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Sec Familia" sheetId="32" r:id="rId1"/>
    <sheet name="Sec TIC" sheetId="31" r:id="rId2"/>
    <sheet name="Sec Interior" sheetId="30" r:id="rId3"/>
    <sheet name="Sec Representación Judicial" sheetId="29" r:id="rId4"/>
    <sheet name="Sec Jurídica y contratación" sheetId="28" r:id="rId5"/>
    <sheet name="Sec Cultura EE" sheetId="34" r:id="rId6"/>
    <sheet name="Sec Hacienda" sheetId="27" r:id="rId7"/>
    <sheet name="Sec Administrativa" sheetId="26" r:id="rId8"/>
    <sheet name="Sec Turismo, Ind y Com" sheetId="25" r:id="rId9"/>
    <sheet name="Sec Educación" sheetId="24" r:id="rId10"/>
    <sheet name="Sec Agricultura" sheetId="23" r:id="rId11"/>
    <sheet name="Sec Planeación" sheetId="22" r:id="rId12"/>
    <sheet name="Oficina Privada" sheetId="21" r:id="rId13"/>
    <sheet name="Sec Aguas e Infra" sheetId="20" r:id="rId14"/>
    <sheet name="Sec Salud" sheetId="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36" i="22" l="1"/>
  <c r="Z12" i="24"/>
  <c r="O10" i="21" l="1"/>
  <c r="O11" i="21"/>
  <c r="O12" i="21"/>
  <c r="O10" i="27"/>
  <c r="O11" i="27"/>
  <c r="O12" i="27"/>
  <c r="O13" i="27"/>
  <c r="O9" i="27"/>
  <c r="AA9" i="29"/>
  <c r="X11" i="30" l="1"/>
  <c r="X9" i="30"/>
  <c r="AA11" i="32"/>
  <c r="AA9" i="32"/>
  <c r="AB14" i="32" l="1"/>
  <c r="W14" i="32"/>
  <c r="AB13" i="32"/>
  <c r="Y13" i="32"/>
  <c r="W13" i="32"/>
  <c r="AB12" i="32"/>
  <c r="Y12" i="32"/>
  <c r="W12" i="32"/>
  <c r="AB11" i="32"/>
  <c r="AB10" i="32"/>
  <c r="AB9" i="32"/>
  <c r="Z9" i="32"/>
  <c r="X9" i="32"/>
  <c r="W9" i="32"/>
  <c r="AA25" i="31" l="1"/>
  <c r="Y25" i="31"/>
  <c r="W25" i="31"/>
  <c r="U25" i="31"/>
  <c r="P25" i="31"/>
  <c r="M25" i="31"/>
  <c r="K25" i="31"/>
  <c r="I25" i="31"/>
  <c r="AA24" i="31"/>
  <c r="Y24" i="31"/>
  <c r="W24" i="31"/>
  <c r="U24" i="31"/>
  <c r="P24" i="31"/>
  <c r="M24" i="31"/>
  <c r="K24" i="31"/>
  <c r="I24" i="31"/>
  <c r="U23" i="31"/>
  <c r="P23" i="31"/>
  <c r="M23" i="31"/>
  <c r="K23" i="31"/>
  <c r="I23" i="31"/>
  <c r="W22" i="31"/>
  <c r="U22" i="31"/>
  <c r="P22" i="31"/>
  <c r="M22" i="31"/>
  <c r="K22" i="31"/>
  <c r="I22" i="31"/>
  <c r="U21" i="31"/>
  <c r="P21" i="31"/>
  <c r="M21" i="31"/>
  <c r="K21" i="31"/>
  <c r="I21" i="31"/>
  <c r="AA20" i="31"/>
  <c r="U20" i="31"/>
  <c r="P20" i="31"/>
  <c r="M20" i="31"/>
  <c r="K20" i="31"/>
  <c r="I20" i="31"/>
  <c r="W19" i="31"/>
  <c r="U19" i="31"/>
  <c r="P19" i="31"/>
  <c r="M19" i="31"/>
  <c r="K19" i="31"/>
  <c r="I19" i="31"/>
  <c r="W18" i="31"/>
  <c r="U18" i="31"/>
  <c r="P18" i="31"/>
  <c r="M18" i="31"/>
  <c r="K18" i="31"/>
  <c r="I18" i="31"/>
  <c r="P17" i="31"/>
  <c r="M17" i="31"/>
  <c r="K17" i="31"/>
  <c r="I17" i="31"/>
  <c r="U16" i="31"/>
  <c r="P16" i="31"/>
  <c r="M16" i="31"/>
  <c r="K16" i="31"/>
  <c r="I16" i="31"/>
  <c r="AA15" i="31"/>
  <c r="Y15" i="31"/>
  <c r="W15" i="31"/>
  <c r="U15" i="31"/>
  <c r="P15" i="31"/>
  <c r="M15" i="31"/>
  <c r="K15" i="31"/>
  <c r="I15" i="31"/>
  <c r="AA14" i="31"/>
  <c r="Y14" i="31"/>
  <c r="W14" i="31"/>
  <c r="U14" i="31"/>
  <c r="P14" i="31"/>
  <c r="M14" i="31"/>
  <c r="K14" i="31"/>
  <c r="I14" i="31"/>
  <c r="AA13" i="31"/>
  <c r="Y13" i="31"/>
  <c r="W13" i="31"/>
  <c r="U13" i="31"/>
  <c r="P13" i="31"/>
  <c r="M13" i="31"/>
  <c r="K13" i="31"/>
  <c r="I13" i="31"/>
  <c r="AA12" i="31"/>
  <c r="Y12" i="31"/>
  <c r="W12" i="31"/>
  <c r="U12" i="31"/>
  <c r="P12" i="31"/>
  <c r="M12" i="31"/>
  <c r="K12" i="31"/>
  <c r="I12" i="31"/>
  <c r="AA11" i="31"/>
  <c r="Y11" i="31"/>
  <c r="W11" i="31"/>
  <c r="U11" i="31"/>
  <c r="P11" i="31"/>
  <c r="M11" i="31"/>
  <c r="K11" i="31"/>
  <c r="I11" i="31"/>
  <c r="AA10" i="31"/>
  <c r="Y10" i="31"/>
  <c r="W10" i="31"/>
  <c r="U10" i="31"/>
  <c r="P10" i="31"/>
  <c r="M10" i="31"/>
  <c r="K10" i="31"/>
  <c r="I10" i="31"/>
  <c r="AA9" i="31"/>
  <c r="Y9" i="31"/>
  <c r="W9" i="31"/>
  <c r="U9" i="31"/>
  <c r="P9" i="31"/>
  <c r="M9" i="31"/>
  <c r="K9" i="31"/>
  <c r="I9" i="31"/>
  <c r="AA12" i="30" l="1"/>
  <c r="Y12" i="30"/>
  <c r="V12" i="30"/>
  <c r="T12" i="30"/>
  <c r="AA10" i="30"/>
  <c r="T9" i="30"/>
  <c r="I9" i="30"/>
  <c r="AA10" i="28" l="1"/>
  <c r="Y10" i="28"/>
  <c r="W10" i="28"/>
  <c r="U10" i="28"/>
  <c r="P10" i="28"/>
  <c r="M10" i="28"/>
  <c r="K10" i="28"/>
  <c r="I10" i="28"/>
  <c r="AA9" i="28"/>
  <c r="Y9" i="28"/>
  <c r="W9" i="28"/>
  <c r="U9" i="28"/>
  <c r="P9" i="28"/>
  <c r="M9" i="28"/>
  <c r="K9" i="28"/>
  <c r="I9" i="28"/>
  <c r="AB13" i="27" l="1"/>
  <c r="Y13" i="27"/>
  <c r="W13" i="27"/>
  <c r="U13" i="27"/>
  <c r="AB12" i="27"/>
  <c r="Y12" i="27"/>
  <c r="W12" i="27"/>
  <c r="U12" i="27"/>
  <c r="L12" i="27"/>
  <c r="AB11" i="27"/>
  <c r="Y11" i="27"/>
  <c r="W11" i="27"/>
  <c r="U11" i="27"/>
  <c r="AB10" i="27"/>
  <c r="Y10" i="27"/>
  <c r="W10" i="27"/>
  <c r="U10" i="27"/>
  <c r="AB9" i="27"/>
  <c r="Y9" i="27"/>
  <c r="W9" i="27"/>
  <c r="U9" i="27"/>
  <c r="AA31" i="26" l="1"/>
  <c r="Y31" i="26"/>
  <c r="W31" i="26"/>
  <c r="U31" i="26"/>
  <c r="P31" i="26"/>
  <c r="M31" i="26"/>
  <c r="K31" i="26"/>
  <c r="I31" i="26"/>
  <c r="AA30" i="26"/>
  <c r="Y30" i="26"/>
  <c r="W30" i="26"/>
  <c r="U30" i="26"/>
  <c r="P30" i="26"/>
  <c r="M30" i="26"/>
  <c r="K30" i="26"/>
  <c r="I30" i="26"/>
  <c r="AA29" i="26"/>
  <c r="Y29" i="26"/>
  <c r="W29" i="26"/>
  <c r="U29" i="26"/>
  <c r="P29" i="26"/>
  <c r="M29" i="26"/>
  <c r="K29" i="26"/>
  <c r="I29" i="26"/>
  <c r="AA28" i="26"/>
  <c r="Y28" i="26"/>
  <c r="W28" i="26"/>
  <c r="U28" i="26"/>
  <c r="P28" i="26"/>
  <c r="M28" i="26"/>
  <c r="K28" i="26"/>
  <c r="I28" i="26"/>
  <c r="AA27" i="26"/>
  <c r="Y27" i="26"/>
  <c r="W27" i="26"/>
  <c r="U27" i="26"/>
  <c r="P27" i="26"/>
  <c r="M27" i="26"/>
  <c r="K27" i="26"/>
  <c r="I27" i="26"/>
  <c r="AA26" i="26"/>
  <c r="Y26" i="26"/>
  <c r="W26" i="26"/>
  <c r="U26" i="26"/>
  <c r="P26" i="26"/>
  <c r="M26" i="26"/>
  <c r="K26" i="26"/>
  <c r="I26" i="26"/>
  <c r="AA25" i="26"/>
  <c r="Y25" i="26"/>
  <c r="W25" i="26"/>
  <c r="U25" i="26"/>
  <c r="P25" i="26"/>
  <c r="M25" i="26"/>
  <c r="K25" i="26"/>
  <c r="I25" i="26"/>
  <c r="AA24" i="26"/>
  <c r="Y24" i="26"/>
  <c r="W24" i="26"/>
  <c r="U24" i="26"/>
  <c r="P24" i="26"/>
  <c r="M24" i="26"/>
  <c r="K24" i="26"/>
  <c r="I24" i="26"/>
  <c r="AA23" i="26"/>
  <c r="Y23" i="26"/>
  <c r="W23" i="26"/>
  <c r="U23" i="26"/>
  <c r="P23" i="26"/>
  <c r="M23" i="26"/>
  <c r="K23" i="26"/>
  <c r="I23" i="26"/>
  <c r="AA22" i="26"/>
  <c r="Y22" i="26"/>
  <c r="W22" i="26"/>
  <c r="U22" i="26"/>
  <c r="P22" i="26"/>
  <c r="M22" i="26"/>
  <c r="K22" i="26"/>
  <c r="I22" i="26"/>
  <c r="AA21" i="26"/>
  <c r="Y21" i="26"/>
  <c r="W21" i="26"/>
  <c r="U21" i="26"/>
  <c r="I21" i="26"/>
  <c r="AA20" i="26"/>
  <c r="Y20" i="26"/>
  <c r="W20" i="26"/>
  <c r="U20" i="26"/>
  <c r="P20" i="26"/>
  <c r="M20" i="26"/>
  <c r="K20" i="26"/>
  <c r="I20" i="26"/>
  <c r="AA19" i="26"/>
  <c r="Y19" i="26"/>
  <c r="W19" i="26"/>
  <c r="U19" i="26"/>
  <c r="P19" i="26"/>
  <c r="M19" i="26"/>
  <c r="K19" i="26"/>
  <c r="I19" i="26"/>
  <c r="AA18" i="26"/>
  <c r="Y18" i="26"/>
  <c r="W18" i="26"/>
  <c r="U18" i="26"/>
  <c r="P18" i="26"/>
  <c r="M18" i="26"/>
  <c r="K18" i="26"/>
  <c r="I18" i="26"/>
  <c r="AA17" i="26"/>
  <c r="Y17" i="26"/>
  <c r="W17" i="26"/>
  <c r="U17" i="26"/>
  <c r="P17" i="26"/>
  <c r="M17" i="26"/>
  <c r="K17" i="26"/>
  <c r="I17" i="26"/>
  <c r="AA16" i="26"/>
  <c r="Y16" i="26"/>
  <c r="W16" i="26"/>
  <c r="U16" i="26"/>
  <c r="P16" i="26"/>
  <c r="M16" i="26"/>
  <c r="K16" i="26"/>
  <c r="I16" i="26"/>
  <c r="AA15" i="26"/>
  <c r="Y15" i="26"/>
  <c r="W15" i="26"/>
  <c r="U15" i="26"/>
  <c r="P15" i="26"/>
  <c r="M15" i="26"/>
  <c r="K15" i="26"/>
  <c r="I15" i="26"/>
  <c r="AA14" i="26"/>
  <c r="Y14" i="26"/>
  <c r="W14" i="26"/>
  <c r="U14" i="26"/>
  <c r="P14" i="26"/>
  <c r="M14" i="26"/>
  <c r="K14" i="26"/>
  <c r="I14" i="26"/>
  <c r="AA13" i="26"/>
  <c r="Y13" i="26"/>
  <c r="W13" i="26"/>
  <c r="U13" i="26"/>
  <c r="P13" i="26"/>
  <c r="M13" i="26"/>
  <c r="K13" i="26"/>
  <c r="I13" i="26"/>
  <c r="AA12" i="26"/>
  <c r="Y12" i="26"/>
  <c r="W12" i="26"/>
  <c r="U12" i="26"/>
  <c r="P12" i="26"/>
  <c r="M12" i="26"/>
  <c r="K12" i="26"/>
  <c r="I12" i="26"/>
  <c r="AA11" i="26"/>
  <c r="Y11" i="26"/>
  <c r="W11" i="26"/>
  <c r="U11" i="26"/>
  <c r="P11" i="26"/>
  <c r="M11" i="26"/>
  <c r="K11" i="26"/>
  <c r="I11" i="26"/>
  <c r="AA10" i="26"/>
  <c r="Y10" i="26"/>
  <c r="W10" i="26"/>
  <c r="U10" i="26"/>
  <c r="P10" i="26"/>
  <c r="M10" i="26"/>
  <c r="K10" i="26"/>
  <c r="I10" i="26"/>
  <c r="AA9" i="26"/>
  <c r="Y9" i="26"/>
  <c r="W9" i="26"/>
  <c r="U9" i="26"/>
  <c r="P9" i="26"/>
  <c r="M9" i="26"/>
  <c r="K9" i="26"/>
  <c r="I9" i="26"/>
  <c r="AA11" i="25" l="1"/>
  <c r="X11" i="25"/>
  <c r="V11" i="25"/>
  <c r="T11" i="25"/>
  <c r="O11" i="25"/>
  <c r="L11" i="25"/>
  <c r="J11" i="25"/>
  <c r="H11" i="25"/>
  <c r="AA9" i="25"/>
  <c r="X9" i="25"/>
  <c r="V9" i="25"/>
  <c r="T9" i="25"/>
  <c r="O9" i="25"/>
  <c r="L9" i="25"/>
  <c r="J9" i="25"/>
  <c r="H9" i="25"/>
  <c r="AB9" i="23" l="1"/>
  <c r="Y9" i="23"/>
  <c r="W9" i="23"/>
  <c r="U9" i="23"/>
  <c r="P9" i="23"/>
  <c r="M9" i="23"/>
  <c r="K9" i="23"/>
  <c r="I9" i="23"/>
  <c r="Y20" i="22" l="1"/>
  <c r="AB19" i="22"/>
  <c r="W19" i="22"/>
  <c r="U19" i="22"/>
  <c r="P19" i="22"/>
  <c r="M19" i="22"/>
  <c r="K19" i="22"/>
  <c r="I19" i="22"/>
  <c r="W18" i="22"/>
  <c r="X18" i="22" s="1"/>
  <c r="AB14" i="22"/>
  <c r="X14" i="22"/>
  <c r="W14" i="22"/>
  <c r="AB12" i="22"/>
  <c r="Y12" i="22"/>
  <c r="W12" i="22"/>
  <c r="U12" i="22"/>
  <c r="Y11" i="22"/>
  <c r="Y10" i="22"/>
  <c r="AB9" i="22"/>
  <c r="X9" i="22"/>
  <c r="W9" i="22"/>
  <c r="U9" i="22"/>
  <c r="P9" i="22"/>
  <c r="M9" i="22"/>
  <c r="K9" i="22"/>
  <c r="AA9" i="21" l="1"/>
  <c r="Z9" i="21"/>
  <c r="W9" i="21"/>
  <c r="X9" i="21" s="1"/>
  <c r="P11" i="20" l="1"/>
  <c r="M11" i="20"/>
  <c r="K11" i="20"/>
  <c r="I11" i="20"/>
  <c r="P10" i="20"/>
  <c r="M10" i="20"/>
  <c r="K10" i="20"/>
  <c r="I10" i="20"/>
  <c r="U9" i="20"/>
  <c r="P9" i="20"/>
  <c r="M9" i="20"/>
  <c r="K9" i="20"/>
  <c r="I9" i="20"/>
  <c r="U9" i="6" l="1"/>
</calcChain>
</file>

<file path=xl/comments1.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 ref="E10" authorId="0" shapeId="0">
      <text>
        <r>
          <rPr>
            <b/>
            <sz val="9"/>
            <color indexed="81"/>
            <rFont val="Tahoma"/>
            <family val="2"/>
          </rPr>
          <t>Autor:</t>
        </r>
        <r>
          <rPr>
            <sz val="9"/>
            <color indexed="81"/>
            <rFont val="Tahoma"/>
            <family val="2"/>
          </rPr>
          <t xml:space="preserve">
pendiente por averiguar  </t>
        </r>
      </text>
    </comment>
  </commentList>
</comments>
</file>

<file path=xl/comments10.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1.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4.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1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2.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3.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4.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5.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6.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7.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indexed="81"/>
            <rFont val="Tahoma"/>
            <family val="2"/>
          </rPr>
          <t>Autor:</t>
        </r>
        <r>
          <rPr>
            <sz val="9"/>
            <color indexed="81"/>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8.xml><?xml version="1.0" encoding="utf-8"?>
<comments xmlns="http://schemas.openxmlformats.org/spreadsheetml/2006/main">
  <authors>
    <author>Autor</author>
  </authors>
  <commentList>
    <comment ref="B6" authorId="0" shapeId="0">
      <text>
        <r>
          <rPr>
            <b/>
            <sz val="9"/>
            <color indexed="81"/>
            <rFont val="Tahoma"/>
            <family val="2"/>
          </rPr>
          <t>Autor:</t>
        </r>
        <r>
          <rPr>
            <sz val="9"/>
            <color indexed="81"/>
            <rFont val="Tahoma"/>
            <family val="2"/>
          </rPr>
          <t xml:space="preserve">
Consecutivo Linea Estrátegica según Ordenanza No. 001 de 2017</t>
        </r>
      </text>
    </comment>
    <comment ref="C6" authorId="0" shapeId="0">
      <text>
        <r>
          <rPr>
            <b/>
            <sz val="9"/>
            <color rgb="FF000000"/>
            <rFont val="Tahoma"/>
            <family val="2"/>
          </rPr>
          <t>Autor:</t>
        </r>
        <r>
          <rPr>
            <sz val="9"/>
            <color rgb="FF000000"/>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D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E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F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G6" authorId="0" shapeId="0">
      <text>
        <r>
          <rPr>
            <b/>
            <sz val="9"/>
            <color rgb="FF000000"/>
            <rFont val="Tahoma"/>
            <family val="2"/>
          </rPr>
          <t>Autor:</t>
        </r>
        <r>
          <rPr>
            <sz val="9"/>
            <color rgb="FF000000"/>
            <rFont val="Tahoma"/>
            <family val="2"/>
          </rPr>
          <t xml:space="preserve">
1) Mantenimiento 
2) Incremento.</t>
        </r>
      </text>
    </comment>
    <comment ref="H6" authorId="0" shapeId="0">
      <text>
        <r>
          <rPr>
            <b/>
            <sz val="9"/>
            <color indexed="81"/>
            <rFont val="Tahoma"/>
            <family val="2"/>
          </rPr>
          <t>Autor:</t>
        </r>
        <r>
          <rPr>
            <sz val="9"/>
            <color indexed="81"/>
            <rFont val="Tahoma"/>
            <family val="2"/>
          </rPr>
          <t xml:space="preserve">
Dcoumento que soporta el cumplimiento de la meta realizada </t>
        </r>
      </text>
    </comment>
    <comment ref="I6" authorId="0" shapeId="0">
      <text>
        <r>
          <rPr>
            <b/>
            <sz val="9"/>
            <color indexed="81"/>
            <rFont val="Tahoma"/>
            <family val="2"/>
          </rPr>
          <t>Autor:</t>
        </r>
        <r>
          <rPr>
            <sz val="9"/>
            <color indexed="81"/>
            <rFont val="Tahoma"/>
            <family val="2"/>
          </rPr>
          <t xml:space="preserve">
Expresada en valores absolutos, para cada vigencia </t>
        </r>
      </text>
    </comment>
    <comment ref="R6" authorId="0" shapeId="0">
      <text>
        <r>
          <rPr>
            <b/>
            <sz val="9"/>
            <color indexed="81"/>
            <rFont val="Tahoma"/>
            <family val="2"/>
          </rPr>
          <t>Autor:</t>
        </r>
        <r>
          <rPr>
            <sz val="9"/>
            <color indexed="81"/>
            <rFont val="Tahoma"/>
            <family val="2"/>
          </rPr>
          <t xml:space="preserve">
Presupuesto asignado y ejecutado </t>
        </r>
      </text>
    </comment>
    <comment ref="R7" authorId="0" shapeId="0">
      <text>
        <r>
          <rPr>
            <b/>
            <sz val="9"/>
            <color indexed="81"/>
            <rFont val="Tahoma"/>
            <family val="2"/>
          </rPr>
          <t>Autor:</t>
        </r>
        <r>
          <rPr>
            <sz val="9"/>
            <color indexed="81"/>
            <rFont val="Tahoma"/>
            <family val="2"/>
          </rPr>
          <t xml:space="preserve">
Señalar con una X según corresponda </t>
        </r>
      </text>
    </comment>
    <comment ref="R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S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T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comments9.xml><?xml version="1.0" encoding="utf-8"?>
<comments xmlns="http://schemas.openxmlformats.org/spreadsheetml/2006/main">
  <authors>
    <author>Autor</author>
  </authors>
  <commentList>
    <comment ref="A6" authorId="0" shapeId="0">
      <text>
        <r>
          <rPr>
            <b/>
            <sz val="9"/>
            <color indexed="81"/>
            <rFont val="Tahoma"/>
            <family val="2"/>
          </rPr>
          <t>Autor:</t>
        </r>
        <r>
          <rPr>
            <sz val="9"/>
            <color indexed="81"/>
            <rFont val="Tahoma"/>
            <family val="2"/>
          </rPr>
          <t xml:space="preserve">
Consecutivo Linea Estrátegica según Ordenanza No. 001 de 2017</t>
        </r>
      </text>
    </comment>
    <comment ref="B6" authorId="0" shapeId="0">
      <text>
        <r>
          <rPr>
            <b/>
            <sz val="9"/>
            <color indexed="81"/>
            <rFont val="Tahoma"/>
            <family val="2"/>
          </rPr>
          <t>Autor:</t>
        </r>
        <r>
          <rPr>
            <sz val="9"/>
            <color indexed="81"/>
            <rFont val="Tahoma"/>
            <family val="2"/>
          </rPr>
          <t xml:space="preserve">
1) Fortalecimiento de La Capacidad de la Ciudadanía 
2) Infraestructura para la Prestación de Servicios a la Ciudadanía Suficiente y Adecuada.
3) Cualificación de los Equipos de Trabajo.
4) Articulación Interinstitucional para el Mejoramiento de los Canales de Servicio a la Ciudadanía
5) Uso Intensivo de Tecnologias de la Información y Comunicación TICs</t>
        </r>
      </text>
    </comment>
    <comment ref="C6" authorId="0" shapeId="0">
      <text>
        <r>
          <rPr>
            <b/>
            <sz val="9"/>
            <color indexed="81"/>
            <rFont val="Tahoma"/>
            <family val="2"/>
          </rPr>
          <t>Autor:</t>
        </r>
        <r>
          <rPr>
            <sz val="9"/>
            <color indexed="81"/>
            <rFont val="Tahoma"/>
            <family val="2"/>
          </rPr>
          <t xml:space="preserve">
Describir el objeto de la meta  e Indicador, Debe expersar en términos cualitarivos  e inicar con un verbo. Además de dar respuesta a los siguientes interrogantes : Que se va hacer para que se va hacer ? Como se va hacer ? Y donde se va hacer?</t>
        </r>
      </text>
    </comment>
    <comment ref="D6" authorId="0" shapeId="0">
      <text>
        <r>
          <rPr>
            <b/>
            <sz val="9"/>
            <color indexed="81"/>
            <rFont val="Tahoma"/>
            <family val="2"/>
          </rPr>
          <t>Autor:</t>
        </r>
        <r>
          <rPr>
            <sz val="9"/>
            <color indexed="81"/>
            <rFont val="Tahoma"/>
            <family val="2"/>
          </rPr>
          <t xml:space="preserve">
Debe ser mediable y cuantificables. La meta debe establecerse para el cuatreinio</t>
        </r>
      </text>
    </comment>
    <comment ref="E6" authorId="0" shapeId="0">
      <text>
        <r>
          <rPr>
            <b/>
            <sz val="9"/>
            <color indexed="81"/>
            <rFont val="Tahoma"/>
            <family val="2"/>
          </rPr>
          <t>Autor:</t>
        </r>
        <r>
          <rPr>
            <sz val="9"/>
            <color indexed="81"/>
            <rFont val="Tahoma"/>
            <family val="2"/>
          </rPr>
          <t xml:space="preserve">
Unidad de medida de la meta . Debe estar expesada en los terminos del objetivo y meta.</t>
        </r>
      </text>
    </comment>
    <comment ref="F6" authorId="0" shapeId="0">
      <text>
        <r>
          <rPr>
            <b/>
            <sz val="9"/>
            <color indexed="81"/>
            <rFont val="Tahoma"/>
            <family val="2"/>
          </rPr>
          <t>Autor:</t>
        </r>
        <r>
          <rPr>
            <sz val="9"/>
            <color indexed="81"/>
            <rFont val="Tahoma"/>
            <family val="2"/>
          </rPr>
          <t xml:space="preserve">
1) Mantenimiento 
2) Incremento.</t>
        </r>
      </text>
    </comment>
    <comment ref="G6" authorId="0" shapeId="0">
      <text>
        <r>
          <rPr>
            <b/>
            <sz val="9"/>
            <color indexed="81"/>
            <rFont val="Tahoma"/>
            <family val="2"/>
          </rPr>
          <t>Autor:</t>
        </r>
        <r>
          <rPr>
            <sz val="9"/>
            <color indexed="81"/>
            <rFont val="Tahoma"/>
            <family val="2"/>
          </rPr>
          <t xml:space="preserve">
Dcoumento que soporta el cumplimiento de la meta realizada </t>
        </r>
      </text>
    </comment>
    <comment ref="H6" authorId="0" shapeId="0">
      <text>
        <r>
          <rPr>
            <b/>
            <sz val="9"/>
            <color indexed="81"/>
            <rFont val="Tahoma"/>
            <family val="2"/>
          </rPr>
          <t>Autor:</t>
        </r>
        <r>
          <rPr>
            <sz val="9"/>
            <color indexed="81"/>
            <rFont val="Tahoma"/>
            <family val="2"/>
          </rPr>
          <t xml:space="preserve">
Expresada en valores absolutos, para cada vigencia </t>
        </r>
      </text>
    </comment>
    <comment ref="Q6" authorId="0" shapeId="0">
      <text>
        <r>
          <rPr>
            <b/>
            <sz val="9"/>
            <color indexed="81"/>
            <rFont val="Tahoma"/>
            <family val="2"/>
          </rPr>
          <t>Autor:</t>
        </r>
        <r>
          <rPr>
            <sz val="9"/>
            <color indexed="81"/>
            <rFont val="Tahoma"/>
            <family val="2"/>
          </rPr>
          <t xml:space="preserve">
Presupuesto asignado y ejecutado </t>
        </r>
      </text>
    </comment>
    <comment ref="Q7" authorId="0" shapeId="0">
      <text>
        <r>
          <rPr>
            <b/>
            <sz val="9"/>
            <color indexed="81"/>
            <rFont val="Tahoma"/>
            <family val="2"/>
          </rPr>
          <t>Autor:</t>
        </r>
        <r>
          <rPr>
            <sz val="9"/>
            <color indexed="81"/>
            <rFont val="Tahoma"/>
            <family val="2"/>
          </rPr>
          <t xml:space="preserve">
Señalar con una X según corresponda </t>
        </r>
      </text>
    </comment>
    <comment ref="Q8" authorId="0" shapeId="0">
      <text>
        <r>
          <rPr>
            <b/>
            <sz val="9"/>
            <color indexed="81"/>
            <rFont val="Tahoma"/>
            <family val="2"/>
          </rPr>
          <t>Autor:</t>
        </r>
        <r>
          <rPr>
            <sz val="9"/>
            <color indexed="81"/>
            <rFont val="Tahoma"/>
            <family val="2"/>
          </rPr>
          <t xml:space="preserve">
Aportes  en bienes y/o servicios , que no respresentan erogaciones de recursos</t>
        </r>
      </text>
    </comment>
    <comment ref="R8" authorId="0" shapeId="0">
      <text>
        <r>
          <rPr>
            <b/>
            <sz val="9"/>
            <color indexed="81"/>
            <rFont val="Tahoma"/>
            <family val="2"/>
          </rPr>
          <t>Autor:</t>
        </r>
        <r>
          <rPr>
            <sz val="9"/>
            <color indexed="81"/>
            <rFont val="Tahoma"/>
            <family val="2"/>
          </rPr>
          <t xml:space="preserve">
Financiados dentro del Presupuesto de Gastos de Funcionamiento del departamento </t>
        </r>
      </text>
    </comment>
    <comment ref="S8" authorId="0" shapeId="0">
      <text>
        <r>
          <rPr>
            <b/>
            <sz val="9"/>
            <color indexed="81"/>
            <rFont val="Tahoma"/>
            <family val="2"/>
          </rPr>
          <t>Autor:</t>
        </r>
        <r>
          <rPr>
            <sz val="9"/>
            <color indexed="81"/>
            <rFont val="Tahoma"/>
            <family val="2"/>
          </rPr>
          <t xml:space="preserve">
Financiados dentro del presupuesto de gastos de invserión del Departamento </t>
        </r>
      </text>
    </comment>
  </commentList>
</comments>
</file>

<file path=xl/sharedStrings.xml><?xml version="1.0" encoding="utf-8"?>
<sst xmlns="http://schemas.openxmlformats.org/spreadsheetml/2006/main" count="1429" uniqueCount="470">
  <si>
    <t>FORMATO</t>
  </si>
  <si>
    <t>Código</t>
  </si>
  <si>
    <t>F-SAD-127</t>
  </si>
  <si>
    <t>SEGUIMIENTO AL PLAN DE ACCION DEL SISTEMA DEPARTAMETAL DE SERVICIO A LA CIUDADANIA SDSC 2020 - 2023</t>
  </si>
  <si>
    <t>Versión</t>
  </si>
  <si>
    <t>Fecha</t>
  </si>
  <si>
    <t>Página</t>
  </si>
  <si>
    <t>1 de 1</t>
  </si>
  <si>
    <t>No.</t>
  </si>
  <si>
    <t xml:space="preserve">LINEAS ESTRATÉGICAS </t>
  </si>
  <si>
    <t xml:space="preserve">OBJETIVO </t>
  </si>
  <si>
    <t xml:space="preserve">META </t>
  </si>
  <si>
    <t xml:space="preserve">INDICADOR </t>
  </si>
  <si>
    <t xml:space="preserve">TIPO DE META </t>
  </si>
  <si>
    <t xml:space="preserve">EVIDENCIA </t>
  </si>
  <si>
    <t xml:space="preserve">META FÍSICA </t>
  </si>
  <si>
    <t xml:space="preserve">PRESUPUESTO ASIGNADO </t>
  </si>
  <si>
    <t xml:space="preserve">SECRETARÍA RESPONSABLE </t>
  </si>
  <si>
    <t xml:space="preserve">OBSERVACIONES </t>
  </si>
  <si>
    <t xml:space="preserve">TIPO DE GASTO </t>
  </si>
  <si>
    <t>P</t>
  </si>
  <si>
    <t>E</t>
  </si>
  <si>
    <t xml:space="preserve">BIENES Y/O SERVICIOS </t>
  </si>
  <si>
    <t xml:space="preserve">FUNCIONAMIENTO </t>
  </si>
  <si>
    <t xml:space="preserve">INVERSIÓN </t>
  </si>
  <si>
    <t xml:space="preserve">Fortalecimiento de La Capacidad de la Ciudadanía </t>
  </si>
  <si>
    <t>M</t>
  </si>
  <si>
    <t>X</t>
  </si>
  <si>
    <t>Infraestructura para la Prestación de Servicios a la Ciudadanía Suficiente y Adecuada.</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</si>
  <si>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</si>
  <si>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Realizar  un autodiagnóstico de espacios físicos de atención al ciudadano de la Administración Departamental, con el propósito de  identificar los ajustes requeridos  y priorizar las acciones  que permitan mejorar la calidad y accesibilidad de los servicios que se prestan al ciudadano.</t>
  </si>
  <si>
    <t xml:space="preserve">Autodiagnósticos realizados </t>
  </si>
  <si>
    <t>Documento de autodiagnóstico</t>
  </si>
  <si>
    <t>Secretaría Administrativa  - Secretaría de Aguas e Infraestructura - Secretaría Tecnologías de la Información y Comunicación.</t>
  </si>
  <si>
    <t>Adecuar y/o dotar  los espacios físicos de atención al ciudadano de la Administración Departamental de conformidad con las acciones priorizadas producto del autodiagnóstico realizado.</t>
  </si>
  <si>
    <t>Adecuar y/o dotar  4 espacios físicos de atención al ciudadano de la Administración Departamental.</t>
  </si>
  <si>
    <t>Espacios físicos adecuados y/o dotados</t>
  </si>
  <si>
    <t>I</t>
  </si>
  <si>
    <t>Diseñar espacios con  módulos  de servicio, señalización y condiciones adecuadas para  atención al ciudadano, incluyendo  espacios para la  accesibilidad de personas con discapacidad, de acuerdo con los lineamientos de la NTC 6047.</t>
  </si>
  <si>
    <t>Diseñar  un  espacio con  módulos  de servicio, señalización y condiciones adecuadas para  atención al ciudadano, de conformidad con los lineamientos de la NTC 6047.</t>
  </si>
  <si>
    <t xml:space="preserve">Dar a conocer la oferta de servicios de salud a traves del diseño de una ruta de atencion </t>
  </si>
  <si>
    <t>Diseñar una ruta de atencion con la oferta de servicios de salud para los dferentes puntos de atencion al ciudadano</t>
  </si>
  <si>
    <t>Documento Ruta de atencion diseñado</t>
  </si>
  <si>
    <t>Documento diseñado y socializado</t>
  </si>
  <si>
    <t>Manual de Trámites de la Secretaría Departamental de Salud aprobado en el primer trimestre del año 2022 para socializar con los Usuarios en el punto de Atención al Ciudadano ubicado en la Calle 21 con Carrera 12 esquina Edificio Centenario.</t>
  </si>
  <si>
    <t>Secretaría de Salud</t>
  </si>
  <si>
    <t>Envío del manual de trámites actualizado</t>
  </si>
  <si>
    <t>Porcentaje</t>
  </si>
  <si>
    <t xml:space="preserve">Informe de Visita técnica Con Diagnostco elaborado </t>
  </si>
  <si>
    <t>$ 48.255.000</t>
  </si>
  <si>
    <t>$58.398.000</t>
  </si>
  <si>
    <t xml:space="preserve">REALIZACIÓN DE DIAGNÓSTICO DE ESPACIOS FÍSICOS DE ATENCIÓN AL CIUDADANO DE LA ADMINISTRACIÓN DEPARTAMENTAL
EL EDIFICIO PÚBLICO RODRIGO GÓMEZ JARAMILLO (SISTEMA DEPARTAMENTAL DE SERVICIO A LA CIUDADANIA)
En el punto de atención al ciudadano por parte del personal técnico de la secretaria de aguas e infraestructura del Quindío y en compañía de la Sra. Beatriz Lucía Luján, se evidenció lo siguiente: el acceso a la misma no es conflictivo y la vía que le rodea está en buen estado.
Para lo anterior se plantea lo siguiente:
1. Lijar y pintar la totalidad de los muros del Punto de Atención al Ciudadano.
2. En el punto de atención al ciudadano es necesario una Puerta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EDIFICIO PÚBLICO EN EL PUNTO DE ATENCIÓN AL CIUDADANO DE PASAPORTES DEL CENTRO ADMINISTRATIVO DEPARTAMENTAL DE ARMENIA
Se realiza recorrido por esta oficina donde se aprecian humedades importantes en la zona exterior de la oficina de pasaportes, más específicamente en la sala de espera
Para lo anterior se plantea lo siguiente:
1. Rasquetear, lijar, impermeabilizar y pintar las zonas que se encuentren con humedades.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EL EDIFICIO PÚBLICO DEL CENTRO ADMINISTRATIVO DEPARTAMENTAL PUNTO DE ATENCIÓN AL CIUDADANO DE GESTIÓN DOCUMENTAL 
Para lo anterior se plantea lo siguiente:
1. Reemplazar los cubículos existentes por unos más estables.
2. Implementar puntos eléctricos suficientes para la total iluminación del espacio.
3. Lijar y pintar la totalidad del espacio del punto de atención al ciudadano de Gestión Documental.
4. 
La Secretaria de Aguas e Infraestructura se encuentra ajustando el presupuesto y revisando que proceso contractual se va  llevar a cabo que permita la oportuna ejecución de estos procesos teniendo en cuenta que contamos con la  cooperación de la Secretaria Administrativa y revisar rubros que permitan realizar la ejecución.
</t>
  </si>
  <si>
    <t xml:space="preserve">Secretaría Administrativa  - Secretaría de Aguas e Infraestructura </t>
  </si>
  <si>
    <t>LA SECRETARIA DE AGUAS E INFRAESTRUCTURA YA TIENE ADELANTADO LA BASE DE DATOS CON LA ACTUALIZACIÓN DE PRECIOS EN LOS PRESUPUESTOS PARA LAS ADECUACIONES Y DISEÑOS NECESARIOS.</t>
  </si>
  <si>
    <t>Modulos diseñados, señalizados y adecuados.</t>
  </si>
  <si>
    <t xml:space="preserve"> Registro Fotograficos de los modulos diseñados, señalizados y adecuados.</t>
  </si>
  <si>
    <t xml:space="preserve">LA SECRETARIA DE AGUAS E INFRAESTRUCTURA SE ENCUENTRA EN PROCESO DE DISEÑO Y PLANIFICACIÓN DE LAS ACTIVIDADES.
</t>
  </si>
  <si>
    <t xml:space="preserve">re </t>
  </si>
  <si>
    <t xml:space="preserve">Realizar Eventos de  Rendición Pública  de Cuentas que divulgan la gestión administrativa,  en los municipios del Departamento con el propósito de generar espacios de doble vía con la ciudadanía  con la sociedad civil y/o Organizada </t>
  </si>
  <si>
    <t>Realizar  12  Eventos  de Rendición Públicas de Cuentas que divulgan la gestión administrativa en los municipios del Departamento del Quindio</t>
  </si>
  <si>
    <t xml:space="preserve">Eventos de Rendición de Cuentas realizados </t>
  </si>
  <si>
    <t>Listados de aistencia, registro fotografico, etc.</t>
  </si>
  <si>
    <t>Secretaría de Planeación- Dirección Oficina Privada  - Secretarías Sectoriales</t>
  </si>
  <si>
    <t>En la vigencia 2019 se realizó la Rendición publica de cuentas finalizando dicha vigencia de conformidad con la Ordenanza 010 de 2019 que estipula que el ultimo año de gobierno el proceso de rendicion de cuentas se realiza en el ultimo mes. Esta se puede verificar en el empalme correspondiente. https://www.quindio.gov.co/modelo-integrado-de-planeacion/encuesta-de-satisfaccion
En la vigencia 2021 se realizaron 12 eventos de rendición pública de cuentas a los diferentes municipios, cuyas evidencias reposan en la pagina web.
Anexo 5. Rendición de cuentas vigencia 2020: https://www.quindio.gov.co/rendicion-publica-cuentas/vigencia-2020</t>
  </si>
  <si>
    <t>Implementar  pendones informativos   a la entrada de acceso de la Administración Departamental  que contenga: - Localización física de sede central y sucursales . - Horarios de atención de sede central y sucursales - Teléfonos de contacto, líneas gratuitas y fax -  Responsable (dependencia o nombre o cargo) de la atención de peticiones, quejas, reclamos y/o denuncias - Correo electrónico de contacto de la Administración Departamental etc, con el propósito de prestar un mejor servicio a la ciudadanía</t>
  </si>
  <si>
    <t xml:space="preserve">Implementar dos   pendones informativos (entrada de acceso de la Administración Departamental y en la Sede de Atención al Ciudadano), con el propósito de prestar un mejor servicio a la ciudadanía </t>
  </si>
  <si>
    <t>Nº de pendones informativos implementados</t>
  </si>
  <si>
    <t xml:space="preserve">Registro fotografico de los pendones ubicados a la entrada de edificio de la Administración Departamental y Sede de Atención al Servicio al Ciudadano  </t>
  </si>
  <si>
    <t>Secretaría Administrativa (Dirección de Recursos Físicos) - Oficina Privada (Comunicaciones)</t>
  </si>
  <si>
    <t>Esta actividad se le puede dar cumplimiento de manera articulada con la Secretaria Administrativa, debido a que la Dirección de Oficina Privada no cuenta con los recursos necesarios para su impresión, por lo tanto la dirección de comunicaciones puede apoyar con el insumo comunicativo y de diseño.</t>
  </si>
  <si>
    <t>Publicar información sobre listado de trámites y servicios, en lugares visibles (diferentes al medio electrónico) y de fácil acceso al ciudadano.</t>
  </si>
  <si>
    <t>Crear e implementar una estrategia de comunicación diferente al medio electrónico que permitan  informar a los ciudadanos  el listado de trámites y servicios.</t>
  </si>
  <si>
    <t>Listado de tramites y servicios ubicado en lugar visible en el punto de atencion</t>
  </si>
  <si>
    <t>Publicación de la información  en las pantallas que se encuentran ubicadas en el punto de atención.</t>
  </si>
  <si>
    <t>Esta actividad es netamente de la Secretaria Administrativa.</t>
  </si>
  <si>
    <t>Cualificación de los Equipos de Trabajo.</t>
  </si>
  <si>
    <t xml:space="preserve">Implementar una herramienta de control que permita la estandarización de la información que se entrega a la ciudadanía, a través de los diferentes canales de atención. </t>
  </si>
  <si>
    <t xml:space="preserve">Contar con una herramienta de control para la estandarización de la información que se entrega a la ciudadanía, a través de los diferentes canales de atención. </t>
  </si>
  <si>
    <t xml:space="preserve">Manual de estilo y publicacion de la información </t>
  </si>
  <si>
    <t>Manual elaborado y publicado</t>
  </si>
  <si>
    <t>Oficina Privada - Comunicaciones</t>
  </si>
  <si>
    <t>La dirección de comunicaciones cuenta con un manual articulado para la unificación de criterios y el mantenimiento de la línea de estilo de redacción, así como la línea gráfica para contenidos audiovisuales; esta herramienta mejora y agiliza la dinámica de creación de contenidos como insumo primario para los comunicadores, además de institucionalizar lenguaje, apariencia corporativa, tono y mensaje.
La creación de este manual atiende a un paso indispensable en la estrategia de comunicaciones diseñada para el plan de gobierno Tú y Yo Somos Quindío, cuya prioridad es el orden y la estructura sólida de los núcleos de trabajo, se anexa la correspondiente evidencia.
 https://drive.google.com/drive/folders/1WnYTJaGD4Q7Vx6Ry9B-CrRZ4Vrna2rV8</t>
  </si>
  <si>
    <t>Articulación Interinstitucional para el Mejoramiento de los Canales de Servicio a la Ciudadanía</t>
  </si>
  <si>
    <t>Implementar espacios "Encuentros ciudadanos" donde la administración departamental pueda interactuar con la ciudadanía,  a través de la Rendición Pública  de Cuentas y/o ferias de atención al ciudadano virtuales y/o presenciales.</t>
  </si>
  <si>
    <t>Implementar 30   espacios  "Encuentros Ciudadanos", donde la administración departamental pueda  interactuar con la ciudadanía,  a través de la Rendición Pública  de Cuentas y/o ferias de atención al ciudadano virtuales y/o presenciales.</t>
  </si>
  <si>
    <t xml:space="preserve">Encuentros ciudadanos virtuales y/o presenciales realizados </t>
  </si>
  <si>
    <t xml:space="preserve">  Convocatorias, Registros de Asistencias, Registros Fotográficos   de los "Encuentros Ciudadanos" virtuales y/o presenciales realizados</t>
  </si>
  <si>
    <t>Oficina Privada - Dirección</t>
  </si>
  <si>
    <t>Para vigencia 2020 la dirección de Oficina Privada realizo treinta y tres 33 encuentros ciudadanos en los diferentes municipios del departamento.
Para vigencia 2021 se llevaron a cabo treinta (30) encuentros ciudadanos en los municipios del Departamento y en lo que va de la vigencia 2022 se han realizado a corte 31 de marzo, cuatro (4) encuentros ciudadanos.  
Las correspondientes evidencias se encuentran en la página de la gobernación del Quindío para las vigencias 2020 y 2021. El informe de gestión para vigencia 2022 se realizará para corte 31 de diciembre.</t>
  </si>
  <si>
    <t>Realizar y publicar en la página web los informes  trimestrales  de seguimiento y evaluación al Plan de Desarrollo para consulta ciudadana.</t>
  </si>
  <si>
    <t>Realizar y publicar informes trimestrales  de seguimiento y evaluación al Plan de Desarrollo para consulta de la ciudadanía</t>
  </si>
  <si>
    <t xml:space="preserve">Informes de seguimiento realizados y publicados </t>
  </si>
  <si>
    <t>Documentos de seguimiento realizados y evidencia de publicación</t>
  </si>
  <si>
    <t xml:space="preserve">Secretaría de Planeación  </t>
  </si>
  <si>
    <t xml:space="preserve">En referencia al seguimiento y evaluación de la  vigencia  2022, para el primer trimestre, se encuentan publicados en el micrositio web.
El seguimiento para el Trim-II  se  encuentra en proceso de estructuración, dado  que  los diferentes actores  no  han allegado  la información de manera completa.
Plan Indicativo: https://www.quindio.gov.co/evaluacion-y-seguimiento-a-la-gestion-publica/segumiento-y-evaluacion-plan-indicativo
POAI: https://www.quindio.gov.co/evaluacion-y-seguimiento-a-la-gestion-publica/seguimiento-y-evaluacion-plan-operativo-anual-de-inversion
Planes de acción: https://www.quindio.gov.co/evaluacion-y-seguimiento-a-la-gestion-publica/seguimiento-y-evaluacion-plan-de-accion
</t>
  </si>
  <si>
    <t xml:space="preserve">Realizar seguimiento y evaluación  trimestral  de la  política de transparencia y acceso a la información pública  </t>
  </si>
  <si>
    <t xml:space="preserve">Realizar el seguimiento y evaluación  trimestral  de la política de transparencia y acceso a la información pública </t>
  </si>
  <si>
    <t>Seguimiento y evaluación  trimestral  de la política realizado</t>
  </si>
  <si>
    <t>Documentos y/o registro que evidencian el cumplimiento.</t>
  </si>
  <si>
    <t>Se han realizado procesos de seguimiento  al cumplimiento de la política de la ley de transparencia a través de la página web, a través de 5 asistencias técnicas a las diferentes secretarias de despacho, con el objetivo de continuar con la mejora de las disposiciones legales.
Anexo 1. Asistencias tecnicas respecto de la implementación de la Política de transparencia.</t>
  </si>
  <si>
    <t>Implementar acciones efectivas que permitan mejorar los trámites de la Administración Departamental de conformidad con los lineamientos del Departamento Administrativo de la Función Pública: a través de la reducción de costos, documentos, requisitos, tiempos, procesos, procedimientos y pasos; así mismo, generar esquemas no presenciales como el uso de correos electrónicos, internet y páginas web que signifiquen un menor esfuerzo para el usuario en su realización.</t>
  </si>
  <si>
    <t>Realizar el proceso de racionalización de trámites  en la Administración Departamental, de conformidad con los lineamientos del Departamento Administrativo de la Función Pública: a través de la reducción de costos, documentos, requisitos, tiempos, procesos, procedimientos y pasos.</t>
  </si>
  <si>
    <t>Proceso de racionalización de trámites  en la Administración Departamental realizado</t>
  </si>
  <si>
    <t>Documentos y registros que evidencian la implementación.</t>
  </si>
  <si>
    <t xml:space="preserve">Secretaría de Planeación - Secretarías de Despacho -  Equipo Técnico de Racionalización </t>
  </si>
  <si>
    <t xml:space="preserve"> 
Para el Trim-II de 2022, se realizaron asistencias técnicas a las diferentes Secretarías de despacho, para la implementación de la política de Racionalización de trámites; así mismo se dió inicio a la estructuracion del procedimiento de la Fase de Racionalización de trámites a traves del Sistema Único de Información de Trámites – SUIT, como única fuente válida de la información de todos los trámites y otros procedimientos administrativos que realizan los ciudadanos, empresarios, inversionistas y servidores públicos.
Anexo 2. Asistencias técnicas de la Política de Racionalización de trámites y  Documento borrador del procedimiento</t>
  </si>
  <si>
    <t>Realizar, publicar y socializar  el estudio de medición de satisfacción del usuario en relación con los trámites y servicios que presta la  Administración Departamental.</t>
  </si>
  <si>
    <t>Realizar,  publicar y socializar  en la página web institucional, dos estudios de medición de satisfacción del usuario en relación con los trámites y servicios que presta  la Administración Departamental.</t>
  </si>
  <si>
    <t>Estudios de medición de satisfacción realizados,  publicados  y socilizados.</t>
  </si>
  <si>
    <t>Informe de medición de satisfacción del usuario realizado, publicado y socializado.</t>
  </si>
  <si>
    <t>Secretaría de Planeación</t>
  </si>
  <si>
    <t xml:space="preserve">
Para el primer semestre del 2022, el tecnico operativo del area de MIPG, realizó socialización del proceso de medición del indice de satisfacción del usuario mediante Circular 579, la cual se realizó el dia 7 de junio a través de la plataforma Zoom. Asi mismo realizó la remisión de la solicitud del diligenciamiento de la Encuesta para la medición de satisfacción del usuario a las diferentes Secretarías de despacho mediante Circular 601, diligenciamiento que se realizó a través del link https://www.ventanillaunicavirtualquindio.gov.co/index.php?option=com_formasonline&amp;formasonlineform=evaluacion_emergencia 
Se realizó la correspondiente tabulación y análisis de datos.
Anexo 3. Circulares de socialización, pantallazos con la asistencia de la misma a traves de zoom,  circular con el  requerimiento de medición de satisfacción del usuario Sem-I 2022, matriz con tabulación y análisis.
</t>
  </si>
  <si>
    <t xml:space="preserve">Elaborar  y publicar    el informe  de  las principales ejecutorias  de  la gestión departamental, con el propósito de afianzar la relación Comunidad - Estado  y fomentar la Ley de Transparencia,  dando a conocer  el accionar de la Administración. </t>
  </si>
  <si>
    <t xml:space="preserve">Elaborar y publicar  el Informe de Gestión de la Administración Departamental anualmente,    con el propósito de afianzar la relación Comunidad - Estado  y fomentar la Ley de Transparencia,  dando a conocer  el accionar  de la Administración Departamental. </t>
  </si>
  <si>
    <t xml:space="preserve">Informe de gestión elaborado y publicado </t>
  </si>
  <si>
    <t>Documento informe de Gestión realizado . Constancia de Públicación .</t>
  </si>
  <si>
    <t>Secretaría de Planeación  - Secretaría de Tecnologías de la Información y Comunicaciónes</t>
  </si>
  <si>
    <t xml:space="preserve">
Se realizó el informe de gestión correspondiente a la vigencia 2021, el cual fue debidamente socializado en la Rendición Pública de cuentas realizada el día 29 de junio de 2022. Publicado en los siguientes link de la página web:
Informe de gestión y anexos 2021 https://www.quindio.gov.co/evaluacion-y-seguimiento-a-la-gestion-publica/informes-de-gestion/informes-de-gestion-vigencia-2021</t>
  </si>
  <si>
    <t>En la vigencia 2022, el dia 29 de junio, se realizó el evento de rendición de cuentas  (vigencia 2021 )y paralelamente en los 12 municipios, cuyas evidencias reposan en la pagina web.
Se realizó el Acta No. 01 del Comité Territorial SNRdC Quindío el día 31 de marzo de 2022, la cual de puede consultar en el link https://www.quindio.gov.co/rendicion-publica-cuentas/sistema-nacional-rendicion-de-cuentas/actas-comite-regional-sistema-nacional-rendicion-de-cuentas-quindio
Previo a ello, se realizó la socialización y capacitación previas al evento, a funcionarios y personal de apoyo, asi como a grupos de interes. 
Se implementó el FORMULARIO PRIORIZACIÓN DE TEMAS RENDICIÓN PÚBLICA DE CUENTAS 2021, para la ciudadanía en general, a través del link https://docs.google.com/forms/d/e/1FAIpQLSeaa8kDxw4nDU3Amwoj8noxVtDFqPLwA3Gzh3MOTtPRePSlEg/viewform
Igualmente se recogió y estructuró la información correspondiente a los principales logros de las diferentes lineas estrategicas del PDD:  Línea Estratégica Inclusión Social y Equidad, Línea Estratégica Productividad y Competitividad, Línea Estratégica Territorio, Ambiente y Desarrollo Sostenible, Línea Estratégica Liderazgo, Gobernabilidad y Transparencia e igualmente de la Gestión Financiera Administración Departamental, Gestión Lotería del Quindío y Gestión de la Oficina Gestora Social.
Se implementaron los siguientes formatos y fueron publicados en la pagina web: Priorización Temática Rendición Pública de Cuentas Administración Departamental, Control de asistencia Rendición de Cuentas a la Ciudadanía, Preguntas Rendición Pública de Cuentas y Evaluación evento público de Rendición de Cuentas a la Ciudadanía.
Se definieron los siguientes documentos guía previos a la realización del evento: Cronograma Rendición Pública de Cuentas 2021, Reglamento Rendición Pública de Cuentas Vigencia 2021, Orden del día Rendición Pública de Cuentas Vigencia 2021, Portafolio Rendición Pública de Cuentas Entes Territoriales Municipales 2021 y Estrategia y Plan de Comunicaciones Rendición Pública de Cuentas Gobernación del Quindío vigencia 2021.
Asi mismo, la Gobernación del Quindío con el propósito de dar cumplimiento al Decreto N° 230 de 2021 “ por medio del cual se crea y se organiza  el Sistema Nacional de Rendición de Cuentas” conformó a través del Comité Territorial, el Nodo del Sector Salud, ello, con el propósito de articular ejercicios de Rendición de Cuentas de manera conjunta entre los diferentes actores que intervienen en el proceso, para garantizar el derecho de participar e interacción de la ciudadanía, generar condiciones de confianza entre los gobernantes y ciudadanos además, de garantizar el ejercicio de control social y la evaluación de los resultados de la gestión pública. Los actores participantes en este primer ejercicio de Nodo del Sector Salud son: La Administración Departamental, los municipios de Armenia y Montenegro quienes a través del video adjunto ilustran los principales logros alcanzados en el sector durante la vigencia 2021.
El material correspondiente a la Rendición pública de cuentas 2021 puede ser consultado en el link https://www.quindio.gov.co/rendicion-publica-cuentas/vigencia-2021
Anexo 4. Actas de asistencias técnicas, actas de reunión y capacitaciones.</t>
  </si>
  <si>
    <t xml:space="preserve">Promocionar los sectores económicos,  productos y servicios del Departamento del Quindío desde la Casa Delegada en Bogotá.  "PIT"- Punto de Información Turística y atención al ciudadano                                                                         </t>
  </si>
  <si>
    <t>Brindar capacitación permanente a las agencias de viajes de la capital sobre el Destino Turistico y el diseño de productos;  realización de campañas para la promoción de los bienes y servicios del Departamento (cultural, empresarial, turístico y gastronómico; agroindustial)</t>
  </si>
  <si>
    <t># de Capacitaciones
# campañas realizadas
# de visitantes atendidos
# de solicitudes gestionadas</t>
  </si>
  <si>
    <t>Listados de asistencias, actas y publicaciones redes sociales                                  soporte de solicitudes gestionadas</t>
  </si>
  <si>
    <t xml:space="preserve">0,8
a. 5
b. 22
c. 40
d. 40
</t>
  </si>
  <si>
    <t>Casa Delegada (Secretaría de Planeación)</t>
  </si>
  <si>
    <t>Para el segundo trimestre de la vigencia se realizaron acciones correspondientes para la promoción del departamento desde la Casa Delegada a traves del Punto de información Turística “PIT” y Servicio de atención al ciudadano, asi:
Promoción de bienes y servicios del Departamento:11
Promoción a Nivel Nacional e Internacional: 2 
Personalidades Quindianas: 2
Visibilización Casa Delegada: 2
Publicaciones Institucionales: 3
Campañas del Departamento: 2
Punto de Información Turística:
Solicitudes de información turistica:  8
Gestiones y trámites atención al ciudadano: 29
Otras consultas o solicitudes: 3
Participación en 5  capacitaciones virtuales con entidades del orden nacional
Anexo 8. Evidencias e informes que sustentan la información registrada</t>
  </si>
  <si>
    <t>Acompañar la  Gestión en materia de Cooperación Internacional del Departamento desde la ciudad de Bogotá D.C</t>
  </si>
  <si>
    <t xml:space="preserve">
Identificación y socialización de oportunidades en materia de Cooperación; fortalecimiento de las capacidades de los actores territoriales y relacionamiento regional en Cooperación Internacional </t>
  </si>
  <si>
    <t># de convocatorias socializadas y/o acompañadas   
# de capacitaciones realizadas       
# de alianzas u oportunidad Gestionadas o acompañadas</t>
  </si>
  <si>
    <t>Seguimiento a los compromisos del Plan de trabajo territorial de Cooperación</t>
  </si>
  <si>
    <t xml:space="preserve">0,8
a) 5
b) 22
c) 13
</t>
  </si>
  <si>
    <t>En el segundo trimestre de la vigencia 2022 se realizó:
- Socialización de 22 cursos, becas, subvenciones y voluntariados a través de redes sociales de orden Nacional e internacional compartidas mediante Boletines y redes sociales Institucionales de la Casa Delegada en Bogotá D.C.
- 3 Hermanamientos, convenios y cooperación internacional técnica y financiera en desarrollo
- 2 Hermanamientos, convenios y cooperación internacional técnica y financiera en etapa inicial
- 6 ACOMPAÑAMIENTOS PARA LA GESTIÓN EN MATERIA DE COOPERACIÓN INTERNACIONAL
- 6 Apoyos Entidades del departamento del Quindío en la Identificación de lineas de cooperación para la gestión de proyectos
- 1 postulación a convocatoria
Anexo 8. Evidencias e informes que sustentan la información registrada</t>
  </si>
  <si>
    <t>Brindar apoyo a la gestión institucional del Departamento desde Bogotá D.C</t>
  </si>
  <si>
    <t>Acompañamiento y representación Institucional publico-privado; diseño de estrategias comunicacionales y fortalecimiento de los servicios administrativos, de gestión y calidad</t>
  </si>
  <si>
    <t xml:space="preserve"># de acciones acompañadas 
# de comunicados, boletines, piezas diseñadas y publicadas        
# de acciones fortalecidas y/o acompañadas         </t>
  </si>
  <si>
    <t>Archivo de solicitudes con soportes de la acción apoyada o acompañada; Diseño de piezas, documentación de entrevistas realizadas y  publicaciones realizadas</t>
  </si>
  <si>
    <t>Se realizó acompañamiento y representación Institucional publico-privado; diseño de estrategias comunicacionales y fortalecimiento de los servicios administrativos, de gestión y calidad, a los municipios del departamento:
- 1 acercamiento institucional
- 2 Gestiones Institucionales para la promoción de los Bienes y servicios
- 5 Capacitaciones Institucionales
- 9 Solicitudes Institucionales
- 9 Reuniones Institucionales
- SOCIALIZACIÓN DE 8 CAPACITACIONES VIRTUALES PROMOVIDAS POR ENTIDADES DEL ORDEN NACIONAL
Anexo 8. Evidencias e informes que sustentan la información registrada</t>
  </si>
  <si>
    <t xml:space="preserve">Capacitar a los funcionarios y contratistas de las Secretarías  de la  Administración Departamental  sobre la cultura de la Rendición Pública de Cuentas, generando  un cuestionario de evaluación, para  exaltar a las personas que obtengan calificaciones más altas.  </t>
  </si>
  <si>
    <t xml:space="preserve">Capacitar a los  funcionarios y contratistas  de las 17  Secretarías de la Administración Departamental en la cultura de la Rendición de Cuentas. </t>
  </si>
  <si>
    <t xml:space="preserve">Funcionarios y Contratitas de las Secretarías capacitados </t>
  </si>
  <si>
    <t xml:space="preserve">Listados de aistencia </t>
  </si>
  <si>
    <t>En la vigencia 2022 se realizaron socializaciones a las 17 secretarías secctoriales en cuanto al proceso de rendición pública de cuentas, cuyas evidencias reposan en el anexo
En el segundo trimestre de la vigencia 2022 se han realizado 17 capacitaciones a las diferentes secretarías de despacho.
Anexo  5.  Evidencias socialización 2022</t>
  </si>
  <si>
    <t>Realizar la caracterización de los   actores y grupos de interés, con el fin de conocer las necesidades y requerimientos de los grupos que maneja la Administración Departamental logrando de esta forma  un incremento de los procesos de participación ciudadana.</t>
  </si>
  <si>
    <t xml:space="preserve">Realizar la caracterización de los actores y grupos de interés de la Administración Departamental, con el fin de conocer las necesidades y requerimientos de los grupos que maneja la Administración Departamental </t>
  </si>
  <si>
    <t>Caracterización de los actores y grupos de interés de la Administración Departamental realizada</t>
  </si>
  <si>
    <t>Documentos de caracterización de usuarios</t>
  </si>
  <si>
    <t>Se realizó la solicitud de actualización de la caracterización de usuarios persona jurídica a las diferentes Secretarías sectoriales, de acuerdo con la Circular 623; a través de la aplicación de una encuesta en línea para los usuarios de la administración. Las secretarías aun no han allegado la información correspondiente en su totalidad.
Asi mismo, a través del Sistema Departamental de Servicio a la Ciudadanía SDSC, se está realizando la actualización de la Matriz de grupos de interés de la administración departamental, asi como la Matriz de comunicaciones de las diferentes dependencias.
Anexo  6. Circular 623</t>
  </si>
  <si>
    <t xml:space="preserve">Revisar y ajustar  los procedimientos y formatos de " Atención al Ciudadano" de la administración Departamental del Quindío, con el propósito  de mejorar la prestación de los servicios a los ciudadanos, de tal manera que  responda a sus necesidades y expectativas. </t>
  </si>
  <si>
    <t>Revisar y ajustar  el 100%  de los  procedimientos y formatos de " Atención al Ciudadano" de la Administración Departamental del Quindio.</t>
  </si>
  <si>
    <t>Procedimientos y formatos revisados y/o ajustados</t>
  </si>
  <si>
    <t>Procedimientos y formatos cargados en la intranet</t>
  </si>
  <si>
    <t>Secretaría Administrativa  - Secretaría de Planeación</t>
  </si>
  <si>
    <t>Se realizó la actualización y normalización del PL-SAD-08-V1 Plan de Acción del Sistema Departamental de Servicio a la Ciudadania  SDSC, el formato F-SAD-127-V1 para su seguimiento,  el procedimiento P-SAD-107-V1  Atencóon al ciudadano y los formatos F-SAD-116-V1 Recepción PQRSD y F-SAD-117-V1 Encuesta de servicio del SDSC.
Se actualizó y normalizó el M-SAD-01-V2 Manual y protocolos de servicio a la ciudadanía y M-SAD-19-V1 Manual de Lenguaje claro.
Se diseñó el formato para Evaluación al Plan de accion del SDSC, en su versión 1, el cual se encuentra pendiente de normalización
Anexo 7.  Manuales, procedimientos, planes Y  formatos del SDSC.</t>
  </si>
  <si>
    <t xml:space="preserve"> Fortalecer  las organizaciones de  productores, mediante acciones de capacitación, acompañamiento, asesoría y seguimiento,  para el fomento de la cultura de la asociatividad</t>
  </si>
  <si>
    <t xml:space="preserve">Brindar capacitación, acompañamiento, asesoría y seguimiento a 30 asociaciones anuales para el fortalecimiento de la asociatividad, </t>
  </si>
  <si>
    <t>Asociaciones fortalecidas</t>
  </si>
  <si>
    <t>Actas de reunion y listados de asistencia</t>
  </si>
  <si>
    <t>Secretaría de Agricultura, desarrollo rural y medio ambiente</t>
  </si>
  <si>
    <t>PRIMER TRIMESTRE 2022,COMPROMETIDO $135.680.000, PAGADO $51.230.000,</t>
  </si>
  <si>
    <t xml:space="preserve">BINES Y/O SERVICIOS </t>
  </si>
  <si>
    <t xml:space="preserve">Fortalecimiento de La Capacidad a la Ciudadanía </t>
  </si>
  <si>
    <t>Mejorar la calidad de la respuesta de las solicitudes presentadas ante la Secretaria de Educación Departamental mediante el l Sistema de Atencion al ciudadano</t>
  </si>
  <si>
    <t xml:space="preserve">Medir la tasa de satisfaccion del usuario con la calidad de la respuesta al ciudadano dada por el SAC, a traves de encuestas realizadas en la modalidad de presencialidad  </t>
  </si>
  <si>
    <t>Tasa de saisfaccion con la calidad de la respuesta de fondo</t>
  </si>
  <si>
    <t>Encuestas realizadas</t>
  </si>
  <si>
    <t>Secretaría de Educación</t>
  </si>
  <si>
    <t>EVIDENCIAS</t>
  </si>
  <si>
    <t>Actualizar el micrositio web de la Secretaría de Turismo, indusria y comercio, incluyendo la oferta de servicios, eventos, cronograma y enlaces; en articulacion con las redes sociales, con el propósito de brindar informacion actualizada, pertinente y oprtuna a los ciudadanos y personas juridicas en el Sector turismo, industria y comercio</t>
  </si>
  <si>
    <t>Micrositio web actualizado</t>
  </si>
  <si>
    <t>Secretaría de Turismo, Industria y comercio</t>
  </si>
  <si>
    <t>Durante II trimestre del año 2022, la Secretaria, ha difundido en sus diferentes medios de comunicación, toda la informacion al ciudadano actualizada,en lo pertinente a la oferta de servicios tales como: Ferias, eventos, convenios y programas.</t>
  </si>
  <si>
    <t>https://www.quindio.gov.co/inicioturismo</t>
  </si>
  <si>
    <t>https://www.facebook.com/SecretariaTurismoIndustriaComercioQuindio</t>
  </si>
  <si>
    <t>Implementar la " Ruta de Servicios para la Atencion del Sector Turistico y Emprendedor ", con el propósito de brindar información pertinente y oportuna en cuanto a servicios a los ciudadanos y personas juridicas en el Sector turismo, industria y comercio</t>
  </si>
  <si>
    <t>Implementar  " La  Ruta de Servicios para la Atencion del Sector Turistico y Emprendedor ", con el propósito de brindar información pertinente y oportuna en cuanto a servicios a los ciudadanos y personas juridicas en el Sector turismo, industria y comercio</t>
  </si>
  <si>
    <t>Ruta de atencion implementada y publicada</t>
  </si>
  <si>
    <t>Documento Ruta de atencion elaborado y publicado</t>
  </si>
  <si>
    <t>La Secretaria eleboro la ruta de la formalizacion, la cual contempla todo lo pertinente, a los tramites que debe seguir todo operador de servicios turistico  para ser legal; esta, la cual sera publicada en el micrositio y redes sociales en el mes de Julio de 2022.</t>
  </si>
  <si>
    <t>EVIDENCIA 1</t>
  </si>
  <si>
    <t>EVALUACION</t>
  </si>
  <si>
    <t>Semestre I</t>
  </si>
  <si>
    <t>Elaborar informes  trimestrales de seguimiento y evaluación de las  Peticiones Quejas y Reclamos PQR que involucra  un análisis desde su recepción hasta  su respuesta (Registro de  los PQRS presentados, tiempo de respuesta,  número de solicitudes  de información con respuesta negativa, recomendaciones de la entidad sobre los trámites y servicios con mayor número de quejas y reclamos, recomendaciones de los particulares dirigidas a: mejorar el servicio que preste la entidad,  incentivar la participación en la gestión pública y racionalizar el empleo de los recursos disponibles etc.).</t>
  </si>
  <si>
    <t>Elaborar informes  trimestrales de seguimiento y evaluación de Peticiones Quejas y Reclamos PQR con su correspondiente publicación  en la página web, con el proposito de  mejorar el servicio que presta la entidad,  incentivar la participación en la gestión pública y racionalizar el empleo de los recursos disponibles</t>
  </si>
  <si>
    <t>Informes  trimestrales de seguimiento y evaluación elaborados y publicados en la página web</t>
  </si>
  <si>
    <t>Secretaria Administrativa (Gestión Documental)</t>
  </si>
  <si>
    <t>Se realiza el infrome trimestral de los meses abril, mayo y junio con su respectiva publicacion .</t>
  </si>
  <si>
    <t>Expedir los actos administrativos de desestimiento tácito de una petición, el cual quedarà normado en el Reglamento interno para las Peticiones Quejas y Reclamos de conformidad con los fundamentos de orden legal.</t>
  </si>
  <si>
    <t xml:space="preserve">Expedir el 100% de los actos administrativos en caso de desestimiento tácito de una petición.   </t>
  </si>
  <si>
    <t>Actos administrativos  de  desestimiento tácito de peticiones  expedidos.</t>
  </si>
  <si>
    <t>CIRCULAR No. S.A.60.07.01-00650 DEL 23 DE JUNIO DEL 2022</t>
  </si>
  <si>
    <t>X+S10:AB10</t>
  </si>
  <si>
    <t>Se realizó socializacion al manual PQRSD mediante CIRCULAR No. S.A.60.07.01-00650 DEL 23 DE JUNIO DEL 2022, (en el manual PQRSD se encuentra incluido el desistimiento  tacito)</t>
  </si>
  <si>
    <t>Implementar el enfoque diferencial de acceso a la informacion de la Procuraduria General e la Nacion</t>
  </si>
  <si>
    <t xml:space="preserve">Diseñar la estrategia para el enfoque diferencial de acceso en la oficina de atencion al ciudadano de acuerdo a la Guia de la Procuraduria General de la Nacion </t>
  </si>
  <si>
    <t>Estrategia diseñada</t>
  </si>
  <si>
    <t>Documento de estrategia</t>
  </si>
  <si>
    <t>Esta atividad se realizo mediante la cartilla o Manual del lenguaje claro</t>
  </si>
  <si>
    <t xml:space="preserve">Reglamentar  el precio de la expedición de copias que sean solicitadas a la Administración Departamental, basados en artículo 29 de la Ley 1755 de 2015, el principio de gratuidad y el Decreto Nacional 103 de 2015. </t>
  </si>
  <si>
    <t>Reglamentar  el precio de la expedición de copias que sean solicitadas a la Administración Departamental.</t>
  </si>
  <si>
    <t>Reglamento elaborado  e implementado.</t>
  </si>
  <si>
    <t>CIRCULAR No. S.A.60.07.0-00666 DEL 28 DE JUNIO DE 2022</t>
  </si>
  <si>
    <t>Se realizo CIRCULAR No. S.A.60.07.0-00666 DEL 28 DE JUNIO DE 2022 "SOCIALIZACION DEL  ACTO ADMINISTRATIVO POR MEDIO DEL CUAL SE REGLAMENTA LA EXPEDICION DE COPIAS DE DOCUMENTOS PUBLICOS SOLICITADOS A LA ADMINISTRACION CENTRAL DEL DEPARTAMENTO DEL QUINDIO ”.</t>
  </si>
  <si>
    <t>Actualizar y Publicar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t>
  </si>
  <si>
    <t xml:space="preserve">Actualizar y Publicar  la Carta de Trato Digno al Ciudadano, atendiendo los derechos constitucionales y lo establecido en el numeral 5° del artículo 7° del Código de Procedimiento Administrativo y de lo Contencioso Administrativo (Ley 1437 de 2011), </t>
  </si>
  <si>
    <t>Carta actualizada y publicada.</t>
  </si>
  <si>
    <t>Documento de carta actualizado y constancia de publicación</t>
  </si>
  <si>
    <t>Secretaría Administrativa  - Secretaría de Tecnologías de la Información y Comunicaciónes</t>
  </si>
  <si>
    <t>Ya se encuentra actualizada</t>
  </si>
  <si>
    <r>
      <t>Realizar Ferias de Atención al Ciudadano, estrategia que permitirá acercar las entidades de orden Nacional, Departamental y Municipal a los ciudadanos y facilitar el acceso a la información.</t>
    </r>
    <r>
      <rPr>
        <sz val="9"/>
        <color rgb="FF333333"/>
        <rFont val="Arial"/>
        <family val="2"/>
      </rPr>
      <t xml:space="preserve"> </t>
    </r>
  </si>
  <si>
    <t>qq</t>
  </si>
  <si>
    <t>Feria realizada</t>
  </si>
  <si>
    <t>Listados de asistencia y registro fotografico</t>
  </si>
  <si>
    <t>Secretaría Administrativa - Secretarias Sectoriales</t>
  </si>
  <si>
    <t>Se han realizado varias ferias de oferta de servicios</t>
  </si>
  <si>
    <t>Esta meta ya se encuentra realizada en su totalidad</t>
  </si>
  <si>
    <t>Se realizo la adecuacion de un espacion el la direccion de pasaportes</t>
  </si>
  <si>
    <t>Esta actividad se ha realizado en el primer piso, entrada principal del edicio CASD</t>
  </si>
  <si>
    <t>Esta activida, se presenta de manera permanente en el televisor del Punto de Atención al Ciudadano, dando informacion de los tramites de cada una de las secretarias de la Gobernación.</t>
  </si>
  <si>
    <t>Esta actividad esta desarrollada mediante el manual de procesos de la oficina de Atención al ciudadano</t>
  </si>
  <si>
    <t xml:space="preserve">Realizar capacitaciones de Atención al Ciudadano socializando los protocolos  en las diferentes Secretarías de Despacho  de la Gobernación del Quindío. </t>
  </si>
  <si>
    <t xml:space="preserve">Secretarías de Despacho  con procesos de capacitación en Atención al Ciudadano 
</t>
  </si>
  <si>
    <t xml:space="preserve">Secretaría Administrativa- Dirección de Talento Humano          </t>
  </si>
  <si>
    <t>Esta actividad se encuatra en un 50% a espera de desarrollarse nueva capacitacion en el 2 semestre</t>
  </si>
  <si>
    <t xml:space="preserve">Establecer una estrategia de incentivos no monetarios a travès de  acto admnistrativo,  con el proposito de  destacar el desempeño de los servidores en relación al servicio prestado al ciudadano, como mecanismo para mejorar la prestación del servicio. </t>
  </si>
  <si>
    <t>Establecer una estrategia de incentivos no monetarios a través de un acto administrativo, para destacar el desempeño de los servidores en relación al servicio prestado al ciudadano.</t>
  </si>
  <si>
    <t xml:space="preserve">Estrategia de incentivos no monetarios implementada. </t>
  </si>
  <si>
    <t xml:space="preserve">Documento que soporte  el  sistema de incentivos implementado </t>
  </si>
  <si>
    <t>0,5</t>
  </si>
  <si>
    <t>Esta meta ya se realizo un documento y se esta a la espera de expedir el acto administrativo</t>
  </si>
  <si>
    <t>Elaborar e implementar un plan de entrenamiento en las labores de Servicio al Ciudadano, que permita a los servidores públicos que desempeñan este rol prestar una atención efectiva al ciudadano, haciendo uso adecuado de los sistemas, formatos, plataformas y procedimientos dispuestos por la entidad.</t>
  </si>
  <si>
    <t>Elaborar e implementar un plan de entrenamiento en las labores de Servicio al Ciudadano</t>
  </si>
  <si>
    <t>Plan de entrenamiento elaborado e implementado</t>
  </si>
  <si>
    <t>Plan de entrenamiento</t>
  </si>
  <si>
    <t>Ya se realizo un diagnostico para elaborar un plan de entrenaiento</t>
  </si>
  <si>
    <t>Crear e implementar una herramienta que permita medir el nivel de satisfacción de usuario frete al servicio prestado (diferentes a la evaluación de desempeño).</t>
  </si>
  <si>
    <t>Elaborar una  herramienta que permita medir el desempeño de los servidores públicos que atienden ciudadanos a través de  diferentes canales.</t>
  </si>
  <si>
    <t>Heramienta implementada</t>
  </si>
  <si>
    <t>Seguimientos realizados</t>
  </si>
  <si>
    <t>Por medio de una encuenta de servicio que se encuentra formalizada, esta meta se encuentra desarrollada.</t>
  </si>
  <si>
    <t>Socializar el Reglamento Interno para las Peticiones Quejas y Reglamos PQR que contenga: Objetivo. alcance, marco,  legal,   términos de respuesta, presentación y radicación de peticiones, canales de atención, mecanismos de seguimiento y evauación  etc. Departamental</t>
  </si>
  <si>
    <t xml:space="preserve">Socializar el Reglamento Interno para las Peticiones Quejas y Reglamos PQR, a los funcionarios y contratistas de las 17 Secretarias de la Administración Departamental </t>
  </si>
  <si>
    <t>Reglamento interno para las Peticiones Quejas y Reglamos PQR   socializado</t>
  </si>
  <si>
    <t>Se realizó socializacion al manual PQRSD mediante CIRCULAR No. S.A.60.07.01-00650 DEL 23 DE JUNIO DEL 2022.</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</si>
  <si>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</si>
  <si>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Capacitar los funcionarios  y/o contratistas de las 17  secretarías de despacho en el funcionamiento del  sistema de registro de PQRSD, asi como en habilidades de atencion el ciudadano, con el fin de lograr  la  cualificacion del recurso humano en el sistema de información para el registro ordenado y la gestión de PQRSD y en atencion al ciudadano</t>
  </si>
  <si>
    <t xml:space="preserve">Secretarias Sectoriales con funcionarios y contratistas  capacitados </t>
  </si>
  <si>
    <t>CIRCULAR No. S.A.60.07.01-00705 DEL 06 DE JULIO DEL 2022 MEDIANTE LA CUAL SE CITO A CAPACITACION DEL APLICATIVO VENTANILLA VIRTUAL MODULO PQRSD</t>
  </si>
  <si>
    <t>Se realizo capacitacion dirigida a los secretarios de despacho, directores y jefes de oficina sobre el aplicativo ventanilla virtual modulo PQRSD el dia miercoles 13 de julio del 2022.</t>
  </si>
  <si>
    <t>Realizar ajuste  a la  ORDENANZA NÚMERO 001 “POR LA CUAL SE CREA EL SISTEMA DEPARTAMENTAL DE SERVICIO A LA CIUDADANÍA - SDSC Y SE ESTABLECEN LOS LINEAMIENTOS GENERALES PARA SU IMPLEMENTACIÓN", con  los últimos lineamientos normativos,   con el propósito  de  incrementar la confianza en el estado y mejorar la relación cotidiana entre la ciudadanía y la Administración.</t>
  </si>
  <si>
    <t>Realizar ajuste a la  ORDENANZA NÚMERO 001 “POR LA CUAL SE CREA EL SISTEMA DEPARTAMENTAL DE SERVICIO A LA CIUDADANÍA - SDSC Y SE ESTABLECEN LOS LINEAMIENTOS GENERALES PARA SU IMPLEMENTACIÓN", con el propósito  de  incrementar la confianza en el estado y mejorar la relación cotidiana entre la ciudadanía y la Administración.</t>
  </si>
  <si>
    <t>Ordenanza ajustada</t>
  </si>
  <si>
    <t xml:space="preserve"> Documento  de Ordenanza ajustada</t>
  </si>
  <si>
    <t>Esta meta se encuentra realizada desde el año 2021</t>
  </si>
  <si>
    <t xml:space="preserve">Realizar seguimiento y evaluación  a la implementación del  Plan de Acción del Sistema Departamental de Servicio a  la Ciudadanía  SDSC,    con el fin de desarrollar  las actividades de manera planificada  que permitan generar impactos positivos en la  ciudadanía </t>
  </si>
  <si>
    <t xml:space="preserve">Realizar seguimiento y evaluación   trimestral a la implementación del  Plan de Acción del Sistema Departamental de Servicio a  la Ciudadanía  SDSC,    con el fin de desarrollar  las actividades de manera planificada  que permitan generar impactos positivos en la  ciudadanía </t>
  </si>
  <si>
    <t xml:space="preserve">Plan de Acción  con procesos de seguimiento y evaluación realizados </t>
  </si>
  <si>
    <t xml:space="preserve">Documento que acrediten los procesos de seguimiento y evaluación </t>
  </si>
  <si>
    <t>Secretaría Administrativa - Comisión Intersectorial  de Servicio a la  Ciudadanía - Secretarías Sectoriales</t>
  </si>
  <si>
    <t>En este momento se estra realizando el segundo seguimiento de 2 trimestre</t>
  </si>
  <si>
    <t>Implementar la  Comisión Intersectorial de Servicio a la Ciudadanía, como instancia encargada de la coordinación y orientación de las políticas y actividades del Sistema Departamental del Servicio a la Ciudadanía.</t>
  </si>
  <si>
    <t>Implementar la  Comisión Intersectorial de Servicio a la Ciudadanía a través  de la realización  de dos reuniones  anuales, con el propósito de coordinar  y orientar   las políticas y actividades del Sistema Departamental del Servicio a la Ciudadanía.</t>
  </si>
  <si>
    <t>Reuniones  de la Comisión  Intersctorial del Servicio a la Ciudadanía realizadas</t>
  </si>
  <si>
    <t>Actas de reunión y listados de asistencia</t>
  </si>
  <si>
    <t>Secretaría Administrativa</t>
  </si>
  <si>
    <t>Se esta a la espera en este mes a realizar la segunda reunion del segundo semestre</t>
  </si>
  <si>
    <t>Uso Intensivo de Tecnologías de la Información y Comunicación TICs</t>
  </si>
  <si>
    <t>Actualizar el link de  Atención a la Ciudadanía  de la página web de la Gobernación del Quindío.</t>
  </si>
  <si>
    <t>Actualizar el link de  Atención a la Ciudadanía de la Gobernación del Quindío   quindio.gov.co/atención-a-la-ciudadanía/pqrd/peticiones-quejas-reclamos-y-denuncias.html</t>
  </si>
  <si>
    <t>Link de Atención a la Ciudadanía de la página web de la Gobernación del Quindío actualizado.</t>
  </si>
  <si>
    <t>Link en la Pagina web actualizada</t>
  </si>
  <si>
    <t>Ya se actualizo en la pagina de la Gobernación</t>
  </si>
  <si>
    <t>Link en pagina web</t>
  </si>
  <si>
    <t>Ya se encuentra atualizada en la pagina</t>
  </si>
  <si>
    <t>SEMAFORO CUMPLIMIENTO RP</t>
  </si>
  <si>
    <t xml:space="preserve">Sobresaliente  (Entre 80%-100%) </t>
  </si>
  <si>
    <t>Satisfactorio (Entre 70% -79%)</t>
  </si>
  <si>
    <t>Medio (Entre 60%-69%)</t>
  </si>
  <si>
    <t>Bajo (Entre 40% - 59%)</t>
  </si>
  <si>
    <t>Critico (Entre 0% - 39%)</t>
  </si>
  <si>
    <t>Trimestre II</t>
  </si>
  <si>
    <t xml:space="preserve">Publicar en la página web del  informe de auditoría fiscal, dando la posibilidad a los ciudadanos que participen  frente a dichos procesos. </t>
  </si>
  <si>
    <t>Publicar en la página web del  informe de auditoría fiscal,   dando la posibilidad a los ciudadanos que  participen  frente a dichos procesos.</t>
  </si>
  <si>
    <t>Informe de auditoría fiscal,   publicado en la página web</t>
  </si>
  <si>
    <t xml:space="preserve"> Registros  de  informes publicados </t>
  </si>
  <si>
    <t>Secretaría de Hacienda</t>
  </si>
  <si>
    <t>Se han publicado los informe presupuestales mes a mes</t>
  </si>
  <si>
    <t>Brindar la información necesaria al contribuyente en temas de impuestos de  la gobernacion del Quindio</t>
  </si>
  <si>
    <t>Brindar la información oportuna   al contribuyente en materia de  impuestos (impuesto vehicular, impuesto al registro, impuesto al consumo, fincalizacion y venta de estampillas)</t>
  </si>
  <si>
    <t xml:space="preserve">Nº de contribuyentes asesorados </t>
  </si>
  <si>
    <t>Software ISVA
SEVENET</t>
  </si>
  <si>
    <t>Se han contestado la totalidad de las peticiones recibidas</t>
  </si>
  <si>
    <t>Fomentar la cultura de pago,  a traves de campañas institucionales.</t>
  </si>
  <si>
    <t>Realizar dos  campañas para fomentar la cultura de pago en los contribuyentes</t>
  </si>
  <si>
    <t>Nº de campañas realizadas</t>
  </si>
  <si>
    <t>Registro de llamadas, correos electronicos, campañas, etc</t>
  </si>
  <si>
    <t xml:space="preserve">Porcentaje de recaudo virtual del ISVA </t>
  </si>
  <si>
    <t>Porcentaje de recaudo virtual ISVA</t>
  </si>
  <si>
    <t>Plataforma virtual PSE</t>
  </si>
  <si>
    <t xml:space="preserve">Cuantificar el número y tipo de trámites realizados a traves de la página web,  para determinar la demanda de los mismos por parte de la ciudadania  </t>
  </si>
  <si>
    <t xml:space="preserve">Cuantificar el número y tipo de trámites realizados a traves de la página web, realizados por los usuarios registrados. para determinar  la demanda de los mismos por parte de la ciudadania  </t>
  </si>
  <si>
    <t xml:space="preserve">Nº de usuarios registrados
Nº de tramites realizados
</t>
  </si>
  <si>
    <t>Docuemntos que acrediten el numero y tipo de tramites demandados a través de la página web</t>
  </si>
  <si>
    <t xml:space="preserve"> Secretaría Tecnologías de la Información y Comunicaciones - Secretaría de Hacienda</t>
  </si>
  <si>
    <t xml:space="preserve">Proporcionar a la ciudadanía información de interés respecto de las rutas de consulta de la contratación celebrada por el Departamento del Quindío (Aplicativos SECOP I, SECOP II y SIA OBSERVA). </t>
  </si>
  <si>
    <t xml:space="preserve">Actualizar en el micrositio web de la Secretaría Jurídica y de Contratación las rutas de los instructivos y/o manuales de consulta de las plataformas SECOP I, SECOP II y SIA Observa, con el fin  de brindar informacion pertinente y oportuna respecto de la contratación celebrada por el Departamento del Quindío. </t>
  </si>
  <si>
    <t xml:space="preserve">Micrositio actualizado con los instructivos y/o manuales  que brinden información de acceso a las plataformas de contratación. </t>
  </si>
  <si>
    <t>Secretaría Jurídica y de Contratación</t>
  </si>
  <si>
    <t xml:space="preserve">Se anexa link e imágenes del micrositio de la Secretaría Jurídica y de Contratación en el cual se puede evidenciar la publicación de las rutas de los instructivos y/o manuales de consulta de las plataformas SECOP I, SECOP II y SIA Observa, en la mencionada sección de la pagina web del Departamento del Quindío. 
https://quindio.gov.co/inicio-secretaria-juridica                            Igualmente se anexa copia del oficio mediante el cual se solicitó la actualización del micrositio de la Secretaría Jurídica y de Contratación (S.J.30.136.01-00356) y oficio mediante el cual se da respuesta de la respectiva actualización por parte de la secretaría de las TIC.  </t>
  </si>
  <si>
    <t>Brindar información pertinente y oportuna en relacion a rutas de atencion de servicio a los ciudadanos respecto a las Ligas y Clubes Deportivos y Asociaciones con fines educativos, científicos, tecnológicos, culturales y deportivos, competencia de la Dirección de Asuntos Jurídicos, Conceptos y Revisiones y de las entidades sin ánimo de lucro (ESAL), cuya inspección, vigilancia y control recae sobre la Dirección de Asuntos Jurídicos, Conceptos y Revisiones</t>
  </si>
  <si>
    <t xml:space="preserve">Actualizar el micrositio web de la Secretaría Jurídica y de Contratación, con la informacion referente a Circulares, listado de documentos y procedimientos para inscripciones y actualizaciones de las entidades sin ánimo de lucro (ESAL) cuya vigilancia y control es competencia de la Dirección de Asuntos Jurídicos, Conceptos y Revisiones y los trámites para Inscripción de Personería Jurídica de asociaciones con fines educativos, científicos, tecnológicos, culturales y deportivos; Protocolizaciones y Registro de actualizaciones de las Ligas y Clubes Deportivos, competencia de la Dirección de Asuntos Jurídicos, Conceptos y Revisiones, en cuanto a las  rutas de atencion de servicios. </t>
  </si>
  <si>
    <t>Actualizacion del micrositio web</t>
  </si>
  <si>
    <t xml:space="preserve">Se anexa link e imágenes del micrositio de la Secretaría Jurídica y de Contratación en el cual se puede evidenciar la publicación del listado de documentos y procedimientos para inscripciones y actualizaciones de las entidades sin ánimo de lucro (ESAL) y los trámites para Inscripción de Personería Jurídica de asociaciones con fines educativos, científicos, tecnológicos, culturales y deportivos; Protocolizaciones y Registro de actualizaciones de las Ligas y Clubes Deportivos.
https://quindio.gov.co/personeria-juridica
https://quindio.gov.co/entidades-sin-animo-de-lucro-1 También se anexa copia del oficio mediante el cual se solicitó la actualización del micrositio de la Secretaría Jurídica y de Contratación en el tema de personerías jurídica e inspección vigilancia y control entidades sin ánimo de lucro (S.J.32.145.01-00) y oficio mediante el cual se da respuesta de la respectiva actualización por parte de la secretaría de las TIC.  
</t>
  </si>
  <si>
    <t xml:space="preserve">Publicar en  el micrositio de la pagina WEB de la entidad la cantidad de tutelas y demas medios de control a los que se ha vinculado a la Gobernación o que ha iniciado el ente territorial </t>
  </si>
  <si>
    <t xml:space="preserve">Realizar un reporte  trimestral sobre las diferentes  la cantidad de tutelas y demas medios de control a los que se ha vinculado a la Gobernación o que ha iniciado el ente territorial </t>
  </si>
  <si>
    <t>Reporte trimestral de las audiencias en la  Página web oficial</t>
  </si>
  <si>
    <t>Reporte publicado en pagina web</t>
  </si>
  <si>
    <t xml:space="preserve">sin ejecución </t>
  </si>
  <si>
    <t>1.600.000.000</t>
  </si>
  <si>
    <t>Secretaría de Representacion judicial</t>
  </si>
  <si>
    <t xml:space="preserve">se remiten matrices las cuales contienen los procesos judiciales en los que es parte el departamento del Quindío como accionado. Tutelas 142 medios de control 178 durante el segundo trimestre del año </t>
  </si>
  <si>
    <t>OBSERVACIONES 2021</t>
  </si>
  <si>
    <t>OBSERVACIONES 2022</t>
  </si>
  <si>
    <t xml:space="preserve">BEINES Y/O SERVICIOS </t>
  </si>
  <si>
    <t>Realizar socialización  de: Ruta de atención a Victimas de Trata de personas - Ruta de protección a Lideres Sociales, Defensores de DDHH y Funcionarios Publicos - Ruta para la Prevención del Reclutamiento Forzados para NNA</t>
  </si>
  <si>
    <t xml:space="preserve">Realizar socialización  a 500 personas cada año de:  Ruta de atención a Victimas de Trata de personas - Ruta de protección a Lideres Sociales, Defensores de DDHH y Funcionarios Publicos - Ruta para la Prevención del Reclutamiento Forzados para NNA, con el proposito de generar conocimiento </t>
  </si>
  <si>
    <t>Porcentaje de personas con procesos de socialización realizados</t>
  </si>
  <si>
    <t xml:space="preserve"> Registro de atencion.</t>
  </si>
  <si>
    <t>Secretaría del Interior</t>
  </si>
  <si>
    <t xml:space="preserve">Para el año 2021 se realizaron socializaciones en los temas de DDHH, logrando así cumplir con 500 personas capacitadas..  </t>
  </si>
  <si>
    <t>Para el año 2022 se han realizado dichas socializaciones, impactando en lo que va del año a 2.058 personas.</t>
  </si>
  <si>
    <t>Articulacion interinstitucional para el mejoramiento de los canales de Servicio a la ciudadania</t>
  </si>
  <si>
    <t xml:space="preserve">Realizar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 </t>
  </si>
  <si>
    <t>Realizar 30  visitas de asistencia tecnica con el fin de  identificar escenarios de riesgo a las comunidades,  aumentar cobertura de atención del Sistema Departamental de Gestión del Riesgo de Desastres del Departamento del Quindío,  a través del fortalecimiento  de los procesos de conocimiento, reducción del riesgo y manejo de desastres,   contribuiyendo de esta forma  a la seguridad, bienestar y calidad de vida de las personas</t>
  </si>
  <si>
    <t>Numero de visitas realizadas</t>
  </si>
  <si>
    <t>Informes de visita</t>
  </si>
  <si>
    <t>201609054,06</t>
  </si>
  <si>
    <t xml:space="preserve">Se realizaron 156 visitas técnicas en el año 2021. </t>
  </si>
  <si>
    <t xml:space="preserve">El número de visitas técnicas del año 2022 es a la fecha de 21 de junio. </t>
  </si>
  <si>
    <t>Elaborar y publicar  el  cronograma  de promoción de la  participación ciudadana en la Administración Departamental , con el fin de consolidar y poner a disposición del ciudadano; la oferta de participación ciudadana que ofertan  desde las diferentes Secretarías de la administración Departamental</t>
  </si>
  <si>
    <t xml:space="preserve">Cronograma  elaborado y publicado </t>
  </si>
  <si>
    <t>Documento de cronograma</t>
  </si>
  <si>
    <t>x</t>
  </si>
  <si>
    <t>$-</t>
  </si>
  <si>
    <t>se adjunta link con cronograma de participación ciudadana año 2021 https://view.officeapps.live.com/op/view.aspx?src=https%3A%2F%2Fwww.quindio.gov.co%2Fmedios%2FCONSOLIDADO_ACCIONES_PARTICIPACION_2021_vf.xlsx&amp;wdOrigin=BROWSELINK</t>
  </si>
  <si>
    <t xml:space="preserve">Año 2022, el siguiente link https://view.officeapps.live.com/op/view.aspx?src=https%3A%2F%2Fwww.quindio.gov.co%2Fmedios%2FAnexo_5_MT-INT-01-V1_MATRIZ_ESTRATEGIA_DE_PARTICIPACI%25C3%2593N_2022.xlsx&amp;wdOrigin=BROWSELINK  </t>
  </si>
  <si>
    <t xml:space="preserve">Analizar y públicar  los resultados obtenidos en la implementación del Plan de  Participación Ciudadana de la Administración Departamental </t>
  </si>
  <si>
    <t>Publicar  cuatrimestralemente    los resultados obtenidos en la implementación del Plan de  Participación Ciudadana</t>
  </si>
  <si>
    <t>No. de análisis y públicaciones realizadas</t>
  </si>
  <si>
    <t xml:space="preserve">Documentos  de analisis- Constancias de Públicación </t>
  </si>
  <si>
    <t>Se realiza seguimiento para el año 2021 el cual se adjunta con cada una de las actividades realizadas y los resultados obtenidos.</t>
  </si>
  <si>
    <t xml:space="preserve">Para el año 2022 aún no se ha iniciado con el seguimiento. </t>
  </si>
  <si>
    <t>Representación Judicial</t>
  </si>
  <si>
    <t>Juridica</t>
  </si>
  <si>
    <t>Hacienda</t>
  </si>
  <si>
    <t>Administrativa</t>
  </si>
  <si>
    <t>Turismo</t>
  </si>
  <si>
    <t>Salud</t>
  </si>
  <si>
    <t>Interior</t>
  </si>
  <si>
    <t>Familia</t>
  </si>
  <si>
    <t>Educacion</t>
  </si>
  <si>
    <t>Cultura</t>
  </si>
  <si>
    <t>Aguas</t>
  </si>
  <si>
    <t>Agricultura</t>
  </si>
  <si>
    <t>Tic</t>
  </si>
  <si>
    <t>Planeacion</t>
  </si>
  <si>
    <t>Privada</t>
  </si>
  <si>
    <t>Ya</t>
  </si>
  <si>
    <r>
      <t xml:space="preserve">La Secretaria de Planeación es encargada de elaborar el Informe de Gestión conforme la Vigencia Presente, la secretaria de Tecnologías de la Información y Comunicaciones se encarga de divulgar Informe de las principales ejecutorias de la gestión departamental de la vigencia 2021, con el propósito de afianzar la relación Comunidad - Estado y fomentar la Ley de Transparencia dando a conocer el accionar las ejecutorias de la Administración.
</t>
    </r>
    <r>
      <rPr>
        <b/>
        <sz val="9"/>
        <color rgb="FF000000"/>
        <rFont val="Arial"/>
        <family val="2"/>
      </rPr>
      <t>Fecha de Publicacion</t>
    </r>
    <r>
      <rPr>
        <sz val="9"/>
        <color rgb="FF000000"/>
        <rFont val="Arial"/>
        <family val="2"/>
      </rPr>
      <t xml:space="preserve">: Enero 22 de 2022
</t>
    </r>
    <r>
      <rPr>
        <b/>
        <sz val="9"/>
        <color rgb="FF000000"/>
        <rFont val="Arial"/>
        <family val="2"/>
      </rPr>
      <t xml:space="preserve">Link:  </t>
    </r>
    <r>
      <rPr>
        <sz val="9"/>
        <color rgb="FF000000"/>
        <rFont val="Arial"/>
        <family val="2"/>
      </rPr>
      <t>https://www.quindio.gov.co/evaluacion-y-seguimiento-a-la-gestion-publica/informes-de-gestion/informes-de-gestion-vigencia-2021</t>
    </r>
  </si>
  <si>
    <r>
      <t xml:space="preserve">La secretaria Administrativa es la encargada de destinar dinero del presupuesto por funcionamiento para esta actividad, de igual manera es prioridad de esta secretaria Actualizar  la Carta de Trato Digno al Ciudadano, atendiendo los derechos constitucionales y lo establecido en el numeral 5 del artículo 7° del Código de Procedimiento Administrativo y de lo Contencioso Administrativo (Ley 1437 de 2011), en la cual se especifican los derechos de los ciudadanos y los diferentes canales de atención disponibles para la prestación del servicio. La secretaria de Tecnologías de la Información y las Comunicaciones es encargada de publicar en el sitio web de la página de la gobernación del Quindío el documento.
</t>
    </r>
    <r>
      <rPr>
        <b/>
        <sz val="9"/>
        <color rgb="FF000000"/>
        <rFont val="Arial"/>
        <family val="2"/>
      </rPr>
      <t xml:space="preserve">Link: </t>
    </r>
    <r>
      <rPr>
        <sz val="9"/>
        <color rgb="FF000000"/>
        <rFont val="Arial"/>
        <family val="2"/>
      </rPr>
      <t>https://quindio.gov.co/atencion-a-la-ciudadania/carta-del-trato-digno</t>
    </r>
  </si>
  <si>
    <r>
      <t xml:space="preserve">La Secretaria TIC no es encargada de realizar autodiagnósticos  a espacios fiscos, El reporte que se realiza se debe cumplir con el tema de accesibilidad, en cuanto a canales de atención a la ciudadanía, solicitud de PQRS, Ventanilla Virtual.
A través del autodiagnóstico entregado por la secretaria administrativo, la secretaria de las TIC es la responsable de realizar mantenimiento e instalación de equipos y puntos de conectividad para tener mejor accesibilidad de los servicios para los ciudadanos.
</t>
    </r>
    <r>
      <rPr>
        <b/>
        <sz val="9"/>
        <color rgb="FF000000"/>
        <rFont val="Arial"/>
        <family val="2"/>
      </rPr>
      <t>Link:</t>
    </r>
    <r>
      <rPr>
        <sz val="9"/>
        <color rgb="FF000000"/>
        <rFont val="Arial"/>
        <family val="2"/>
      </rPr>
      <t xml:space="preserve"> https://drive.google.com/file/d/11vNjsmj-NL2rVB5I51nzI8xE0UR3iapo/view?usp=sharing
Desde la secretaria TIC se cuenta con personal profesional para realizar adecuaciones de infraestructura tecnológica y de conexión a redes Informáticas; con el siguiente Objeto contractual.
</t>
    </r>
    <r>
      <rPr>
        <b/>
        <sz val="9"/>
        <color rgb="FF000000"/>
        <rFont val="Arial"/>
        <family val="2"/>
      </rPr>
      <t xml:space="preserve">
TIC262-PSP-2022</t>
    </r>
    <r>
      <rPr>
        <sz val="9"/>
        <color rgb="FF000000"/>
        <rFont val="Arial"/>
        <family val="2"/>
      </rPr>
      <t xml:space="preserve">-PRESTAR SERVICIOS PROFESIONALES A LA ADMINISTRACIÓN DEPARTAMENTAL EN LA ATENCIÓN DE INCIDENCIAS REPORTADAS A TRAVÉS DEL APLICATIVO MESA DE AYUDA, ASÍ COMO EN EL DESARROLLO DE ACTIVIDADES DE APOYO REFERENTE A PLANES, SOPORTE Y MEJORAMIENTO DE LA RED DE DATOS DE LA ADMINISTRACIÓN CENTRAL DEPARTAMENTAL CON ENFASIS EN EL MONITOREO DE LA RED DE DATOS
</t>
    </r>
  </si>
  <si>
    <t>La Secretaria TIC apoyo en la Instalación de la conexión de internet, adecuación nueva oficina sistema Departamental de Atención al Ciudadano.
Adecuación de Espacio para la Instalación de cableado de Internet en la oficina de Anti Contrabando 5 salidas nuevas.
Se instala Red de Antena de Comunicación externa al Edificio CAD.</t>
  </si>
  <si>
    <t>Módulos diseñados, señalizados y adecuados.</t>
  </si>
  <si>
    <t xml:space="preserve"> Registro Fotográficos de los módulos diseñados, señalizados y adecuados.</t>
  </si>
  <si>
    <t>Implementar una herramienta de Chat en Linea que permita dar respuesta oportuna.</t>
  </si>
  <si>
    <t>Contar con el personal idóneo y la heramienta establecida en el sistema de chat</t>
  </si>
  <si>
    <t>Chat virtual institucional implementado</t>
  </si>
  <si>
    <t>Chat virtual en funcionamiento</t>
  </si>
  <si>
    <t>Para la implementación del Chat Virtual es necesario contar con el personal las 24 horas atendiendo y respondiendo las solicitudes, para poder realizar el software en tiempo real.</t>
  </si>
  <si>
    <t>con corte al segundo trimestre en referente al link de atención al ciudaddano y PQRD están publicados en la paguina web institucional: Link: https://www.quindio.gov.co/transparencia/ley-de-transparencia-y-derecho-de-acceso-a-la-informacion-publica/informe-de-pqr</t>
  </si>
  <si>
    <t xml:space="preserve"> Implementar y divulgar la  Política de Seguridad de la Información y de Protección de Datos Personales de la Administración Departamental,  de conformidad con la normatividad legal a través del Comité Institucional de Gestión y Desempeño.</t>
  </si>
  <si>
    <t xml:space="preserve">Implementar y publicar ( link de transparencia) y divulgar la Política de Seguridad de la Información construida, de la Administración Departamental </t>
  </si>
  <si>
    <t xml:space="preserve">Política de Seguridad de la Información  implementada y divulgada </t>
  </si>
  <si>
    <t>Documentos que soportan la implementación de la Política.</t>
  </si>
  <si>
    <t>Secretaría Tecnologías de la Información y Comunicaciones</t>
  </si>
  <si>
    <t>Se registró un avance del 100% del documento MODELO DE SEGURIDAD (MSPI ), el cual está alineado con el marco de referencia de arquitectura TI, el Modelo Integrado de Planeación y Gestión MIPG, la guía para la administración del riesgo y el diseño de controles a entidades publica, para los cuales se realizan los siguientes controles:
1. Plan de seguridad y privacidad de la información.
2. Plan de sensibilización de seguridad de la información.
3. Plan de tratamiento de riesgos.
4. Políticas de seguridad de Privacidad de la Informacion y Politica de Datos Personales.</t>
  </si>
  <si>
    <t xml:space="preserve">Implementar y publicar  ( Link de Transparencia ) y divulgar  la Política de Protección de Datos Personales construida, de la Administración Departamental </t>
  </si>
  <si>
    <t>Política de Protección de Datos Personales, implementada y publicada.</t>
  </si>
  <si>
    <t>Implementar  acciones de desarrollos digitales que incorporen el uso de tecnologías de la información y las comunicaciones.</t>
  </si>
  <si>
    <t>Realizar 8 desarrollos digitales a nivel interno y/o externo para la Administración Departamental, que incorporen el uso de tecnologías de la información y las comunicaciones.</t>
  </si>
  <si>
    <t>Desarrollos digitales realizados</t>
  </si>
  <si>
    <t xml:space="preserve">
Con corte al segundo trimestre aun no se evidencian procesos para la creación de tramites, pero están postulados para la creacion durante esta vigencia los siguientes tramites virtualizados:
1. Virtualización de Tramites - UDEGER- Levantar Información en caso de desastres a nivel Departamental, Generando los censos y las ayudas que son entregadas.
2. Virtualización de Tramites - CULTURA - Generar bases de datos de personal que labora en procesos culturales a nivel departamental.
3. Virtualización de Tramites - HACIENDA - Sistematización de procesos entregas de cuentas.</t>
  </si>
  <si>
    <t xml:space="preserve">Usuarios Registrados: para la vigencia 2022 se han registrado 12400 usuarios
Cantidad de tramites realizados: 30745 tramites
</t>
  </si>
  <si>
    <t>Uso Intensivo de Tecnologias de la Información y Comunicación TICs</t>
  </si>
  <si>
    <t xml:space="preserve">Implementar los  mecanismos de accesibilidad a la información en el portal web https://quindio.gov.co/ para facilitar una mayor inclusión de personas en situación de discapacidad.
 </t>
  </si>
  <si>
    <t>Mecanismos de accesibilidad  actualizados con la información en el portal web https://quindio.gov.co/ para  las personas en situación de discapacidad.</t>
  </si>
  <si>
    <t>Mecanismos actualizados.</t>
  </si>
  <si>
    <t>Pagina web</t>
  </si>
  <si>
    <t>PRESTAR SERVICIO DE SOPORTE, ACTUALIZACIÓN, MANTENIMIENTO A DISTANCIA, CAPACITACIÓN Y ASISTENCIA TECNOLÓGICA DE LAS APLICACIONES INTRANET, VENTANILLA ÚNICA, SITIO WEB QUINDIO.GOV.CO, PLATAFORMA LOGÍSTICA Y DEMAS SISTEMAS AFINES, QUE SE ENCUENTREN RELACIONADOS CON LA INFORMACIÓN WEB QUE ACTUALMENTE TIENE EL DEPARTAMENTO DEL QUINDIO BAJO UN SERVICIO DE ALOJAMIENTO EN LA NUBE INTEGRADO Y PERSONALIZADO, DE CONFORMIDAD CON LOS REQUERIMIENTOS RELACIONADOS CON CADA UNO DE LOS APLICATIVOS.</t>
  </si>
  <si>
    <t>Ofrecer puntos de acceso comunitario a las tecnologis de la informacion y las comunicaciones en los diferentes secores urbanos del departamento del Quindio</t>
  </si>
  <si>
    <t>Brindar servicio de acceso y uso de tecnologias de la informacion y comunicaciones</t>
  </si>
  <si>
    <t xml:space="preserve">Nº  de Puntos  de acceso comunitario en zonas urbanas funcionando </t>
  </si>
  <si>
    <t xml:space="preserve">Registro de asistencia y fotografico  de puntos de acceso comunitario en zonas urbanas funcionando </t>
  </si>
  <si>
    <t>Con corte al segundo trimestre se realiza el contrato de prestación de servicio No. 1539 de 2022 suscrito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t>
  </si>
  <si>
    <t>Capacitar personas y/o entidades (publicas y privadas) de la comunidad en la modalidad de teletrabajo a traves de las TIC</t>
  </si>
  <si>
    <t>Servicio de educación informal en teletrabajo</t>
  </si>
  <si>
    <t>Personas y/o entidades publicas o privadas de la comunidad capacitadas en teletrabajo</t>
  </si>
  <si>
    <t>Listados de asistencia, actas, contenidos</t>
  </si>
  <si>
    <t>La Secretaria Tic capacitó a  259  personas y/o entidades (públicas y privadas) en temas como: herramientas colaborativas web enfocadas en teletrabajo, home office vs teletrabajo y normativa de teletrabajo fortaleciendo las habilidades de cada una de las personas en sus puestos de trabajo esto se logró a través de la educación no formal. 
Entidad Publica Uniuversidad del Quindio - 204  Personas en temas de Ciberseguridad en sus actividades de teletrabajo y como vender por internet.
Instituciones Educativas Publicas Instituto Tebaida - 55 Estudiantes en Temas de Ciberseguridad y Trabajo Remoto.</t>
  </si>
  <si>
    <t>Capacitar y/o formar personas a través de programas TIC en diferentes sectores del departamento, con enfasis en inclusión social y generacional</t>
  </si>
  <si>
    <t>Capacitar y/o formar 17.000  personas a través de programas TIC en diferentes sectores del departamento, con enfasis en inclusión social y generacional</t>
  </si>
  <si>
    <t>Personas en tecnologias de la informacion y las comunicaciones capacitadas</t>
  </si>
  <si>
    <t>Con corte al  segundo trimestre la Secretaria TIC, a través del equipo de modelo integrador capacitó un total de 3.447 personas en tecnologías de la información y las comunicaciones a través de los programas de (Mujeres TIC, Creativos digitales, Emprendedores digitales y 50 plus, población vulnerable (Población digital) correspondientes al modelo integrador TIC en todo el Departamento del Quindío.
1. Creativos Digitales en Animación 2D y Videojuegos en SCRATCH nivel 1 - 605 Niños.
2. Emprendedores Digitales Nivel 1 - 778 Personas
3. Mujeres Tic Nivel 1 y 2 - 280 Personas
4. Población Digital - Grupo Narp ( Negros, Afrodescendientes, Raizales y Palenqueros) - 125 Personas capacitados
5. Programa 50 PLus - 108 Personas Certificadas
5. Brigadas Digitales - 1551 Personas Capacitadas</t>
  </si>
  <si>
    <t xml:space="preserve">Implementar  en la página web  un  mecanismos de evaluación de atención al ciudadano que se generen automáticamente </t>
  </si>
  <si>
    <t xml:space="preserve">Implementar  en  la pagina web,  un  mecanismos de evaluación de atención al ciudadano que se generen automáticamente </t>
  </si>
  <si>
    <t>Mecanismo de evaluación de atención al ciudadano automático  implementado</t>
  </si>
  <si>
    <t xml:space="preserve">Registro  fotográfico  del mecanismo implementado en la Pagina web </t>
  </si>
  <si>
    <t>Para Implementar  en  la pagina web,  un  mecanismos de evaluación de atención al ciudadano que se generen automáticamente, aun se están adelantando procesos para la programación de dicha solicitud en cuanto al servicio de la ciudadanía, de igual forma un software que tenga un sistema de clasificación  y respuesta según el tipo de atención para  los tramites y servicios recibidos por la entidad, esto se realizara para ejecutar esta vigencia 2022.</t>
  </si>
  <si>
    <t xml:space="preserve">Implementar un sistema de informacion web que permita la atención de los usuarios,  con la informacion necesaria,  asi como gestionar  las diferntes solicitudes que se realicen, referentes a los tramites  y/o OPA que se brinden en el edificio del centro administrativo departamental.                                                                              </t>
  </si>
  <si>
    <t>Implementar un software que tenga un sistema de clasificación  y respuesta según el tipo de atención para  los tramites y servicios recibidos por la entidad.</t>
  </si>
  <si>
    <t xml:space="preserve"> Software Sistema de clasificación y respuesta establecido </t>
  </si>
  <si>
    <t>Software implementado</t>
  </si>
  <si>
    <t xml:space="preserve">Acompañar  a las personas con discapacidad auditiva a traves del apoyo en diferentes eventos y/o actividades de la administracion departamental, mediante el servicio de interprete en lengua de señas. </t>
  </si>
  <si>
    <t xml:space="preserve">Acompañar los eventos y/o actividades por año de la administracion departamental, con el uso del servicio de interprete en lengua de señas. </t>
  </si>
  <si>
    <t xml:space="preserve">Nº de actividades desarrolladas </t>
  </si>
  <si>
    <t>Actas de supervision e informes del interprete</t>
  </si>
  <si>
    <t>Secretaría de Familia</t>
  </si>
  <si>
    <t>Esta meta corresponde a una actividad del proyecto 035. en atencion integral a la poblacion en condicion de discapacidad. Dicha actividad se inicio con $ 16.000.000  para esta meta de los cuales se hizo un traslado de $2.800.000 al proyecto de adulto mayor (109) quedando un recurso de $ 13.200.000  el cual se ejecuto con los contratistas Einar Humberto Forero, Rocio del Pilar Barrios y Gilma Rojas</t>
  </si>
  <si>
    <t xml:space="preserve">Desde el proyecto TU Y YO JUNTOS EN LA INCLUSION, se viene prestando el servicio de interprete de lenguas de señas colombianas, para los diferentes eventos, actividades y/o poblaciones que lo requieran, la cual se encuentra establecida en la actividad de seguimiento e implementacion de la politica publica de discapacidad (Capacidad sin limites ) del departamento del Quindio. Proyecto 035. </t>
  </si>
  <si>
    <t>Recibir y dar respuesta a la población que se comunica en lenguas nativas a través de un enlace adscrito a la dirección de poblaciones responsable de realizar los acercamiento y los procesos con las diferentes comunidades indígenas en conjunto con el referente de cada comunidad</t>
  </si>
  <si>
    <t xml:space="preserve">Establecer un procedimiento  para recibir y dar respuesta a la población que se comunica en lenguas nativas. </t>
  </si>
  <si>
    <t xml:space="preserve">Procedimiento implementado, revisado y/o ajustado
</t>
  </si>
  <si>
    <t>Procedimiento revisado y/o ajustado
Actas de reunion y/o listados de asistencia</t>
  </si>
  <si>
    <t>Las metas de este proyecto se ejecutaron financieramente en su todalidad a traves del apoyo de la construcción e implementación de los planes de vida de los cabildos y resguardos indígenas del Departamento del Quindío</t>
  </si>
  <si>
    <t>Desde la Dirección de Poblaciones se cuenta con el Profesional Universitario, que desarrolla el rol de enlace con los diferentes cabildos y resguardos indígenas.  La suscripción de convenios se encuentra en espera de definir con los cabildos y resguardos indigenas, la decisión de inversión.</t>
  </si>
  <si>
    <t>Garantizar la atención a la población LGBTI y a la población sexualmente diversa.</t>
  </si>
  <si>
    <t>Establecer un procedimiento para recibir y dar respuesta a la población LGBTI- población sexualmente diversa.</t>
  </si>
  <si>
    <t>se inicio con un presupuesto de $90.000.000  del cual se ejecutaron $88.287.800 en  la garantia de los derechos de la población sexualmente diversa</t>
  </si>
  <si>
    <t>La Secretaria de Familia, cuenta con la oficina de la Mujer y la Equidad donde se encuentra el lider para la poblacion LGTBI, y a la fecha se han desarrollado las siguientes acciones: Para Implementar  la política  pública de diversidad sexual e identidad de género que conlleve a la implementación de  Estrategias de promoción de la garantía de derechos, se han realizado las siguientes acciones:Se adelanto propuesta de la estrategia "QUINDÍO DIVERSO", para dar cumplimiento a una meta dentro del plan de acción para la vigencia 2022.
- Se capacitó con enfoque diferencial y subdiferencial en el municipio de la Tebaida, a la policía cívica juvenil del municipio de La Tebaida, Orientadores de Instituciones Educativas del municipio de Calarcá, Policia Nacional en los municipios de Calarcá, Estación de Policía del Municipio de La Tebaida, Orientadores de las instituciones educativas del municipio de Calarcá, Funcionarios de la Alcaldía de Córdoba, Circasia y Filandia.
- Se socializo la Política Pública de diversidad sexual e identidad de género 2019-2029 "Quindío Diverso" realizando también entrega de folletos en los municipios de Calarcá, Circasia, Córdoba, instituto Buenavista, Quimbaya, Caimo Casa Club Coralin.</t>
  </si>
  <si>
    <t xml:space="preserve">Garantizar la atención integral  dirigida a los niños, niñas y adolescentes </t>
  </si>
  <si>
    <t xml:space="preserve">Establecer un procedimiento que garantice la atención integral  a los niños, niñas y adolescentes </t>
  </si>
  <si>
    <t>Procedimiento implementado, revisado y/o ajustado</t>
  </si>
  <si>
    <t>451.488.011</t>
  </si>
  <si>
    <t>Valor inicial $250.000.000, mas adiciones $427.488.389 para un total 452.488.389, con el fin de realizar  la atención integral dirigida a los niños niñas y adolescentes, del Departamento del Quindio.</t>
  </si>
  <si>
    <t>La Jefatura de Familia, en el proceso de implementación de la Política Pública de Primera Infancia, Infancia y Adolescencia, ha realizado las siguientes acciones: ha realizado jornadas de trabajo en los municipios del Departamento del Quindío, con la finalidad de fortalecer las capacidades técnicas de los equipos de trabajo de las Administraciones Municipales, en el proceso de adopción, ajuste, implementación y seguimiento de la Política Pública de Primera Infancia, Infancia y Adolescencia; al igual que, se apoyó en la dinamización de los Consejos Municipales de Política Social, Mesas Municipales de Erradicación de Trabajo Infantil, y Mesas Municipales de Participación de Niños, Niñas y Adolescentes, de los diferentes municipios del Departamento del Quindío.  Se han realizado jornadas en prevención y erradicación de la explotación sexual, comercial de niños, niñas y adolescentes (ESCNNA), en los municipios del Departamento del Quindío; y talleres de fortalecimiento de los entornos de la infancia y adolescencia</t>
  </si>
  <si>
    <t>Garantizar  la  atención dirigida a personas en condicion de discapacidad .</t>
  </si>
  <si>
    <t>Establecer un procedimiento de atención dirigida a personas en condicion de discapacidad</t>
  </si>
  <si>
    <r>
      <t>Este proyecto se inicio con</t>
    </r>
    <r>
      <rPr>
        <sz val="9"/>
        <color rgb="FFFF0000"/>
        <rFont val="Arial"/>
        <family val="2"/>
      </rPr>
      <t xml:space="preserve"> $</t>
    </r>
    <r>
      <rPr>
        <sz val="9"/>
        <rFont val="Arial"/>
        <family val="2"/>
      </rPr>
      <t>98.000.000</t>
    </r>
    <r>
      <rPr>
        <sz val="9"/>
        <color rgb="FFFF0000"/>
        <rFont val="Arial"/>
        <family val="2"/>
      </rPr>
      <t xml:space="preserve"> </t>
    </r>
    <r>
      <rPr>
        <sz val="9"/>
        <color rgb="FF000000"/>
        <rFont val="Arial"/>
        <family val="2"/>
      </rPr>
      <t xml:space="preserve">, posteriormente se adiciono recursos del balance por valor $ 4.080.000, quedando con un total de $102.080.000.  Los cuales se ejecutaron en atencion  integral a la población en condición de discapacidad.    
Es importante resaltar que la meta inicial  Acompañar los eventos y/o actividades por año de la administracion departamental, con el uso del servicio de interprete en lengua de señas, corresponde a una actividad de este proyecto 035
</t>
    </r>
  </si>
  <si>
    <t xml:space="preserve">La Dirección de Adulto Mayor y Discapacidad, ha venido implementando la estrategia RBC que conlleva a tener Personas con discapacidad atendidas con servicios integrales en los municipios del Departamento del Quindío,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De igual manera dentro de la atención integral a personas con discapcidad, la Dirección se encuentra reaizando las visitas domiciliarias a las solicitudes de Valoraciones de apoyo que han llegado a la Secretaría por orden de un Juez, la defensoria, personerías y/o familiares, dando cumplimiento a lo estipulado en la Ley Ley 1996 de 2019 y el decreto es el 487 de 2022 el cual reglamenta el perfil para realizar las valoraciones de apoyo.
A esta meta se le saca la diferencia de la primera que es una actividad de este proyecto (035). </t>
  </si>
  <si>
    <t xml:space="preserve">Garantizar  la atención dirigida al adulto mayor </t>
  </si>
  <si>
    <t xml:space="preserve">Establecer un procedimiento de atención dirigida al adulto mayor </t>
  </si>
  <si>
    <t>2.338.717.324,55</t>
  </si>
  <si>
    <t xml:space="preserve">El total de lo recaudado de estampillas de adulto mayor no se alcanzo a girar en su totalidad dado que en  el Municipio de Armenia, hubo demora en la certificación de los centros día/vida.  Por lo tanto se dejo como recurso de  balance para la vigencia 2022. </t>
  </si>
  <si>
    <t>La Dirección de Adulto Mayor y Discapacidad, con el fin de transferir recursos de la estampilla Departamental para el bienestar del adulto mayor, que promuevan los servicios integrales, desarrollo las siguientes acciones:
Solicitó los proyectos a cada Municipio de los Centros de Bienestar y Centros Vida del Departamento del Quindío, requisito indispensable para otorgar el giro de la estampilla al Municipio.                                                                                                                                                                                             
Se realizaron tres giros de transferencia del recurso por concepto de la estampilla departamental a través de los siguientes actos administrativos:                                                       Decretos No. 137 del 17 de febrero de 2022 y  No. 167 del 24 de febrero de 2022, por un valor de $658.216.640. Beneficiando a 1.705 personas mayores.             
Decretos No. 320 y  321 del 20 de abril de 2022, por valor de $494.740.300,72. Beneficiando a 1.641 personas mayores.
Decretos No. 416 y 417 del 14 de junio de 2022, por valor de $1.160.795.383,83. Beneficiando a 1.462 personas mayores.</t>
  </si>
  <si>
    <t>Apoyar  el sector artistico y cultural del departamento, incrementando la tasa de participación y formación en actividades artistico-culturales</t>
  </si>
  <si>
    <t>Brindar apoyo a 1800 producciones artisticas y culturales</t>
  </si>
  <si>
    <t>Nº de producciones artisticas y culturales apoyadas</t>
  </si>
  <si>
    <t>Proyectos, formación, eventos culturales</t>
  </si>
  <si>
    <t>Se desarrollan las convocatorias departamental de concertación y estímulos al igual que convenios que nos permitan visibilizar las actividades culturales de sector.</t>
  </si>
  <si>
    <t>Secretaría de Cultura</t>
  </si>
  <si>
    <t>Brindar capacitacion  para  fortalecer la participacion ciudadana en procesos artisticos</t>
  </si>
  <si>
    <t>Capacitar a  18785 personas con educacion informal en areas artisticas y culturales</t>
  </si>
  <si>
    <t>Nº de personas capacitadas</t>
  </si>
  <si>
    <t>Certificados de asistencia</t>
  </si>
  <si>
    <t>Se realiza la contratación de los profesores de diferentes áreas de formación artística (Música, Teatro, Danzas, Artes Plásticas) para fortalecer los procesos de formación en cada una de las casas de la Cultura de Municipios. De la misma manera se realza un proceso de selección abreviad para los servicios de formación y presentaciones de la Banda musical.</t>
  </si>
  <si>
    <t>Promover la lectura a traves de la Red departamental de Bibliotecas  para  aumentar la tasa de lectura</t>
  </si>
  <si>
    <t>Mejorar el numero de usuarios atendidos en las bibliotecas de la Red departamental en la atencion a los ciudadanos</t>
  </si>
  <si>
    <t xml:space="preserve">Nº de usuarios atendidos
</t>
  </si>
  <si>
    <t>Registros de asistencia de usuarios atendidos</t>
  </si>
  <si>
    <t xml:space="preserve">la Secretaria de Cultura, realiza actividades que promoción de lectura y escritura apoyando las actividades de la Red departamental de Bibliotecas del Departamento con la contratación de profesionales con el perfil pedagógico  . </t>
  </si>
  <si>
    <t>Realizar capacitaciones de Atención al Ciudadano  a las 2  Secretarías de Despacho de la Gobernación del Quindío.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</si>
</sst>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_(&quot;$&quot;\ * \(#,##0\);_(&quot;$&quot;\ * &quot;-&quot;_);_(@_)"/>
    <numFmt numFmtId="165" formatCode="_(&quot;$&quot;\ * #,##0.00_);_(&quot;$&quot;\ * \(#,##0.00\);_(&quot;$&quot;\ * &quot;-&quot;??_);_(@_)"/>
    <numFmt numFmtId="166" formatCode="&quot;$&quot;\ #,##0_);[Red]\(&quot;$&quot;\ #,##0\)"/>
    <numFmt numFmtId="167" formatCode="_-&quot;$&quot;\ * #,##0_-;\-&quot;$&quot;\ * #,##0_-;_-&quot;$&quot;\ * &quot;-&quot;??_-;_-@_-"/>
    <numFmt numFmtId="168" formatCode="0.0%"/>
    <numFmt numFmtId="169" formatCode="_ [$€-2]\ * #,##0.00_ ;_ [$€-2]\ * \-#,##0.00_ ;_ [$€-2]\ * &quot;-&quot;??_ "/>
    <numFmt numFmtId="170" formatCode="_-* #,##0_-;\-* #,##0_-;_-* &quot;-&quot;??_-;_-@_-"/>
    <numFmt numFmtId="171" formatCode="_(* #,##0.00_);_(* \(#,##0.00\);_(* &quot;-&quot;??_);_(@_)"/>
    <numFmt numFmtId="172" formatCode="#,##0_ ;\-#,##0\ "/>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Baskerville Old Face"/>
      <family val="1"/>
    </font>
    <font>
      <b/>
      <sz val="12"/>
      <color theme="1"/>
      <name val="Arial"/>
      <family val="2"/>
    </font>
    <font>
      <b/>
      <sz val="10"/>
      <color theme="1"/>
      <name val="Arial"/>
      <family val="2"/>
    </font>
    <font>
      <b/>
      <sz val="14"/>
      <color theme="1"/>
      <name val="Arial"/>
      <family val="2"/>
    </font>
    <font>
      <sz val="10"/>
      <color theme="1"/>
      <name val="Arial"/>
      <family val="2"/>
    </font>
    <font>
      <sz val="9"/>
      <color theme="1"/>
      <name val="Arial"/>
      <family val="2"/>
    </font>
    <font>
      <sz val="9"/>
      <name val="Arial"/>
      <family val="2"/>
    </font>
    <font>
      <b/>
      <sz val="9"/>
      <color indexed="81"/>
      <name val="Tahoma"/>
      <family val="2"/>
    </font>
    <font>
      <sz val="9"/>
      <color indexed="81"/>
      <name val="Tahoma"/>
      <family val="2"/>
    </font>
    <font>
      <sz val="9"/>
      <color rgb="FF000000"/>
      <name val="Arial"/>
      <family val="2"/>
    </font>
    <font>
      <sz val="11"/>
      <color rgb="FF000000"/>
      <name val="Calibri"/>
      <family val="2"/>
      <charset val="1"/>
    </font>
    <font>
      <b/>
      <sz val="11"/>
      <name val="Calibri"/>
      <family val="2"/>
      <scheme val="minor"/>
    </font>
    <font>
      <sz val="10"/>
      <name val="Arial"/>
      <family val="2"/>
    </font>
    <font>
      <sz val="10"/>
      <color rgb="FF000000"/>
      <name val="Arial"/>
      <family val="2"/>
    </font>
    <font>
      <u/>
      <sz val="11"/>
      <color theme="10"/>
      <name val="Calibri"/>
      <family val="2"/>
      <scheme val="minor"/>
    </font>
    <font>
      <sz val="9"/>
      <color rgb="FF333333"/>
      <name val="Arial"/>
      <family val="2"/>
    </font>
    <font>
      <b/>
      <sz val="12"/>
      <name val="Arial"/>
      <family val="2"/>
    </font>
    <font>
      <sz val="12"/>
      <name val="Arial"/>
      <family val="2"/>
    </font>
    <font>
      <b/>
      <sz val="9"/>
      <color rgb="FF000000"/>
      <name val="Tahoma"/>
      <family val="2"/>
    </font>
    <font>
      <sz val="9"/>
      <color rgb="FF000000"/>
      <name val="Tahoma"/>
      <family val="2"/>
    </font>
    <font>
      <sz val="14"/>
      <color rgb="FF000000"/>
      <name val="Arial"/>
      <family val="2"/>
    </font>
    <font>
      <b/>
      <sz val="9"/>
      <color rgb="FF000000"/>
      <name val="Arial"/>
      <family val="2"/>
    </font>
    <font>
      <sz val="11"/>
      <color indexed="8"/>
      <name val="Calibri"/>
      <family val="2"/>
    </font>
    <font>
      <sz val="9"/>
      <color rgb="FFFF0000"/>
      <name val="Arial"/>
      <family val="2"/>
    </font>
    <font>
      <b/>
      <sz val="9"/>
      <color theme="1"/>
      <name val="Arial"/>
      <family val="2"/>
    </font>
    <font>
      <sz val="11"/>
      <name val="Calibri"/>
      <family val="2"/>
    </font>
    <font>
      <sz val="14"/>
      <color theme="1"/>
      <name val="Calibri"/>
      <family val="2"/>
      <scheme val="minor"/>
    </font>
    <font>
      <b/>
      <sz val="14"/>
      <color theme="1"/>
      <name val="Calibri"/>
      <family val="2"/>
      <scheme val="minor"/>
    </font>
    <font>
      <b/>
      <sz val="11"/>
      <color theme="1"/>
      <name val="Arial"/>
      <family val="2"/>
    </font>
    <font>
      <sz val="12"/>
      <color theme="1"/>
      <name val="Calibri"/>
      <family val="2"/>
      <scheme val="minor"/>
    </font>
    <font>
      <sz val="11"/>
      <color theme="1"/>
      <name val="Arial"/>
      <family val="2"/>
    </font>
    <font>
      <u/>
      <sz val="11"/>
      <color theme="10"/>
      <name val="Arial"/>
      <family val="2"/>
    </font>
    <font>
      <sz val="11"/>
      <name val="Arial"/>
      <family val="2"/>
    </font>
    <font>
      <sz val="11"/>
      <color theme="0"/>
      <name val="Arial"/>
      <family val="2"/>
    </font>
  </fonts>
  <fills count="14">
    <fill>
      <patternFill patternType="none"/>
    </fill>
    <fill>
      <patternFill patternType="gray125"/>
    </fill>
    <fill>
      <patternFill patternType="solid">
        <fgColor rgb="FFFFFFFF"/>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30D830"/>
        <bgColor indexed="64"/>
      </patternFill>
    </fill>
    <fill>
      <patternFill patternType="solid">
        <fgColor theme="7"/>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bottom style="thin">
        <color indexed="64"/>
      </bottom>
      <diagonal/>
    </border>
    <border>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diagonal/>
    </border>
  </borders>
  <cellStyleXfs count="12">
    <xf numFmtId="0" fontId="0" fillId="0" borderId="0"/>
    <xf numFmtId="164" fontId="1" fillId="0" borderId="0" applyFont="0" applyFill="0" applyBorder="0" applyAlignment="0" applyProtection="0"/>
    <xf numFmtId="0" fontId="13" fillId="0" borderId="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169" fontId="1" fillId="0" borderId="0"/>
    <xf numFmtId="171" fontId="25" fillId="0" borderId="0" applyFont="0" applyFill="0" applyBorder="0" applyAlignment="0" applyProtection="0"/>
    <xf numFmtId="0" fontId="28" fillId="0" borderId="0"/>
  </cellStyleXfs>
  <cellXfs count="296">
    <xf numFmtId="0" fontId="0" fillId="0" borderId="0" xfId="0"/>
    <xf numFmtId="0" fontId="5" fillId="2" borderId="1" xfId="0" applyFont="1" applyFill="1" applyBorder="1" applyAlignment="1">
      <alignment horizontal="center" vertical="center"/>
    </xf>
    <xf numFmtId="0" fontId="5" fillId="0" borderId="1" xfId="0" applyFont="1" applyBorder="1" applyAlignment="1">
      <alignment vertical="center"/>
    </xf>
    <xf numFmtId="0" fontId="7" fillId="0" borderId="1" xfId="0" applyFont="1" applyBorder="1" applyAlignment="1">
      <alignment horizontal="center" vertical="center"/>
    </xf>
    <xf numFmtId="15" fontId="7"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0" fillId="0" borderId="1" xfId="0" applyBorder="1" applyAlignment="1">
      <alignment horizontal="center" vertical="center"/>
    </xf>
    <xf numFmtId="0" fontId="0" fillId="0" borderId="1" xfId="0" applyBorder="1"/>
    <xf numFmtId="164" fontId="0" fillId="0" borderId="1" xfId="1" applyFont="1" applyBorder="1" applyAlignment="1">
      <alignment vertical="center"/>
    </xf>
    <xf numFmtId="0" fontId="12" fillId="0" borderId="1" xfId="0" applyFont="1" applyFill="1" applyBorder="1" applyAlignment="1">
      <alignment horizontal="justify" vertical="center"/>
    </xf>
    <xf numFmtId="0" fontId="12" fillId="0"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9" fillId="0" borderId="1" xfId="0" applyFont="1" applyFill="1" applyBorder="1" applyAlignment="1">
      <alignment horizontal="justify" vertical="center" wrapText="1"/>
    </xf>
    <xf numFmtId="0" fontId="9" fillId="0" borderId="1" xfId="2" applyFont="1" applyFill="1" applyBorder="1" applyAlignment="1">
      <alignment horizontal="justify" vertical="center" wrapText="1"/>
    </xf>
    <xf numFmtId="0" fontId="8" fillId="0" borderId="1" xfId="0" applyFont="1" applyFill="1" applyBorder="1" applyAlignment="1">
      <alignment horizontal="left" vertical="center"/>
    </xf>
    <xf numFmtId="0" fontId="14" fillId="3" borderId="2" xfId="0" applyFont="1" applyFill="1" applyBorder="1" applyAlignment="1">
      <alignment horizontal="center" vertical="center"/>
    </xf>
    <xf numFmtId="0" fontId="14" fillId="3" borderId="1" xfId="0" applyFont="1" applyFill="1" applyBorder="1" applyAlignment="1">
      <alignment horizontal="center" vertical="center"/>
    </xf>
    <xf numFmtId="9" fontId="14" fillId="3" borderId="1" xfId="1" applyNumberFormat="1" applyFont="1" applyFill="1" applyBorder="1" applyAlignment="1">
      <alignment horizontal="center" vertical="center"/>
    </xf>
    <xf numFmtId="0" fontId="1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3" xfId="0" applyFont="1" applyBorder="1" applyAlignment="1">
      <alignment horizontal="center"/>
    </xf>
    <xf numFmtId="0" fontId="8" fillId="0" borderId="1" xfId="0" applyFont="1" applyFill="1" applyBorder="1"/>
    <xf numFmtId="164" fontId="0" fillId="0" borderId="1" xfId="1" applyFont="1" applyFill="1" applyBorder="1" applyAlignment="1">
      <alignment vertical="center"/>
    </xf>
    <xf numFmtId="0" fontId="0" fillId="0" borderId="1" xfId="0" applyBorder="1" applyAlignment="1">
      <alignment wrapText="1"/>
    </xf>
    <xf numFmtId="0" fontId="12" fillId="0" borderId="1" xfId="0" applyFont="1" applyFill="1" applyBorder="1" applyAlignment="1">
      <alignment vertical="center" wrapText="1"/>
    </xf>
    <xf numFmtId="0" fontId="8" fillId="0" borderId="1" xfId="0" applyFont="1" applyFill="1" applyBorder="1" applyAlignment="1">
      <alignment vertical="center" wrapText="1"/>
    </xf>
    <xf numFmtId="0" fontId="15"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xf>
    <xf numFmtId="0" fontId="0" fillId="0" borderId="1" xfId="0" applyFill="1" applyBorder="1"/>
    <xf numFmtId="164" fontId="0" fillId="6" borderId="1" xfId="1" applyFont="1" applyFill="1" applyBorder="1" applyAlignment="1">
      <alignment vertical="center"/>
    </xf>
    <xf numFmtId="0" fontId="8" fillId="6" borderId="1" xfId="0" applyFont="1" applyFill="1" applyBorder="1" applyAlignment="1">
      <alignment horizontal="center" vertical="center"/>
    </xf>
    <xf numFmtId="0" fontId="9" fillId="6" borderId="1" xfId="0" applyFont="1" applyFill="1" applyBorder="1" applyAlignment="1">
      <alignment horizontal="justify" vertical="center" wrapText="1"/>
    </xf>
    <xf numFmtId="0" fontId="9" fillId="6" borderId="1" xfId="2" applyFont="1" applyFill="1" applyBorder="1" applyAlignment="1">
      <alignment horizontal="justify" vertical="center" wrapText="1"/>
    </xf>
    <xf numFmtId="0" fontId="9" fillId="6" borderId="1" xfId="0" applyFont="1" applyFill="1" applyBorder="1" applyAlignment="1">
      <alignment horizontal="center" vertical="center"/>
    </xf>
    <xf numFmtId="0" fontId="0" fillId="6" borderId="1" xfId="0" applyFill="1" applyBorder="1" applyAlignment="1">
      <alignment horizontal="center" vertical="center"/>
    </xf>
    <xf numFmtId="0" fontId="0" fillId="5" borderId="1" xfId="0" applyFill="1" applyBorder="1" applyAlignment="1">
      <alignment horizontal="center" vertical="center" wrapText="1"/>
    </xf>
    <xf numFmtId="0" fontId="8" fillId="6" borderId="1" xfId="0" applyFont="1" applyFill="1" applyBorder="1" applyAlignment="1">
      <alignment vertical="center" wrapText="1"/>
    </xf>
    <xf numFmtId="0" fontId="0" fillId="0" borderId="1" xfId="0" applyFill="1" applyBorder="1" applyAlignment="1">
      <alignment vertical="center" wrapText="1"/>
    </xf>
    <xf numFmtId="0" fontId="8" fillId="6" borderId="9" xfId="0" applyFont="1" applyFill="1" applyBorder="1" applyAlignment="1">
      <alignment horizontal="center" vertical="center"/>
    </xf>
    <xf numFmtId="0" fontId="9" fillId="6" borderId="9" xfId="0" applyFont="1" applyFill="1" applyBorder="1" applyAlignment="1">
      <alignment horizontal="justify" vertical="center" wrapText="1"/>
    </xf>
    <xf numFmtId="0" fontId="9" fillId="6" borderId="9" xfId="2" applyFont="1" applyFill="1" applyBorder="1" applyAlignment="1">
      <alignment horizontal="justify" vertical="center" wrapText="1"/>
    </xf>
    <xf numFmtId="0" fontId="9" fillId="6" borderId="9" xfId="0" applyFont="1" applyFill="1" applyBorder="1" applyAlignment="1">
      <alignment horizontal="center" vertical="center"/>
    </xf>
    <xf numFmtId="0" fontId="8" fillId="6" borderId="9" xfId="0" applyFont="1" applyFill="1" applyBorder="1"/>
    <xf numFmtId="0" fontId="8" fillId="6" borderId="9" xfId="0" applyFont="1" applyFill="1" applyBorder="1" applyAlignment="1">
      <alignment vertical="center" wrapText="1"/>
    </xf>
    <xf numFmtId="0" fontId="8" fillId="6" borderId="1" xfId="0" applyFont="1" applyFill="1" applyBorder="1" applyAlignment="1">
      <alignment horizontal="justify" vertical="center" wrapText="1"/>
    </xf>
    <xf numFmtId="0" fontId="9" fillId="6" borderId="1" xfId="2" applyFont="1" applyFill="1" applyBorder="1" applyAlignment="1">
      <alignment horizontal="left" vertical="center" wrapText="1"/>
    </xf>
    <xf numFmtId="0" fontId="8" fillId="6" borderId="1" xfId="0" applyFont="1" applyFill="1" applyBorder="1"/>
    <xf numFmtId="14" fontId="9" fillId="0" borderId="1" xfId="0" applyNumberFormat="1" applyFont="1" applyFill="1" applyBorder="1" applyAlignment="1">
      <alignment horizontal="justify" vertical="center"/>
    </xf>
    <xf numFmtId="0" fontId="0" fillId="0" borderId="1" xfId="0" applyBorder="1" applyAlignment="1">
      <alignment horizontal="center" vertical="center" wrapText="1"/>
    </xf>
    <xf numFmtId="166" fontId="0" fillId="0" borderId="1" xfId="1" applyNumberFormat="1" applyFont="1" applyBorder="1" applyAlignment="1">
      <alignment vertical="center"/>
    </xf>
    <xf numFmtId="166" fontId="0" fillId="0" borderId="0" xfId="0" applyNumberFormat="1"/>
    <xf numFmtId="0" fontId="8" fillId="0" borderId="1"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0" borderId="7" xfId="0" applyFont="1" applyBorder="1" applyAlignment="1">
      <alignment horizontal="center" vertical="center"/>
    </xf>
    <xf numFmtId="9" fontId="0" fillId="5" borderId="1" xfId="0" applyNumberFormat="1" applyFill="1" applyBorder="1" applyAlignment="1">
      <alignment horizontal="center" vertical="center"/>
    </xf>
    <xf numFmtId="9" fontId="0" fillId="3" borderId="1" xfId="0" applyNumberFormat="1" applyFill="1" applyBorder="1" applyAlignment="1">
      <alignment horizontal="center" vertical="center"/>
    </xf>
    <xf numFmtId="0" fontId="9" fillId="0" borderId="1" xfId="0" applyFont="1" applyFill="1" applyBorder="1" applyAlignment="1">
      <alignment horizontal="justify" vertical="center"/>
    </xf>
    <xf numFmtId="0" fontId="12" fillId="0" borderId="1" xfId="0" applyFont="1" applyFill="1" applyBorder="1" applyAlignment="1">
      <alignment horizontal="left" vertical="center" wrapText="1"/>
    </xf>
    <xf numFmtId="0" fontId="0" fillId="0" borderId="1" xfId="0" applyBorder="1" applyAlignment="1">
      <alignment horizontal="right" vertical="center"/>
    </xf>
    <xf numFmtId="0" fontId="0" fillId="0" borderId="1" xfId="0" applyBorder="1" applyAlignment="1">
      <alignment horizontal="left" vertical="top" wrapText="1"/>
    </xf>
    <xf numFmtId="0" fontId="8" fillId="0" borderId="1" xfId="0" applyFont="1" applyFill="1" applyBorder="1" applyAlignment="1">
      <alignment vertical="center"/>
    </xf>
    <xf numFmtId="6" fontId="0" fillId="0" borderId="1" xfId="0" applyNumberFormat="1" applyBorder="1" applyAlignment="1">
      <alignment horizontal="center" vertical="center"/>
    </xf>
    <xf numFmtId="0" fontId="0" fillId="0" borderId="1" xfId="0" applyBorder="1" applyAlignment="1">
      <alignment horizontal="center" vertical="top" wrapText="1"/>
    </xf>
    <xf numFmtId="0" fontId="12" fillId="0" borderId="1" xfId="0" applyFont="1" applyFill="1" applyBorder="1" applyAlignment="1">
      <alignment vertical="center"/>
    </xf>
    <xf numFmtId="0" fontId="23" fillId="0" borderId="1" xfId="0" applyFont="1" applyFill="1" applyBorder="1" applyAlignment="1">
      <alignment horizontal="center" vertical="center" wrapText="1"/>
    </xf>
    <xf numFmtId="6" fontId="0" fillId="0" borderId="1" xfId="0" applyNumberFormat="1" applyBorder="1" applyAlignment="1">
      <alignment vertical="center"/>
    </xf>
    <xf numFmtId="6" fontId="0" fillId="0" borderId="1" xfId="0" applyNumberFormat="1" applyBorder="1" applyAlignment="1">
      <alignment horizontal="left" vertical="center"/>
    </xf>
    <xf numFmtId="0" fontId="0" fillId="0" borderId="1" xfId="0"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15" fontId="7" fillId="0" borderId="1" xfId="0" applyNumberFormat="1" applyFont="1" applyFill="1" applyBorder="1" applyAlignment="1">
      <alignment horizontal="center" vertical="center"/>
    </xf>
    <xf numFmtId="164" fontId="8" fillId="0" borderId="1" xfId="1" applyFont="1" applyFill="1" applyBorder="1" applyAlignment="1">
      <alignment vertical="center"/>
    </xf>
    <xf numFmtId="165" fontId="8" fillId="0" borderId="1" xfId="3" applyFont="1" applyFill="1" applyBorder="1" applyAlignment="1">
      <alignment vertical="center"/>
    </xf>
    <xf numFmtId="44" fontId="8" fillId="0" borderId="1" xfId="5" applyFont="1" applyFill="1" applyBorder="1" applyAlignment="1">
      <alignment vertical="center"/>
    </xf>
    <xf numFmtId="164" fontId="8" fillId="0" borderId="1" xfId="1" applyFont="1" applyFill="1" applyBorder="1" applyAlignment="1">
      <alignment horizontal="center" vertical="center"/>
    </xf>
    <xf numFmtId="0" fontId="8" fillId="0" borderId="1" xfId="3" applyNumberFormat="1" applyFont="1" applyFill="1" applyBorder="1" applyAlignment="1">
      <alignment horizontal="center" vertical="center"/>
    </xf>
    <xf numFmtId="171" fontId="9" fillId="0" borderId="7" xfId="10" applyFont="1" applyFill="1" applyBorder="1" applyAlignment="1" applyProtection="1">
      <alignment horizontal="center" vertical="center"/>
      <protection locked="0"/>
    </xf>
    <xf numFmtId="164" fontId="9" fillId="0" borderId="1" xfId="1" applyFont="1" applyFill="1" applyBorder="1" applyAlignment="1">
      <alignment horizontal="center" vertical="center"/>
    </xf>
    <xf numFmtId="171" fontId="9" fillId="0" borderId="7" xfId="10" applyFont="1" applyFill="1" applyBorder="1" applyAlignment="1" applyProtection="1">
      <alignment horizontal="right" vertical="center"/>
      <protection locked="0"/>
    </xf>
    <xf numFmtId="0" fontId="8" fillId="0" borderId="1" xfId="0" applyFont="1" applyFill="1" applyBorder="1" applyAlignment="1">
      <alignment vertical="top" wrapText="1"/>
    </xf>
    <xf numFmtId="0" fontId="8" fillId="0" borderId="1" xfId="0" applyFont="1" applyFill="1" applyBorder="1" applyAlignment="1">
      <alignment horizontal="left" vertical="center" wrapText="1"/>
    </xf>
    <xf numFmtId="165" fontId="27" fillId="0" borderId="1" xfId="3" applyFont="1" applyFill="1" applyBorder="1" applyAlignment="1">
      <alignment vertical="center"/>
    </xf>
    <xf numFmtId="0" fontId="9" fillId="0" borderId="1" xfId="0" applyFont="1" applyFill="1" applyBorder="1" applyAlignment="1" applyProtection="1">
      <alignment vertical="center" wrapText="1"/>
      <protection locked="0"/>
    </xf>
    <xf numFmtId="0" fontId="20" fillId="0" borderId="0" xfId="0" applyFont="1" applyFill="1" applyBorder="1" applyAlignment="1" applyProtection="1">
      <alignment vertical="center" wrapText="1"/>
      <protection locked="0"/>
    </xf>
    <xf numFmtId="9" fontId="29" fillId="5" borderId="1" xfId="7" applyFont="1" applyFill="1" applyBorder="1" applyAlignment="1">
      <alignment horizontal="center" vertical="center"/>
    </xf>
    <xf numFmtId="9" fontId="30" fillId="3" borderId="1" xfId="7" applyFont="1" applyFill="1" applyBorder="1" applyAlignment="1">
      <alignment horizontal="center" vertical="center"/>
    </xf>
    <xf numFmtId="44" fontId="0" fillId="0" borderId="0" xfId="5"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42" fontId="0" fillId="0" borderId="1" xfId="6" applyFont="1" applyBorder="1" applyAlignment="1">
      <alignment horizontal="center" vertical="center"/>
    </xf>
    <xf numFmtId="0" fontId="9" fillId="0" borderId="1" xfId="2" applyFont="1" applyFill="1" applyBorder="1" applyAlignment="1">
      <alignment horizontal="center" vertical="center" wrapText="1"/>
    </xf>
    <xf numFmtId="0" fontId="1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9" fontId="0" fillId="12" borderId="1" xfId="0" applyNumberFormat="1" applyFill="1" applyBorder="1" applyAlignment="1">
      <alignment horizontal="center" vertical="center"/>
    </xf>
    <xf numFmtId="9" fontId="0" fillId="13" borderId="1" xfId="0" applyNumberForma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1" xfId="0" applyFont="1" applyFill="1" applyBorder="1" applyAlignment="1">
      <alignment horizontal="center" vertical="center" wrapText="1"/>
    </xf>
    <xf numFmtId="0" fontId="33" fillId="0" borderId="0" xfId="0" applyFont="1"/>
    <xf numFmtId="0" fontId="31" fillId="0" borderId="3" xfId="0" applyFont="1" applyBorder="1" applyAlignment="1">
      <alignment horizontal="center"/>
    </xf>
    <xf numFmtId="0" fontId="31" fillId="8" borderId="2" xfId="0" applyFont="1" applyFill="1" applyBorder="1" applyAlignment="1">
      <alignment horizontal="center" vertical="center"/>
    </xf>
    <xf numFmtId="0" fontId="31" fillId="0" borderId="1" xfId="0" applyFont="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vertical="center"/>
    </xf>
    <xf numFmtId="0" fontId="31" fillId="0" borderId="1" xfId="0" applyFont="1" applyBorder="1"/>
    <xf numFmtId="0" fontId="33" fillId="6" borderId="0" xfId="0" applyFont="1" applyFill="1"/>
    <xf numFmtId="0" fontId="33" fillId="6" borderId="1" xfId="0" applyFont="1" applyFill="1" applyBorder="1" applyAlignment="1">
      <alignment horizontal="center" vertical="center"/>
    </xf>
    <xf numFmtId="9" fontId="33" fillId="3" borderId="1" xfId="0" applyNumberFormat="1" applyFont="1" applyFill="1" applyBorder="1" applyAlignment="1">
      <alignment horizontal="center" vertical="center"/>
    </xf>
    <xf numFmtId="0" fontId="33" fillId="6" borderId="1" xfId="0" applyFont="1" applyFill="1" applyBorder="1"/>
    <xf numFmtId="164" fontId="33" fillId="6" borderId="1" xfId="1" applyFont="1" applyFill="1" applyBorder="1" applyAlignment="1">
      <alignment vertical="center"/>
    </xf>
    <xf numFmtId="0" fontId="33" fillId="0" borderId="1" xfId="0" applyFont="1" applyBorder="1" applyAlignment="1">
      <alignment horizontal="center" vertical="center"/>
    </xf>
    <xf numFmtId="0" fontId="33" fillId="0" borderId="1" xfId="0" applyFont="1" applyBorder="1"/>
    <xf numFmtId="164" fontId="33" fillId="0" borderId="1" xfId="1" applyFont="1" applyBorder="1" applyAlignment="1">
      <alignment vertical="center"/>
    </xf>
    <xf numFmtId="0" fontId="33" fillId="0" borderId="1" xfId="0" applyFont="1" applyBorder="1" applyAlignment="1">
      <alignment horizontal="left" wrapText="1"/>
    </xf>
    <xf numFmtId="0" fontId="33" fillId="0" borderId="1" xfId="0" applyFont="1" applyBorder="1" applyAlignment="1">
      <alignment wrapText="1"/>
    </xf>
    <xf numFmtId="9" fontId="33" fillId="12" borderId="1" xfId="0" applyNumberFormat="1" applyFont="1" applyFill="1" applyBorder="1" applyAlignment="1">
      <alignment horizontal="center" vertical="center"/>
    </xf>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33" fillId="6" borderId="1" xfId="1" applyFont="1" applyFill="1" applyBorder="1" applyAlignment="1">
      <alignment horizontal="center" vertical="center"/>
    </xf>
    <xf numFmtId="14" fontId="8" fillId="6" borderId="1" xfId="0" applyNumberFormat="1" applyFont="1" applyFill="1" applyBorder="1" applyAlignment="1">
      <alignment horizontal="center" vertical="center"/>
    </xf>
    <xf numFmtId="164" fontId="33" fillId="0" borderId="1" xfId="1" applyFont="1" applyBorder="1" applyAlignment="1">
      <alignment horizontal="center" vertical="center"/>
    </xf>
    <xf numFmtId="0" fontId="12"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33" fillId="0" borderId="0" xfId="0" applyFont="1" applyAlignment="1">
      <alignment horizontal="center" vertical="center"/>
    </xf>
    <xf numFmtId="0" fontId="31" fillId="0" borderId="3" xfId="0" applyFont="1" applyBorder="1" applyAlignment="1">
      <alignment horizontal="center" vertical="center"/>
    </xf>
    <xf numFmtId="0" fontId="33" fillId="6" borderId="1" xfId="0" applyFont="1" applyFill="1" applyBorder="1" applyAlignment="1">
      <alignment horizontal="center" vertical="center" wrapText="1"/>
    </xf>
    <xf numFmtId="0" fontId="33" fillId="6" borderId="0" xfId="0" applyFont="1" applyFill="1" applyAlignment="1">
      <alignment horizontal="center" vertical="center"/>
    </xf>
    <xf numFmtId="0" fontId="33" fillId="6" borderId="0" xfId="0" applyFont="1" applyFill="1" applyAlignment="1">
      <alignment horizontal="center" vertical="center" wrapText="1"/>
    </xf>
    <xf numFmtId="0" fontId="33" fillId="0" borderId="1" xfId="0" applyFont="1" applyBorder="1" applyAlignment="1">
      <alignment horizontal="center" vertical="center" wrapText="1"/>
    </xf>
    <xf numFmtId="9" fontId="33" fillId="3" borderId="1" xfId="7" applyFont="1" applyFill="1" applyBorder="1" applyAlignment="1">
      <alignment horizontal="center" vertical="center"/>
    </xf>
    <xf numFmtId="0" fontId="34" fillId="0" borderId="1" xfId="8" applyFont="1" applyBorder="1" applyAlignment="1">
      <alignment horizontal="center" vertical="center"/>
    </xf>
    <xf numFmtId="3" fontId="33" fillId="0" borderId="0" xfId="0" applyNumberFormat="1" applyFont="1" applyAlignment="1">
      <alignment horizontal="center" vertical="center"/>
    </xf>
    <xf numFmtId="0" fontId="33" fillId="0" borderId="1" xfId="0" applyFont="1" applyBorder="1" applyAlignment="1">
      <alignment vertical="center"/>
    </xf>
    <xf numFmtId="0" fontId="8" fillId="0" borderId="0" xfId="0" applyFont="1" applyFill="1" applyBorder="1" applyAlignment="1">
      <alignment horizontal="center" vertical="center" wrapText="1"/>
    </xf>
    <xf numFmtId="9" fontId="31" fillId="10" borderId="1" xfId="7" applyFont="1" applyFill="1" applyBorder="1" applyAlignment="1">
      <alignment horizontal="center" vertical="center"/>
    </xf>
    <xf numFmtId="0" fontId="2" fillId="3" borderId="1" xfId="0" applyFont="1" applyFill="1" applyBorder="1" applyAlignment="1">
      <alignment horizontal="center" vertical="center"/>
    </xf>
    <xf numFmtId="9" fontId="2" fillId="3" borderId="1" xfId="1" applyNumberFormat="1" applyFont="1" applyFill="1" applyBorder="1" applyAlignment="1">
      <alignment horizontal="center" vertical="center"/>
    </xf>
    <xf numFmtId="0" fontId="31" fillId="0" borderId="2" xfId="0" applyFont="1" applyBorder="1" applyAlignment="1">
      <alignment horizontal="center" vertical="center"/>
    </xf>
    <xf numFmtId="168" fontId="31" fillId="0" borderId="1" xfId="0" applyNumberFormat="1" applyFont="1" applyBorder="1" applyAlignment="1">
      <alignment horizontal="center" vertical="center"/>
    </xf>
    <xf numFmtId="164" fontId="33" fillId="0" borderId="1" xfId="1" applyFont="1" applyBorder="1" applyAlignment="1">
      <alignment horizontal="right" vertical="center"/>
    </xf>
    <xf numFmtId="0" fontId="33" fillId="0" borderId="1" xfId="0" applyFont="1" applyFill="1" applyBorder="1"/>
    <xf numFmtId="0" fontId="33" fillId="0" borderId="1" xfId="0" applyFont="1" applyBorder="1" applyAlignment="1">
      <alignment vertical="center" wrapText="1"/>
    </xf>
    <xf numFmtId="0" fontId="31" fillId="0" borderId="0" xfId="0" applyFont="1" applyAlignment="1">
      <alignment vertical="center"/>
    </xf>
    <xf numFmtId="164" fontId="33" fillId="0" borderId="1" xfId="1" applyFont="1" applyFill="1" applyBorder="1" applyAlignment="1">
      <alignment vertical="center"/>
    </xf>
    <xf numFmtId="164" fontId="35" fillId="0" borderId="1" xfId="1" applyFont="1" applyFill="1" applyBorder="1" applyAlignment="1">
      <alignment vertical="center"/>
    </xf>
    <xf numFmtId="0" fontId="35" fillId="0" borderId="1" xfId="0" applyFont="1" applyBorder="1" applyAlignment="1">
      <alignment vertical="center" wrapText="1"/>
    </xf>
    <xf numFmtId="164" fontId="33" fillId="0" borderId="1" xfId="1" applyFont="1" applyFill="1" applyBorder="1" applyAlignment="1">
      <alignment horizontal="right" vertical="center"/>
    </xf>
    <xf numFmtId="0" fontId="31" fillId="0" borderId="0" xfId="0" applyFont="1"/>
    <xf numFmtId="168" fontId="33" fillId="6" borderId="1" xfId="1" applyNumberFormat="1" applyFont="1" applyFill="1" applyBorder="1" applyAlignment="1">
      <alignment horizontal="center" vertical="center"/>
    </xf>
    <xf numFmtId="168" fontId="33" fillId="0" borderId="1" xfId="1" applyNumberFormat="1" applyFont="1" applyBorder="1" applyAlignment="1">
      <alignment horizontal="center" vertical="center"/>
    </xf>
    <xf numFmtId="0" fontId="33" fillId="6" borderId="10" xfId="0" applyFont="1" applyFill="1" applyBorder="1"/>
    <xf numFmtId="164" fontId="33" fillId="6" borderId="1" xfId="1" applyFont="1" applyFill="1" applyBorder="1" applyAlignment="1">
      <alignment horizontal="right" vertical="center"/>
    </xf>
    <xf numFmtId="0" fontId="33" fillId="0" borderId="1" xfId="0" applyFont="1" applyFill="1" applyBorder="1" applyAlignment="1">
      <alignment vertical="center" wrapText="1"/>
    </xf>
    <xf numFmtId="0" fontId="36" fillId="6" borderId="0" xfId="0" applyFont="1" applyFill="1"/>
    <xf numFmtId="0" fontId="33" fillId="7" borderId="0" xfId="0" applyFont="1" applyFill="1"/>
    <xf numFmtId="0" fontId="33" fillId="6" borderId="9" xfId="0" applyFont="1" applyFill="1" applyBorder="1" applyAlignment="1">
      <alignment horizontal="center" vertical="center"/>
    </xf>
    <xf numFmtId="0" fontId="33" fillId="6" borderId="9" xfId="0" applyFont="1" applyFill="1" applyBorder="1" applyAlignment="1">
      <alignment horizontal="center" vertical="center" wrapText="1"/>
    </xf>
    <xf numFmtId="0" fontId="33" fillId="6" borderId="9" xfId="0" applyFont="1" applyFill="1" applyBorder="1"/>
    <xf numFmtId="164" fontId="33" fillId="6" borderId="9" xfId="1" applyFont="1" applyFill="1" applyBorder="1" applyAlignment="1">
      <alignment vertical="center"/>
    </xf>
    <xf numFmtId="164" fontId="33" fillId="6" borderId="9" xfId="1" applyFont="1" applyFill="1" applyBorder="1" applyAlignment="1">
      <alignment horizontal="right" vertical="center"/>
    </xf>
    <xf numFmtId="0" fontId="33" fillId="0" borderId="1" xfId="0" applyFont="1" applyFill="1" applyBorder="1" applyAlignment="1">
      <alignment horizontal="left" vertical="center" wrapText="1"/>
    </xf>
    <xf numFmtId="0" fontId="33" fillId="6" borderId="11" xfId="0" applyFont="1" applyFill="1" applyBorder="1"/>
    <xf numFmtId="168" fontId="33" fillId="6" borderId="1" xfId="0" applyNumberFormat="1" applyFont="1" applyFill="1" applyBorder="1" applyAlignment="1">
      <alignment horizontal="center"/>
    </xf>
    <xf numFmtId="0" fontId="33" fillId="0" borderId="1" xfId="0" applyFont="1" applyFill="1" applyBorder="1" applyAlignment="1">
      <alignment horizontal="center" vertical="center"/>
    </xf>
    <xf numFmtId="9" fontId="33" fillId="11" borderId="1" xfId="7" applyFont="1" applyFill="1" applyBorder="1" applyAlignment="1">
      <alignment horizontal="center" vertical="center"/>
    </xf>
    <xf numFmtId="168" fontId="33" fillId="6" borderId="9" xfId="1" applyNumberFormat="1" applyFont="1" applyFill="1" applyBorder="1" applyAlignment="1">
      <alignment horizontal="center" vertical="center"/>
    </xf>
    <xf numFmtId="168" fontId="35" fillId="6" borderId="1" xfId="1" applyNumberFormat="1" applyFont="1" applyFill="1" applyBorder="1" applyAlignment="1">
      <alignment horizontal="center" vertical="center"/>
    </xf>
    <xf numFmtId="9" fontId="33" fillId="6" borderId="1" xfId="1" applyNumberFormat="1" applyFont="1" applyFill="1" applyBorder="1" applyAlignment="1">
      <alignment horizontal="center" vertical="center"/>
    </xf>
    <xf numFmtId="9" fontId="6" fillId="11" borderId="1" xfId="7" applyFont="1" applyFill="1" applyBorder="1" applyAlignment="1">
      <alignment horizontal="center" vertical="center"/>
    </xf>
    <xf numFmtId="167" fontId="33" fillId="0" borderId="1" xfId="5" applyNumberFormat="1" applyFont="1" applyBorder="1" applyAlignment="1">
      <alignment horizontal="center" vertical="center"/>
    </xf>
    <xf numFmtId="0" fontId="33" fillId="0" borderId="0" xfId="0" applyFont="1" applyFill="1"/>
    <xf numFmtId="167" fontId="33" fillId="0" borderId="1" xfId="5" applyNumberFormat="1" applyFont="1" applyFill="1" applyBorder="1" applyAlignment="1">
      <alignment horizontal="center" vertical="center"/>
    </xf>
    <xf numFmtId="44" fontId="33" fillId="0" borderId="1" xfId="5" applyNumberFormat="1" applyFont="1" applyBorder="1" applyAlignment="1">
      <alignment horizontal="center" vertical="center"/>
    </xf>
    <xf numFmtId="9" fontId="6" fillId="3" borderId="1" xfId="7" applyFont="1" applyFill="1" applyBorder="1" applyAlignment="1">
      <alignment horizontal="center" vertical="center"/>
    </xf>
    <xf numFmtId="164" fontId="33" fillId="0" borderId="1" xfId="1" applyFont="1" applyFill="1" applyBorder="1" applyAlignment="1">
      <alignment horizontal="center" vertical="center"/>
    </xf>
    <xf numFmtId="0" fontId="33" fillId="0" borderId="0" xfId="0" applyFont="1" applyFill="1" applyAlignment="1">
      <alignment horizontal="center" vertical="center"/>
    </xf>
    <xf numFmtId="0" fontId="33" fillId="0" borderId="1" xfId="0" applyFont="1" applyFill="1" applyBorder="1" applyAlignment="1">
      <alignment horizontal="center" vertical="center" wrapText="1"/>
    </xf>
    <xf numFmtId="0" fontId="0" fillId="3" borderId="1" xfId="0" applyFill="1" applyBorder="1" applyAlignment="1">
      <alignment horizontal="center" vertical="center" wrapText="1"/>
    </xf>
    <xf numFmtId="165" fontId="33" fillId="0" borderId="0" xfId="0" applyNumberFormat="1" applyFont="1" applyFill="1"/>
    <xf numFmtId="0" fontId="31" fillId="0" borderId="3" xfId="0" applyFont="1" applyFill="1" applyBorder="1" applyAlignment="1">
      <alignment horizontal="center"/>
    </xf>
    <xf numFmtId="0" fontId="31" fillId="0" borderId="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 xfId="0" applyFont="1" applyFill="1" applyBorder="1" applyAlignment="1">
      <alignment vertical="center"/>
    </xf>
    <xf numFmtId="0" fontId="31" fillId="0" borderId="1" xfId="0" applyFont="1" applyFill="1" applyBorder="1"/>
    <xf numFmtId="0" fontId="33" fillId="0" borderId="0" xfId="0" applyFont="1" applyFill="1" applyAlignment="1">
      <alignment vertical="top" wrapText="1"/>
    </xf>
    <xf numFmtId="9" fontId="8" fillId="3" borderId="1" xfId="0" applyNumberFormat="1" applyFont="1" applyFill="1" applyBorder="1" applyAlignment="1">
      <alignment horizontal="center" vertical="center"/>
    </xf>
    <xf numFmtId="9" fontId="4" fillId="3" borderId="1" xfId="7" applyFont="1" applyFill="1" applyBorder="1" applyAlignment="1">
      <alignment horizontal="center" vertical="center"/>
    </xf>
    <xf numFmtId="9" fontId="32" fillId="3" borderId="1" xfId="0" applyNumberFormat="1" applyFont="1" applyFill="1" applyBorder="1" applyAlignment="1">
      <alignment horizontal="center" vertical="center"/>
    </xf>
    <xf numFmtId="167" fontId="33" fillId="0" borderId="1" xfId="5" applyNumberFormat="1" applyFont="1" applyBorder="1" applyAlignment="1">
      <alignment vertical="center"/>
    </xf>
    <xf numFmtId="172" fontId="33" fillId="0" borderId="1" xfId="5" applyNumberFormat="1" applyFont="1" applyBorder="1" applyAlignment="1">
      <alignment vertical="center"/>
    </xf>
    <xf numFmtId="44" fontId="33" fillId="0" borderId="1" xfId="5" applyFont="1" applyBorder="1" applyAlignment="1">
      <alignment vertical="center"/>
    </xf>
    <xf numFmtId="9" fontId="31" fillId="3" borderId="1" xfId="7" applyFont="1" applyFill="1" applyBorder="1" applyAlignment="1">
      <alignment horizontal="center" vertical="center"/>
    </xf>
    <xf numFmtId="9" fontId="6" fillId="3" borderId="1" xfId="0" applyNumberFormat="1" applyFont="1" applyFill="1" applyBorder="1" applyAlignment="1">
      <alignment horizontal="center" vertical="center"/>
    </xf>
    <xf numFmtId="0" fontId="33" fillId="0" borderId="1" xfId="0" applyFont="1" applyBorder="1" applyAlignment="1">
      <alignment horizontal="justify"/>
    </xf>
    <xf numFmtId="9" fontId="33" fillId="0" borderId="1" xfId="7" applyFont="1" applyBorder="1" applyAlignment="1">
      <alignment horizontal="center" vertical="center"/>
    </xf>
    <xf numFmtId="167" fontId="33" fillId="0" borderId="1" xfId="5" applyNumberFormat="1" applyFont="1" applyBorder="1" applyAlignment="1">
      <alignment horizontal="justify" vertical="center"/>
    </xf>
    <xf numFmtId="10" fontId="6" fillId="3" borderId="1" xfId="7" applyNumberFormat="1" applyFont="1" applyFill="1" applyBorder="1" applyAlignment="1">
      <alignment horizontal="center" vertical="center"/>
    </xf>
    <xf numFmtId="170" fontId="33" fillId="0" borderId="1" xfId="4" applyNumberFormat="1" applyFont="1" applyBorder="1" applyAlignment="1">
      <alignment vertical="center"/>
    </xf>
    <xf numFmtId="9" fontId="33" fillId="0" borderId="1" xfId="0" applyNumberFormat="1" applyFont="1" applyBorder="1"/>
    <xf numFmtId="9" fontId="6" fillId="3" borderId="1" xfId="7" applyNumberFormat="1" applyFont="1" applyFill="1" applyBorder="1" applyAlignment="1">
      <alignment horizontal="center" vertical="center"/>
    </xf>
    <xf numFmtId="9" fontId="6" fillId="7" borderId="1" xfId="7" applyFont="1" applyFill="1" applyBorder="1" applyAlignment="1">
      <alignment horizontal="center" vertical="center"/>
    </xf>
    <xf numFmtId="0" fontId="33" fillId="0" borderId="0" xfId="0" applyFont="1" applyAlignment="1">
      <alignment horizontal="justify"/>
    </xf>
    <xf numFmtId="0" fontId="3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 xfId="0" applyFont="1" applyFill="1" applyBorder="1" applyAlignment="1">
      <alignment horizontal="center"/>
    </xf>
    <xf numFmtId="0" fontId="31" fillId="0" borderId="1" xfId="0" applyFont="1" applyFill="1" applyBorder="1" applyAlignment="1">
      <alignment horizontal="center"/>
    </xf>
    <xf numFmtId="0" fontId="31" fillId="0" borderId="3" xfId="0" applyFont="1" applyFill="1" applyBorder="1" applyAlignment="1">
      <alignment horizontal="center"/>
    </xf>
    <xf numFmtId="0" fontId="31" fillId="0" borderId="4" xfId="0" applyFont="1" applyFill="1" applyBorder="1" applyAlignment="1">
      <alignment horizontal="center"/>
    </xf>
    <xf numFmtId="0" fontId="33" fillId="0" borderId="16" xfId="0" applyFont="1" applyFill="1" applyBorder="1" applyAlignment="1">
      <alignment horizontal="center" vertical="center" wrapTex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2" fillId="0"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3" fillId="2" borderId="1" xfId="0" applyFont="1" applyFill="1" applyBorder="1" applyAlignment="1">
      <alignment horizontal="center" vertical="center"/>
    </xf>
    <xf numFmtId="0" fontId="31" fillId="0" borderId="1"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4" xfId="0" applyFont="1" applyBorder="1" applyAlignment="1">
      <alignment horizontal="center" vertical="center"/>
    </xf>
    <xf numFmtId="0" fontId="31" fillId="0" borderId="2" xfId="0" applyFont="1" applyBorder="1" applyAlignment="1">
      <alignment horizontal="center"/>
    </xf>
    <xf numFmtId="0" fontId="31" fillId="0" borderId="1" xfId="0" applyFont="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20" fillId="5" borderId="15" xfId="9" applyNumberFormat="1" applyFont="1" applyFill="1" applyBorder="1" applyAlignment="1">
      <alignment horizontal="center" vertical="center"/>
    </xf>
    <xf numFmtId="0" fontId="20" fillId="5" borderId="1" xfId="9" applyNumberFormat="1" applyFont="1" applyFill="1" applyBorder="1" applyAlignment="1">
      <alignment horizontal="center" vertical="center"/>
    </xf>
    <xf numFmtId="0" fontId="20" fillId="9" borderId="15" xfId="9" applyNumberFormat="1" applyFont="1" applyFill="1" applyBorder="1" applyAlignment="1">
      <alignment horizontal="center" vertical="center"/>
    </xf>
    <xf numFmtId="0" fontId="20" fillId="9" borderId="1" xfId="9" applyNumberFormat="1" applyFont="1" applyFill="1" applyBorder="1" applyAlignment="1">
      <alignment horizontal="center" vertical="center"/>
    </xf>
    <xf numFmtId="0" fontId="20" fillId="7" borderId="15" xfId="9" applyNumberFormat="1" applyFont="1" applyFill="1" applyBorder="1" applyAlignment="1">
      <alignment horizontal="center" vertical="center" wrapText="1"/>
    </xf>
    <xf numFmtId="0" fontId="20" fillId="7" borderId="1" xfId="9" applyNumberFormat="1" applyFont="1" applyFill="1" applyBorder="1" applyAlignment="1">
      <alignment horizontal="center" vertical="center" wrapText="1"/>
    </xf>
    <xf numFmtId="0" fontId="19" fillId="0" borderId="13" xfId="9" applyNumberFormat="1" applyFont="1" applyBorder="1" applyAlignment="1">
      <alignment horizontal="center" vertical="center" wrapText="1"/>
    </xf>
    <xf numFmtId="0" fontId="19" fillId="0" borderId="14" xfId="9" applyNumberFormat="1" applyFont="1" applyBorder="1" applyAlignment="1">
      <alignment horizontal="center" vertical="center" wrapText="1"/>
    </xf>
    <xf numFmtId="0" fontId="20" fillId="3" borderId="15" xfId="9" applyNumberFormat="1" applyFont="1" applyFill="1" applyBorder="1" applyAlignment="1">
      <alignment horizontal="center" vertical="center"/>
    </xf>
    <xf numFmtId="0" fontId="20" fillId="3" borderId="1" xfId="9" applyNumberFormat="1" applyFont="1" applyFill="1" applyBorder="1" applyAlignment="1">
      <alignment horizontal="center" vertical="center"/>
    </xf>
    <xf numFmtId="0" fontId="20" fillId="10" borderId="15" xfId="9" applyNumberFormat="1" applyFont="1" applyFill="1" applyBorder="1" applyAlignment="1">
      <alignment horizontal="center" vertical="center"/>
    </xf>
    <xf numFmtId="0" fontId="20" fillId="10" borderId="1" xfId="9" applyNumberFormat="1" applyFont="1" applyFill="1" applyBorder="1" applyAlignment="1">
      <alignment horizontal="center" vertical="center"/>
    </xf>
    <xf numFmtId="9" fontId="8" fillId="3" borderId="7" xfId="7" applyFont="1" applyFill="1" applyBorder="1" applyAlignment="1">
      <alignment horizontal="center" vertical="center" wrapText="1"/>
    </xf>
    <xf numFmtId="9" fontId="8" fillId="3" borderId="9" xfId="7" applyFont="1" applyFill="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9" fontId="31" fillId="11" borderId="7" xfId="7" applyFont="1" applyFill="1" applyBorder="1" applyAlignment="1">
      <alignment horizontal="center" vertical="center" wrapText="1"/>
    </xf>
    <xf numFmtId="9" fontId="31" fillId="11" borderId="9" xfId="7" applyFont="1" applyFill="1" applyBorder="1" applyAlignment="1">
      <alignment horizontal="center" vertical="center" wrapText="1"/>
    </xf>
    <xf numFmtId="44" fontId="8" fillId="0" borderId="7" xfId="5" applyFont="1" applyFill="1" applyBorder="1" applyAlignment="1">
      <alignment horizontal="center" vertical="center" wrapText="1"/>
    </xf>
    <xf numFmtId="44" fontId="8" fillId="0" borderId="9" xfId="5" applyFont="1" applyFill="1" applyBorder="1" applyAlignment="1">
      <alignment horizontal="center" vertical="center" wrapText="1"/>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2" fillId="6" borderId="3" xfId="0" applyFont="1" applyFill="1" applyBorder="1" applyAlignment="1">
      <alignment horizontal="center" vertical="center"/>
    </xf>
    <xf numFmtId="0" fontId="2" fillId="6" borderId="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66"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cellXfs>
  <cellStyles count="12">
    <cellStyle name="Hipervínculo" xfId="8" builtinId="8"/>
    <cellStyle name="Millares" xfId="4" builtinId="3"/>
    <cellStyle name="Millares 2 2 3" xfId="10"/>
    <cellStyle name="Moneda" xfId="5" builtinId="4"/>
    <cellStyle name="Moneda [0]" xfId="6" builtinId="7"/>
    <cellStyle name="Moneda [0] 2" xfId="1"/>
    <cellStyle name="Moneda 2" xfId="3"/>
    <cellStyle name="Normal" xfId="0" builtinId="0"/>
    <cellStyle name="Normal 2" xfId="2"/>
    <cellStyle name="Normal 2 2" xfId="11"/>
    <cellStyle name="Normal 2 3 3 4" xfId="9"/>
    <cellStyle name="Porcentaje" xfId="7" builtinId="5"/>
  </cellStyles>
  <dxfs count="0"/>
  <tableStyles count="0" defaultTableStyle="TableStyleMedium2" defaultPivotStyle="PivotStyleLight16"/>
  <colors>
    <mruColors>
      <color rgb="FF30D8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305435</xdr:colOff>
      <xdr:row>0</xdr:row>
      <xdr:rowOff>0</xdr:rowOff>
    </xdr:from>
    <xdr:to>
      <xdr:col>4</xdr:col>
      <xdr:colOff>1011555</xdr:colOff>
      <xdr:row>4</xdr:row>
      <xdr:rowOff>28575</xdr:rowOff>
    </xdr:to>
    <xdr:pic>
      <xdr:nvPicPr>
        <xdr:cNvPr id="2" name="Imagen 1">
          <a:extLst>
            <a:ext uri="{FF2B5EF4-FFF2-40B4-BE49-F238E27FC236}">
              <a16:creationId xmlns:a16="http://schemas.microsoft.com/office/drawing/2014/main" id="{22FD9789-0F43-4397-AF5E-C365B337DD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675" y="0"/>
          <a:ext cx="706120" cy="74676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600710</xdr:colOff>
      <xdr:row>0</xdr:row>
      <xdr:rowOff>38100</xdr:rowOff>
    </xdr:from>
    <xdr:to>
      <xdr:col>4</xdr:col>
      <xdr:colOff>1303020</xdr:colOff>
      <xdr:row>3</xdr:row>
      <xdr:rowOff>114300</xdr:rowOff>
    </xdr:to>
    <xdr:pic>
      <xdr:nvPicPr>
        <xdr:cNvPr id="2" name="Imagen 1">
          <a:extLst>
            <a:ext uri="{FF2B5EF4-FFF2-40B4-BE49-F238E27FC236}">
              <a16:creationId xmlns:a16="http://schemas.microsoft.com/office/drawing/2014/main" id="{E7F7520A-624C-47A2-A93B-FFB2579DD1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8370" y="38100"/>
          <a:ext cx="702310" cy="73152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360047</xdr:colOff>
      <xdr:row>0</xdr:row>
      <xdr:rowOff>22860</xdr:rowOff>
    </xdr:from>
    <xdr:to>
      <xdr:col>4</xdr:col>
      <xdr:colOff>1066801</xdr:colOff>
      <xdr:row>3</xdr:row>
      <xdr:rowOff>152400</xdr:rowOff>
    </xdr:to>
    <xdr:pic>
      <xdr:nvPicPr>
        <xdr:cNvPr id="2" name="Imagen 1">
          <a:extLst>
            <a:ext uri="{FF2B5EF4-FFF2-40B4-BE49-F238E27FC236}">
              <a16:creationId xmlns:a16="http://schemas.microsoft.com/office/drawing/2014/main" id="{2133D0A2-A435-4985-A233-084B0D89DA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4827" y="22860"/>
          <a:ext cx="706754" cy="69342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457200</xdr:colOff>
      <xdr:row>0</xdr:row>
      <xdr:rowOff>31326</xdr:rowOff>
    </xdr:from>
    <xdr:to>
      <xdr:col>4</xdr:col>
      <xdr:colOff>1380067</xdr:colOff>
      <xdr:row>3</xdr:row>
      <xdr:rowOff>209549</xdr:rowOff>
    </xdr:to>
    <xdr:pic>
      <xdr:nvPicPr>
        <xdr:cNvPr id="2" name="Imagen 1">
          <a:extLst>
            <a:ext uri="{FF2B5EF4-FFF2-40B4-BE49-F238E27FC236}">
              <a16:creationId xmlns:a16="http://schemas.microsoft.com/office/drawing/2014/main" id="{F54FE03E-746A-4CD5-9004-8AE758E02A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31326"/>
          <a:ext cx="922867" cy="932603"/>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oneCellAnchor>
    <xdr:from>
      <xdr:col>4</xdr:col>
      <xdr:colOff>781269</xdr:colOff>
      <xdr:row>0</xdr:row>
      <xdr:rowOff>31326</xdr:rowOff>
    </xdr:from>
    <xdr:ext cx="922867" cy="955375"/>
    <xdr:pic>
      <xdr:nvPicPr>
        <xdr:cNvPr id="2" name="Imagen 1">
          <a:extLst>
            <a:ext uri="{FF2B5EF4-FFF2-40B4-BE49-F238E27FC236}">
              <a16:creationId xmlns:a16="http://schemas.microsoft.com/office/drawing/2014/main" id="{E815ADB7-2738-48E7-B383-D634432D8EC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6249" y="31326"/>
          <a:ext cx="922867" cy="955375"/>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4</xdr:col>
      <xdr:colOff>466726</xdr:colOff>
      <xdr:row>0</xdr:row>
      <xdr:rowOff>38100</xdr:rowOff>
    </xdr:from>
    <xdr:to>
      <xdr:col>4</xdr:col>
      <xdr:colOff>1282065</xdr:colOff>
      <xdr:row>3</xdr:row>
      <xdr:rowOff>129540</xdr:rowOff>
    </xdr:to>
    <xdr:pic>
      <xdr:nvPicPr>
        <xdr:cNvPr id="2" name="Imagen 1">
          <a:extLst>
            <a:ext uri="{FF2B5EF4-FFF2-40B4-BE49-F238E27FC236}">
              <a16:creationId xmlns:a16="http://schemas.microsoft.com/office/drawing/2014/main" id="{B532DB85-5F17-4647-ABA1-2F4E3A8022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1506" y="38100"/>
          <a:ext cx="815339" cy="84582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288290</xdr:colOff>
      <xdr:row>0</xdr:row>
      <xdr:rowOff>1</xdr:rowOff>
    </xdr:from>
    <xdr:to>
      <xdr:col>4</xdr:col>
      <xdr:colOff>960120</xdr:colOff>
      <xdr:row>3</xdr:row>
      <xdr:rowOff>114301</xdr:rowOff>
    </xdr:to>
    <xdr:pic>
      <xdr:nvPicPr>
        <xdr:cNvPr id="2" name="Imagen 1">
          <a:extLst>
            <a:ext uri="{FF2B5EF4-FFF2-40B4-BE49-F238E27FC236}">
              <a16:creationId xmlns:a16="http://schemas.microsoft.com/office/drawing/2014/main" id="{E735EFDA-2151-4DF9-A200-B2431FCD807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3070" y="1"/>
          <a:ext cx="671830" cy="6781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673313</xdr:colOff>
      <xdr:row>0</xdr:row>
      <xdr:rowOff>31327</xdr:rowOff>
    </xdr:from>
    <xdr:to>
      <xdr:col>4</xdr:col>
      <xdr:colOff>1380067</xdr:colOff>
      <xdr:row>4</xdr:row>
      <xdr:rowOff>2752</xdr:rowOff>
    </xdr:to>
    <xdr:pic>
      <xdr:nvPicPr>
        <xdr:cNvPr id="2" name="Imagen 1">
          <a:extLst>
            <a:ext uri="{FF2B5EF4-FFF2-40B4-BE49-F238E27FC236}">
              <a16:creationId xmlns:a16="http://schemas.microsoft.com/office/drawing/2014/main" id="{51C644D8-1174-453A-BAE3-D1F4556015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1073" y="31327"/>
          <a:ext cx="706754" cy="7181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676910</xdr:colOff>
      <xdr:row>0</xdr:row>
      <xdr:rowOff>0</xdr:rowOff>
    </xdr:from>
    <xdr:to>
      <xdr:col>4</xdr:col>
      <xdr:colOff>1383030</xdr:colOff>
      <xdr:row>3</xdr:row>
      <xdr:rowOff>196215</xdr:rowOff>
    </xdr:to>
    <xdr:pic>
      <xdr:nvPicPr>
        <xdr:cNvPr id="2" name="Imagen 1">
          <a:extLst>
            <a:ext uri="{FF2B5EF4-FFF2-40B4-BE49-F238E27FC236}">
              <a16:creationId xmlns:a16="http://schemas.microsoft.com/office/drawing/2014/main" id="{C85F2835-BAA5-445C-AF6B-F018120628E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9870" y="0"/>
          <a:ext cx="706120" cy="76009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514351</xdr:colOff>
      <xdr:row>0</xdr:row>
      <xdr:rowOff>0</xdr:rowOff>
    </xdr:from>
    <xdr:to>
      <xdr:col>4</xdr:col>
      <xdr:colOff>1325880</xdr:colOff>
      <xdr:row>3</xdr:row>
      <xdr:rowOff>160020</xdr:rowOff>
    </xdr:to>
    <xdr:pic>
      <xdr:nvPicPr>
        <xdr:cNvPr id="2" name="Imagen 1">
          <a:extLst>
            <a:ext uri="{FF2B5EF4-FFF2-40B4-BE49-F238E27FC236}">
              <a16:creationId xmlns:a16="http://schemas.microsoft.com/office/drawing/2014/main" id="{12BB3906-B5D8-4816-8643-D154A880A1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131" y="0"/>
          <a:ext cx="811529" cy="84582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1123951</xdr:colOff>
      <xdr:row>0</xdr:row>
      <xdr:rowOff>0</xdr:rowOff>
    </xdr:from>
    <xdr:to>
      <xdr:col>4</xdr:col>
      <xdr:colOff>2028825</xdr:colOff>
      <xdr:row>3</xdr:row>
      <xdr:rowOff>139064</xdr:rowOff>
    </xdr:to>
    <xdr:pic>
      <xdr:nvPicPr>
        <xdr:cNvPr id="2" name="Imagen 1">
          <a:extLst>
            <a:ext uri="{FF2B5EF4-FFF2-40B4-BE49-F238E27FC236}">
              <a16:creationId xmlns:a16="http://schemas.microsoft.com/office/drawing/2014/main" id="{0643599A-C62F-4DB9-80CB-FF09C9BBB4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3691" y="0"/>
          <a:ext cx="904874" cy="89344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257810</xdr:colOff>
      <xdr:row>0</xdr:row>
      <xdr:rowOff>0</xdr:rowOff>
    </xdr:from>
    <xdr:to>
      <xdr:col>4</xdr:col>
      <xdr:colOff>960120</xdr:colOff>
      <xdr:row>3</xdr:row>
      <xdr:rowOff>152400</xdr:rowOff>
    </xdr:to>
    <xdr:pic>
      <xdr:nvPicPr>
        <xdr:cNvPr id="2" name="Imagen 1">
          <a:extLst>
            <a:ext uri="{FF2B5EF4-FFF2-40B4-BE49-F238E27FC236}">
              <a16:creationId xmlns:a16="http://schemas.microsoft.com/office/drawing/2014/main" id="{B1FA6E0F-AB1B-40D7-BC6D-7AF03CEA53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7370" y="0"/>
          <a:ext cx="702310" cy="71628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504826</xdr:colOff>
      <xdr:row>0</xdr:row>
      <xdr:rowOff>22861</xdr:rowOff>
    </xdr:from>
    <xdr:to>
      <xdr:col>4</xdr:col>
      <xdr:colOff>1409700</xdr:colOff>
      <xdr:row>3</xdr:row>
      <xdr:rowOff>161925</xdr:rowOff>
    </xdr:to>
    <xdr:pic>
      <xdr:nvPicPr>
        <xdr:cNvPr id="2" name="Imagen 1">
          <a:extLst>
            <a:ext uri="{FF2B5EF4-FFF2-40B4-BE49-F238E27FC236}">
              <a16:creationId xmlns:a16="http://schemas.microsoft.com/office/drawing/2014/main" id="{0900CC97-A8B2-4B25-AE90-507F8672EF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88206" y="22861"/>
          <a:ext cx="904874" cy="89344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690244</xdr:colOff>
      <xdr:row>0</xdr:row>
      <xdr:rowOff>22861</xdr:rowOff>
    </xdr:from>
    <xdr:to>
      <xdr:col>4</xdr:col>
      <xdr:colOff>1447799</xdr:colOff>
      <xdr:row>3</xdr:row>
      <xdr:rowOff>104775</xdr:rowOff>
    </xdr:to>
    <xdr:pic>
      <xdr:nvPicPr>
        <xdr:cNvPr id="2" name="Imagen 1">
          <a:extLst>
            <a:ext uri="{FF2B5EF4-FFF2-40B4-BE49-F238E27FC236}">
              <a16:creationId xmlns:a16="http://schemas.microsoft.com/office/drawing/2014/main" id="{2E5FB603-9413-47AA-B846-F19F097B86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0904" y="22861"/>
          <a:ext cx="757555" cy="75247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737870</xdr:colOff>
      <xdr:row>0</xdr:row>
      <xdr:rowOff>22861</xdr:rowOff>
    </xdr:from>
    <xdr:to>
      <xdr:col>3</xdr:col>
      <xdr:colOff>1409700</xdr:colOff>
      <xdr:row>3</xdr:row>
      <xdr:rowOff>169335</xdr:rowOff>
    </xdr:to>
    <xdr:pic>
      <xdr:nvPicPr>
        <xdr:cNvPr id="2" name="Imagen 1">
          <a:extLst>
            <a:ext uri="{FF2B5EF4-FFF2-40B4-BE49-F238E27FC236}">
              <a16:creationId xmlns:a16="http://schemas.microsoft.com/office/drawing/2014/main" id="{9B27B387-3F1B-4206-BA86-8A315C70B76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5150" y="22861"/>
          <a:ext cx="671830" cy="6934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8.%20Familia%20-%20Plan%20de%20Ac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5.%20Aguas%20e%20Infraestructura%20-%20Plan%20de%20Accion%2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0.%20Salud%20-%20Plan%20de%20Ac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3.%20TIC%20-%20Plan%20de%20Accion%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9.%20Interior%20-%20%20Plan%20de%20Accion%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4.%20Juridica%20y%20contratacion%20-%20Plan%20de%20A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3.%20Hacienda%20-%20Plan%20de%20Ac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Nueva%20carpeta\Alo\Works%20Appart\Gobernaci&#243;n\2021\3-%20Sep-%20Diciembre%202130\Plan%20de%20Acci&#243;n\12.%20Administrativa%20-%20Plan%20de%20Ac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11.%20Turismo%20-%20Plan%20de%20Accio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4.%20Agricultura%20-%20Plan%20de%20Acci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Nueva%20carpeta\Alo\Works%20Appart\Gobernaci&#243;n\2021\3-%20Sep-%20Diciembre%202130\Plan%20de%20Acci&#243;n\2.%20Planeacion%20-%20Plan%20de%20Ac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S8">
            <v>16000000</v>
          </cell>
        </row>
        <row r="9">
          <cell r="S9">
            <v>120000000</v>
          </cell>
        </row>
        <row r="10">
          <cell r="S10">
            <v>215000000</v>
          </cell>
        </row>
        <row r="11">
          <cell r="S11">
            <v>256000000</v>
          </cell>
        </row>
        <row r="12">
          <cell r="S12">
            <v>94000000</v>
          </cell>
        </row>
        <row r="13">
          <cell r="S13">
            <v>3698402997</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0</v>
          </cell>
          <cell r="L8">
            <v>0</v>
          </cell>
          <cell r="P8">
            <v>0</v>
          </cell>
        </row>
        <row r="9">
          <cell r="I9">
            <v>0</v>
          </cell>
          <cell r="J9">
            <v>0</v>
          </cell>
          <cell r="K9">
            <v>2</v>
          </cell>
          <cell r="L9">
            <v>2</v>
          </cell>
          <cell r="P9"/>
        </row>
        <row r="10">
          <cell r="I10">
            <v>0</v>
          </cell>
          <cell r="J10">
            <v>1</v>
          </cell>
          <cell r="K10">
            <v>1</v>
          </cell>
          <cell r="L10">
            <v>1</v>
          </cell>
          <cell r="P10"/>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P8">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 Tic"/>
      <sheetName val="PLAN DE ACCION"/>
      <sheetName val="SGTO PLAN "/>
    </sheetNames>
    <sheetDataSet>
      <sheetData sheetId="0"/>
      <sheetData sheetId="1">
        <row r="8">
          <cell r="I8">
            <v>1</v>
          </cell>
          <cell r="J8">
            <v>1</v>
          </cell>
          <cell r="K8">
            <v>1</v>
          </cell>
          <cell r="L8">
            <v>1</v>
          </cell>
          <cell r="P8">
            <v>26400000</v>
          </cell>
          <cell r="Q8">
            <v>27192000</v>
          </cell>
          <cell r="R8">
            <v>28007760</v>
          </cell>
          <cell r="S8">
            <v>28847992.800000001</v>
          </cell>
        </row>
        <row r="9">
          <cell r="I9">
            <v>0</v>
          </cell>
          <cell r="J9">
            <v>1</v>
          </cell>
          <cell r="K9">
            <v>1</v>
          </cell>
          <cell r="L9">
            <v>1</v>
          </cell>
          <cell r="P9">
            <v>0</v>
          </cell>
          <cell r="Q9">
            <v>0</v>
          </cell>
          <cell r="R9">
            <v>0</v>
          </cell>
          <cell r="S9">
            <v>0</v>
          </cell>
        </row>
        <row r="10">
          <cell r="I10">
            <v>0</v>
          </cell>
          <cell r="J10">
            <v>1</v>
          </cell>
          <cell r="K10">
            <v>0</v>
          </cell>
          <cell r="L10">
            <v>0</v>
          </cell>
          <cell r="P10">
            <v>0</v>
          </cell>
          <cell r="Q10" t="str">
            <v>$ 28.500.000</v>
          </cell>
          <cell r="R10" t="str">
            <v>$ 48.255.000</v>
          </cell>
          <cell r="S10" t="str">
            <v>$58.398.000</v>
          </cell>
        </row>
        <row r="11">
          <cell r="I11">
            <v>0</v>
          </cell>
          <cell r="J11">
            <v>1</v>
          </cell>
          <cell r="K11">
            <v>2</v>
          </cell>
          <cell r="L11">
            <v>1</v>
          </cell>
          <cell r="P11"/>
          <cell r="Q11"/>
          <cell r="R11"/>
          <cell r="S11"/>
        </row>
        <row r="12">
          <cell r="I12">
            <v>0</v>
          </cell>
          <cell r="J12">
            <v>1</v>
          </cell>
          <cell r="K12">
            <v>1</v>
          </cell>
          <cell r="L12">
            <v>1</v>
          </cell>
          <cell r="P12"/>
          <cell r="Q12"/>
          <cell r="R12"/>
          <cell r="S12"/>
        </row>
        <row r="13">
          <cell r="I13">
            <v>0</v>
          </cell>
          <cell r="J13">
            <v>1</v>
          </cell>
          <cell r="K13">
            <v>1</v>
          </cell>
          <cell r="L13">
            <v>1</v>
          </cell>
          <cell r="P13">
            <v>0</v>
          </cell>
          <cell r="Q13">
            <v>33600000</v>
          </cell>
          <cell r="R13">
            <v>34608000</v>
          </cell>
          <cell r="S13">
            <v>35646240</v>
          </cell>
        </row>
        <row r="14">
          <cell r="I14">
            <v>0</v>
          </cell>
          <cell r="J14">
            <v>1</v>
          </cell>
          <cell r="K14">
            <v>1</v>
          </cell>
          <cell r="L14">
            <v>1</v>
          </cell>
          <cell r="P14">
            <v>0</v>
          </cell>
          <cell r="Q14">
            <v>2800000</v>
          </cell>
          <cell r="R14">
            <v>2884000</v>
          </cell>
          <cell r="S14">
            <v>2970520</v>
          </cell>
        </row>
        <row r="16">
          <cell r="I16">
            <v>0</v>
          </cell>
          <cell r="J16">
            <v>1</v>
          </cell>
          <cell r="K16">
            <v>1</v>
          </cell>
          <cell r="L16">
            <v>1</v>
          </cell>
          <cell r="P16">
            <v>0</v>
          </cell>
        </row>
        <row r="17">
          <cell r="I17">
            <v>0</v>
          </cell>
          <cell r="J17">
            <v>1</v>
          </cell>
          <cell r="K17">
            <v>1</v>
          </cell>
          <cell r="L17">
            <v>1</v>
          </cell>
        </row>
        <row r="18">
          <cell r="I18">
            <v>0</v>
          </cell>
          <cell r="J18">
            <v>2</v>
          </cell>
          <cell r="K18">
            <v>3</v>
          </cell>
          <cell r="L18">
            <v>3</v>
          </cell>
          <cell r="P18">
            <v>0</v>
          </cell>
          <cell r="Q18">
            <v>120000000</v>
          </cell>
        </row>
        <row r="19">
          <cell r="I19">
            <v>0</v>
          </cell>
          <cell r="J19">
            <v>1</v>
          </cell>
          <cell r="K19">
            <v>1</v>
          </cell>
          <cell r="L19">
            <v>1</v>
          </cell>
          <cell r="P19">
            <v>0</v>
          </cell>
          <cell r="Q19">
            <v>0</v>
          </cell>
        </row>
        <row r="20">
          <cell r="I20">
            <v>0</v>
          </cell>
          <cell r="J20">
            <v>1</v>
          </cell>
          <cell r="K20">
            <v>1</v>
          </cell>
          <cell r="L20">
            <v>1</v>
          </cell>
          <cell r="P20">
            <v>0</v>
          </cell>
          <cell r="S20">
            <v>0</v>
          </cell>
        </row>
        <row r="21">
          <cell r="I21">
            <v>0</v>
          </cell>
          <cell r="J21">
            <v>15</v>
          </cell>
          <cell r="K21">
            <v>15</v>
          </cell>
          <cell r="L21">
            <v>15</v>
          </cell>
          <cell r="P21">
            <v>0</v>
          </cell>
        </row>
        <row r="22">
          <cell r="I22">
            <v>0</v>
          </cell>
          <cell r="J22">
            <v>300</v>
          </cell>
          <cell r="K22">
            <v>300</v>
          </cell>
          <cell r="L22">
            <v>400</v>
          </cell>
          <cell r="P22">
            <v>0</v>
          </cell>
          <cell r="Q22">
            <v>20000000</v>
          </cell>
        </row>
        <row r="23">
          <cell r="I23">
            <v>500</v>
          </cell>
          <cell r="J23">
            <v>2500</v>
          </cell>
          <cell r="K23">
            <v>7000</v>
          </cell>
          <cell r="L23">
            <v>7000</v>
          </cell>
          <cell r="P23">
            <v>25000000</v>
          </cell>
        </row>
        <row r="24">
          <cell r="I24">
            <v>0</v>
          </cell>
          <cell r="J24">
            <v>1</v>
          </cell>
          <cell r="K24">
            <v>1</v>
          </cell>
          <cell r="L24">
            <v>1</v>
          </cell>
          <cell r="P24">
            <v>0</v>
          </cell>
          <cell r="Q24">
            <v>0</v>
          </cell>
          <cell r="R24">
            <v>0</v>
          </cell>
          <cell r="S24">
            <v>0</v>
          </cell>
        </row>
        <row r="25">
          <cell r="I25">
            <v>0</v>
          </cell>
          <cell r="J25">
            <v>1</v>
          </cell>
          <cell r="K25">
            <v>1</v>
          </cell>
          <cell r="L25">
            <v>1</v>
          </cell>
          <cell r="P25">
            <v>0</v>
          </cell>
          <cell r="Q25">
            <v>0</v>
          </cell>
          <cell r="R25">
            <v>0</v>
          </cell>
          <cell r="S25">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P8">
            <v>0</v>
          </cell>
        </row>
        <row r="9">
          <cell r="S9">
            <v>25200000</v>
          </cell>
        </row>
        <row r="11">
          <cell r="P11">
            <v>5000000</v>
          </cell>
          <cell r="Q11">
            <v>5600000</v>
          </cell>
          <cell r="R11">
            <v>6000000</v>
          </cell>
          <cell r="S11">
            <v>6500000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ow r="8">
          <cell r="I8">
            <v>0</v>
          </cell>
          <cell r="J8">
            <v>1</v>
          </cell>
          <cell r="K8">
            <v>1</v>
          </cell>
          <cell r="L8">
            <v>1</v>
          </cell>
          <cell r="P8">
            <v>0</v>
          </cell>
          <cell r="Q8">
            <v>0</v>
          </cell>
          <cell r="R8">
            <v>0</v>
          </cell>
          <cell r="S8">
            <v>0</v>
          </cell>
        </row>
        <row r="9">
          <cell r="I9">
            <v>0</v>
          </cell>
          <cell r="J9">
            <v>1</v>
          </cell>
          <cell r="K9">
            <v>1</v>
          </cell>
          <cell r="L9">
            <v>1</v>
          </cell>
          <cell r="P9">
            <v>0</v>
          </cell>
          <cell r="Q9">
            <v>0</v>
          </cell>
          <cell r="R9">
            <v>0</v>
          </cell>
          <cell r="S9">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P8">
            <v>0</v>
          </cell>
          <cell r="Q8">
            <v>0</v>
          </cell>
          <cell r="R8">
            <v>0</v>
          </cell>
          <cell r="S8">
            <v>0</v>
          </cell>
        </row>
        <row r="9">
          <cell r="P9">
            <v>0</v>
          </cell>
          <cell r="Q9">
            <v>671000000</v>
          </cell>
          <cell r="R9">
            <v>704000000</v>
          </cell>
          <cell r="S9">
            <v>739200000</v>
          </cell>
        </row>
        <row r="10">
          <cell r="P10">
            <v>0</v>
          </cell>
          <cell r="Q10">
            <v>135000000</v>
          </cell>
          <cell r="R10">
            <v>141750000</v>
          </cell>
          <cell r="S10">
            <v>148837500</v>
          </cell>
        </row>
        <row r="11">
          <cell r="P11">
            <v>0</v>
          </cell>
          <cell r="Q11">
            <v>50000000</v>
          </cell>
          <cell r="R11">
            <v>52500000</v>
          </cell>
          <cell r="S11">
            <v>55125000</v>
          </cell>
        </row>
        <row r="12">
          <cell r="P12">
            <v>0</v>
          </cell>
          <cell r="Q12">
            <v>0</v>
          </cell>
          <cell r="R12">
            <v>0</v>
          </cell>
          <cell r="S12">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PROPUESTA SGTO PLAN "/>
    </sheetNames>
    <sheetDataSet>
      <sheetData sheetId="0" refreshError="1">
        <row r="8">
          <cell r="I8">
            <v>4</v>
          </cell>
          <cell r="J8">
            <v>4</v>
          </cell>
          <cell r="K8">
            <v>4</v>
          </cell>
          <cell r="L8">
            <v>4</v>
          </cell>
          <cell r="P8">
            <v>0</v>
          </cell>
          <cell r="Q8">
            <v>11540000</v>
          </cell>
          <cell r="R8">
            <v>11886200</v>
          </cell>
          <cell r="S8">
            <v>12242786</v>
          </cell>
        </row>
        <row r="9">
          <cell r="I9">
            <v>0</v>
          </cell>
          <cell r="J9">
            <v>1</v>
          </cell>
          <cell r="K9">
            <v>1</v>
          </cell>
          <cell r="L9">
            <v>1</v>
          </cell>
          <cell r="P9">
            <v>0</v>
          </cell>
          <cell r="Q9">
            <v>11540000</v>
          </cell>
          <cell r="R9">
            <v>11886200</v>
          </cell>
          <cell r="S9">
            <v>12242786</v>
          </cell>
        </row>
        <row r="10">
          <cell r="I10">
            <v>0</v>
          </cell>
          <cell r="J10">
            <v>1</v>
          </cell>
          <cell r="K10">
            <v>1</v>
          </cell>
          <cell r="L10">
            <v>1</v>
          </cell>
          <cell r="P10">
            <v>0</v>
          </cell>
          <cell r="Q10">
            <v>11540000</v>
          </cell>
          <cell r="R10">
            <v>11886200</v>
          </cell>
          <cell r="S10">
            <v>12242786</v>
          </cell>
        </row>
        <row r="11">
          <cell r="I11">
            <v>0</v>
          </cell>
          <cell r="J11">
            <v>1</v>
          </cell>
          <cell r="K11">
            <v>1</v>
          </cell>
          <cell r="L11">
            <v>1</v>
          </cell>
          <cell r="P11">
            <v>0</v>
          </cell>
          <cell r="Q11">
            <v>11540000</v>
          </cell>
          <cell r="R11">
            <v>11886200</v>
          </cell>
          <cell r="S11">
            <v>12242786</v>
          </cell>
        </row>
        <row r="12">
          <cell r="I12">
            <v>0</v>
          </cell>
          <cell r="J12">
            <v>1</v>
          </cell>
          <cell r="K12">
            <v>1</v>
          </cell>
          <cell r="L12">
            <v>1</v>
          </cell>
          <cell r="P12">
            <v>0</v>
          </cell>
          <cell r="Q12">
            <v>0</v>
          </cell>
          <cell r="R12">
            <v>0</v>
          </cell>
          <cell r="S12">
            <v>0</v>
          </cell>
        </row>
        <row r="13">
          <cell r="I13">
            <v>0</v>
          </cell>
          <cell r="J13">
            <v>1</v>
          </cell>
          <cell r="K13">
            <v>1</v>
          </cell>
          <cell r="L13">
            <v>1</v>
          </cell>
          <cell r="P13">
            <v>0</v>
          </cell>
          <cell r="Q13">
            <v>0</v>
          </cell>
          <cell r="R13">
            <v>0</v>
          </cell>
          <cell r="S13">
            <v>0</v>
          </cell>
        </row>
        <row r="14">
          <cell r="I14">
            <v>0</v>
          </cell>
          <cell r="J14">
            <v>1</v>
          </cell>
          <cell r="K14">
            <v>0</v>
          </cell>
          <cell r="L14">
            <v>0</v>
          </cell>
          <cell r="P14">
            <v>0</v>
          </cell>
          <cell r="Q14" t="str">
            <v>$ 28.500.000</v>
          </cell>
          <cell r="R14" t="str">
            <v>$ 48.255.000</v>
          </cell>
          <cell r="S14" t="str">
            <v>$58.398.000</v>
          </cell>
        </row>
        <row r="15">
          <cell r="I15">
            <v>0</v>
          </cell>
          <cell r="J15">
            <v>1</v>
          </cell>
          <cell r="K15">
            <v>2</v>
          </cell>
          <cell r="L15">
            <v>1</v>
          </cell>
          <cell r="P15">
            <v>0</v>
          </cell>
          <cell r="Q15">
            <v>0</v>
          </cell>
          <cell r="R15">
            <v>0</v>
          </cell>
          <cell r="S15">
            <v>0</v>
          </cell>
        </row>
        <row r="16">
          <cell r="I16">
            <v>0</v>
          </cell>
          <cell r="J16">
            <v>1</v>
          </cell>
          <cell r="K16">
            <v>1</v>
          </cell>
          <cell r="L16">
            <v>1</v>
          </cell>
          <cell r="P16">
            <v>0</v>
          </cell>
          <cell r="Q16">
            <v>0</v>
          </cell>
          <cell r="R16">
            <v>0</v>
          </cell>
          <cell r="S16">
            <v>0</v>
          </cell>
        </row>
        <row r="17">
          <cell r="I17">
            <v>0</v>
          </cell>
          <cell r="J17">
            <v>2</v>
          </cell>
          <cell r="K17">
            <v>2</v>
          </cell>
          <cell r="L17">
            <v>2</v>
          </cell>
          <cell r="P17">
            <v>0</v>
          </cell>
          <cell r="Q17">
            <v>0</v>
          </cell>
          <cell r="R17">
            <v>0</v>
          </cell>
          <cell r="S17">
            <v>0</v>
          </cell>
        </row>
        <row r="18">
          <cell r="I18">
            <v>0</v>
          </cell>
          <cell r="J18">
            <v>4</v>
          </cell>
          <cell r="K18">
            <v>4</v>
          </cell>
          <cell r="L18">
            <v>4</v>
          </cell>
          <cell r="P18">
            <v>0</v>
          </cell>
          <cell r="Q18">
            <v>0</v>
          </cell>
          <cell r="R18">
            <v>0</v>
          </cell>
          <cell r="S18">
            <v>0</v>
          </cell>
        </row>
        <row r="19">
          <cell r="I19">
            <v>0</v>
          </cell>
          <cell r="J19">
            <v>1</v>
          </cell>
          <cell r="K19">
            <v>1</v>
          </cell>
          <cell r="L19">
            <v>1</v>
          </cell>
          <cell r="P19">
            <v>0</v>
          </cell>
          <cell r="Q19">
            <v>23080000</v>
          </cell>
          <cell r="R19">
            <v>23772400</v>
          </cell>
          <cell r="S19">
            <v>24485572</v>
          </cell>
        </row>
        <row r="20">
          <cell r="I20">
            <v>0</v>
          </cell>
          <cell r="P20">
            <v>0</v>
          </cell>
          <cell r="Q20">
            <v>11540000</v>
          </cell>
          <cell r="R20">
            <v>11886200</v>
          </cell>
          <cell r="S20">
            <v>12242786</v>
          </cell>
        </row>
        <row r="21">
          <cell r="I21">
            <v>0</v>
          </cell>
          <cell r="J21">
            <v>1</v>
          </cell>
          <cell r="K21">
            <v>1</v>
          </cell>
          <cell r="L21">
            <v>1</v>
          </cell>
          <cell r="P21">
            <v>0</v>
          </cell>
          <cell r="Q21">
            <v>0</v>
          </cell>
          <cell r="R21">
            <v>0</v>
          </cell>
          <cell r="S21">
            <v>0</v>
          </cell>
        </row>
        <row r="22">
          <cell r="I22">
            <v>0</v>
          </cell>
          <cell r="J22">
            <v>1</v>
          </cell>
          <cell r="K22">
            <v>1</v>
          </cell>
          <cell r="L22">
            <v>1</v>
          </cell>
          <cell r="P22">
            <v>0</v>
          </cell>
          <cell r="Q22">
            <v>0</v>
          </cell>
          <cell r="R22">
            <v>0</v>
          </cell>
          <cell r="S22">
            <v>0</v>
          </cell>
        </row>
        <row r="23">
          <cell r="I23">
            <v>0</v>
          </cell>
          <cell r="J23">
            <v>1</v>
          </cell>
          <cell r="K23">
            <v>1</v>
          </cell>
          <cell r="L23">
            <v>1</v>
          </cell>
          <cell r="P23">
            <v>0</v>
          </cell>
          <cell r="Q23">
            <v>0</v>
          </cell>
          <cell r="R23">
            <v>0</v>
          </cell>
          <cell r="S23">
            <v>0</v>
          </cell>
        </row>
        <row r="24">
          <cell r="I24">
            <v>17</v>
          </cell>
          <cell r="J24">
            <v>17</v>
          </cell>
          <cell r="K24">
            <v>17</v>
          </cell>
          <cell r="L24">
            <v>17</v>
          </cell>
          <cell r="P24">
            <v>0</v>
          </cell>
          <cell r="Q24">
            <v>11540000</v>
          </cell>
          <cell r="R24">
            <v>11886200</v>
          </cell>
          <cell r="S24">
            <v>12242786</v>
          </cell>
        </row>
        <row r="25">
          <cell r="I25">
            <v>0</v>
          </cell>
          <cell r="J25">
            <v>17</v>
          </cell>
          <cell r="K25">
            <v>17</v>
          </cell>
          <cell r="L25">
            <v>17</v>
          </cell>
          <cell r="P25">
            <v>0</v>
          </cell>
          <cell r="Q25">
            <v>11540000</v>
          </cell>
          <cell r="R25">
            <v>11886200</v>
          </cell>
          <cell r="S25">
            <v>12242786</v>
          </cell>
        </row>
        <row r="26">
          <cell r="I26">
            <v>0</v>
          </cell>
          <cell r="J26">
            <v>1</v>
          </cell>
          <cell r="K26">
            <v>0</v>
          </cell>
          <cell r="L26">
            <v>0</v>
          </cell>
          <cell r="P26">
            <v>30000000</v>
          </cell>
          <cell r="Q26">
            <v>40000000</v>
          </cell>
          <cell r="R26">
            <v>60000000</v>
          </cell>
          <cell r="S26">
            <v>93000000</v>
          </cell>
        </row>
        <row r="27">
          <cell r="I27">
            <v>0</v>
          </cell>
          <cell r="J27">
            <v>4</v>
          </cell>
          <cell r="K27">
            <v>4</v>
          </cell>
          <cell r="L27">
            <v>4</v>
          </cell>
          <cell r="P27">
            <v>0</v>
          </cell>
          <cell r="Q27">
            <v>0</v>
          </cell>
          <cell r="R27">
            <v>0</v>
          </cell>
          <cell r="S27">
            <v>0</v>
          </cell>
        </row>
        <row r="28">
          <cell r="I28">
            <v>0</v>
          </cell>
          <cell r="J28">
            <v>2</v>
          </cell>
          <cell r="K28">
            <v>2</v>
          </cell>
          <cell r="L28">
            <v>2</v>
          </cell>
          <cell r="P28">
            <v>0</v>
          </cell>
          <cell r="Q28">
            <v>0</v>
          </cell>
          <cell r="R28">
            <v>0</v>
          </cell>
          <cell r="S28">
            <v>0</v>
          </cell>
        </row>
        <row r="30">
          <cell r="I30">
            <v>0</v>
          </cell>
          <cell r="J30">
            <v>1</v>
          </cell>
          <cell r="K30">
            <v>1</v>
          </cell>
          <cell r="L30">
            <v>1</v>
          </cell>
          <cell r="P30">
            <v>0</v>
          </cell>
          <cell r="Q30">
            <v>2800000</v>
          </cell>
          <cell r="R30">
            <v>2884000</v>
          </cell>
          <cell r="S30">
            <v>2970520</v>
          </cell>
        </row>
        <row r="31">
          <cell r="I31">
            <v>0</v>
          </cell>
          <cell r="J31">
            <v>1</v>
          </cell>
          <cell r="K31">
            <v>1</v>
          </cell>
          <cell r="L31">
            <v>1</v>
          </cell>
          <cell r="P31">
            <v>0</v>
          </cell>
          <cell r="Q31">
            <v>2800000</v>
          </cell>
          <cell r="R31">
            <v>2884000</v>
          </cell>
          <cell r="S31">
            <v>2970520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0</v>
          </cell>
          <cell r="J8">
            <v>1</v>
          </cell>
          <cell r="K8">
            <v>1</v>
          </cell>
          <cell r="L8">
            <v>1</v>
          </cell>
          <cell r="P8">
            <v>0</v>
          </cell>
          <cell r="Q8">
            <v>33000000</v>
          </cell>
          <cell r="R8">
            <v>33000000</v>
          </cell>
          <cell r="S8">
            <v>33000000</v>
          </cell>
        </row>
        <row r="9">
          <cell r="I9">
            <v>0</v>
          </cell>
          <cell r="J9">
            <v>1</v>
          </cell>
          <cell r="K9">
            <v>1</v>
          </cell>
          <cell r="L9">
            <v>1</v>
          </cell>
          <cell r="P9">
            <v>0</v>
          </cell>
          <cell r="Q9">
            <v>33000000</v>
          </cell>
          <cell r="R9">
            <v>33000000</v>
          </cell>
          <cell r="S9">
            <v>33000000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ACCION "/>
    </sheetNames>
    <sheetDataSet>
      <sheetData sheetId="0">
        <row r="8">
          <cell r="I8">
            <v>30</v>
          </cell>
          <cell r="J8">
            <v>30</v>
          </cell>
          <cell r="K8">
            <v>30</v>
          </cell>
          <cell r="L8">
            <v>30</v>
          </cell>
          <cell r="P8">
            <v>195850000</v>
          </cell>
          <cell r="Q8">
            <v>226000000</v>
          </cell>
          <cell r="R8">
            <v>254663620</v>
          </cell>
          <cell r="S8">
            <v>407382303</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sheetName val="SGTO PLAN "/>
    </sheetNames>
    <sheetDataSet>
      <sheetData sheetId="0">
        <row r="8">
          <cell r="J8">
            <v>4</v>
          </cell>
          <cell r="K8">
            <v>4</v>
          </cell>
          <cell r="L8">
            <v>4</v>
          </cell>
          <cell r="P8">
            <v>122870000</v>
          </cell>
          <cell r="Q8">
            <v>126556100</v>
          </cell>
          <cell r="S8">
            <v>134263366.49000001</v>
          </cell>
        </row>
        <row r="11">
          <cell r="P11">
            <v>0</v>
          </cell>
          <cell r="Q11">
            <v>0</v>
          </cell>
          <cell r="R11">
            <v>0</v>
          </cell>
          <cell r="S11">
            <v>0</v>
          </cell>
        </row>
        <row r="13">
          <cell r="S13">
            <v>37131500</v>
          </cell>
        </row>
        <row r="17">
          <cell r="I17">
            <v>0</v>
          </cell>
          <cell r="J17">
            <v>1</v>
          </cell>
          <cell r="K17">
            <v>1</v>
          </cell>
          <cell r="L17">
            <v>1</v>
          </cell>
          <cell r="P17">
            <v>1500000</v>
          </cell>
          <cell r="Q17">
            <v>2200000</v>
          </cell>
          <cell r="S17">
            <v>1000000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www.quindio.gov.co/inicioturismo"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38"/>
  <sheetViews>
    <sheetView tabSelected="1" topLeftCell="D1" zoomScale="90" zoomScaleNormal="90" workbookViewId="0">
      <pane xSplit="3" ySplit="8" topLeftCell="G9" activePane="bottomRight" state="frozen"/>
      <selection activeCell="D1" sqref="D1"/>
      <selection pane="topRight" activeCell="G1" sqref="G1"/>
      <selection pane="bottomLeft" activeCell="D9" sqref="D9"/>
      <selection pane="bottomRight" activeCell="Q10" sqref="Q10"/>
    </sheetView>
  </sheetViews>
  <sheetFormatPr baseColWidth="10" defaultColWidth="11.44140625" defaultRowHeight="13.8" x14ac:dyDescent="0.25"/>
  <cols>
    <col min="1" max="1" width="1.88671875" style="187" customWidth="1"/>
    <col min="2" max="2" width="5.88671875" style="187" customWidth="1"/>
    <col min="3" max="3" width="28.88671875" style="187" customWidth="1"/>
    <col min="4" max="4" width="24.6640625" style="187" customWidth="1"/>
    <col min="5" max="5" width="32.5546875" style="187" customWidth="1"/>
    <col min="6" max="6" width="14.5546875" style="187" customWidth="1"/>
    <col min="7" max="7" width="13.88671875" style="187" bestFit="1" customWidth="1"/>
    <col min="8" max="8" width="16.109375" style="187" customWidth="1"/>
    <col min="9" max="9" width="8.6640625" style="187" customWidth="1"/>
    <col min="10" max="10" width="9.88671875" style="187" customWidth="1"/>
    <col min="11" max="11" width="8.33203125" style="187" customWidth="1"/>
    <col min="12" max="12" width="10.109375" style="187" customWidth="1"/>
    <col min="13" max="13" width="8.109375" style="187" customWidth="1"/>
    <col min="14" max="15" width="9.44140625" style="187" customWidth="1"/>
    <col min="16" max="16" width="7.44140625" style="187" customWidth="1"/>
    <col min="17" max="17" width="9.6640625" style="187" customWidth="1"/>
    <col min="18" max="18" width="21.33203125" style="187" bestFit="1" customWidth="1"/>
    <col min="19" max="19" width="18.33203125" style="187" bestFit="1" customWidth="1"/>
    <col min="20" max="20" width="11.33203125" style="187" bestFit="1" customWidth="1"/>
    <col min="21" max="22" width="14" style="187" customWidth="1"/>
    <col min="23" max="23" width="27.6640625" style="187" customWidth="1"/>
    <col min="24" max="24" width="22.5546875" style="187" bestFit="1" customWidth="1"/>
    <col min="25" max="25" width="18.6640625" style="187" bestFit="1" customWidth="1"/>
    <col min="26" max="27" width="20.88671875" style="187" customWidth="1"/>
    <col min="28" max="28" width="18.6640625" style="187" bestFit="1" customWidth="1"/>
    <col min="29" max="29" width="14" style="187" customWidth="1"/>
    <col min="30" max="31" width="27.88671875" style="187" customWidth="1"/>
    <col min="32" max="32" width="80.5546875" style="187" customWidth="1"/>
    <col min="33" max="33" width="25.6640625" style="187" customWidth="1"/>
    <col min="34" max="16384" width="11.44140625" style="187"/>
  </cols>
  <sheetData>
    <row r="1" spans="2:33" ht="15.6" x14ac:dyDescent="0.25">
      <c r="E1" s="219"/>
      <c r="F1" s="220" t="s">
        <v>0</v>
      </c>
      <c r="G1" s="220"/>
      <c r="H1" s="220"/>
      <c r="I1" s="220"/>
      <c r="J1" s="220"/>
      <c r="K1" s="220"/>
      <c r="L1" s="220"/>
      <c r="M1" s="220"/>
      <c r="N1" s="220"/>
      <c r="O1" s="220"/>
      <c r="P1" s="220"/>
      <c r="Q1" s="220"/>
      <c r="R1" s="220"/>
      <c r="S1" s="220"/>
      <c r="T1" s="220"/>
      <c r="U1" s="82" t="s">
        <v>1</v>
      </c>
      <c r="V1" s="82" t="s">
        <v>2</v>
      </c>
    </row>
    <row r="2" spans="2:33" x14ac:dyDescent="0.25">
      <c r="E2" s="219"/>
      <c r="F2" s="221" t="s">
        <v>3</v>
      </c>
      <c r="G2" s="221"/>
      <c r="H2" s="221"/>
      <c r="I2" s="221"/>
      <c r="J2" s="221"/>
      <c r="K2" s="221"/>
      <c r="L2" s="221"/>
      <c r="M2" s="221"/>
      <c r="N2" s="221"/>
      <c r="O2" s="221"/>
      <c r="P2" s="221"/>
      <c r="Q2" s="221"/>
      <c r="R2" s="221"/>
      <c r="S2" s="221"/>
      <c r="T2" s="221"/>
      <c r="U2" s="83" t="s">
        <v>4</v>
      </c>
      <c r="V2" s="84">
        <v>1</v>
      </c>
    </row>
    <row r="3" spans="2:33" x14ac:dyDescent="0.25">
      <c r="E3" s="219"/>
      <c r="F3" s="221"/>
      <c r="G3" s="221"/>
      <c r="H3" s="221"/>
      <c r="I3" s="221"/>
      <c r="J3" s="221"/>
      <c r="K3" s="221"/>
      <c r="L3" s="221"/>
      <c r="M3" s="221"/>
      <c r="N3" s="221"/>
      <c r="O3" s="221"/>
      <c r="P3" s="221"/>
      <c r="Q3" s="221"/>
      <c r="R3" s="221"/>
      <c r="S3" s="221"/>
      <c r="T3" s="221"/>
      <c r="U3" s="83" t="s">
        <v>5</v>
      </c>
      <c r="V3" s="85">
        <v>44651</v>
      </c>
    </row>
    <row r="4" spans="2:33" x14ac:dyDescent="0.25">
      <c r="E4" s="219"/>
      <c r="F4" s="221"/>
      <c r="G4" s="221"/>
      <c r="H4" s="221"/>
      <c r="I4" s="221"/>
      <c r="J4" s="221"/>
      <c r="K4" s="221"/>
      <c r="L4" s="221"/>
      <c r="M4" s="221"/>
      <c r="N4" s="221"/>
      <c r="O4" s="221"/>
      <c r="P4" s="221"/>
      <c r="Q4" s="221"/>
      <c r="R4" s="221"/>
      <c r="S4" s="221"/>
      <c r="T4" s="221"/>
      <c r="U4" s="83" t="s">
        <v>6</v>
      </c>
      <c r="V4" s="82" t="s">
        <v>7</v>
      </c>
    </row>
    <row r="5" spans="2:33" x14ac:dyDescent="0.25">
      <c r="X5" s="195"/>
    </row>
    <row r="6" spans="2:33" x14ac:dyDescent="0.25">
      <c r="B6" s="222" t="s">
        <v>8</v>
      </c>
      <c r="C6" s="222" t="s">
        <v>9</v>
      </c>
      <c r="D6" s="222" t="s">
        <v>10</v>
      </c>
      <c r="E6" s="222" t="s">
        <v>11</v>
      </c>
      <c r="F6" s="222" t="s">
        <v>12</v>
      </c>
      <c r="G6" s="222" t="s">
        <v>13</v>
      </c>
      <c r="H6" s="222" t="s">
        <v>14</v>
      </c>
      <c r="I6" s="223" t="s">
        <v>15</v>
      </c>
      <c r="J6" s="223"/>
      <c r="K6" s="224"/>
      <c r="L6" s="224"/>
      <c r="M6" s="224"/>
      <c r="N6" s="224"/>
      <c r="O6" s="224"/>
      <c r="P6" s="224"/>
      <c r="Q6" s="196"/>
      <c r="R6" s="225" t="s">
        <v>16</v>
      </c>
      <c r="S6" s="226"/>
      <c r="T6" s="226"/>
      <c r="U6" s="226"/>
      <c r="V6" s="226"/>
      <c r="W6" s="226"/>
      <c r="X6" s="226"/>
      <c r="Y6" s="226"/>
      <c r="Z6" s="226"/>
      <c r="AA6" s="226"/>
      <c r="AB6" s="226"/>
      <c r="AC6" s="223"/>
      <c r="AD6" s="222" t="s">
        <v>17</v>
      </c>
      <c r="AE6" s="222" t="s">
        <v>320</v>
      </c>
      <c r="AF6" s="222" t="s">
        <v>321</v>
      </c>
    </row>
    <row r="7" spans="2:33" x14ac:dyDescent="0.25">
      <c r="B7" s="222"/>
      <c r="C7" s="222"/>
      <c r="D7" s="222"/>
      <c r="E7" s="222"/>
      <c r="F7" s="222"/>
      <c r="G7" s="222"/>
      <c r="H7" s="222"/>
      <c r="I7" s="228">
        <v>2020</v>
      </c>
      <c r="J7" s="229"/>
      <c r="K7" s="228">
        <v>2021</v>
      </c>
      <c r="L7" s="229"/>
      <c r="M7" s="230">
        <v>2022</v>
      </c>
      <c r="N7" s="231"/>
      <c r="O7" s="197"/>
      <c r="P7" s="222">
        <v>2023</v>
      </c>
      <c r="Q7" s="222"/>
      <c r="R7" s="230" t="s">
        <v>19</v>
      </c>
      <c r="S7" s="232"/>
      <c r="T7" s="231"/>
      <c r="U7" s="222">
        <v>2020</v>
      </c>
      <c r="V7" s="222"/>
      <c r="W7" s="222">
        <v>2021</v>
      </c>
      <c r="X7" s="222"/>
      <c r="Y7" s="222">
        <v>2022</v>
      </c>
      <c r="Z7" s="222"/>
      <c r="AA7" s="198"/>
      <c r="AB7" s="222">
        <v>2023</v>
      </c>
      <c r="AC7" s="222"/>
      <c r="AD7" s="222"/>
      <c r="AE7" s="222"/>
      <c r="AF7" s="222"/>
    </row>
    <row r="8" spans="2:33" x14ac:dyDescent="0.25">
      <c r="B8" s="222"/>
      <c r="C8" s="222"/>
      <c r="D8" s="222"/>
      <c r="E8" s="222"/>
      <c r="F8" s="222"/>
      <c r="G8" s="222"/>
      <c r="H8" s="222"/>
      <c r="I8" s="198" t="s">
        <v>20</v>
      </c>
      <c r="J8" s="198" t="s">
        <v>21</v>
      </c>
      <c r="K8" s="198" t="s">
        <v>20</v>
      </c>
      <c r="L8" s="198" t="s">
        <v>21</v>
      </c>
      <c r="M8" s="198" t="s">
        <v>20</v>
      </c>
      <c r="N8" s="198" t="s">
        <v>21</v>
      </c>
      <c r="O8" s="198"/>
      <c r="P8" s="198" t="s">
        <v>20</v>
      </c>
      <c r="Q8" s="198" t="s">
        <v>21</v>
      </c>
      <c r="R8" s="199" t="s">
        <v>22</v>
      </c>
      <c r="S8" s="200" t="s">
        <v>23</v>
      </c>
      <c r="T8" s="200" t="s">
        <v>24</v>
      </c>
      <c r="U8" s="198" t="s">
        <v>20</v>
      </c>
      <c r="V8" s="198" t="s">
        <v>21</v>
      </c>
      <c r="W8" s="198" t="s">
        <v>20</v>
      </c>
      <c r="X8" s="198" t="s">
        <v>21</v>
      </c>
      <c r="Y8" s="198" t="s">
        <v>20</v>
      </c>
      <c r="Z8" s="198" t="s">
        <v>21</v>
      </c>
      <c r="AA8" s="198"/>
      <c r="AB8" s="198" t="s">
        <v>20</v>
      </c>
      <c r="AC8" s="198" t="s">
        <v>21</v>
      </c>
      <c r="AD8" s="222"/>
      <c r="AE8" s="222"/>
      <c r="AF8" s="222"/>
    </row>
    <row r="9" spans="2:33" ht="170.25" customHeight="1" x14ac:dyDescent="0.25">
      <c r="B9" s="10">
        <v>1</v>
      </c>
      <c r="C9" s="11" t="s">
        <v>25</v>
      </c>
      <c r="D9" s="19" t="s">
        <v>421</v>
      </c>
      <c r="E9" s="19" t="s">
        <v>422</v>
      </c>
      <c r="F9" s="11" t="s">
        <v>423</v>
      </c>
      <c r="G9" s="10" t="s">
        <v>26</v>
      </c>
      <c r="H9" s="11" t="s">
        <v>424</v>
      </c>
      <c r="I9" s="10">
        <v>0</v>
      </c>
      <c r="J9" s="28"/>
      <c r="K9" s="10">
        <v>20</v>
      </c>
      <c r="L9" s="28"/>
      <c r="M9" s="10">
        <v>20</v>
      </c>
      <c r="N9" s="10">
        <v>12</v>
      </c>
      <c r="O9" s="202">
        <v>1</v>
      </c>
      <c r="P9" s="10">
        <v>20</v>
      </c>
      <c r="Q9" s="28"/>
      <c r="R9" s="28"/>
      <c r="S9" s="28"/>
      <c r="T9" s="10" t="s">
        <v>27</v>
      </c>
      <c r="U9" s="86">
        <v>0</v>
      </c>
      <c r="V9" s="28"/>
      <c r="W9" s="87">
        <f>16000000-2800000</f>
        <v>13200000</v>
      </c>
      <c r="X9" s="88">
        <f>6600000+3091667+3091667</f>
        <v>12783334</v>
      </c>
      <c r="Y9" s="89">
        <v>16000000</v>
      </c>
      <c r="Z9" s="88">
        <f>2885000+8655000</f>
        <v>11540000</v>
      </c>
      <c r="AA9" s="203">
        <f>Z9/Y9</f>
        <v>0.72124999999999995</v>
      </c>
      <c r="AB9" s="86">
        <f>+'[1]PLAN DE ACCION'!S8</f>
        <v>16000000</v>
      </c>
      <c r="AC9" s="28"/>
      <c r="AD9" s="15" t="s">
        <v>425</v>
      </c>
      <c r="AE9" s="15" t="s">
        <v>426</v>
      </c>
      <c r="AF9" s="32" t="s">
        <v>427</v>
      </c>
      <c r="AG9" s="201"/>
    </row>
    <row r="10" spans="2:33" ht="149.25" customHeight="1" x14ac:dyDescent="0.25">
      <c r="B10" s="10">
        <v>2</v>
      </c>
      <c r="C10" s="11" t="s">
        <v>25</v>
      </c>
      <c r="D10" s="19" t="s">
        <v>428</v>
      </c>
      <c r="E10" s="19" t="s">
        <v>429</v>
      </c>
      <c r="F10" s="11" t="s">
        <v>430</v>
      </c>
      <c r="G10" s="10" t="s">
        <v>26</v>
      </c>
      <c r="H10" s="11" t="s">
        <v>431</v>
      </c>
      <c r="I10" s="10">
        <v>0</v>
      </c>
      <c r="J10" s="28"/>
      <c r="K10" s="90">
        <v>1</v>
      </c>
      <c r="L10" s="28"/>
      <c r="M10" s="90">
        <v>1</v>
      </c>
      <c r="N10" s="10">
        <v>0.3</v>
      </c>
      <c r="O10" s="202">
        <v>0.82</v>
      </c>
      <c r="P10" s="90">
        <v>1</v>
      </c>
      <c r="Q10" s="28"/>
      <c r="R10" s="28"/>
      <c r="S10" s="28"/>
      <c r="T10" s="10" t="s">
        <v>27</v>
      </c>
      <c r="U10" s="86">
        <v>0</v>
      </c>
      <c r="V10" s="28"/>
      <c r="W10" s="87">
        <v>47000000</v>
      </c>
      <c r="X10" s="87"/>
      <c r="Y10" s="89">
        <v>91300000</v>
      </c>
      <c r="Z10" s="88">
        <v>0</v>
      </c>
      <c r="AA10" s="203"/>
      <c r="AB10" s="86">
        <f>+'[1]PLAN DE ACCION'!S9</f>
        <v>120000000</v>
      </c>
      <c r="AC10" s="28"/>
      <c r="AD10" s="15" t="s">
        <v>425</v>
      </c>
      <c r="AE10" s="15" t="s">
        <v>432</v>
      </c>
      <c r="AF10" s="32" t="s">
        <v>433</v>
      </c>
      <c r="AG10" s="227"/>
    </row>
    <row r="11" spans="2:33" ht="231" customHeight="1" x14ac:dyDescent="0.25">
      <c r="B11" s="10">
        <v>3</v>
      </c>
      <c r="C11" s="11" t="s">
        <v>25</v>
      </c>
      <c r="D11" s="20" t="s">
        <v>434</v>
      </c>
      <c r="E11" s="20" t="s">
        <v>435</v>
      </c>
      <c r="F11" s="11" t="s">
        <v>430</v>
      </c>
      <c r="G11" s="10" t="s">
        <v>26</v>
      </c>
      <c r="H11" s="11" t="s">
        <v>431</v>
      </c>
      <c r="I11" s="10">
        <v>0</v>
      </c>
      <c r="J11" s="28"/>
      <c r="K11" s="90">
        <v>1</v>
      </c>
      <c r="L11" s="28"/>
      <c r="M11" s="90">
        <v>1</v>
      </c>
      <c r="N11" s="10">
        <v>0.5</v>
      </c>
      <c r="O11" s="202">
        <v>1</v>
      </c>
      <c r="P11" s="90">
        <v>1</v>
      </c>
      <c r="Q11" s="28"/>
      <c r="R11" s="28"/>
      <c r="S11" s="28"/>
      <c r="T11" s="10" t="s">
        <v>27</v>
      </c>
      <c r="U11" s="86">
        <v>0</v>
      </c>
      <c r="V11" s="28"/>
      <c r="W11" s="87">
        <v>90000000</v>
      </c>
      <c r="X11" s="87">
        <v>88287800</v>
      </c>
      <c r="Y11" s="89">
        <v>90000000</v>
      </c>
      <c r="Z11" s="91">
        <v>11820000</v>
      </c>
      <c r="AA11" s="203">
        <f t="shared" ref="AA11" si="0">Z11/Y11</f>
        <v>0.13133333333333333</v>
      </c>
      <c r="AB11" s="86">
        <f>+'[1]PLAN DE ACCION'!S10</f>
        <v>215000000</v>
      </c>
      <c r="AC11" s="28"/>
      <c r="AD11" s="15" t="s">
        <v>425</v>
      </c>
      <c r="AE11" s="15" t="s">
        <v>436</v>
      </c>
      <c r="AF11" s="32" t="s">
        <v>437</v>
      </c>
      <c r="AG11" s="227"/>
    </row>
    <row r="12" spans="2:33" ht="204" customHeight="1" x14ac:dyDescent="0.25">
      <c r="B12" s="10">
        <v>4</v>
      </c>
      <c r="C12" s="11" t="s">
        <v>25</v>
      </c>
      <c r="D12" s="20" t="s">
        <v>438</v>
      </c>
      <c r="E12" s="20" t="s">
        <v>439</v>
      </c>
      <c r="F12" s="11" t="s">
        <v>440</v>
      </c>
      <c r="G12" s="10" t="s">
        <v>26</v>
      </c>
      <c r="H12" s="11" t="s">
        <v>431</v>
      </c>
      <c r="I12" s="10">
        <v>0</v>
      </c>
      <c r="J12" s="28"/>
      <c r="K12" s="90">
        <v>1</v>
      </c>
      <c r="L12" s="28"/>
      <c r="M12" s="90">
        <v>1</v>
      </c>
      <c r="N12" s="10">
        <v>0.5</v>
      </c>
      <c r="O12" s="202">
        <v>1</v>
      </c>
      <c r="P12" s="90">
        <v>1</v>
      </c>
      <c r="Q12" s="28"/>
      <c r="R12" s="28"/>
      <c r="S12" s="28"/>
      <c r="T12" s="10" t="s">
        <v>27</v>
      </c>
      <c r="U12" s="86">
        <v>0</v>
      </c>
      <c r="V12" s="28"/>
      <c r="W12" s="87">
        <f>25000000+427488389</f>
        <v>452488389</v>
      </c>
      <c r="X12" s="87">
        <v>451488011</v>
      </c>
      <c r="Y12" s="92">
        <f>237787900+327776044</f>
        <v>565563944</v>
      </c>
      <c r="Z12" s="93">
        <v>103095000</v>
      </c>
      <c r="AA12" s="202">
        <v>1</v>
      </c>
      <c r="AB12" s="86">
        <f>+'[1]PLAN DE ACCION'!S11</f>
        <v>256000000</v>
      </c>
      <c r="AC12" s="86" t="s">
        <v>441</v>
      </c>
      <c r="AD12" s="15" t="s">
        <v>425</v>
      </c>
      <c r="AE12" s="15" t="s">
        <v>442</v>
      </c>
      <c r="AF12" s="94" t="s">
        <v>443</v>
      </c>
      <c r="AG12" s="227"/>
    </row>
    <row r="13" spans="2:33" ht="247.5" customHeight="1" x14ac:dyDescent="0.25">
      <c r="B13" s="10">
        <v>5</v>
      </c>
      <c r="C13" s="11" t="s">
        <v>25</v>
      </c>
      <c r="D13" s="20" t="s">
        <v>444</v>
      </c>
      <c r="E13" s="20" t="s">
        <v>445</v>
      </c>
      <c r="F13" s="20" t="s">
        <v>440</v>
      </c>
      <c r="G13" s="10" t="s">
        <v>26</v>
      </c>
      <c r="H13" s="11" t="s">
        <v>431</v>
      </c>
      <c r="I13" s="10">
        <v>0</v>
      </c>
      <c r="J13" s="28"/>
      <c r="K13" s="90">
        <v>1</v>
      </c>
      <c r="L13" s="28"/>
      <c r="M13" s="90">
        <v>1</v>
      </c>
      <c r="N13" s="10">
        <v>0.5</v>
      </c>
      <c r="O13" s="202">
        <v>1</v>
      </c>
      <c r="P13" s="90">
        <v>1</v>
      </c>
      <c r="Q13" s="28"/>
      <c r="R13" s="28"/>
      <c r="S13" s="28"/>
      <c r="T13" s="10" t="s">
        <v>27</v>
      </c>
      <c r="U13" s="86">
        <v>0</v>
      </c>
      <c r="V13" s="28"/>
      <c r="W13" s="87">
        <f>98000000-13200000</f>
        <v>84800000</v>
      </c>
      <c r="X13" s="87">
        <v>93951500</v>
      </c>
      <c r="Y13" s="89">
        <f>198310000-16000000+33196187</f>
        <v>215506187</v>
      </c>
      <c r="Z13" s="93">
        <v>55815000</v>
      </c>
      <c r="AA13" s="202">
        <v>1</v>
      </c>
      <c r="AB13" s="86">
        <f>+'[1]PLAN DE ACCION'!S12</f>
        <v>94000000</v>
      </c>
      <c r="AC13" s="28"/>
      <c r="AD13" s="15" t="s">
        <v>425</v>
      </c>
      <c r="AE13" s="25" t="s">
        <v>446</v>
      </c>
      <c r="AF13" s="95" t="s">
        <v>447</v>
      </c>
      <c r="AG13" s="227"/>
    </row>
    <row r="14" spans="2:33" ht="300.75" customHeight="1" x14ac:dyDescent="0.25">
      <c r="B14" s="10">
        <v>6</v>
      </c>
      <c r="C14" s="11" t="s">
        <v>25</v>
      </c>
      <c r="D14" s="20" t="s">
        <v>448</v>
      </c>
      <c r="E14" s="20" t="s">
        <v>449</v>
      </c>
      <c r="F14" s="20" t="s">
        <v>440</v>
      </c>
      <c r="G14" s="10" t="s">
        <v>26</v>
      </c>
      <c r="H14" s="11" t="s">
        <v>431</v>
      </c>
      <c r="I14" s="10">
        <v>0</v>
      </c>
      <c r="J14" s="28"/>
      <c r="K14" s="90">
        <v>1</v>
      </c>
      <c r="L14" s="28"/>
      <c r="M14" s="90">
        <v>1</v>
      </c>
      <c r="N14" s="10">
        <v>0.5</v>
      </c>
      <c r="O14" s="202">
        <v>1</v>
      </c>
      <c r="P14" s="90">
        <v>1</v>
      </c>
      <c r="Q14" s="28"/>
      <c r="R14" s="28"/>
      <c r="S14" s="28"/>
      <c r="T14" s="10" t="s">
        <v>27</v>
      </c>
      <c r="U14" s="86">
        <v>0</v>
      </c>
      <c r="V14" s="28"/>
      <c r="W14" s="96">
        <f>3526539574+1094950670.01</f>
        <v>4621490244.0100002</v>
      </c>
      <c r="X14" s="96">
        <v>3361086793.25</v>
      </c>
      <c r="Y14" s="89">
        <v>4690708257.5900002</v>
      </c>
      <c r="Z14" s="88" t="s">
        <v>450</v>
      </c>
      <c r="AA14" s="202">
        <v>1</v>
      </c>
      <c r="AB14" s="86">
        <f>+'[1]PLAN DE ACCION'!S13</f>
        <v>3698402997</v>
      </c>
      <c r="AC14" s="28"/>
      <c r="AD14" s="15" t="s">
        <v>425</v>
      </c>
      <c r="AE14" s="15" t="s">
        <v>451</v>
      </c>
      <c r="AF14" s="97" t="s">
        <v>452</v>
      </c>
      <c r="AG14" s="227"/>
    </row>
    <row r="15" spans="2:33" ht="15" x14ac:dyDescent="0.25">
      <c r="AF15" s="98"/>
    </row>
    <row r="24" spans="29:29" x14ac:dyDescent="0.25">
      <c r="AC24" s="115"/>
    </row>
    <row r="25" spans="29:29" x14ac:dyDescent="0.25">
      <c r="AC25" s="115"/>
    </row>
    <row r="26" spans="29:29" x14ac:dyDescent="0.25">
      <c r="AC26" s="115"/>
    </row>
    <row r="27" spans="29:29" x14ac:dyDescent="0.25">
      <c r="AC27" s="115"/>
    </row>
    <row r="28" spans="29:29" x14ac:dyDescent="0.25">
      <c r="AC28" s="115"/>
    </row>
    <row r="29" spans="29:29" x14ac:dyDescent="0.25">
      <c r="AC29" s="115"/>
    </row>
    <row r="30" spans="29:29" x14ac:dyDescent="0.25">
      <c r="AC30" s="115"/>
    </row>
    <row r="31" spans="29:29" x14ac:dyDescent="0.25">
      <c r="AC31" s="115"/>
    </row>
    <row r="32" spans="29:29" x14ac:dyDescent="0.25">
      <c r="AC32" s="115"/>
    </row>
    <row r="33" spans="29:29" x14ac:dyDescent="0.25">
      <c r="AC33" s="115"/>
    </row>
    <row r="34" spans="29:29" x14ac:dyDescent="0.25">
      <c r="AC34" s="115"/>
    </row>
    <row r="35" spans="29:29" x14ac:dyDescent="0.25">
      <c r="AC35" s="115"/>
    </row>
    <row r="36" spans="29:29" x14ac:dyDescent="0.25">
      <c r="AC36" s="115"/>
    </row>
    <row r="37" spans="29:29" x14ac:dyDescent="0.25">
      <c r="AC37" s="115"/>
    </row>
    <row r="38" spans="29:29" x14ac:dyDescent="0.25">
      <c r="AC38" s="115"/>
    </row>
  </sheetData>
  <mergeCells count="25">
    <mergeCell ref="AG10:AG14"/>
    <mergeCell ref="AD6:AD8"/>
    <mergeCell ref="AE6:AE8"/>
    <mergeCell ref="AF6:AF8"/>
    <mergeCell ref="I7:J7"/>
    <mergeCell ref="K7:L7"/>
    <mergeCell ref="M7:N7"/>
    <mergeCell ref="P7:Q7"/>
    <mergeCell ref="R7:T7"/>
    <mergeCell ref="U7:V7"/>
    <mergeCell ref="W7:X7"/>
    <mergeCell ref="Y7:Z7"/>
    <mergeCell ref="AB7:AC7"/>
    <mergeCell ref="E1:E4"/>
    <mergeCell ref="F1:T1"/>
    <mergeCell ref="F2:T4"/>
    <mergeCell ref="B6:B8"/>
    <mergeCell ref="C6:C8"/>
    <mergeCell ref="D6:D8"/>
    <mergeCell ref="E6:E8"/>
    <mergeCell ref="F6:F8"/>
    <mergeCell ref="G6:G8"/>
    <mergeCell ref="H6:H8"/>
    <mergeCell ref="I6:P6"/>
    <mergeCell ref="R6:AC6"/>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2"/>
  <sheetViews>
    <sheetView topLeftCell="F1" workbookViewId="0">
      <selection activeCell="O7" sqref="O7"/>
    </sheetView>
  </sheetViews>
  <sheetFormatPr baseColWidth="10" defaultRowHeight="14.4" x14ac:dyDescent="0.3"/>
  <cols>
    <col min="1" max="1" width="1.88671875" customWidth="1"/>
    <col min="2" max="2" width="5.88671875" customWidth="1"/>
    <col min="3" max="3" width="28.88671875" customWidth="1"/>
    <col min="4" max="4" width="23.6640625"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19.109375" customWidth="1"/>
    <col min="19" max="19" width="18.33203125" bestFit="1" customWidth="1"/>
    <col min="20" max="20" width="11.33203125" bestFit="1" customWidth="1"/>
    <col min="21" max="29" width="14" customWidth="1"/>
    <col min="30" max="30" width="24.5546875" bestFit="1" customWidth="1"/>
    <col min="31" max="31" width="28.44140625" customWidth="1"/>
  </cols>
  <sheetData>
    <row r="1" spans="2:31" ht="16.95" customHeight="1" x14ac:dyDescent="0.3">
      <c r="E1" s="233"/>
      <c r="F1" s="234" t="s">
        <v>0</v>
      </c>
      <c r="G1" s="234"/>
      <c r="H1" s="234"/>
      <c r="I1" s="234"/>
      <c r="J1" s="234"/>
      <c r="K1" s="234"/>
      <c r="L1" s="234"/>
      <c r="M1" s="234"/>
      <c r="N1" s="234"/>
      <c r="O1" s="234"/>
      <c r="P1" s="234"/>
      <c r="Q1" s="234"/>
      <c r="R1" s="234"/>
      <c r="S1" s="234"/>
      <c r="T1" s="234"/>
      <c r="U1" s="1" t="s">
        <v>1</v>
      </c>
      <c r="V1" s="1" t="s">
        <v>2</v>
      </c>
    </row>
    <row r="2" spans="2:31" ht="16.95" customHeight="1" x14ac:dyDescent="0.3">
      <c r="E2" s="233"/>
      <c r="F2" s="235" t="s">
        <v>3</v>
      </c>
      <c r="G2" s="235"/>
      <c r="H2" s="235"/>
      <c r="I2" s="235"/>
      <c r="J2" s="235"/>
      <c r="K2" s="235"/>
      <c r="L2" s="235"/>
      <c r="M2" s="235"/>
      <c r="N2" s="235"/>
      <c r="O2" s="235"/>
      <c r="P2" s="235"/>
      <c r="Q2" s="235"/>
      <c r="R2" s="235"/>
      <c r="S2" s="235"/>
      <c r="T2" s="235"/>
      <c r="U2" s="2" t="s">
        <v>4</v>
      </c>
      <c r="V2" s="3">
        <v>1</v>
      </c>
    </row>
    <row r="3" spans="2:31" ht="18" customHeight="1" x14ac:dyDescent="0.3">
      <c r="E3" s="233"/>
      <c r="F3" s="235"/>
      <c r="G3" s="235"/>
      <c r="H3" s="235"/>
      <c r="I3" s="235"/>
      <c r="J3" s="235"/>
      <c r="K3" s="235"/>
      <c r="L3" s="235"/>
      <c r="M3" s="235"/>
      <c r="N3" s="235"/>
      <c r="O3" s="235"/>
      <c r="P3" s="235"/>
      <c r="Q3" s="235"/>
      <c r="R3" s="235"/>
      <c r="S3" s="235"/>
      <c r="T3" s="235"/>
      <c r="U3" s="2" t="s">
        <v>5</v>
      </c>
      <c r="V3" s="4">
        <v>44651</v>
      </c>
    </row>
    <row r="4" spans="2:31" x14ac:dyDescent="0.3">
      <c r="E4" s="233"/>
      <c r="F4" s="235"/>
      <c r="G4" s="235"/>
      <c r="H4" s="235"/>
      <c r="I4" s="235"/>
      <c r="J4" s="235"/>
      <c r="K4" s="235"/>
      <c r="L4" s="235"/>
      <c r="M4" s="235"/>
      <c r="N4" s="235"/>
      <c r="O4" s="235"/>
      <c r="P4" s="235"/>
      <c r="Q4" s="235"/>
      <c r="R4" s="235"/>
      <c r="S4" s="235"/>
      <c r="T4" s="235"/>
      <c r="U4" s="2" t="s">
        <v>6</v>
      </c>
      <c r="V4" s="5" t="s">
        <v>7</v>
      </c>
    </row>
    <row r="5" spans="2:31" x14ac:dyDescent="0.3">
      <c r="B5" s="286"/>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8"/>
    </row>
    <row r="6" spans="2:31" x14ac:dyDescent="0.3">
      <c r="B6" s="236" t="s">
        <v>8</v>
      </c>
      <c r="C6" s="236" t="s">
        <v>9</v>
      </c>
      <c r="D6" s="236" t="s">
        <v>10</v>
      </c>
      <c r="E6" s="236" t="s">
        <v>11</v>
      </c>
      <c r="F6" s="236" t="s">
        <v>12</v>
      </c>
      <c r="G6" s="236" t="s">
        <v>13</v>
      </c>
      <c r="H6" s="236" t="s">
        <v>14</v>
      </c>
      <c r="I6" s="246" t="s">
        <v>15</v>
      </c>
      <c r="J6" s="246"/>
      <c r="K6" s="247"/>
      <c r="L6" s="247"/>
      <c r="M6" s="247"/>
      <c r="N6" s="247"/>
      <c r="O6" s="247"/>
      <c r="P6" s="247"/>
      <c r="Q6" s="27"/>
      <c r="R6" s="248" t="s">
        <v>16</v>
      </c>
      <c r="S6" s="249"/>
      <c r="T6" s="249"/>
      <c r="U6" s="249"/>
      <c r="V6" s="249"/>
      <c r="W6" s="249"/>
      <c r="X6" s="249"/>
      <c r="Y6" s="249"/>
      <c r="Z6" s="249"/>
      <c r="AA6" s="249"/>
      <c r="AB6" s="249"/>
      <c r="AC6" s="246"/>
      <c r="AD6" s="236" t="s">
        <v>17</v>
      </c>
      <c r="AE6" s="236" t="s">
        <v>18</v>
      </c>
    </row>
    <row r="7" spans="2:31" x14ac:dyDescent="0.3">
      <c r="B7" s="236"/>
      <c r="C7" s="236"/>
      <c r="D7" s="236"/>
      <c r="E7" s="236"/>
      <c r="F7" s="236"/>
      <c r="G7" s="236"/>
      <c r="H7" s="236"/>
      <c r="I7" s="243">
        <v>2020</v>
      </c>
      <c r="J7" s="244"/>
      <c r="K7" s="243">
        <v>2021</v>
      </c>
      <c r="L7" s="244"/>
      <c r="M7" s="238">
        <v>2022</v>
      </c>
      <c r="N7" s="237"/>
      <c r="O7" s="117" t="s">
        <v>179</v>
      </c>
      <c r="P7" s="236">
        <v>2023</v>
      </c>
      <c r="Q7" s="236"/>
      <c r="R7" s="238" t="s">
        <v>19</v>
      </c>
      <c r="S7" s="239"/>
      <c r="T7" s="237"/>
      <c r="U7" s="236">
        <v>2020</v>
      </c>
      <c r="V7" s="236"/>
      <c r="W7" s="236">
        <v>2021</v>
      </c>
      <c r="X7" s="236"/>
      <c r="Y7" s="236">
        <v>2022</v>
      </c>
      <c r="Z7" s="236"/>
      <c r="AA7" s="26"/>
      <c r="AB7" s="236">
        <v>2023</v>
      </c>
      <c r="AC7" s="236"/>
      <c r="AD7" s="236"/>
      <c r="AE7" s="236"/>
    </row>
    <row r="8" spans="2:31" x14ac:dyDescent="0.3">
      <c r="B8" s="236"/>
      <c r="C8" s="236"/>
      <c r="D8" s="236"/>
      <c r="E8" s="236"/>
      <c r="F8" s="236"/>
      <c r="G8" s="236"/>
      <c r="H8" s="236"/>
      <c r="I8" s="26" t="s">
        <v>20</v>
      </c>
      <c r="J8" s="26" t="s">
        <v>21</v>
      </c>
      <c r="K8" s="26" t="s">
        <v>20</v>
      </c>
      <c r="L8" s="26" t="s">
        <v>21</v>
      </c>
      <c r="M8" s="26" t="s">
        <v>20</v>
      </c>
      <c r="N8" s="26" t="s">
        <v>21</v>
      </c>
      <c r="O8" s="111"/>
      <c r="P8" s="26" t="s">
        <v>20</v>
      </c>
      <c r="Q8" s="26" t="s">
        <v>21</v>
      </c>
      <c r="R8" s="8" t="s">
        <v>159</v>
      </c>
      <c r="S8" s="9" t="s">
        <v>23</v>
      </c>
      <c r="T8" s="9" t="s">
        <v>24</v>
      </c>
      <c r="U8" s="26" t="s">
        <v>20</v>
      </c>
      <c r="V8" s="26" t="s">
        <v>21</v>
      </c>
      <c r="W8" s="26" t="s">
        <v>20</v>
      </c>
      <c r="X8" s="26" t="s">
        <v>21</v>
      </c>
      <c r="Y8" s="26" t="s">
        <v>20</v>
      </c>
      <c r="Z8" s="26" t="s">
        <v>21</v>
      </c>
      <c r="AA8" s="26"/>
      <c r="AB8" s="26" t="s">
        <v>20</v>
      </c>
      <c r="AC8" s="26" t="s">
        <v>21</v>
      </c>
      <c r="AD8" s="236"/>
      <c r="AE8" s="236"/>
    </row>
    <row r="9" spans="2:31" ht="68.400000000000006" x14ac:dyDescent="0.3">
      <c r="B9" s="10">
        <v>1</v>
      </c>
      <c r="C9" s="11" t="s">
        <v>160</v>
      </c>
      <c r="D9" s="20" t="s">
        <v>161</v>
      </c>
      <c r="E9" s="20" t="s">
        <v>162</v>
      </c>
      <c r="F9" s="11" t="s">
        <v>163</v>
      </c>
      <c r="G9" s="10" t="s">
        <v>26</v>
      </c>
      <c r="H9" s="19" t="s">
        <v>164</v>
      </c>
      <c r="I9" s="12">
        <v>0</v>
      </c>
      <c r="J9" s="12"/>
      <c r="K9" s="12">
        <v>50</v>
      </c>
      <c r="L9" s="12">
        <v>69</v>
      </c>
      <c r="M9" s="12">
        <v>50</v>
      </c>
      <c r="N9" s="12">
        <v>25</v>
      </c>
      <c r="O9" s="100">
        <v>1</v>
      </c>
      <c r="P9" s="12">
        <v>50</v>
      </c>
      <c r="Q9" s="12"/>
      <c r="R9" s="13"/>
      <c r="S9" s="12" t="s">
        <v>27</v>
      </c>
      <c r="T9" s="13"/>
      <c r="U9" s="14">
        <v>0</v>
      </c>
      <c r="V9" s="14"/>
      <c r="W9" s="63">
        <v>133944000</v>
      </c>
      <c r="X9" s="63">
        <v>133944000</v>
      </c>
      <c r="Y9" s="63">
        <v>144996000</v>
      </c>
      <c r="Z9" s="14">
        <v>72498000</v>
      </c>
      <c r="AA9" s="100">
        <v>1</v>
      </c>
      <c r="AB9" s="14">
        <v>0</v>
      </c>
      <c r="AC9" s="14"/>
      <c r="AD9" s="21" t="s">
        <v>165</v>
      </c>
      <c r="AE9" s="13"/>
    </row>
    <row r="11" spans="2:31" x14ac:dyDescent="0.3">
      <c r="Y11" s="64"/>
    </row>
    <row r="12" spans="2:31" x14ac:dyDescent="0.3">
      <c r="Z12">
        <f>Z9/Y9</f>
        <v>0.5</v>
      </c>
    </row>
  </sheetData>
  <mergeCells count="24">
    <mergeCell ref="H6:H8"/>
    <mergeCell ref="I6:P6"/>
    <mergeCell ref="R6:AC6"/>
    <mergeCell ref="R7:T7"/>
    <mergeCell ref="U7:V7"/>
    <mergeCell ref="W7:X7"/>
    <mergeCell ref="Y7:Z7"/>
    <mergeCell ref="AB7:AC7"/>
    <mergeCell ref="E1:E4"/>
    <mergeCell ref="F1:T1"/>
    <mergeCell ref="F2:T4"/>
    <mergeCell ref="B5:AE5"/>
    <mergeCell ref="B6:B8"/>
    <mergeCell ref="C6:C8"/>
    <mergeCell ref="D6:D8"/>
    <mergeCell ref="E6:E8"/>
    <mergeCell ref="F6:F8"/>
    <mergeCell ref="G6:G8"/>
    <mergeCell ref="AD6:AD8"/>
    <mergeCell ref="AE6:AE8"/>
    <mergeCell ref="I7:J7"/>
    <mergeCell ref="K7:L7"/>
    <mergeCell ref="M7:N7"/>
    <mergeCell ref="P7:Q7"/>
  </mergeCells>
  <pageMargins left="0.7" right="0.7" top="0.75" bottom="0.75" header="0.3" footer="0.3"/>
  <pageSetup paperSize="9" orientation="portrait" horizontalDpi="0" verticalDpi="0"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9"/>
  <sheetViews>
    <sheetView topLeftCell="B1" workbookViewId="0">
      <selection activeCell="Q12" sqref="Q12"/>
    </sheetView>
  </sheetViews>
  <sheetFormatPr baseColWidth="10" defaultRowHeight="14.4" x14ac:dyDescent="0.3"/>
  <cols>
    <col min="1" max="1" width="1.88671875" customWidth="1"/>
    <col min="2" max="2" width="5.88671875" customWidth="1"/>
    <col min="3" max="3" width="28.88671875" customWidth="1"/>
    <col min="4" max="4" width="21" customWidth="1"/>
    <col min="5" max="5" width="20.10937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4.33203125" bestFit="1" customWidth="1"/>
    <col min="16" max="16" width="7.44140625" customWidth="1"/>
    <col min="17" max="17" width="9.6640625" customWidth="1"/>
    <col min="18" max="18" width="21.33203125" bestFit="1" customWidth="1"/>
    <col min="19" max="19" width="18.33203125" bestFit="1" customWidth="1"/>
    <col min="20" max="20" width="11.33203125" bestFit="1" customWidth="1"/>
    <col min="21" max="29" width="14" customWidth="1"/>
    <col min="30" max="30" width="27.88671875" customWidth="1"/>
    <col min="31" max="31" width="28.44140625" customWidth="1"/>
  </cols>
  <sheetData>
    <row r="1" spans="2:31" ht="15.6" x14ac:dyDescent="0.3">
      <c r="E1" s="233"/>
      <c r="F1" s="234" t="s">
        <v>0</v>
      </c>
      <c r="G1" s="234"/>
      <c r="H1" s="234"/>
      <c r="I1" s="234"/>
      <c r="J1" s="234"/>
      <c r="K1" s="234"/>
      <c r="L1" s="234"/>
      <c r="M1" s="234"/>
      <c r="N1" s="234"/>
      <c r="O1" s="234"/>
      <c r="P1" s="234"/>
      <c r="Q1" s="234"/>
      <c r="R1" s="234"/>
      <c r="S1" s="234"/>
      <c r="T1" s="234"/>
      <c r="U1" s="1" t="s">
        <v>1</v>
      </c>
      <c r="V1" s="1" t="s">
        <v>2</v>
      </c>
    </row>
    <row r="2" spans="2:31" x14ac:dyDescent="0.3">
      <c r="E2" s="233"/>
      <c r="F2" s="235" t="s">
        <v>3</v>
      </c>
      <c r="G2" s="235"/>
      <c r="H2" s="235"/>
      <c r="I2" s="235"/>
      <c r="J2" s="235"/>
      <c r="K2" s="235"/>
      <c r="L2" s="235"/>
      <c r="M2" s="235"/>
      <c r="N2" s="235"/>
      <c r="O2" s="235"/>
      <c r="P2" s="235"/>
      <c r="Q2" s="235"/>
      <c r="R2" s="235"/>
      <c r="S2" s="235"/>
      <c r="T2" s="235"/>
      <c r="U2" s="2" t="s">
        <v>4</v>
      </c>
      <c r="V2" s="3">
        <v>1</v>
      </c>
    </row>
    <row r="3" spans="2:31" x14ac:dyDescent="0.3">
      <c r="E3" s="233"/>
      <c r="F3" s="235"/>
      <c r="G3" s="235"/>
      <c r="H3" s="235"/>
      <c r="I3" s="235"/>
      <c r="J3" s="235"/>
      <c r="K3" s="235"/>
      <c r="L3" s="235"/>
      <c r="M3" s="235"/>
      <c r="N3" s="235"/>
      <c r="O3" s="235"/>
      <c r="P3" s="235"/>
      <c r="Q3" s="235"/>
      <c r="R3" s="235"/>
      <c r="S3" s="235"/>
      <c r="T3" s="235"/>
      <c r="U3" s="2" t="s">
        <v>5</v>
      </c>
      <c r="V3" s="4">
        <v>44651</v>
      </c>
    </row>
    <row r="4" spans="2:31" x14ac:dyDescent="0.3">
      <c r="E4" s="233"/>
      <c r="F4" s="235"/>
      <c r="G4" s="235"/>
      <c r="H4" s="235"/>
      <c r="I4" s="235"/>
      <c r="J4" s="235"/>
      <c r="K4" s="235"/>
      <c r="L4" s="235"/>
      <c r="M4" s="235"/>
      <c r="N4" s="235"/>
      <c r="O4" s="235"/>
      <c r="P4" s="235"/>
      <c r="Q4" s="235"/>
      <c r="R4" s="235"/>
      <c r="S4" s="235"/>
      <c r="T4" s="235"/>
      <c r="U4" s="2" t="s">
        <v>6</v>
      </c>
      <c r="V4" s="5" t="s">
        <v>7</v>
      </c>
    </row>
    <row r="6" spans="2:31" x14ac:dyDescent="0.3">
      <c r="B6" s="236" t="s">
        <v>8</v>
      </c>
      <c r="C6" s="236" t="s">
        <v>9</v>
      </c>
      <c r="D6" s="236" t="s">
        <v>10</v>
      </c>
      <c r="E6" s="236" t="s">
        <v>11</v>
      </c>
      <c r="F6" s="236" t="s">
        <v>12</v>
      </c>
      <c r="G6" s="236" t="s">
        <v>13</v>
      </c>
      <c r="H6" s="236" t="s">
        <v>14</v>
      </c>
      <c r="I6" s="246" t="s">
        <v>15</v>
      </c>
      <c r="J6" s="246"/>
      <c r="K6" s="247"/>
      <c r="L6" s="247"/>
      <c r="M6" s="247"/>
      <c r="N6" s="247"/>
      <c r="O6" s="247"/>
      <c r="P6" s="247"/>
      <c r="Q6" s="27"/>
      <c r="R6" s="248" t="s">
        <v>16</v>
      </c>
      <c r="S6" s="249"/>
      <c r="T6" s="249"/>
      <c r="U6" s="249"/>
      <c r="V6" s="249"/>
      <c r="W6" s="249"/>
      <c r="X6" s="249"/>
      <c r="Y6" s="249"/>
      <c r="Z6" s="249"/>
      <c r="AA6" s="249"/>
      <c r="AB6" s="249"/>
      <c r="AC6" s="246"/>
      <c r="AD6" s="236" t="s">
        <v>17</v>
      </c>
      <c r="AE6" s="236" t="s">
        <v>18</v>
      </c>
    </row>
    <row r="7" spans="2:31" x14ac:dyDescent="0.3">
      <c r="B7" s="236"/>
      <c r="C7" s="236"/>
      <c r="D7" s="236"/>
      <c r="E7" s="236"/>
      <c r="F7" s="236"/>
      <c r="G7" s="236"/>
      <c r="H7" s="236"/>
      <c r="I7" s="243">
        <v>2020</v>
      </c>
      <c r="J7" s="244"/>
      <c r="K7" s="243">
        <v>2021</v>
      </c>
      <c r="L7" s="244"/>
      <c r="M7" s="238">
        <v>2022</v>
      </c>
      <c r="N7" s="237"/>
      <c r="O7" s="117" t="s">
        <v>179</v>
      </c>
      <c r="P7" s="236">
        <v>2023</v>
      </c>
      <c r="Q7" s="236"/>
      <c r="R7" s="238" t="s">
        <v>19</v>
      </c>
      <c r="S7" s="239"/>
      <c r="T7" s="237"/>
      <c r="U7" s="236">
        <v>2020</v>
      </c>
      <c r="V7" s="236"/>
      <c r="W7" s="236">
        <v>2021</v>
      </c>
      <c r="X7" s="236"/>
      <c r="Y7" s="236">
        <v>2022</v>
      </c>
      <c r="Z7" s="236"/>
      <c r="AB7" s="289">
        <v>2023</v>
      </c>
      <c r="AC7" s="290"/>
      <c r="AD7" s="236"/>
      <c r="AE7" s="236"/>
    </row>
    <row r="8" spans="2:31" x14ac:dyDescent="0.3">
      <c r="B8" s="236"/>
      <c r="C8" s="236"/>
      <c r="D8" s="236"/>
      <c r="E8" s="236"/>
      <c r="F8" s="236"/>
      <c r="G8" s="236"/>
      <c r="H8" s="236"/>
      <c r="I8" s="26" t="s">
        <v>20</v>
      </c>
      <c r="J8" s="26" t="s">
        <v>21</v>
      </c>
      <c r="K8" s="26" t="s">
        <v>20</v>
      </c>
      <c r="L8" s="26" t="s">
        <v>21</v>
      </c>
      <c r="M8" s="26" t="s">
        <v>20</v>
      </c>
      <c r="N8" s="26" t="s">
        <v>21</v>
      </c>
      <c r="O8" s="111"/>
      <c r="P8" s="26" t="s">
        <v>20</v>
      </c>
      <c r="Q8" s="26" t="s">
        <v>21</v>
      </c>
      <c r="R8" s="8" t="s">
        <v>22</v>
      </c>
      <c r="S8" s="9" t="s">
        <v>23</v>
      </c>
      <c r="T8" s="9" t="s">
        <v>24</v>
      </c>
      <c r="U8" s="26" t="s">
        <v>20</v>
      </c>
      <c r="V8" s="26" t="s">
        <v>21</v>
      </c>
      <c r="W8" s="26" t="s">
        <v>20</v>
      </c>
      <c r="X8" s="26" t="s">
        <v>21</v>
      </c>
      <c r="Y8" s="26" t="s">
        <v>20</v>
      </c>
      <c r="Z8" s="26" t="s">
        <v>21</v>
      </c>
      <c r="AA8" s="152" t="s">
        <v>47</v>
      </c>
      <c r="AB8" s="26" t="s">
        <v>20</v>
      </c>
      <c r="AC8" s="26" t="s">
        <v>21</v>
      </c>
      <c r="AD8" s="236"/>
      <c r="AE8" s="236"/>
    </row>
    <row r="9" spans="2:31" ht="91.2" x14ac:dyDescent="0.3">
      <c r="B9" s="10">
        <v>1</v>
      </c>
      <c r="C9" s="11" t="s">
        <v>25</v>
      </c>
      <c r="D9" s="11" t="s">
        <v>153</v>
      </c>
      <c r="E9" s="11" t="s">
        <v>154</v>
      </c>
      <c r="F9" s="11" t="s">
        <v>155</v>
      </c>
      <c r="G9" s="10" t="s">
        <v>26</v>
      </c>
      <c r="H9" s="11" t="s">
        <v>156</v>
      </c>
      <c r="I9" s="12">
        <f>+'[8]PLAN DE ACCION'!I8</f>
        <v>30</v>
      </c>
      <c r="J9" s="12"/>
      <c r="K9" s="12">
        <f>+'[8]PLAN DE ACCION'!J8</f>
        <v>30</v>
      </c>
      <c r="L9" s="12">
        <v>29</v>
      </c>
      <c r="M9" s="12">
        <f>+'[8]PLAN DE ACCION'!K8</f>
        <v>30</v>
      </c>
      <c r="N9" s="12">
        <v>26</v>
      </c>
      <c r="O9" s="153">
        <v>1</v>
      </c>
      <c r="P9" s="12">
        <f>+'[8]PLAN DE ACCION'!L8</f>
        <v>30</v>
      </c>
      <c r="Q9" s="13"/>
      <c r="R9" s="13"/>
      <c r="S9" s="13"/>
      <c r="T9" s="12" t="s">
        <v>27</v>
      </c>
      <c r="U9" s="14">
        <f>+'[8]PLAN DE ACCION'!P8</f>
        <v>195850000</v>
      </c>
      <c r="V9" s="14"/>
      <c r="W9" s="14">
        <f>+'[8]PLAN DE ACCION'!Q8</f>
        <v>226000000</v>
      </c>
      <c r="X9" s="14">
        <v>165069211</v>
      </c>
      <c r="Y9" s="14">
        <f>+'[8]PLAN DE ACCION'!R8</f>
        <v>254663620</v>
      </c>
      <c r="Z9" s="14">
        <v>135065000</v>
      </c>
      <c r="AA9" s="153">
        <v>1</v>
      </c>
      <c r="AB9" s="14">
        <f>+'[8]PLAN DE ACCION'!S8</f>
        <v>407382303</v>
      </c>
      <c r="AC9" s="13"/>
      <c r="AD9" s="61" t="s">
        <v>157</v>
      </c>
      <c r="AE9" s="62" t="s">
        <v>158</v>
      </c>
    </row>
  </sheetData>
  <mergeCells count="23">
    <mergeCell ref="AD6:AD8"/>
    <mergeCell ref="AE6:AE8"/>
    <mergeCell ref="I7:J7"/>
    <mergeCell ref="K7:L7"/>
    <mergeCell ref="M7:N7"/>
    <mergeCell ref="P7:Q7"/>
    <mergeCell ref="R7:T7"/>
    <mergeCell ref="U7:V7"/>
    <mergeCell ref="W7:X7"/>
    <mergeCell ref="Y7:Z7"/>
    <mergeCell ref="AB7:AC7"/>
    <mergeCell ref="I6:P6"/>
    <mergeCell ref="R6:AC6"/>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F36"/>
  <sheetViews>
    <sheetView topLeftCell="H1" zoomScale="70" zoomScaleNormal="70" workbookViewId="0">
      <pane ySplit="8" topLeftCell="A9" activePane="bottomLeft" state="frozen"/>
      <selection pane="bottomLeft" activeCell="AC8" sqref="AC8"/>
    </sheetView>
  </sheetViews>
  <sheetFormatPr baseColWidth="10" defaultRowHeight="13.8" x14ac:dyDescent="0.25"/>
  <cols>
    <col min="1" max="1" width="1.88671875" style="115" customWidth="1"/>
    <col min="2" max="2" width="5.88671875" style="115" customWidth="1"/>
    <col min="3" max="4" width="28.88671875" style="115" customWidth="1"/>
    <col min="5" max="5" width="26.109375" style="115" customWidth="1"/>
    <col min="6" max="6" width="30.5546875" style="115" customWidth="1"/>
    <col min="7" max="8" width="16.109375" style="115" customWidth="1"/>
    <col min="9" max="9" width="8.6640625" style="115" customWidth="1"/>
    <col min="10" max="10" width="9.88671875" style="115" customWidth="1"/>
    <col min="11" max="11" width="8.33203125" style="115" customWidth="1"/>
    <col min="12" max="12" width="10.109375" style="115" customWidth="1"/>
    <col min="13" max="13" width="8.109375" style="115" customWidth="1"/>
    <col min="14" max="15" width="9.44140625" style="115" customWidth="1"/>
    <col min="16" max="16" width="7.44140625" style="115" customWidth="1"/>
    <col min="17" max="17" width="9.6640625" style="115" customWidth="1"/>
    <col min="18" max="18" width="22.109375" style="115" bestFit="1" customWidth="1"/>
    <col min="19" max="19" width="19.33203125" style="115" bestFit="1" customWidth="1"/>
    <col min="20" max="20" width="12.109375" style="115" bestFit="1" customWidth="1"/>
    <col min="21" max="21" width="15" style="115" bestFit="1" customWidth="1"/>
    <col min="22" max="22" width="17.5546875" style="115" customWidth="1"/>
    <col min="23" max="23" width="16.44140625" style="115" customWidth="1"/>
    <col min="24" max="24" width="15.5546875" style="115" customWidth="1"/>
    <col min="25" max="25" width="15" style="115" bestFit="1" customWidth="1"/>
    <col min="26" max="27" width="16.88671875" style="115" customWidth="1"/>
    <col min="28" max="28" width="15" style="115" bestFit="1" customWidth="1"/>
    <col min="29" max="29" width="14" style="115" customWidth="1"/>
    <col min="30" max="30" width="27.88671875" style="115" customWidth="1"/>
    <col min="31" max="31" width="86.88671875" style="115" customWidth="1"/>
    <col min="32" max="16384" width="11.5546875" style="115"/>
  </cols>
  <sheetData>
    <row r="1" spans="1:32" ht="19.95" customHeight="1" x14ac:dyDescent="0.25">
      <c r="E1" s="250"/>
      <c r="F1" s="234" t="s">
        <v>0</v>
      </c>
      <c r="G1" s="234"/>
      <c r="H1" s="234"/>
      <c r="I1" s="234"/>
      <c r="J1" s="234"/>
      <c r="K1" s="234"/>
      <c r="L1" s="234"/>
      <c r="M1" s="234"/>
      <c r="N1" s="234"/>
      <c r="O1" s="234"/>
      <c r="P1" s="234"/>
      <c r="Q1" s="234"/>
      <c r="R1" s="234"/>
      <c r="S1" s="234"/>
      <c r="T1" s="234"/>
      <c r="U1" s="1" t="s">
        <v>1</v>
      </c>
      <c r="V1" s="1" t="s">
        <v>2</v>
      </c>
    </row>
    <row r="2" spans="1:32" ht="19.95" customHeight="1" x14ac:dyDescent="0.25">
      <c r="E2" s="250"/>
      <c r="F2" s="235" t="s">
        <v>3</v>
      </c>
      <c r="G2" s="235"/>
      <c r="H2" s="235"/>
      <c r="I2" s="235"/>
      <c r="J2" s="235"/>
      <c r="K2" s="235"/>
      <c r="L2" s="235"/>
      <c r="M2" s="235"/>
      <c r="N2" s="235"/>
      <c r="O2" s="235"/>
      <c r="P2" s="235"/>
      <c r="Q2" s="235"/>
      <c r="R2" s="235"/>
      <c r="S2" s="235"/>
      <c r="T2" s="235"/>
      <c r="U2" s="2" t="s">
        <v>4</v>
      </c>
      <c r="V2" s="3">
        <v>1</v>
      </c>
    </row>
    <row r="3" spans="1:32" ht="19.95" customHeight="1" x14ac:dyDescent="0.25">
      <c r="E3" s="250"/>
      <c r="F3" s="235"/>
      <c r="G3" s="235"/>
      <c r="H3" s="235"/>
      <c r="I3" s="235"/>
      <c r="J3" s="235"/>
      <c r="K3" s="235"/>
      <c r="L3" s="235"/>
      <c r="M3" s="235"/>
      <c r="N3" s="235"/>
      <c r="O3" s="235"/>
      <c r="P3" s="235"/>
      <c r="Q3" s="235"/>
      <c r="R3" s="235"/>
      <c r="S3" s="235"/>
      <c r="T3" s="235"/>
      <c r="U3" s="2" t="s">
        <v>5</v>
      </c>
      <c r="V3" s="4">
        <v>44651</v>
      </c>
    </row>
    <row r="4" spans="1:32" ht="19.95" customHeight="1" x14ac:dyDescent="0.25">
      <c r="E4" s="250"/>
      <c r="F4" s="235"/>
      <c r="G4" s="235"/>
      <c r="H4" s="235"/>
      <c r="I4" s="235"/>
      <c r="J4" s="235"/>
      <c r="K4" s="235"/>
      <c r="L4" s="235"/>
      <c r="M4" s="235"/>
      <c r="N4" s="235"/>
      <c r="O4" s="235"/>
      <c r="P4" s="235"/>
      <c r="Q4" s="235"/>
      <c r="R4" s="235"/>
      <c r="S4" s="235"/>
      <c r="T4" s="235"/>
      <c r="U4" s="2" t="s">
        <v>6</v>
      </c>
      <c r="V4" s="5" t="s">
        <v>7</v>
      </c>
    </row>
    <row r="6" spans="1:32" x14ac:dyDescent="0.25">
      <c r="B6" s="251" t="s">
        <v>8</v>
      </c>
      <c r="C6" s="251" t="s">
        <v>9</v>
      </c>
      <c r="D6" s="251" t="s">
        <v>10</v>
      </c>
      <c r="E6" s="251" t="s">
        <v>11</v>
      </c>
      <c r="F6" s="251" t="s">
        <v>12</v>
      </c>
      <c r="G6" s="251" t="s">
        <v>13</v>
      </c>
      <c r="H6" s="251" t="s">
        <v>14</v>
      </c>
      <c r="I6" s="257" t="s">
        <v>15</v>
      </c>
      <c r="J6" s="257"/>
      <c r="K6" s="258"/>
      <c r="L6" s="258"/>
      <c r="M6" s="258"/>
      <c r="N6" s="258"/>
      <c r="O6" s="258"/>
      <c r="P6" s="258"/>
      <c r="Q6" s="116"/>
      <c r="R6" s="259" t="s">
        <v>16</v>
      </c>
      <c r="S6" s="260"/>
      <c r="T6" s="260"/>
      <c r="U6" s="260"/>
      <c r="V6" s="260"/>
      <c r="W6" s="260"/>
      <c r="X6" s="260"/>
      <c r="Y6" s="260"/>
      <c r="Z6" s="260"/>
      <c r="AA6" s="260"/>
      <c r="AB6" s="260"/>
      <c r="AC6" s="257"/>
      <c r="AD6" s="251" t="s">
        <v>17</v>
      </c>
      <c r="AE6" s="251" t="s">
        <v>18</v>
      </c>
    </row>
    <row r="7" spans="1:32" x14ac:dyDescent="0.25">
      <c r="B7" s="251"/>
      <c r="C7" s="251"/>
      <c r="D7" s="251"/>
      <c r="E7" s="251"/>
      <c r="F7" s="251"/>
      <c r="G7" s="251"/>
      <c r="H7" s="251"/>
      <c r="I7" s="252">
        <v>2020</v>
      </c>
      <c r="J7" s="253"/>
      <c r="K7" s="252">
        <v>2021</v>
      </c>
      <c r="L7" s="253"/>
      <c r="M7" s="254">
        <v>2022</v>
      </c>
      <c r="N7" s="255"/>
      <c r="O7" s="154"/>
      <c r="P7" s="251">
        <v>2023</v>
      </c>
      <c r="Q7" s="251"/>
      <c r="R7" s="254" t="s">
        <v>19</v>
      </c>
      <c r="S7" s="256"/>
      <c r="T7" s="255"/>
      <c r="U7" s="251">
        <v>2020</v>
      </c>
      <c r="V7" s="251"/>
      <c r="W7" s="251">
        <v>2021</v>
      </c>
      <c r="X7" s="251"/>
      <c r="Y7" s="251">
        <v>2022</v>
      </c>
      <c r="Z7" s="251"/>
      <c r="AA7" s="155" t="s">
        <v>47</v>
      </c>
      <c r="AB7" s="120">
        <v>2023</v>
      </c>
      <c r="AC7" s="120"/>
      <c r="AD7" s="251"/>
      <c r="AE7" s="251"/>
    </row>
    <row r="8" spans="1:32" x14ac:dyDescent="0.25">
      <c r="B8" s="251"/>
      <c r="C8" s="251"/>
      <c r="D8" s="251"/>
      <c r="E8" s="251"/>
      <c r="F8" s="251"/>
      <c r="G8" s="251"/>
      <c r="H8" s="251"/>
      <c r="I8" s="118" t="s">
        <v>20</v>
      </c>
      <c r="J8" s="118" t="s">
        <v>21</v>
      </c>
      <c r="K8" s="118" t="s">
        <v>20</v>
      </c>
      <c r="L8" s="118" t="s">
        <v>21</v>
      </c>
      <c r="M8" s="118" t="s">
        <v>20</v>
      </c>
      <c r="N8" s="118" t="s">
        <v>21</v>
      </c>
      <c r="O8" s="118"/>
      <c r="P8" s="118" t="s">
        <v>20</v>
      </c>
      <c r="Q8" s="118" t="s">
        <v>21</v>
      </c>
      <c r="R8" s="120" t="s">
        <v>22</v>
      </c>
      <c r="S8" s="121" t="s">
        <v>23</v>
      </c>
      <c r="T8" s="121" t="s">
        <v>24</v>
      </c>
      <c r="U8" s="118" t="s">
        <v>20</v>
      </c>
      <c r="V8" s="118" t="s">
        <v>21</v>
      </c>
      <c r="W8" s="118" t="s">
        <v>20</v>
      </c>
      <c r="X8" s="118" t="s">
        <v>21</v>
      </c>
      <c r="Y8" s="118" t="s">
        <v>20</v>
      </c>
      <c r="Z8" s="118" t="s">
        <v>21</v>
      </c>
      <c r="AA8" s="155"/>
      <c r="AB8" s="118" t="s">
        <v>20</v>
      </c>
      <c r="AC8" s="118" t="s">
        <v>21</v>
      </c>
      <c r="AD8" s="251"/>
      <c r="AE8" s="251"/>
    </row>
    <row r="9" spans="1:32" ht="207" x14ac:dyDescent="0.25">
      <c r="B9" s="10">
        <v>1</v>
      </c>
      <c r="C9" s="25" t="s">
        <v>25</v>
      </c>
      <c r="D9" s="25" t="s">
        <v>89</v>
      </c>
      <c r="E9" s="25" t="s">
        <v>90</v>
      </c>
      <c r="F9" s="25" t="s">
        <v>91</v>
      </c>
      <c r="G9" s="10" t="s">
        <v>26</v>
      </c>
      <c r="H9" s="25" t="s">
        <v>92</v>
      </c>
      <c r="I9" s="127">
        <v>4</v>
      </c>
      <c r="J9" s="127">
        <v>4</v>
      </c>
      <c r="K9" s="127">
        <f>+'[9]PLAN DE ACCION'!J8</f>
        <v>4</v>
      </c>
      <c r="L9" s="127">
        <v>4</v>
      </c>
      <c r="M9" s="127">
        <f>+'[9]PLAN DE ACCION'!K8</f>
        <v>4</v>
      </c>
      <c r="N9" s="123">
        <v>2</v>
      </c>
      <c r="O9" s="124">
        <v>1</v>
      </c>
      <c r="P9" s="127">
        <f>+'[9]PLAN DE ACCION'!L8</f>
        <v>4</v>
      </c>
      <c r="Q9" s="128"/>
      <c r="R9" s="28"/>
      <c r="S9" s="10" t="s">
        <v>27</v>
      </c>
      <c r="T9" s="28"/>
      <c r="U9" s="129">
        <f>+'[9]PLAN DE ACCION'!P8</f>
        <v>122870000</v>
      </c>
      <c r="V9" s="129">
        <v>103078334</v>
      </c>
      <c r="W9" s="129">
        <f>+'[9]PLAN DE ACCION'!Q8</f>
        <v>126556100</v>
      </c>
      <c r="X9" s="129">
        <f>82372167+39240000</f>
        <v>121612167</v>
      </c>
      <c r="Y9" s="129">
        <v>144000000</v>
      </c>
      <c r="Z9" s="129">
        <v>60225000</v>
      </c>
      <c r="AA9" s="165">
        <v>0.41820000000000002</v>
      </c>
      <c r="AB9" s="156">
        <f>+'[9]PLAN DE ACCION'!S8</f>
        <v>134263366.49000001</v>
      </c>
      <c r="AC9" s="157"/>
      <c r="AD9" s="25" t="s">
        <v>93</v>
      </c>
      <c r="AE9" s="158" t="s">
        <v>94</v>
      </c>
      <c r="AF9" s="159"/>
    </row>
    <row r="10" spans="1:32" ht="82.8" x14ac:dyDescent="0.25">
      <c r="B10" s="10">
        <v>2</v>
      </c>
      <c r="C10" s="25" t="s">
        <v>25</v>
      </c>
      <c r="D10" s="25" t="s">
        <v>95</v>
      </c>
      <c r="E10" s="25" t="s">
        <v>96</v>
      </c>
      <c r="F10" s="25" t="s">
        <v>97</v>
      </c>
      <c r="G10" s="10" t="s">
        <v>26</v>
      </c>
      <c r="H10" s="25" t="s">
        <v>98</v>
      </c>
      <c r="I10" s="127">
        <v>4</v>
      </c>
      <c r="J10" s="127">
        <v>4</v>
      </c>
      <c r="K10" s="127">
        <v>4</v>
      </c>
      <c r="L10" s="127">
        <v>4</v>
      </c>
      <c r="M10" s="127">
        <v>4</v>
      </c>
      <c r="N10" s="123">
        <v>2</v>
      </c>
      <c r="O10" s="124">
        <v>1</v>
      </c>
      <c r="P10" s="127">
        <v>4</v>
      </c>
      <c r="Q10" s="128"/>
      <c r="R10" s="28"/>
      <c r="S10" s="28"/>
      <c r="T10" s="10" t="s">
        <v>27</v>
      </c>
      <c r="U10" s="160">
        <v>2000000</v>
      </c>
      <c r="V10" s="160">
        <v>2000000</v>
      </c>
      <c r="W10" s="160">
        <v>5500000</v>
      </c>
      <c r="X10" s="160">
        <v>5500000</v>
      </c>
      <c r="Y10" s="160">
        <f>2700000+800000</f>
        <v>3500000</v>
      </c>
      <c r="Z10" s="161">
        <v>3000000</v>
      </c>
      <c r="AA10" s="183">
        <v>0.85709999999999997</v>
      </c>
      <c r="AB10" s="160">
        <v>1000000</v>
      </c>
      <c r="AC10" s="157"/>
      <c r="AD10" s="25" t="s">
        <v>93</v>
      </c>
      <c r="AE10" s="162" t="s">
        <v>99</v>
      </c>
      <c r="AF10" s="159"/>
    </row>
    <row r="11" spans="1:32" ht="234" customHeight="1" x14ac:dyDescent="0.25">
      <c r="B11" s="10">
        <v>3</v>
      </c>
      <c r="C11" s="25" t="s">
        <v>25</v>
      </c>
      <c r="D11" s="25" t="s">
        <v>100</v>
      </c>
      <c r="E11" s="25" t="s">
        <v>101</v>
      </c>
      <c r="F11" s="11" t="s">
        <v>102</v>
      </c>
      <c r="G11" s="10" t="s">
        <v>26</v>
      </c>
      <c r="H11" s="25" t="s">
        <v>103</v>
      </c>
      <c r="I11" s="127">
        <v>0</v>
      </c>
      <c r="J11" s="127">
        <v>0</v>
      </c>
      <c r="K11" s="127">
        <v>1</v>
      </c>
      <c r="L11" s="127">
        <v>1</v>
      </c>
      <c r="M11" s="127">
        <v>1</v>
      </c>
      <c r="N11" s="123">
        <v>0.6</v>
      </c>
      <c r="O11" s="181">
        <v>0.8</v>
      </c>
      <c r="P11" s="127">
        <v>1</v>
      </c>
      <c r="Q11" s="128"/>
      <c r="R11" s="28"/>
      <c r="S11" s="28"/>
      <c r="T11" s="10" t="s">
        <v>27</v>
      </c>
      <c r="U11" s="160">
        <v>1500000</v>
      </c>
      <c r="V11" s="160">
        <v>1500000</v>
      </c>
      <c r="W11" s="160">
        <v>4400000</v>
      </c>
      <c r="X11" s="160">
        <v>4400000</v>
      </c>
      <c r="Y11" s="160">
        <f>1500000+1000000</f>
        <v>2500000</v>
      </c>
      <c r="Z11" s="160">
        <v>1700000</v>
      </c>
      <c r="AA11" s="184">
        <v>0.68</v>
      </c>
      <c r="AB11" s="163">
        <v>1000000</v>
      </c>
      <c r="AC11" s="157"/>
      <c r="AD11" s="25" t="s">
        <v>104</v>
      </c>
      <c r="AE11" s="158" t="s">
        <v>105</v>
      </c>
      <c r="AF11" s="164"/>
    </row>
    <row r="12" spans="1:32" ht="259.5" customHeight="1" x14ac:dyDescent="0.25">
      <c r="B12" s="10">
        <v>4</v>
      </c>
      <c r="C12" s="25" t="s">
        <v>25</v>
      </c>
      <c r="D12" s="25" t="s">
        <v>106</v>
      </c>
      <c r="E12" s="25" t="s">
        <v>107</v>
      </c>
      <c r="F12" s="25" t="s">
        <v>108</v>
      </c>
      <c r="G12" s="10" t="s">
        <v>26</v>
      </c>
      <c r="H12" s="25" t="s">
        <v>109</v>
      </c>
      <c r="I12" s="127">
        <v>2</v>
      </c>
      <c r="J12" s="127">
        <v>2</v>
      </c>
      <c r="K12" s="127">
        <v>2</v>
      </c>
      <c r="L12" s="127">
        <v>2</v>
      </c>
      <c r="M12" s="127">
        <v>2</v>
      </c>
      <c r="N12" s="123">
        <v>0.33</v>
      </c>
      <c r="O12" s="124">
        <v>1</v>
      </c>
      <c r="P12" s="127">
        <v>2</v>
      </c>
      <c r="Q12" s="128"/>
      <c r="R12" s="10" t="s">
        <v>27</v>
      </c>
      <c r="S12" s="10"/>
      <c r="T12" s="28"/>
      <c r="U12" s="129">
        <f>+'[9]PLAN DE ACCION'!P11</f>
        <v>0</v>
      </c>
      <c r="V12" s="129">
        <v>0</v>
      </c>
      <c r="W12" s="129">
        <f>+'[9]PLAN DE ACCION'!Q11</f>
        <v>0</v>
      </c>
      <c r="X12" s="129">
        <v>0</v>
      </c>
      <c r="Y12" s="129">
        <f>+'[9]PLAN DE ACCION'!R11</f>
        <v>0</v>
      </c>
      <c r="Z12" s="126">
        <v>0</v>
      </c>
      <c r="AA12" s="165"/>
      <c r="AB12" s="126">
        <f>+'[9]PLAN DE ACCION'!S11</f>
        <v>0</v>
      </c>
      <c r="AC12" s="126"/>
      <c r="AD12" s="25" t="s">
        <v>110</v>
      </c>
      <c r="AE12" s="158" t="s">
        <v>111</v>
      </c>
    </row>
    <row r="13" spans="1:32" ht="181.95" customHeight="1" x14ac:dyDescent="0.25">
      <c r="B13" s="10">
        <v>5</v>
      </c>
      <c r="C13" s="25" t="s">
        <v>25</v>
      </c>
      <c r="D13" s="25" t="s">
        <v>112</v>
      </c>
      <c r="E13" s="25" t="s">
        <v>113</v>
      </c>
      <c r="F13" s="25" t="s">
        <v>114</v>
      </c>
      <c r="G13" s="10" t="s">
        <v>26</v>
      </c>
      <c r="H13" s="25" t="s">
        <v>115</v>
      </c>
      <c r="I13" s="127">
        <v>1</v>
      </c>
      <c r="J13" s="127">
        <v>1</v>
      </c>
      <c r="K13" s="127">
        <v>1</v>
      </c>
      <c r="L13" s="127">
        <v>1</v>
      </c>
      <c r="M13" s="127">
        <v>1</v>
      </c>
      <c r="N13" s="123">
        <v>1</v>
      </c>
      <c r="O13" s="124">
        <v>1</v>
      </c>
      <c r="P13" s="127">
        <v>1</v>
      </c>
      <c r="Q13" s="127"/>
      <c r="R13" s="28"/>
      <c r="S13" s="10" t="s">
        <v>27</v>
      </c>
      <c r="T13" s="28"/>
      <c r="U13" s="129">
        <v>0</v>
      </c>
      <c r="V13" s="129">
        <v>0</v>
      </c>
      <c r="W13" s="129">
        <v>0</v>
      </c>
      <c r="X13" s="129">
        <v>0</v>
      </c>
      <c r="Y13" s="129">
        <v>0</v>
      </c>
      <c r="Z13" s="129">
        <v>0</v>
      </c>
      <c r="AA13" s="166"/>
      <c r="AB13" s="156">
        <v>0</v>
      </c>
      <c r="AC13" s="128"/>
      <c r="AD13" s="25" t="s">
        <v>116</v>
      </c>
      <c r="AE13" s="158" t="s">
        <v>117</v>
      </c>
      <c r="AF13" s="159"/>
    </row>
    <row r="14" spans="1:32" ht="409.6" x14ac:dyDescent="0.25">
      <c r="B14" s="10">
        <v>6</v>
      </c>
      <c r="C14" s="25" t="s">
        <v>25</v>
      </c>
      <c r="D14" s="25" t="s">
        <v>58</v>
      </c>
      <c r="E14" s="25" t="s">
        <v>59</v>
      </c>
      <c r="F14" s="25" t="s">
        <v>60</v>
      </c>
      <c r="G14" s="10" t="s">
        <v>26</v>
      </c>
      <c r="H14" s="25" t="s">
        <v>61</v>
      </c>
      <c r="I14" s="127">
        <v>12</v>
      </c>
      <c r="J14" s="127">
        <v>12</v>
      </c>
      <c r="K14" s="127">
        <v>12</v>
      </c>
      <c r="L14" s="127">
        <v>12</v>
      </c>
      <c r="M14" s="127">
        <v>12</v>
      </c>
      <c r="N14" s="123">
        <v>12</v>
      </c>
      <c r="O14" s="124">
        <v>1</v>
      </c>
      <c r="P14" s="127">
        <v>12</v>
      </c>
      <c r="Q14" s="128"/>
      <c r="R14" s="10" t="s">
        <v>27</v>
      </c>
      <c r="S14" s="10" t="s">
        <v>27</v>
      </c>
      <c r="T14" s="28"/>
      <c r="U14" s="160">
        <v>1500000</v>
      </c>
      <c r="V14" s="160">
        <v>1500000</v>
      </c>
      <c r="W14" s="160">
        <f>4400000+14925000</f>
        <v>19325000</v>
      </c>
      <c r="X14" s="160">
        <f>+W14</f>
        <v>19325000</v>
      </c>
      <c r="Y14" s="160">
        <v>35000000</v>
      </c>
      <c r="Z14" s="160">
        <v>11540000</v>
      </c>
      <c r="AA14" s="165">
        <v>0.32969999999999999</v>
      </c>
      <c r="AB14" s="163">
        <f>+'[9]PLAN DE ACCION'!S13</f>
        <v>37131500</v>
      </c>
      <c r="AC14" s="157"/>
      <c r="AD14" s="25" t="s">
        <v>62</v>
      </c>
      <c r="AE14" s="158" t="s">
        <v>118</v>
      </c>
      <c r="AF14" s="159"/>
    </row>
    <row r="15" spans="1:32" s="171" customFormat="1" ht="183.75" customHeight="1" x14ac:dyDescent="0.25">
      <c r="A15" s="167"/>
      <c r="B15" s="44">
        <v>7</v>
      </c>
      <c r="C15" s="45" t="s">
        <v>25</v>
      </c>
      <c r="D15" s="46" t="s">
        <v>119</v>
      </c>
      <c r="E15" s="46" t="s">
        <v>120</v>
      </c>
      <c r="F15" s="45" t="s">
        <v>121</v>
      </c>
      <c r="G15" s="47" t="s">
        <v>26</v>
      </c>
      <c r="H15" s="45" t="s">
        <v>122</v>
      </c>
      <c r="I15" s="123">
        <v>1</v>
      </c>
      <c r="J15" s="123">
        <v>1</v>
      </c>
      <c r="K15" s="123">
        <v>1</v>
      </c>
      <c r="L15" s="142">
        <v>1</v>
      </c>
      <c r="M15" s="123">
        <v>1</v>
      </c>
      <c r="N15" s="142" t="s">
        <v>123</v>
      </c>
      <c r="O15" s="124">
        <v>1</v>
      </c>
      <c r="P15" s="123">
        <v>1</v>
      </c>
      <c r="Q15" s="125"/>
      <c r="R15" s="44"/>
      <c r="S15" s="44" t="s">
        <v>27</v>
      </c>
      <c r="T15" s="44"/>
      <c r="U15" s="126">
        <v>89774933</v>
      </c>
      <c r="V15" s="126">
        <v>89774933</v>
      </c>
      <c r="W15" s="126">
        <v>122210136</v>
      </c>
      <c r="X15" s="126">
        <v>122210136</v>
      </c>
      <c r="Y15" s="126">
        <v>126000000</v>
      </c>
      <c r="Z15" s="126">
        <v>76704000</v>
      </c>
      <c r="AA15" s="165">
        <v>0.60870000000000002</v>
      </c>
      <c r="AB15" s="168">
        <v>129780000</v>
      </c>
      <c r="AC15" s="125"/>
      <c r="AD15" s="50" t="s">
        <v>124</v>
      </c>
      <c r="AE15" s="169" t="s">
        <v>125</v>
      </c>
      <c r="AF15" s="170"/>
    </row>
    <row r="16" spans="1:32" s="171" customFormat="1" ht="129" customHeight="1" x14ac:dyDescent="0.25">
      <c r="A16" s="122"/>
      <c r="B16" s="52">
        <v>8</v>
      </c>
      <c r="C16" s="53" t="s">
        <v>25</v>
      </c>
      <c r="D16" s="54" t="s">
        <v>126</v>
      </c>
      <c r="E16" s="54" t="s">
        <v>127</v>
      </c>
      <c r="F16" s="53" t="s">
        <v>128</v>
      </c>
      <c r="G16" s="55" t="s">
        <v>26</v>
      </c>
      <c r="H16" s="53" t="s">
        <v>129</v>
      </c>
      <c r="I16" s="172">
        <v>1</v>
      </c>
      <c r="J16" s="172">
        <v>1</v>
      </c>
      <c r="K16" s="172">
        <v>1</v>
      </c>
      <c r="L16" s="173">
        <v>1</v>
      </c>
      <c r="M16" s="172">
        <v>1</v>
      </c>
      <c r="N16" s="142" t="s">
        <v>130</v>
      </c>
      <c r="O16" s="124">
        <v>1</v>
      </c>
      <c r="P16" s="172">
        <v>1</v>
      </c>
      <c r="Q16" s="174"/>
      <c r="R16" s="56"/>
      <c r="S16" s="52" t="s">
        <v>27</v>
      </c>
      <c r="T16" s="52"/>
      <c r="U16" s="175">
        <v>34716667</v>
      </c>
      <c r="V16" s="175">
        <v>34716667</v>
      </c>
      <c r="W16" s="175">
        <v>117900000</v>
      </c>
      <c r="X16" s="175">
        <v>117900000</v>
      </c>
      <c r="Y16" s="175">
        <v>194250000</v>
      </c>
      <c r="Z16" s="175">
        <v>161850000</v>
      </c>
      <c r="AA16" s="182">
        <v>0.83320000000000005</v>
      </c>
      <c r="AB16" s="176">
        <v>200077500</v>
      </c>
      <c r="AC16" s="174"/>
      <c r="AD16" s="57" t="s">
        <v>124</v>
      </c>
      <c r="AE16" s="177" t="s">
        <v>131</v>
      </c>
      <c r="AF16" s="178"/>
    </row>
    <row r="17" spans="1:32" s="171" customFormat="1" ht="165.6" x14ac:dyDescent="0.25">
      <c r="A17" s="122"/>
      <c r="B17" s="44">
        <v>9</v>
      </c>
      <c r="C17" s="58" t="s">
        <v>25</v>
      </c>
      <c r="D17" s="59" t="s">
        <v>132</v>
      </c>
      <c r="E17" s="46" t="s">
        <v>133</v>
      </c>
      <c r="F17" s="58" t="s">
        <v>134</v>
      </c>
      <c r="G17" s="44" t="s">
        <v>26</v>
      </c>
      <c r="H17" s="58" t="s">
        <v>135</v>
      </c>
      <c r="I17" s="123">
        <v>12</v>
      </c>
      <c r="J17" s="123">
        <v>12</v>
      </c>
      <c r="K17" s="123">
        <v>12</v>
      </c>
      <c r="L17" s="142">
        <v>12</v>
      </c>
      <c r="M17" s="123">
        <v>12</v>
      </c>
      <c r="N17" s="123">
        <v>9</v>
      </c>
      <c r="O17" s="124">
        <v>1</v>
      </c>
      <c r="P17" s="123">
        <v>12</v>
      </c>
      <c r="Q17" s="125"/>
      <c r="R17" s="60"/>
      <c r="S17" s="44" t="s">
        <v>27</v>
      </c>
      <c r="T17" s="44"/>
      <c r="U17" s="126">
        <v>0</v>
      </c>
      <c r="V17" s="125"/>
      <c r="W17" s="126">
        <v>0</v>
      </c>
      <c r="X17" s="125"/>
      <c r="Y17" s="126">
        <v>0</v>
      </c>
      <c r="Z17" s="125"/>
      <c r="AA17" s="179"/>
      <c r="AB17" s="168">
        <v>0</v>
      </c>
      <c r="AC17" s="125"/>
      <c r="AD17" s="50" t="s">
        <v>124</v>
      </c>
      <c r="AE17" s="169" t="s">
        <v>136</v>
      </c>
      <c r="AF17" s="122"/>
    </row>
    <row r="18" spans="1:32" ht="145.94999999999999" customHeight="1" x14ac:dyDescent="0.25">
      <c r="B18" s="10">
        <v>10</v>
      </c>
      <c r="C18" s="25" t="s">
        <v>75</v>
      </c>
      <c r="D18" s="25" t="s">
        <v>137</v>
      </c>
      <c r="E18" s="25" t="s">
        <v>138</v>
      </c>
      <c r="F18" s="11" t="s">
        <v>139</v>
      </c>
      <c r="G18" s="10" t="s">
        <v>26</v>
      </c>
      <c r="H18" s="25" t="s">
        <v>140</v>
      </c>
      <c r="I18" s="127">
        <v>17</v>
      </c>
      <c r="J18" s="127">
        <v>17</v>
      </c>
      <c r="K18" s="127">
        <v>17</v>
      </c>
      <c r="L18" s="127">
        <v>17</v>
      </c>
      <c r="M18" s="127">
        <v>17</v>
      </c>
      <c r="N18" s="180">
        <v>17</v>
      </c>
      <c r="O18" s="124">
        <v>1</v>
      </c>
      <c r="P18" s="127">
        <v>17</v>
      </c>
      <c r="Q18" s="128"/>
      <c r="R18" s="28"/>
      <c r="S18" s="10" t="s">
        <v>27</v>
      </c>
      <c r="T18" s="10"/>
      <c r="U18" s="160">
        <v>1500000</v>
      </c>
      <c r="V18" s="160">
        <v>1500000</v>
      </c>
      <c r="W18" s="160">
        <f>4400000+14925000</f>
        <v>19325000</v>
      </c>
      <c r="X18" s="160">
        <f>+W18</f>
        <v>19325000</v>
      </c>
      <c r="Y18" s="160">
        <v>36000000</v>
      </c>
      <c r="Z18" s="160">
        <v>11540000</v>
      </c>
      <c r="AA18" s="165">
        <v>0.32050000000000001</v>
      </c>
      <c r="AB18" s="163">
        <v>37131500</v>
      </c>
      <c r="AC18" s="157"/>
      <c r="AD18" s="25" t="s">
        <v>110</v>
      </c>
      <c r="AE18" s="158" t="s">
        <v>141</v>
      </c>
    </row>
    <row r="19" spans="1:32" ht="164.25" customHeight="1" x14ac:dyDescent="0.25">
      <c r="B19" s="10">
        <v>11</v>
      </c>
      <c r="C19" s="25" t="s">
        <v>75</v>
      </c>
      <c r="D19" s="25" t="s">
        <v>142</v>
      </c>
      <c r="E19" s="25" t="s">
        <v>143</v>
      </c>
      <c r="F19" s="25" t="s">
        <v>144</v>
      </c>
      <c r="G19" s="10" t="s">
        <v>26</v>
      </c>
      <c r="H19" s="25" t="s">
        <v>145</v>
      </c>
      <c r="I19" s="127">
        <f>+'[9]PLAN DE ACCION'!I17</f>
        <v>0</v>
      </c>
      <c r="J19" s="127">
        <v>0</v>
      </c>
      <c r="K19" s="127">
        <f>+'[9]PLAN DE ACCION'!J17</f>
        <v>1</v>
      </c>
      <c r="L19" s="127">
        <v>1</v>
      </c>
      <c r="M19" s="127">
        <f>+'[9]PLAN DE ACCION'!K17</f>
        <v>1</v>
      </c>
      <c r="N19" s="123">
        <v>0.5</v>
      </c>
      <c r="O19" s="124">
        <v>1</v>
      </c>
      <c r="P19" s="127">
        <f>+'[9]PLAN DE ACCION'!L17</f>
        <v>1</v>
      </c>
      <c r="Q19" s="128"/>
      <c r="R19" s="28"/>
      <c r="S19" s="28"/>
      <c r="T19" s="10" t="s">
        <v>27</v>
      </c>
      <c r="U19" s="129">
        <f>+'[9]PLAN DE ACCION'!P17</f>
        <v>1500000</v>
      </c>
      <c r="V19" s="129">
        <v>1500000</v>
      </c>
      <c r="W19" s="129">
        <f>+'[9]PLAN DE ACCION'!Q17</f>
        <v>2200000</v>
      </c>
      <c r="X19" s="129">
        <v>2200000</v>
      </c>
      <c r="Y19" s="129">
        <v>700000</v>
      </c>
      <c r="Z19" s="129">
        <v>500000</v>
      </c>
      <c r="AA19" s="165">
        <v>0.71419999999999995</v>
      </c>
      <c r="AB19" s="129">
        <f>+'[9]PLAN DE ACCION'!S17</f>
        <v>1000000</v>
      </c>
      <c r="AC19" s="129"/>
      <c r="AD19" s="25" t="s">
        <v>110</v>
      </c>
      <c r="AE19" s="158" t="s">
        <v>146</v>
      </c>
    </row>
    <row r="20" spans="1:32" ht="168.75" customHeight="1" x14ac:dyDescent="0.25">
      <c r="B20" s="10">
        <v>12</v>
      </c>
      <c r="C20" s="25" t="s">
        <v>75</v>
      </c>
      <c r="D20" s="15" t="s">
        <v>147</v>
      </c>
      <c r="E20" s="15" t="s">
        <v>148</v>
      </c>
      <c r="F20" s="15" t="s">
        <v>149</v>
      </c>
      <c r="G20" s="10" t="s">
        <v>26</v>
      </c>
      <c r="H20" s="25" t="s">
        <v>150</v>
      </c>
      <c r="I20" s="127">
        <v>0</v>
      </c>
      <c r="J20" s="127">
        <v>0</v>
      </c>
      <c r="K20" s="127">
        <v>1</v>
      </c>
      <c r="L20" s="127">
        <v>1</v>
      </c>
      <c r="M20" s="127">
        <v>1</v>
      </c>
      <c r="N20" s="123">
        <v>1</v>
      </c>
      <c r="O20" s="124">
        <v>1</v>
      </c>
      <c r="P20" s="127">
        <v>1</v>
      </c>
      <c r="Q20" s="127"/>
      <c r="R20" s="28"/>
      <c r="S20" s="28"/>
      <c r="T20" s="10" t="s">
        <v>27</v>
      </c>
      <c r="U20" s="160">
        <v>2000000</v>
      </c>
      <c r="V20" s="160">
        <v>1900000</v>
      </c>
      <c r="W20" s="160">
        <v>4400000</v>
      </c>
      <c r="X20" s="160">
        <v>4400000</v>
      </c>
      <c r="Y20" s="160">
        <f>1200000+1000000</f>
        <v>2200000</v>
      </c>
      <c r="Z20" s="160">
        <v>1500000</v>
      </c>
      <c r="AA20" s="165"/>
      <c r="AB20" s="160">
        <v>1000000</v>
      </c>
      <c r="AC20" s="160"/>
      <c r="AD20" s="15" t="s">
        <v>151</v>
      </c>
      <c r="AE20" s="169" t="s">
        <v>152</v>
      </c>
    </row>
    <row r="36" spans="14:14" x14ac:dyDescent="0.25">
      <c r="N36" s="115">
        <f>1/12</f>
        <v>8.3333333333333329E-2</v>
      </c>
    </row>
  </sheetData>
  <mergeCells count="22">
    <mergeCell ref="AE6:AE8"/>
    <mergeCell ref="I7:J7"/>
    <mergeCell ref="K7:L7"/>
    <mergeCell ref="M7:N7"/>
    <mergeCell ref="P7:Q7"/>
    <mergeCell ref="R7:T7"/>
    <mergeCell ref="U7:V7"/>
    <mergeCell ref="W7:X7"/>
    <mergeCell ref="Y7:Z7"/>
    <mergeCell ref="I6:P6"/>
    <mergeCell ref="R6:AC6"/>
    <mergeCell ref="AD6:AD8"/>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horizontalDpi="4294967295" verticalDpi="4294967295"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
  <sheetViews>
    <sheetView topLeftCell="A3" zoomScale="60" zoomScaleNormal="60" workbookViewId="0">
      <pane xSplit="5" ySplit="7" topLeftCell="F10" activePane="bottomRight" state="frozen"/>
      <selection activeCell="A3" sqref="A3"/>
      <selection pane="topRight" activeCell="F3" sqref="F3"/>
      <selection pane="bottomLeft" activeCell="A10" sqref="A10"/>
      <selection pane="bottomRight" activeCell="J9" sqref="J9"/>
    </sheetView>
  </sheetViews>
  <sheetFormatPr baseColWidth="10" defaultRowHeight="13.8" x14ac:dyDescent="0.3"/>
  <cols>
    <col min="1" max="1" width="1.88671875" style="140" customWidth="1"/>
    <col min="2" max="2" width="5.88671875" style="140" customWidth="1"/>
    <col min="3" max="3" width="28.88671875" style="140" customWidth="1"/>
    <col min="4" max="4" width="44.33203125" style="140" customWidth="1"/>
    <col min="5" max="5" width="35.44140625" style="140" customWidth="1"/>
    <col min="6" max="6" width="23.77734375" style="140" bestFit="1" customWidth="1"/>
    <col min="7" max="7" width="20.33203125" style="140" bestFit="1" customWidth="1"/>
    <col min="8" max="8" width="21.44140625" style="140" customWidth="1"/>
    <col min="9" max="9" width="8.6640625" style="140" customWidth="1"/>
    <col min="10" max="10" width="9.88671875" style="140" customWidth="1"/>
    <col min="11" max="11" width="8.33203125" style="140" customWidth="1"/>
    <col min="12" max="12" width="10.109375" style="140" customWidth="1"/>
    <col min="13" max="13" width="8.109375" style="140" customWidth="1"/>
    <col min="14" max="15" width="9.44140625" style="140" customWidth="1"/>
    <col min="16" max="16" width="7.44140625" style="140" customWidth="1"/>
    <col min="17" max="17" width="9.6640625" style="140" customWidth="1"/>
    <col min="18" max="18" width="22.109375" style="140" bestFit="1" customWidth="1"/>
    <col min="19" max="19" width="19.33203125" style="140" bestFit="1" customWidth="1"/>
    <col min="20" max="20" width="12.109375" style="140" bestFit="1" customWidth="1"/>
    <col min="21" max="22" width="14" style="140" customWidth="1"/>
    <col min="23" max="23" width="18.5546875" style="140" customWidth="1"/>
    <col min="24" max="24" width="18.109375" style="140" customWidth="1"/>
    <col min="25" max="25" width="17.5546875" style="140" customWidth="1"/>
    <col min="26" max="26" width="14" style="140" customWidth="1"/>
    <col min="27" max="27" width="16.5546875" style="140" customWidth="1"/>
    <col min="28" max="28" width="14" style="140" customWidth="1"/>
    <col min="29" max="29" width="27.88671875" style="140" customWidth="1"/>
    <col min="30" max="30" width="40.88671875" style="140" customWidth="1"/>
    <col min="31" max="16384" width="11.5546875" style="140"/>
  </cols>
  <sheetData>
    <row r="1" spans="1:30" ht="19.95" customHeight="1" x14ac:dyDescent="0.3">
      <c r="A1" s="140" t="s">
        <v>57</v>
      </c>
      <c r="E1" s="250"/>
      <c r="F1" s="234" t="s">
        <v>0</v>
      </c>
      <c r="G1" s="234"/>
      <c r="H1" s="234"/>
      <c r="I1" s="234"/>
      <c r="J1" s="234"/>
      <c r="K1" s="234"/>
      <c r="L1" s="234"/>
      <c r="M1" s="234"/>
      <c r="N1" s="234"/>
      <c r="O1" s="234"/>
      <c r="P1" s="234"/>
      <c r="Q1" s="234"/>
      <c r="R1" s="234"/>
      <c r="S1" s="234"/>
      <c r="T1" s="234"/>
      <c r="U1" s="1" t="s">
        <v>1</v>
      </c>
      <c r="V1" s="1" t="s">
        <v>2</v>
      </c>
    </row>
    <row r="2" spans="1:30" ht="19.95" customHeight="1" x14ac:dyDescent="0.3">
      <c r="E2" s="250"/>
      <c r="F2" s="235" t="s">
        <v>3</v>
      </c>
      <c r="G2" s="235"/>
      <c r="H2" s="235"/>
      <c r="I2" s="235"/>
      <c r="J2" s="235"/>
      <c r="K2" s="235"/>
      <c r="L2" s="235"/>
      <c r="M2" s="235"/>
      <c r="N2" s="235"/>
      <c r="O2" s="235"/>
      <c r="P2" s="235"/>
      <c r="Q2" s="235"/>
      <c r="R2" s="235"/>
      <c r="S2" s="235"/>
      <c r="T2" s="235"/>
      <c r="U2" s="5" t="s">
        <v>4</v>
      </c>
      <c r="V2" s="3">
        <v>1</v>
      </c>
    </row>
    <row r="3" spans="1:30" ht="19.95" customHeight="1" x14ac:dyDescent="0.3">
      <c r="E3" s="250"/>
      <c r="F3" s="235"/>
      <c r="G3" s="235"/>
      <c r="H3" s="235"/>
      <c r="I3" s="235"/>
      <c r="J3" s="235"/>
      <c r="K3" s="235"/>
      <c r="L3" s="235"/>
      <c r="M3" s="235"/>
      <c r="N3" s="235"/>
      <c r="O3" s="235"/>
      <c r="P3" s="235"/>
      <c r="Q3" s="235"/>
      <c r="R3" s="235"/>
      <c r="S3" s="235"/>
      <c r="T3" s="235"/>
      <c r="U3" s="5" t="s">
        <v>5</v>
      </c>
      <c r="V3" s="4">
        <v>44651</v>
      </c>
    </row>
    <row r="4" spans="1:30" ht="19.95" customHeight="1" x14ac:dyDescent="0.3">
      <c r="E4" s="250"/>
      <c r="F4" s="235"/>
      <c r="G4" s="235"/>
      <c r="H4" s="235"/>
      <c r="I4" s="235"/>
      <c r="J4" s="235"/>
      <c r="K4" s="235"/>
      <c r="L4" s="235"/>
      <c r="M4" s="235"/>
      <c r="N4" s="235"/>
      <c r="O4" s="235"/>
      <c r="P4" s="235"/>
      <c r="Q4" s="235"/>
      <c r="R4" s="235"/>
      <c r="S4" s="235"/>
      <c r="T4" s="235"/>
      <c r="U4" s="5" t="s">
        <v>6</v>
      </c>
      <c r="V4" s="5" t="s">
        <v>7</v>
      </c>
    </row>
    <row r="6" spans="1:30" x14ac:dyDescent="0.3">
      <c r="B6" s="251" t="s">
        <v>8</v>
      </c>
      <c r="C6" s="251" t="s">
        <v>9</v>
      </c>
      <c r="D6" s="251" t="s">
        <v>10</v>
      </c>
      <c r="E6" s="251" t="s">
        <v>11</v>
      </c>
      <c r="F6" s="251" t="s">
        <v>12</v>
      </c>
      <c r="G6" s="251" t="s">
        <v>13</v>
      </c>
      <c r="H6" s="251" t="s">
        <v>14</v>
      </c>
      <c r="I6" s="255" t="s">
        <v>15</v>
      </c>
      <c r="J6" s="255"/>
      <c r="K6" s="251"/>
      <c r="L6" s="251"/>
      <c r="M6" s="251"/>
      <c r="N6" s="251"/>
      <c r="O6" s="251"/>
      <c r="P6" s="251"/>
      <c r="Q6" s="141"/>
      <c r="R6" s="254" t="s">
        <v>16</v>
      </c>
      <c r="S6" s="256"/>
      <c r="T6" s="256"/>
      <c r="U6" s="256"/>
      <c r="V6" s="256"/>
      <c r="W6" s="256"/>
      <c r="X6" s="256"/>
      <c r="Y6" s="256"/>
      <c r="Z6" s="256"/>
      <c r="AA6" s="256"/>
      <c r="AB6" s="255"/>
      <c r="AC6" s="251" t="s">
        <v>17</v>
      </c>
      <c r="AD6" s="251" t="s">
        <v>18</v>
      </c>
    </row>
    <row r="7" spans="1:30" x14ac:dyDescent="0.3">
      <c r="B7" s="251"/>
      <c r="C7" s="251"/>
      <c r="D7" s="251"/>
      <c r="E7" s="251"/>
      <c r="F7" s="251"/>
      <c r="G7" s="251"/>
      <c r="H7" s="251"/>
      <c r="I7" s="252">
        <v>2020</v>
      </c>
      <c r="J7" s="253"/>
      <c r="K7" s="252">
        <v>2021</v>
      </c>
      <c r="L7" s="253"/>
      <c r="M7" s="254">
        <v>2022</v>
      </c>
      <c r="N7" s="255"/>
      <c r="O7" s="154"/>
      <c r="P7" s="251">
        <v>2023</v>
      </c>
      <c r="Q7" s="251"/>
      <c r="R7" s="254" t="s">
        <v>19</v>
      </c>
      <c r="S7" s="256"/>
      <c r="T7" s="255"/>
      <c r="U7" s="251">
        <v>2020</v>
      </c>
      <c r="V7" s="251"/>
      <c r="W7" s="251">
        <v>2021</v>
      </c>
      <c r="X7" s="251"/>
      <c r="Y7" s="251">
        <v>2022</v>
      </c>
      <c r="Z7" s="251"/>
      <c r="AA7" s="251">
        <v>2023</v>
      </c>
      <c r="AB7" s="251"/>
      <c r="AC7" s="251"/>
      <c r="AD7" s="251"/>
    </row>
    <row r="8" spans="1:30" x14ac:dyDescent="0.3">
      <c r="B8" s="251"/>
      <c r="C8" s="251"/>
      <c r="D8" s="251"/>
      <c r="E8" s="251"/>
      <c r="F8" s="251"/>
      <c r="G8" s="251"/>
      <c r="H8" s="251"/>
      <c r="I8" s="118" t="s">
        <v>20</v>
      </c>
      <c r="J8" s="118" t="s">
        <v>21</v>
      </c>
      <c r="K8" s="118" t="s">
        <v>20</v>
      </c>
      <c r="L8" s="118" t="s">
        <v>21</v>
      </c>
      <c r="M8" s="118" t="s">
        <v>20</v>
      </c>
      <c r="N8" s="118" t="s">
        <v>21</v>
      </c>
      <c r="O8" s="118"/>
      <c r="P8" s="118" t="s">
        <v>20</v>
      </c>
      <c r="Q8" s="118" t="s">
        <v>21</v>
      </c>
      <c r="R8" s="118" t="s">
        <v>22</v>
      </c>
      <c r="S8" s="118" t="s">
        <v>23</v>
      </c>
      <c r="T8" s="118" t="s">
        <v>24</v>
      </c>
      <c r="U8" s="118" t="s">
        <v>20</v>
      </c>
      <c r="V8" s="118" t="s">
        <v>21</v>
      </c>
      <c r="W8" s="118" t="s">
        <v>20</v>
      </c>
      <c r="X8" s="118" t="s">
        <v>21</v>
      </c>
      <c r="Y8" s="118" t="s">
        <v>20</v>
      </c>
      <c r="Z8" s="118" t="s">
        <v>21</v>
      </c>
      <c r="AA8" s="118" t="s">
        <v>20</v>
      </c>
      <c r="AB8" s="118" t="s">
        <v>21</v>
      </c>
      <c r="AC8" s="251"/>
      <c r="AD8" s="251"/>
    </row>
    <row r="9" spans="1:30" ht="262.2" x14ac:dyDescent="0.3">
      <c r="B9" s="10">
        <v>1</v>
      </c>
      <c r="C9" s="114" t="s">
        <v>25</v>
      </c>
      <c r="D9" s="114" t="s">
        <v>58</v>
      </c>
      <c r="E9" s="114" t="s">
        <v>59</v>
      </c>
      <c r="F9" s="114" t="s">
        <v>60</v>
      </c>
      <c r="G9" s="10" t="s">
        <v>26</v>
      </c>
      <c r="H9" s="114" t="s">
        <v>61</v>
      </c>
      <c r="I9" s="127">
        <v>12</v>
      </c>
      <c r="J9" s="127">
        <v>12</v>
      </c>
      <c r="K9" s="127">
        <v>12</v>
      </c>
      <c r="L9" s="127">
        <v>12</v>
      </c>
      <c r="M9" s="127">
        <v>12</v>
      </c>
      <c r="N9" s="127">
        <v>0</v>
      </c>
      <c r="O9" s="190">
        <v>1</v>
      </c>
      <c r="P9" s="127">
        <v>12</v>
      </c>
      <c r="Q9" s="127"/>
      <c r="R9" s="10" t="s">
        <v>27</v>
      </c>
      <c r="S9" s="10" t="s">
        <v>27</v>
      </c>
      <c r="T9" s="10"/>
      <c r="U9" s="191">
        <v>1500000</v>
      </c>
      <c r="V9" s="191">
        <v>1500000</v>
      </c>
      <c r="W9" s="191">
        <f>4400000+14925000</f>
        <v>19325000</v>
      </c>
      <c r="X9" s="191">
        <f>+W9</f>
        <v>19325000</v>
      </c>
      <c r="Y9" s="191">
        <v>36000000</v>
      </c>
      <c r="Z9" s="191">
        <f>+(11540000/4*3)+900000</f>
        <v>9555000</v>
      </c>
      <c r="AA9" s="191">
        <f>+'[9]PLAN DE ACCION'!S8</f>
        <v>134263366.49000001</v>
      </c>
      <c r="AB9" s="186"/>
      <c r="AC9" s="114" t="s">
        <v>62</v>
      </c>
      <c r="AD9" s="145" t="s">
        <v>63</v>
      </c>
    </row>
    <row r="10" spans="1:30" ht="119.4" customHeight="1" x14ac:dyDescent="0.3">
      <c r="B10" s="10">
        <v>2</v>
      </c>
      <c r="C10" s="114" t="s">
        <v>28</v>
      </c>
      <c r="D10" s="65" t="s">
        <v>64</v>
      </c>
      <c r="E10" s="65" t="s">
        <v>65</v>
      </c>
      <c r="F10" s="34" t="s">
        <v>66</v>
      </c>
      <c r="G10" s="10" t="s">
        <v>26</v>
      </c>
      <c r="H10" s="34" t="s">
        <v>67</v>
      </c>
      <c r="I10" s="127">
        <v>0</v>
      </c>
      <c r="J10" s="127"/>
      <c r="K10" s="127">
        <v>2</v>
      </c>
      <c r="L10" s="127">
        <v>2</v>
      </c>
      <c r="M10" s="127">
        <v>2</v>
      </c>
      <c r="N10" s="127">
        <v>2</v>
      </c>
      <c r="O10" s="190">
        <f t="shared" ref="O10:O12" si="0">N10/M10</f>
        <v>1</v>
      </c>
      <c r="P10" s="127">
        <v>2</v>
      </c>
      <c r="Q10" s="127"/>
      <c r="R10" s="10" t="s">
        <v>27</v>
      </c>
      <c r="S10" s="10"/>
      <c r="T10" s="10"/>
      <c r="U10" s="186">
        <v>0</v>
      </c>
      <c r="V10" s="186"/>
      <c r="W10" s="186">
        <v>0</v>
      </c>
      <c r="X10" s="186"/>
      <c r="Y10" s="186">
        <v>0</v>
      </c>
      <c r="Z10" s="186"/>
      <c r="AA10" s="186">
        <v>0</v>
      </c>
      <c r="AB10" s="186"/>
      <c r="AC10" s="65" t="s">
        <v>68</v>
      </c>
      <c r="AD10" s="145" t="s">
        <v>69</v>
      </c>
    </row>
    <row r="11" spans="1:30" ht="76.95" customHeight="1" x14ac:dyDescent="0.3">
      <c r="B11" s="10">
        <v>3</v>
      </c>
      <c r="C11" s="114" t="s">
        <v>25</v>
      </c>
      <c r="D11" s="65" t="s">
        <v>70</v>
      </c>
      <c r="E11" s="65" t="s">
        <v>71</v>
      </c>
      <c r="F11" s="105" t="s">
        <v>72</v>
      </c>
      <c r="G11" s="10" t="s">
        <v>26</v>
      </c>
      <c r="H11" s="105" t="s">
        <v>73</v>
      </c>
      <c r="I11" s="33">
        <v>0</v>
      </c>
      <c r="J11" s="33"/>
      <c r="K11" s="33">
        <v>4</v>
      </c>
      <c r="L11" s="33">
        <v>4</v>
      </c>
      <c r="M11" s="127">
        <v>4</v>
      </c>
      <c r="N11" s="127">
        <v>4</v>
      </c>
      <c r="O11" s="190">
        <f t="shared" si="0"/>
        <v>1</v>
      </c>
      <c r="P11" s="127">
        <v>4</v>
      </c>
      <c r="Q11" s="127"/>
      <c r="R11" s="10"/>
      <c r="S11" s="10" t="s">
        <v>27</v>
      </c>
      <c r="T11" s="10"/>
      <c r="U11" s="186">
        <v>0</v>
      </c>
      <c r="V11" s="186"/>
      <c r="W11" s="186">
        <v>0</v>
      </c>
      <c r="X11" s="186"/>
      <c r="Y11" s="186">
        <v>0</v>
      </c>
      <c r="Z11" s="186"/>
      <c r="AA11" s="186">
        <v>0</v>
      </c>
      <c r="AB11" s="186"/>
      <c r="AC11" s="65" t="s">
        <v>68</v>
      </c>
      <c r="AD11" s="145" t="s">
        <v>74</v>
      </c>
    </row>
    <row r="12" spans="1:30" s="192" customFormat="1" ht="330" customHeight="1" x14ac:dyDescent="0.3">
      <c r="B12" s="34">
        <v>4</v>
      </c>
      <c r="C12" s="65" t="s">
        <v>75</v>
      </c>
      <c r="D12" s="65" t="s">
        <v>76</v>
      </c>
      <c r="E12" s="65" t="s">
        <v>77</v>
      </c>
      <c r="F12" s="34" t="s">
        <v>78</v>
      </c>
      <c r="G12" s="35" t="s">
        <v>26</v>
      </c>
      <c r="H12" s="34" t="s">
        <v>79</v>
      </c>
      <c r="I12" s="36">
        <v>0</v>
      </c>
      <c r="J12" s="36">
        <v>0</v>
      </c>
      <c r="K12" s="36">
        <v>1</v>
      </c>
      <c r="L12" s="36">
        <v>1</v>
      </c>
      <c r="M12" s="180">
        <v>1</v>
      </c>
      <c r="N12" s="180">
        <v>1</v>
      </c>
      <c r="O12" s="190">
        <f t="shared" si="0"/>
        <v>1</v>
      </c>
      <c r="P12" s="180">
        <v>1</v>
      </c>
      <c r="Q12" s="180">
        <v>0</v>
      </c>
      <c r="R12" s="34" t="s">
        <v>27</v>
      </c>
      <c r="S12" s="34"/>
      <c r="T12" s="34"/>
      <c r="U12" s="188">
        <v>0</v>
      </c>
      <c r="V12" s="188">
        <v>0</v>
      </c>
      <c r="W12" s="188">
        <v>0</v>
      </c>
      <c r="X12" s="188">
        <v>0</v>
      </c>
      <c r="Y12" s="188">
        <v>0</v>
      </c>
      <c r="Z12" s="188">
        <v>0</v>
      </c>
      <c r="AA12" s="188">
        <v>0</v>
      </c>
      <c r="AB12" s="188">
        <v>0</v>
      </c>
      <c r="AC12" s="34" t="s">
        <v>80</v>
      </c>
      <c r="AD12" s="193" t="s">
        <v>81</v>
      </c>
    </row>
    <row r="13" spans="1:30" ht="342.75" customHeight="1" x14ac:dyDescent="0.3">
      <c r="B13" s="114">
        <v>5</v>
      </c>
      <c r="C13" s="114" t="s">
        <v>82</v>
      </c>
      <c r="D13" s="114" t="s">
        <v>83</v>
      </c>
      <c r="E13" s="114" t="s">
        <v>84</v>
      </c>
      <c r="F13" s="114" t="s">
        <v>85</v>
      </c>
      <c r="G13" s="114" t="s">
        <v>26</v>
      </c>
      <c r="H13" s="114" t="s">
        <v>86</v>
      </c>
      <c r="I13" s="39">
        <v>30</v>
      </c>
      <c r="J13" s="39">
        <v>33</v>
      </c>
      <c r="K13" s="39">
        <v>30</v>
      </c>
      <c r="L13" s="39">
        <v>30</v>
      </c>
      <c r="M13" s="127">
        <v>30</v>
      </c>
      <c r="N13" s="127">
        <v>4</v>
      </c>
      <c r="O13" s="190">
        <v>1</v>
      </c>
      <c r="P13" s="127">
        <v>30</v>
      </c>
      <c r="Q13" s="127"/>
      <c r="R13" s="114"/>
      <c r="S13" s="114"/>
      <c r="T13" s="114" t="s">
        <v>27</v>
      </c>
      <c r="U13" s="186">
        <v>60000000</v>
      </c>
      <c r="V13" s="186">
        <v>39216663</v>
      </c>
      <c r="W13" s="186">
        <v>145000000</v>
      </c>
      <c r="X13" s="189">
        <v>144287499.97999999</v>
      </c>
      <c r="Y13" s="186">
        <v>150000000</v>
      </c>
      <c r="Z13" s="186"/>
      <c r="AA13" s="186">
        <v>153830500</v>
      </c>
      <c r="AB13" s="186"/>
      <c r="AC13" s="114" t="s">
        <v>87</v>
      </c>
      <c r="AD13" s="145" t="s">
        <v>88</v>
      </c>
    </row>
  </sheetData>
  <mergeCells count="23">
    <mergeCell ref="AC6:AC8"/>
    <mergeCell ref="AD6:AD8"/>
    <mergeCell ref="I7:J7"/>
    <mergeCell ref="K7:L7"/>
    <mergeCell ref="M7:N7"/>
    <mergeCell ref="P7:Q7"/>
    <mergeCell ref="R7:T7"/>
    <mergeCell ref="U7:V7"/>
    <mergeCell ref="W7:X7"/>
    <mergeCell ref="Y7:Z7"/>
    <mergeCell ref="AA7:AB7"/>
    <mergeCell ref="I6:P6"/>
    <mergeCell ref="R6:AB6"/>
    <mergeCell ref="E1:E4"/>
    <mergeCell ref="F1:T1"/>
    <mergeCell ref="F2:T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
  <sheetViews>
    <sheetView zoomScale="70" zoomScaleNormal="70" workbookViewId="0">
      <selection activeCell="S9" sqref="S9"/>
    </sheetView>
  </sheetViews>
  <sheetFormatPr baseColWidth="10" defaultRowHeight="14.4" x14ac:dyDescent="0.3"/>
  <cols>
    <col min="1" max="1" width="1.88671875" style="41" customWidth="1"/>
    <col min="2" max="2" width="5.88671875" style="41" customWidth="1"/>
    <col min="3" max="3" width="28.88671875" style="41" customWidth="1"/>
    <col min="4" max="4" width="21" style="41" customWidth="1"/>
    <col min="5" max="5" width="26.6640625" style="41" customWidth="1"/>
    <col min="6" max="6" width="14.5546875" style="41" customWidth="1"/>
    <col min="7" max="7" width="13.88671875" style="41" bestFit="1" customWidth="1"/>
    <col min="8" max="8" width="16.109375" style="41" customWidth="1"/>
    <col min="9" max="9" width="8.6640625" style="41" customWidth="1"/>
    <col min="10" max="10" width="9.88671875" style="41" customWidth="1"/>
    <col min="11" max="11" width="8.33203125" style="41" customWidth="1"/>
    <col min="12" max="12" width="10.109375" style="41" customWidth="1"/>
    <col min="13" max="13" width="8.109375" style="41" customWidth="1"/>
    <col min="14" max="15" width="9.44140625" style="41" customWidth="1"/>
    <col min="16" max="16" width="7.44140625" style="41" customWidth="1"/>
    <col min="17" max="17" width="9.6640625" style="41" customWidth="1"/>
    <col min="18" max="18" width="22.109375" style="41" customWidth="1"/>
    <col min="19" max="19" width="18.88671875" style="41" bestFit="1" customWidth="1"/>
    <col min="20" max="20" width="11.6640625" style="41" bestFit="1" customWidth="1"/>
    <col min="21" max="28" width="14" style="41" customWidth="1"/>
    <col min="29" max="29" width="27.88671875" style="41" customWidth="1"/>
    <col min="30" max="30" width="192.6640625" style="41" customWidth="1"/>
    <col min="31" max="16384" width="11.5546875" style="41"/>
  </cols>
  <sheetData>
    <row r="1" spans="2:30" ht="19.95" customHeight="1" x14ac:dyDescent="0.3">
      <c r="E1" s="233"/>
      <c r="F1" s="234" t="s">
        <v>0</v>
      </c>
      <c r="G1" s="234"/>
      <c r="H1" s="234"/>
      <c r="I1" s="234"/>
      <c r="J1" s="234"/>
      <c r="K1" s="234"/>
      <c r="L1" s="234"/>
      <c r="M1" s="234"/>
      <c r="N1" s="234"/>
      <c r="O1" s="234"/>
      <c r="P1" s="234"/>
      <c r="Q1" s="234"/>
      <c r="R1" s="234"/>
      <c r="S1" s="234"/>
      <c r="T1" s="234"/>
      <c r="U1" s="1" t="s">
        <v>1</v>
      </c>
      <c r="V1" s="1" t="s">
        <v>2</v>
      </c>
    </row>
    <row r="2" spans="2:30" ht="19.95" customHeight="1" x14ac:dyDescent="0.3">
      <c r="E2" s="233"/>
      <c r="F2" s="235" t="s">
        <v>3</v>
      </c>
      <c r="G2" s="235"/>
      <c r="H2" s="235"/>
      <c r="I2" s="235"/>
      <c r="J2" s="235"/>
      <c r="K2" s="235"/>
      <c r="L2" s="235"/>
      <c r="M2" s="235"/>
      <c r="N2" s="235"/>
      <c r="O2" s="235"/>
      <c r="P2" s="235"/>
      <c r="Q2" s="235"/>
      <c r="R2" s="235"/>
      <c r="S2" s="235"/>
      <c r="T2" s="235"/>
      <c r="U2" s="5" t="s">
        <v>4</v>
      </c>
      <c r="V2" s="3">
        <v>1</v>
      </c>
    </row>
    <row r="3" spans="2:30" ht="19.95" customHeight="1" x14ac:dyDescent="0.3">
      <c r="E3" s="233"/>
      <c r="F3" s="235"/>
      <c r="G3" s="235"/>
      <c r="H3" s="235"/>
      <c r="I3" s="235"/>
      <c r="J3" s="235"/>
      <c r="K3" s="235"/>
      <c r="L3" s="235"/>
      <c r="M3" s="235"/>
      <c r="N3" s="235"/>
      <c r="O3" s="235"/>
      <c r="P3" s="235"/>
      <c r="Q3" s="235"/>
      <c r="R3" s="235"/>
      <c r="S3" s="235"/>
      <c r="T3" s="235"/>
      <c r="U3" s="5" t="s">
        <v>5</v>
      </c>
      <c r="V3" s="4">
        <v>44651</v>
      </c>
    </row>
    <row r="4" spans="2:30" ht="19.95" customHeight="1" x14ac:dyDescent="0.3">
      <c r="E4" s="233"/>
      <c r="F4" s="235"/>
      <c r="G4" s="235"/>
      <c r="H4" s="235"/>
      <c r="I4" s="235"/>
      <c r="J4" s="235"/>
      <c r="K4" s="235"/>
      <c r="L4" s="235"/>
      <c r="M4" s="235"/>
      <c r="N4" s="235"/>
      <c r="O4" s="235"/>
      <c r="P4" s="235"/>
      <c r="Q4" s="235"/>
      <c r="R4" s="235"/>
      <c r="S4" s="235"/>
      <c r="T4" s="235"/>
      <c r="U4" s="5" t="s">
        <v>6</v>
      </c>
      <c r="V4" s="5" t="s">
        <v>7</v>
      </c>
    </row>
    <row r="6" spans="2:30" x14ac:dyDescent="0.3">
      <c r="B6" s="236" t="s">
        <v>8</v>
      </c>
      <c r="C6" s="236" t="s">
        <v>9</v>
      </c>
      <c r="D6" s="236" t="s">
        <v>10</v>
      </c>
      <c r="E6" s="236" t="s">
        <v>11</v>
      </c>
      <c r="F6" s="236" t="s">
        <v>12</v>
      </c>
      <c r="G6" s="236" t="s">
        <v>13</v>
      </c>
      <c r="H6" s="236" t="s">
        <v>14</v>
      </c>
      <c r="I6" s="237" t="s">
        <v>15</v>
      </c>
      <c r="J6" s="237"/>
      <c r="K6" s="236"/>
      <c r="L6" s="236"/>
      <c r="M6" s="236"/>
      <c r="N6" s="236"/>
      <c r="O6" s="236"/>
      <c r="P6" s="236"/>
      <c r="Q6" s="113"/>
      <c r="R6" s="238" t="s">
        <v>16</v>
      </c>
      <c r="S6" s="239"/>
      <c r="T6" s="239"/>
      <c r="U6" s="239"/>
      <c r="V6" s="239"/>
      <c r="W6" s="239"/>
      <c r="X6" s="239"/>
      <c r="Y6" s="239"/>
      <c r="Z6" s="239"/>
      <c r="AA6" s="239"/>
      <c r="AB6" s="237"/>
      <c r="AC6" s="236" t="s">
        <v>17</v>
      </c>
      <c r="AD6" s="236" t="s">
        <v>18</v>
      </c>
    </row>
    <row r="7" spans="2:30" x14ac:dyDescent="0.3">
      <c r="B7" s="236"/>
      <c r="C7" s="236"/>
      <c r="D7" s="236"/>
      <c r="E7" s="236"/>
      <c r="F7" s="236"/>
      <c r="G7" s="236"/>
      <c r="H7" s="236"/>
      <c r="I7" s="243">
        <v>2020</v>
      </c>
      <c r="J7" s="244"/>
      <c r="K7" s="243">
        <v>2021</v>
      </c>
      <c r="L7" s="244"/>
      <c r="M7" s="238">
        <v>2022</v>
      </c>
      <c r="N7" s="237"/>
      <c r="O7" s="112"/>
      <c r="P7" s="236">
        <v>2023</v>
      </c>
      <c r="Q7" s="236"/>
      <c r="R7" s="238" t="s">
        <v>19</v>
      </c>
      <c r="S7" s="239"/>
      <c r="T7" s="237"/>
      <c r="U7" s="236">
        <v>2020</v>
      </c>
      <c r="V7" s="236"/>
      <c r="W7" s="236">
        <v>2021</v>
      </c>
      <c r="X7" s="236"/>
      <c r="Y7" s="236">
        <v>2022</v>
      </c>
      <c r="Z7" s="236"/>
      <c r="AA7" s="236">
        <v>2023</v>
      </c>
      <c r="AB7" s="236"/>
      <c r="AC7" s="236"/>
      <c r="AD7" s="236"/>
    </row>
    <row r="8" spans="2:30" x14ac:dyDescent="0.3">
      <c r="B8" s="236"/>
      <c r="C8" s="236"/>
      <c r="D8" s="236"/>
      <c r="E8" s="236"/>
      <c r="F8" s="236"/>
      <c r="G8" s="236"/>
      <c r="H8" s="236"/>
      <c r="I8" s="111" t="s">
        <v>20</v>
      </c>
      <c r="J8" s="111" t="s">
        <v>21</v>
      </c>
      <c r="K8" s="111" t="s">
        <v>20</v>
      </c>
      <c r="L8" s="111" t="s">
        <v>21</v>
      </c>
      <c r="M8" s="111" t="s">
        <v>20</v>
      </c>
      <c r="N8" s="111" t="s">
        <v>21</v>
      </c>
      <c r="O8" s="111"/>
      <c r="P8" s="111" t="s">
        <v>20</v>
      </c>
      <c r="Q8" s="111" t="s">
        <v>21</v>
      </c>
      <c r="R8" s="111" t="s">
        <v>22</v>
      </c>
      <c r="S8" s="111" t="s">
        <v>23</v>
      </c>
      <c r="T8" s="111" t="s">
        <v>24</v>
      </c>
      <c r="U8" s="111" t="s">
        <v>20</v>
      </c>
      <c r="V8" s="111" t="s">
        <v>21</v>
      </c>
      <c r="W8" s="111" t="s">
        <v>20</v>
      </c>
      <c r="X8" s="111" t="s">
        <v>21</v>
      </c>
      <c r="Y8" s="111" t="s">
        <v>20</v>
      </c>
      <c r="Z8" s="111" t="s">
        <v>21</v>
      </c>
      <c r="AA8" s="111" t="s">
        <v>20</v>
      </c>
      <c r="AB8" s="111" t="s">
        <v>21</v>
      </c>
      <c r="AC8" s="236"/>
      <c r="AD8" s="236"/>
    </row>
    <row r="9" spans="2:30" ht="408" customHeight="1" x14ac:dyDescent="0.3">
      <c r="B9" s="10">
        <v>1</v>
      </c>
      <c r="C9" s="114" t="s">
        <v>28</v>
      </c>
      <c r="D9" s="16" t="s">
        <v>29</v>
      </c>
      <c r="E9" s="16" t="s">
        <v>30</v>
      </c>
      <c r="F9" s="16" t="s">
        <v>31</v>
      </c>
      <c r="G9" s="16" t="s">
        <v>26</v>
      </c>
      <c r="H9" s="65" t="s">
        <v>32</v>
      </c>
      <c r="I9" s="12">
        <f>+'[10]PLAN DE ACCION'!I8</f>
        <v>0</v>
      </c>
      <c r="J9" s="12"/>
      <c r="K9" s="12">
        <f>+'[10]PLAN DE ACCION'!J8</f>
        <v>1</v>
      </c>
      <c r="L9" s="48">
        <v>3</v>
      </c>
      <c r="M9" s="12">
        <f>+'[10]PLAN DE ACCION'!K8</f>
        <v>0</v>
      </c>
      <c r="N9" s="12"/>
      <c r="O9" s="69">
        <v>1</v>
      </c>
      <c r="P9" s="12">
        <f>+'[10]PLAN DE ACCION'!L8</f>
        <v>0</v>
      </c>
      <c r="Q9" s="12"/>
      <c r="R9" s="62" t="s">
        <v>48</v>
      </c>
      <c r="S9" s="12"/>
      <c r="T9" s="10" t="s">
        <v>27</v>
      </c>
      <c r="U9" s="291">
        <f>+'[10]PLAN DE ACCION'!P8:P10</f>
        <v>0</v>
      </c>
      <c r="V9" s="291"/>
      <c r="W9" s="294">
        <v>28500000</v>
      </c>
      <c r="X9" s="291"/>
      <c r="Y9" s="295" t="s">
        <v>49</v>
      </c>
      <c r="Z9" s="291"/>
      <c r="AA9" s="295" t="s">
        <v>50</v>
      </c>
      <c r="AB9" s="291"/>
      <c r="AC9" s="16" t="s">
        <v>33</v>
      </c>
      <c r="AD9" s="194" t="s">
        <v>51</v>
      </c>
    </row>
    <row r="10" spans="2:30" ht="34.200000000000003" x14ac:dyDescent="0.3">
      <c r="B10" s="10">
        <v>2</v>
      </c>
      <c r="C10" s="114" t="s">
        <v>28</v>
      </c>
      <c r="D10" s="16" t="s">
        <v>34</v>
      </c>
      <c r="E10" s="10" t="s">
        <v>35</v>
      </c>
      <c r="F10" s="16" t="s">
        <v>36</v>
      </c>
      <c r="G10" s="16" t="s">
        <v>37</v>
      </c>
      <c r="H10" s="114" t="s">
        <v>36</v>
      </c>
      <c r="I10" s="12">
        <f>+'[10]PLAN DE ACCION'!I9</f>
        <v>0</v>
      </c>
      <c r="J10" s="12"/>
      <c r="K10" s="12">
        <f>+'[10]PLAN DE ACCION'!J9</f>
        <v>0</v>
      </c>
      <c r="L10" s="12"/>
      <c r="M10" s="12">
        <f>+'[10]PLAN DE ACCION'!K9</f>
        <v>2</v>
      </c>
      <c r="N10" s="12"/>
      <c r="O10" s="69">
        <v>1</v>
      </c>
      <c r="P10" s="12">
        <f>+'[10]PLAN DE ACCION'!L9</f>
        <v>2</v>
      </c>
      <c r="Q10" s="12"/>
      <c r="R10" s="12"/>
      <c r="S10" s="12"/>
      <c r="T10" s="10" t="s">
        <v>27</v>
      </c>
      <c r="U10" s="292"/>
      <c r="V10" s="292"/>
      <c r="W10" s="295"/>
      <c r="X10" s="292"/>
      <c r="Y10" s="295"/>
      <c r="Z10" s="292"/>
      <c r="AA10" s="295"/>
      <c r="AB10" s="292"/>
      <c r="AC10" s="16" t="s">
        <v>52</v>
      </c>
      <c r="AD10" s="49" t="s">
        <v>53</v>
      </c>
    </row>
    <row r="11" spans="2:30" ht="125.4" x14ac:dyDescent="0.3">
      <c r="B11" s="10">
        <v>3</v>
      </c>
      <c r="C11" s="114" t="s">
        <v>28</v>
      </c>
      <c r="D11" s="65" t="s">
        <v>38</v>
      </c>
      <c r="E11" s="65" t="s">
        <v>39</v>
      </c>
      <c r="F11" s="65" t="s">
        <v>54</v>
      </c>
      <c r="G11" s="10" t="s">
        <v>26</v>
      </c>
      <c r="H11" s="114" t="s">
        <v>55</v>
      </c>
      <c r="I11" s="12">
        <f>+'[10]PLAN DE ACCION'!I10</f>
        <v>0</v>
      </c>
      <c r="J11" s="12"/>
      <c r="K11" s="12">
        <f>+'[10]PLAN DE ACCION'!J10</f>
        <v>1</v>
      </c>
      <c r="L11" s="12"/>
      <c r="M11" s="12">
        <f>+'[10]PLAN DE ACCION'!K10</f>
        <v>1</v>
      </c>
      <c r="N11" s="12"/>
      <c r="O11" s="68">
        <v>0.5</v>
      </c>
      <c r="P11" s="12">
        <f>+'[10]PLAN DE ACCION'!L10</f>
        <v>1</v>
      </c>
      <c r="Q11" s="12"/>
      <c r="R11" s="12"/>
      <c r="S11" s="12"/>
      <c r="T11" s="10" t="s">
        <v>27</v>
      </c>
      <c r="U11" s="293"/>
      <c r="V11" s="293"/>
      <c r="W11" s="295"/>
      <c r="X11" s="293"/>
      <c r="Y11" s="295"/>
      <c r="Z11" s="293"/>
      <c r="AA11" s="295"/>
      <c r="AB11" s="293"/>
      <c r="AC11" s="16" t="s">
        <v>33</v>
      </c>
      <c r="AD11" s="49" t="s">
        <v>56</v>
      </c>
    </row>
  </sheetData>
  <mergeCells count="31">
    <mergeCell ref="E1:E4"/>
    <mergeCell ref="F1:T1"/>
    <mergeCell ref="F2:T4"/>
    <mergeCell ref="B6:B8"/>
    <mergeCell ref="C6:C8"/>
    <mergeCell ref="D6:D8"/>
    <mergeCell ref="E6:E8"/>
    <mergeCell ref="F6:F8"/>
    <mergeCell ref="G6:G8"/>
    <mergeCell ref="H6:H8"/>
    <mergeCell ref="I6:P6"/>
    <mergeCell ref="R6:AB6"/>
    <mergeCell ref="AC6:AC8"/>
    <mergeCell ref="AD6:AD8"/>
    <mergeCell ref="I7:J7"/>
    <mergeCell ref="K7:L7"/>
    <mergeCell ref="M7:N7"/>
    <mergeCell ref="P7:Q7"/>
    <mergeCell ref="R7:T7"/>
    <mergeCell ref="U7:V7"/>
    <mergeCell ref="AB9:AB11"/>
    <mergeCell ref="W7:X7"/>
    <mergeCell ref="Y7:Z7"/>
    <mergeCell ref="AA7:AB7"/>
    <mergeCell ref="U9:U11"/>
    <mergeCell ref="V9:V11"/>
    <mergeCell ref="W9:W11"/>
    <mergeCell ref="X9:X11"/>
    <mergeCell ref="Y9:Y11"/>
    <mergeCell ref="Z9:Z11"/>
    <mergeCell ref="AA9:AA11"/>
  </mergeCells>
  <pageMargins left="0.7" right="0.7" top="0.75" bottom="0.75" header="0.3" footer="0.3"/>
  <pageSetup paperSize="9" orientation="portrait" horizontalDpi="4294967295" verticalDpi="4294967295"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9"/>
  <sheetViews>
    <sheetView topLeftCell="U1" workbookViewId="0">
      <selection activeCell="AA9" sqref="AA9"/>
    </sheetView>
  </sheetViews>
  <sheetFormatPr baseColWidth="10" defaultRowHeight="14.4" x14ac:dyDescent="0.3"/>
  <cols>
    <col min="1" max="1" width="1.88671875" customWidth="1"/>
    <col min="2" max="2" width="5.88671875" customWidth="1"/>
    <col min="3" max="3" width="28.88671875" customWidth="1"/>
    <col min="4" max="4" width="21" customWidth="1"/>
    <col min="5" max="5" width="17.441406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1.33203125" bestFit="1" customWidth="1"/>
    <col min="19" max="19" width="18.33203125" bestFit="1" customWidth="1"/>
    <col min="20" max="20" width="11.33203125" bestFit="1" customWidth="1"/>
    <col min="21" max="29" width="14" customWidth="1"/>
    <col min="30" max="30" width="24.5546875" bestFit="1" customWidth="1"/>
    <col min="31" max="31" width="28.44140625" customWidth="1"/>
  </cols>
  <sheetData>
    <row r="1" spans="2:31" ht="15.6" x14ac:dyDescent="0.3">
      <c r="E1" s="233"/>
      <c r="F1" s="234" t="s">
        <v>0</v>
      </c>
      <c r="G1" s="234"/>
      <c r="H1" s="234"/>
      <c r="I1" s="234"/>
      <c r="J1" s="234"/>
      <c r="K1" s="234"/>
      <c r="L1" s="234"/>
      <c r="M1" s="234"/>
      <c r="N1" s="234"/>
      <c r="O1" s="234"/>
      <c r="P1" s="234"/>
      <c r="Q1" s="234"/>
      <c r="R1" s="234"/>
      <c r="S1" s="234"/>
      <c r="T1" s="234"/>
      <c r="U1" s="1" t="s">
        <v>1</v>
      </c>
      <c r="V1" s="1" t="s">
        <v>2</v>
      </c>
    </row>
    <row r="2" spans="2:31" x14ac:dyDescent="0.3">
      <c r="E2" s="233"/>
      <c r="F2" s="235" t="s">
        <v>3</v>
      </c>
      <c r="G2" s="235"/>
      <c r="H2" s="235"/>
      <c r="I2" s="235"/>
      <c r="J2" s="235"/>
      <c r="K2" s="235"/>
      <c r="L2" s="235"/>
      <c r="M2" s="235"/>
      <c r="N2" s="235"/>
      <c r="O2" s="235"/>
      <c r="P2" s="235"/>
      <c r="Q2" s="235"/>
      <c r="R2" s="235"/>
      <c r="S2" s="235"/>
      <c r="T2" s="235"/>
      <c r="U2" s="2" t="s">
        <v>4</v>
      </c>
      <c r="V2" s="3">
        <v>1</v>
      </c>
    </row>
    <row r="3" spans="2:31" x14ac:dyDescent="0.3">
      <c r="E3" s="233"/>
      <c r="F3" s="235"/>
      <c r="G3" s="235"/>
      <c r="H3" s="235"/>
      <c r="I3" s="235"/>
      <c r="J3" s="235"/>
      <c r="K3" s="235"/>
      <c r="L3" s="235"/>
      <c r="M3" s="235"/>
      <c r="N3" s="235"/>
      <c r="O3" s="235"/>
      <c r="P3" s="235"/>
      <c r="Q3" s="235"/>
      <c r="R3" s="235"/>
      <c r="S3" s="235"/>
      <c r="T3" s="235"/>
      <c r="U3" s="2" t="s">
        <v>5</v>
      </c>
      <c r="V3" s="4">
        <v>44651</v>
      </c>
    </row>
    <row r="4" spans="2:31" x14ac:dyDescent="0.3">
      <c r="E4" s="233"/>
      <c r="F4" s="235"/>
      <c r="G4" s="235"/>
      <c r="H4" s="235"/>
      <c r="I4" s="235"/>
      <c r="J4" s="235"/>
      <c r="K4" s="235"/>
      <c r="L4" s="235"/>
      <c r="M4" s="235"/>
      <c r="N4" s="235"/>
      <c r="O4" s="235"/>
      <c r="P4" s="235"/>
      <c r="Q4" s="235"/>
      <c r="R4" s="235"/>
      <c r="S4" s="235"/>
      <c r="T4" s="235"/>
      <c r="U4" s="2" t="s">
        <v>6</v>
      </c>
      <c r="V4" s="5" t="s">
        <v>7</v>
      </c>
    </row>
    <row r="6" spans="2:31" x14ac:dyDescent="0.3">
      <c r="B6" s="236" t="s">
        <v>8</v>
      </c>
      <c r="C6" s="236" t="s">
        <v>9</v>
      </c>
      <c r="D6" s="236" t="s">
        <v>10</v>
      </c>
      <c r="E6" s="236" t="s">
        <v>11</v>
      </c>
      <c r="F6" s="236" t="s">
        <v>12</v>
      </c>
      <c r="G6" s="236" t="s">
        <v>13</v>
      </c>
      <c r="H6" s="236" t="s">
        <v>14</v>
      </c>
      <c r="I6" s="246" t="s">
        <v>15</v>
      </c>
      <c r="J6" s="246"/>
      <c r="K6" s="247"/>
      <c r="L6" s="247"/>
      <c r="M6" s="247"/>
      <c r="N6" s="247"/>
      <c r="O6" s="247"/>
      <c r="P6" s="247"/>
      <c r="Q6" s="6"/>
      <c r="R6" s="248" t="s">
        <v>16</v>
      </c>
      <c r="S6" s="249"/>
      <c r="T6" s="249"/>
      <c r="U6" s="249"/>
      <c r="V6" s="249"/>
      <c r="W6" s="249"/>
      <c r="X6" s="249"/>
      <c r="Y6" s="249"/>
      <c r="Z6" s="249"/>
      <c r="AA6" s="249"/>
      <c r="AB6" s="249"/>
      <c r="AC6" s="246"/>
      <c r="AD6" s="236" t="s">
        <v>17</v>
      </c>
      <c r="AE6" s="236" t="s">
        <v>18</v>
      </c>
    </row>
    <row r="7" spans="2:31" x14ac:dyDescent="0.3">
      <c r="B7" s="236"/>
      <c r="C7" s="236"/>
      <c r="D7" s="236"/>
      <c r="E7" s="236"/>
      <c r="F7" s="236"/>
      <c r="G7" s="236"/>
      <c r="H7" s="236"/>
      <c r="I7" s="243">
        <v>2020</v>
      </c>
      <c r="J7" s="244"/>
      <c r="K7" s="243">
        <v>2021</v>
      </c>
      <c r="L7" s="244"/>
      <c r="M7" s="238">
        <v>2022</v>
      </c>
      <c r="N7" s="237"/>
      <c r="O7" s="108"/>
      <c r="P7" s="236">
        <v>2023</v>
      </c>
      <c r="Q7" s="236"/>
      <c r="R7" s="238" t="s">
        <v>19</v>
      </c>
      <c r="S7" s="239"/>
      <c r="T7" s="237"/>
      <c r="U7" s="236">
        <v>2020</v>
      </c>
      <c r="V7" s="236"/>
      <c r="W7" s="236">
        <v>2021</v>
      </c>
      <c r="X7" s="236"/>
      <c r="Y7" s="238">
        <v>2022</v>
      </c>
      <c r="Z7" s="237"/>
      <c r="AA7" s="22"/>
      <c r="AB7" s="238">
        <v>2023</v>
      </c>
      <c r="AC7" s="237"/>
      <c r="AD7" s="236"/>
      <c r="AE7" s="236"/>
    </row>
    <row r="8" spans="2:31" x14ac:dyDescent="0.3">
      <c r="B8" s="236"/>
      <c r="C8" s="236"/>
      <c r="D8" s="236"/>
      <c r="E8" s="236"/>
      <c r="F8" s="236"/>
      <c r="G8" s="236"/>
      <c r="H8" s="236"/>
      <c r="I8" s="7" t="s">
        <v>20</v>
      </c>
      <c r="J8" s="7" t="s">
        <v>21</v>
      </c>
      <c r="K8" s="7" t="s">
        <v>20</v>
      </c>
      <c r="L8" s="7" t="s">
        <v>21</v>
      </c>
      <c r="M8" s="7" t="s">
        <v>20</v>
      </c>
      <c r="N8" s="7" t="s">
        <v>21</v>
      </c>
      <c r="O8" s="107"/>
      <c r="P8" s="7" t="s">
        <v>20</v>
      </c>
      <c r="Q8" s="7" t="s">
        <v>21</v>
      </c>
      <c r="R8" s="8" t="s">
        <v>22</v>
      </c>
      <c r="S8" s="9" t="s">
        <v>23</v>
      </c>
      <c r="T8" s="9" t="s">
        <v>24</v>
      </c>
      <c r="U8" s="7" t="s">
        <v>20</v>
      </c>
      <c r="V8" s="7" t="s">
        <v>21</v>
      </c>
      <c r="W8" s="7" t="s">
        <v>20</v>
      </c>
      <c r="X8" s="7" t="s">
        <v>21</v>
      </c>
      <c r="Y8" s="7" t="s">
        <v>20</v>
      </c>
      <c r="Z8" s="7" t="s">
        <v>21</v>
      </c>
      <c r="AA8" s="23" t="s">
        <v>47</v>
      </c>
      <c r="AB8" s="7" t="s">
        <v>20</v>
      </c>
      <c r="AC8" s="7" t="s">
        <v>21</v>
      </c>
      <c r="AD8" s="236"/>
      <c r="AE8" s="236"/>
    </row>
    <row r="9" spans="2:31" ht="68.400000000000006" x14ac:dyDescent="0.3">
      <c r="B9" s="10">
        <v>1</v>
      </c>
      <c r="C9" s="11" t="s">
        <v>25</v>
      </c>
      <c r="D9" s="20" t="s">
        <v>40</v>
      </c>
      <c r="E9" s="20" t="s">
        <v>41</v>
      </c>
      <c r="F9" s="11" t="s">
        <v>42</v>
      </c>
      <c r="G9" s="10" t="s">
        <v>26</v>
      </c>
      <c r="H9" s="19" t="s">
        <v>43</v>
      </c>
      <c r="I9" s="12">
        <v>0</v>
      </c>
      <c r="J9" s="12"/>
      <c r="K9" s="12">
        <v>1</v>
      </c>
      <c r="L9" s="12"/>
      <c r="M9" s="12">
        <v>1</v>
      </c>
      <c r="N9" s="12">
        <v>1</v>
      </c>
      <c r="O9" s="110">
        <v>1</v>
      </c>
      <c r="P9" s="12">
        <v>1</v>
      </c>
      <c r="Q9" s="12"/>
      <c r="R9" s="17" t="s">
        <v>44</v>
      </c>
      <c r="S9" s="12" t="s">
        <v>27</v>
      </c>
      <c r="T9" s="13"/>
      <c r="U9" s="14">
        <f>+'[11]PLAN DE ACCION'!P8</f>
        <v>0</v>
      </c>
      <c r="V9" s="14"/>
      <c r="W9" s="14">
        <v>0</v>
      </c>
      <c r="X9" s="14"/>
      <c r="Y9" s="14">
        <v>0</v>
      </c>
      <c r="Z9" s="14"/>
      <c r="AA9" s="24">
        <v>1</v>
      </c>
      <c r="AB9" s="14">
        <v>0</v>
      </c>
      <c r="AC9" s="14"/>
      <c r="AD9" s="21" t="s">
        <v>45</v>
      </c>
      <c r="AE9" s="18" t="s">
        <v>46</v>
      </c>
    </row>
  </sheetData>
  <mergeCells count="23">
    <mergeCell ref="AD6:AD8"/>
    <mergeCell ref="AE6:AE8"/>
    <mergeCell ref="I7:J7"/>
    <mergeCell ref="K7:L7"/>
    <mergeCell ref="M7:N7"/>
    <mergeCell ref="P7:Q7"/>
    <mergeCell ref="R7:T7"/>
    <mergeCell ref="U7:V7"/>
    <mergeCell ref="W7:X7"/>
    <mergeCell ref="Y7:Z7"/>
    <mergeCell ref="I6:P6"/>
    <mergeCell ref="R6:AC6"/>
    <mergeCell ref="AB7:AC7"/>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28"/>
  <sheetViews>
    <sheetView topLeftCell="C1" zoomScale="50" zoomScaleNormal="50" workbookViewId="0">
      <selection activeCell="F1" sqref="F1:T1"/>
    </sheetView>
  </sheetViews>
  <sheetFormatPr baseColWidth="10" defaultRowHeight="14.4" x14ac:dyDescent="0.3"/>
  <cols>
    <col min="1" max="1" width="1.88671875" style="41" customWidth="1"/>
    <col min="2" max="2" width="5.88671875" style="41" customWidth="1"/>
    <col min="3" max="3" width="28.88671875" style="41" customWidth="1"/>
    <col min="4" max="4" width="35.33203125" style="41" customWidth="1"/>
    <col min="5" max="5" width="31.6640625" style="41" customWidth="1"/>
    <col min="6" max="6" width="14.5546875" style="41" customWidth="1"/>
    <col min="7" max="8" width="16.109375" style="41" customWidth="1"/>
    <col min="9" max="9" width="8.6640625" style="41" customWidth="1"/>
    <col min="10" max="10" width="9.88671875" style="41" customWidth="1"/>
    <col min="11" max="11" width="8.33203125" style="41" customWidth="1"/>
    <col min="12" max="12" width="10.109375" style="41" customWidth="1"/>
    <col min="13" max="13" width="8.109375" style="41" customWidth="1"/>
    <col min="14" max="15" width="9.44140625" style="41" customWidth="1"/>
    <col min="16" max="16" width="7.44140625" style="41" customWidth="1"/>
    <col min="17" max="17" width="9.6640625" style="41" customWidth="1"/>
    <col min="18" max="18" width="21.33203125" style="41" bestFit="1" customWidth="1"/>
    <col min="19" max="19" width="18.33203125" style="41" bestFit="1" customWidth="1"/>
    <col min="20" max="20" width="11.33203125" style="41" bestFit="1" customWidth="1"/>
    <col min="21" max="21" width="13.88671875" style="41" bestFit="1" customWidth="1"/>
    <col min="22" max="22" width="14" style="41" customWidth="1"/>
    <col min="23" max="23" width="14.88671875" style="41" bestFit="1" customWidth="1"/>
    <col min="24" max="24" width="16.44140625" style="41" customWidth="1"/>
    <col min="25" max="25" width="16.33203125" style="41" customWidth="1"/>
    <col min="26" max="26" width="14" style="41" customWidth="1"/>
    <col min="27" max="27" width="16.88671875" style="41" customWidth="1"/>
    <col min="28" max="28" width="14" style="41" customWidth="1"/>
    <col min="29" max="29" width="27.88671875" style="41" customWidth="1"/>
    <col min="30" max="30" width="127.5546875" style="41" customWidth="1"/>
    <col min="31" max="16384" width="11.5546875" style="41"/>
  </cols>
  <sheetData>
    <row r="1" spans="2:30" ht="15.6" x14ac:dyDescent="0.3">
      <c r="E1" s="233"/>
      <c r="F1" s="234" t="s">
        <v>0</v>
      </c>
      <c r="G1" s="234"/>
      <c r="H1" s="234"/>
      <c r="I1" s="234"/>
      <c r="J1" s="234"/>
      <c r="K1" s="234"/>
      <c r="L1" s="234"/>
      <c r="M1" s="234"/>
      <c r="N1" s="234"/>
      <c r="O1" s="234"/>
      <c r="P1" s="234"/>
      <c r="Q1" s="234"/>
      <c r="R1" s="234"/>
      <c r="S1" s="234"/>
      <c r="T1" s="234"/>
      <c r="U1" s="1" t="s">
        <v>1</v>
      </c>
      <c r="V1" s="1" t="s">
        <v>2</v>
      </c>
    </row>
    <row r="2" spans="2:30" x14ac:dyDescent="0.3">
      <c r="E2" s="233"/>
      <c r="F2" s="235" t="s">
        <v>3</v>
      </c>
      <c r="G2" s="235"/>
      <c r="H2" s="235"/>
      <c r="I2" s="235"/>
      <c r="J2" s="235"/>
      <c r="K2" s="235"/>
      <c r="L2" s="235"/>
      <c r="M2" s="235"/>
      <c r="N2" s="235"/>
      <c r="O2" s="235"/>
      <c r="P2" s="235"/>
      <c r="Q2" s="235"/>
      <c r="R2" s="235"/>
      <c r="S2" s="235"/>
      <c r="T2" s="235"/>
      <c r="U2" s="5" t="s">
        <v>4</v>
      </c>
      <c r="V2" s="3">
        <v>1</v>
      </c>
    </row>
    <row r="3" spans="2:30" x14ac:dyDescent="0.3">
      <c r="E3" s="233"/>
      <c r="F3" s="235"/>
      <c r="G3" s="235"/>
      <c r="H3" s="235"/>
      <c r="I3" s="235"/>
      <c r="J3" s="235"/>
      <c r="K3" s="235"/>
      <c r="L3" s="235"/>
      <c r="M3" s="235"/>
      <c r="N3" s="235"/>
      <c r="O3" s="235"/>
      <c r="P3" s="235"/>
      <c r="Q3" s="235"/>
      <c r="R3" s="235"/>
      <c r="S3" s="235"/>
      <c r="T3" s="235"/>
      <c r="U3" s="5" t="s">
        <v>5</v>
      </c>
      <c r="V3" s="4">
        <v>44651</v>
      </c>
    </row>
    <row r="4" spans="2:30" x14ac:dyDescent="0.3">
      <c r="E4" s="233"/>
      <c r="F4" s="235"/>
      <c r="G4" s="235"/>
      <c r="H4" s="235"/>
      <c r="I4" s="235"/>
      <c r="J4" s="235"/>
      <c r="K4" s="235"/>
      <c r="L4" s="235"/>
      <c r="M4" s="235"/>
      <c r="N4" s="235"/>
      <c r="O4" s="235"/>
      <c r="P4" s="235"/>
      <c r="Q4" s="235"/>
      <c r="R4" s="235"/>
      <c r="S4" s="235"/>
      <c r="T4" s="235"/>
      <c r="U4" s="5" t="s">
        <v>6</v>
      </c>
      <c r="V4" s="5" t="s">
        <v>7</v>
      </c>
    </row>
    <row r="6" spans="2:30" x14ac:dyDescent="0.3">
      <c r="B6" s="236" t="s">
        <v>8</v>
      </c>
      <c r="C6" s="236" t="s">
        <v>9</v>
      </c>
      <c r="D6" s="236" t="s">
        <v>10</v>
      </c>
      <c r="E6" s="236" t="s">
        <v>11</v>
      </c>
      <c r="F6" s="236" t="s">
        <v>12</v>
      </c>
      <c r="G6" s="236" t="s">
        <v>13</v>
      </c>
      <c r="H6" s="236" t="s">
        <v>14</v>
      </c>
      <c r="I6" s="237" t="s">
        <v>15</v>
      </c>
      <c r="J6" s="237"/>
      <c r="K6" s="236"/>
      <c r="L6" s="236"/>
      <c r="M6" s="236"/>
      <c r="N6" s="236"/>
      <c r="O6" s="236"/>
      <c r="P6" s="236"/>
      <c r="Q6" s="103"/>
      <c r="R6" s="238" t="s">
        <v>16</v>
      </c>
      <c r="S6" s="239"/>
      <c r="T6" s="239"/>
      <c r="U6" s="239"/>
      <c r="V6" s="239"/>
      <c r="W6" s="239"/>
      <c r="X6" s="239"/>
      <c r="Y6" s="239"/>
      <c r="Z6" s="239"/>
      <c r="AA6" s="239"/>
      <c r="AB6" s="237"/>
      <c r="AC6" s="236" t="s">
        <v>17</v>
      </c>
      <c r="AD6" s="236" t="s">
        <v>18</v>
      </c>
    </row>
    <row r="7" spans="2:30" x14ac:dyDescent="0.3">
      <c r="B7" s="236"/>
      <c r="C7" s="236"/>
      <c r="D7" s="236"/>
      <c r="E7" s="236"/>
      <c r="F7" s="236"/>
      <c r="G7" s="236"/>
      <c r="H7" s="236"/>
      <c r="I7" s="243">
        <v>2020</v>
      </c>
      <c r="J7" s="244"/>
      <c r="K7" s="243">
        <v>2021</v>
      </c>
      <c r="L7" s="244"/>
      <c r="M7" s="238">
        <v>2022</v>
      </c>
      <c r="N7" s="237"/>
      <c r="O7" s="108"/>
      <c r="P7" s="236">
        <v>2023</v>
      </c>
      <c r="Q7" s="236"/>
      <c r="R7" s="238" t="s">
        <v>19</v>
      </c>
      <c r="S7" s="239"/>
      <c r="T7" s="237"/>
      <c r="U7" s="236">
        <v>2020</v>
      </c>
      <c r="V7" s="236"/>
      <c r="W7" s="236">
        <v>2021</v>
      </c>
      <c r="X7" s="236"/>
      <c r="Y7" s="236">
        <v>2022</v>
      </c>
      <c r="Z7" s="236"/>
      <c r="AA7" s="236">
        <v>2023</v>
      </c>
      <c r="AB7" s="236"/>
      <c r="AC7" s="236"/>
      <c r="AD7" s="236"/>
    </row>
    <row r="8" spans="2:30" x14ac:dyDescent="0.3">
      <c r="B8" s="236"/>
      <c r="C8" s="236"/>
      <c r="D8" s="236"/>
      <c r="E8" s="236"/>
      <c r="F8" s="236"/>
      <c r="G8" s="236"/>
      <c r="H8" s="236"/>
      <c r="I8" s="102" t="s">
        <v>20</v>
      </c>
      <c r="J8" s="102" t="s">
        <v>21</v>
      </c>
      <c r="K8" s="102" t="s">
        <v>20</v>
      </c>
      <c r="L8" s="102" t="s">
        <v>21</v>
      </c>
      <c r="M8" s="102" t="s">
        <v>20</v>
      </c>
      <c r="N8" s="102" t="s">
        <v>21</v>
      </c>
      <c r="O8" s="107"/>
      <c r="P8" s="102" t="s">
        <v>20</v>
      </c>
      <c r="Q8" s="102" t="s">
        <v>21</v>
      </c>
      <c r="R8" s="102" t="s">
        <v>22</v>
      </c>
      <c r="S8" s="102" t="s">
        <v>23</v>
      </c>
      <c r="T8" s="102" t="s">
        <v>24</v>
      </c>
      <c r="U8" s="102" t="s">
        <v>20</v>
      </c>
      <c r="V8" s="102" t="s">
        <v>21</v>
      </c>
      <c r="W8" s="102" t="s">
        <v>20</v>
      </c>
      <c r="X8" s="102" t="s">
        <v>21</v>
      </c>
      <c r="Y8" s="102" t="s">
        <v>20</v>
      </c>
      <c r="Z8" s="102" t="s">
        <v>21</v>
      </c>
      <c r="AA8" s="102" t="s">
        <v>20</v>
      </c>
      <c r="AB8" s="102" t="s">
        <v>21</v>
      </c>
      <c r="AC8" s="236"/>
      <c r="AD8" s="236"/>
    </row>
    <row r="9" spans="2:30" ht="79.8" x14ac:dyDescent="0.3">
      <c r="B9" s="10">
        <v>1</v>
      </c>
      <c r="C9" s="38" t="s">
        <v>25</v>
      </c>
      <c r="D9" s="38" t="s">
        <v>112</v>
      </c>
      <c r="E9" s="38" t="s">
        <v>113</v>
      </c>
      <c r="F9" s="38" t="s">
        <v>114</v>
      </c>
      <c r="G9" s="10" t="s">
        <v>26</v>
      </c>
      <c r="H9" s="38" t="s">
        <v>115</v>
      </c>
      <c r="I9" s="12">
        <f>+'[2]PLAN DE ACCION'!I8</f>
        <v>1</v>
      </c>
      <c r="J9" s="12">
        <v>1</v>
      </c>
      <c r="K9" s="12">
        <f>+'[2]PLAN DE ACCION'!J8</f>
        <v>1</v>
      </c>
      <c r="L9" s="12">
        <v>1</v>
      </c>
      <c r="M9" s="12">
        <f>+'[2]PLAN DE ACCION'!K8</f>
        <v>1</v>
      </c>
      <c r="N9" s="12">
        <v>1</v>
      </c>
      <c r="O9" s="69">
        <v>1</v>
      </c>
      <c r="P9" s="12">
        <f>+'[2]PLAN DE ACCION'!L8</f>
        <v>1</v>
      </c>
      <c r="Q9" s="12"/>
      <c r="R9" s="10"/>
      <c r="S9" s="10" t="s">
        <v>27</v>
      </c>
      <c r="T9" s="10"/>
      <c r="U9" s="104">
        <f>+'[2]PLAN DE ACCION'!P8</f>
        <v>26400000</v>
      </c>
      <c r="V9" s="12"/>
      <c r="W9" s="104">
        <f>+'[2]PLAN DE ACCION'!Q8</f>
        <v>27192000</v>
      </c>
      <c r="X9" s="12"/>
      <c r="Y9" s="104">
        <f>+'[2]PLAN DE ACCION'!R8</f>
        <v>28007760</v>
      </c>
      <c r="Z9" s="12"/>
      <c r="AA9" s="104">
        <f>+'[2]PLAN DE ACCION'!S8</f>
        <v>28847992.800000001</v>
      </c>
      <c r="AB9" s="12"/>
      <c r="AC9" s="38" t="s">
        <v>116</v>
      </c>
      <c r="AD9" s="38" t="s">
        <v>367</v>
      </c>
    </row>
    <row r="10" spans="2:30" ht="80.400000000000006" x14ac:dyDescent="0.3">
      <c r="B10" s="10">
        <v>2</v>
      </c>
      <c r="C10" s="38" t="s">
        <v>25</v>
      </c>
      <c r="D10" s="16" t="s">
        <v>202</v>
      </c>
      <c r="E10" s="16" t="s">
        <v>203</v>
      </c>
      <c r="F10" s="16" t="s">
        <v>204</v>
      </c>
      <c r="G10" s="10" t="s">
        <v>26</v>
      </c>
      <c r="H10" s="38" t="s">
        <v>205</v>
      </c>
      <c r="I10" s="12">
        <f>+'[2]PLAN DE ACCION'!I9</f>
        <v>0</v>
      </c>
      <c r="J10" s="12"/>
      <c r="K10" s="12">
        <f>+'[2]PLAN DE ACCION'!J9</f>
        <v>1</v>
      </c>
      <c r="L10" s="12">
        <v>1</v>
      </c>
      <c r="M10" s="12">
        <f>+'[2]PLAN DE ACCION'!K9</f>
        <v>1</v>
      </c>
      <c r="N10" s="12">
        <v>1</v>
      </c>
      <c r="O10" s="69">
        <v>1</v>
      </c>
      <c r="P10" s="12">
        <f>+'[2]PLAN DE ACCION'!L9</f>
        <v>1</v>
      </c>
      <c r="Q10" s="12"/>
      <c r="R10" s="10" t="s">
        <v>27</v>
      </c>
      <c r="S10" s="10"/>
      <c r="T10" s="10"/>
      <c r="U10" s="104">
        <f>+'[2]PLAN DE ACCION'!P9</f>
        <v>0</v>
      </c>
      <c r="V10" s="12"/>
      <c r="W10" s="104">
        <f>+'[2]PLAN DE ACCION'!Q9</f>
        <v>0</v>
      </c>
      <c r="X10" s="12"/>
      <c r="Y10" s="104">
        <f>+'[2]PLAN DE ACCION'!R9</f>
        <v>0</v>
      </c>
      <c r="Z10" s="12"/>
      <c r="AA10" s="104">
        <f>+'[2]PLAN DE ACCION'!S9</f>
        <v>0</v>
      </c>
      <c r="AB10" s="12"/>
      <c r="AC10" s="16" t="s">
        <v>206</v>
      </c>
      <c r="AD10" s="38" t="s">
        <v>368</v>
      </c>
    </row>
    <row r="11" spans="2:30" ht="172.8" x14ac:dyDescent="0.3">
      <c r="B11" s="10">
        <v>3</v>
      </c>
      <c r="C11" s="38" t="s">
        <v>28</v>
      </c>
      <c r="D11" s="16" t="s">
        <v>29</v>
      </c>
      <c r="E11" s="16" t="s">
        <v>30</v>
      </c>
      <c r="F11" s="16" t="s">
        <v>31</v>
      </c>
      <c r="G11" s="16" t="s">
        <v>26</v>
      </c>
      <c r="H11" s="65" t="s">
        <v>32</v>
      </c>
      <c r="I11" s="12">
        <f>+'[2]PLAN DE ACCION'!I10</f>
        <v>0</v>
      </c>
      <c r="J11" s="12"/>
      <c r="K11" s="12">
        <f>+'[2]PLAN DE ACCION'!J10</f>
        <v>1</v>
      </c>
      <c r="L11" s="12">
        <v>1</v>
      </c>
      <c r="M11" s="12">
        <f>+'[2]PLAN DE ACCION'!K10</f>
        <v>0</v>
      </c>
      <c r="N11" s="12"/>
      <c r="O11" s="69">
        <v>1</v>
      </c>
      <c r="P11" s="12">
        <f>+'[2]PLAN DE ACCION'!L10</f>
        <v>0</v>
      </c>
      <c r="Q11" s="12"/>
      <c r="R11" s="10"/>
      <c r="S11" s="10"/>
      <c r="T11" s="10" t="s">
        <v>27</v>
      </c>
      <c r="U11" s="104">
        <f>+'[2]PLAN DE ACCION'!P10</f>
        <v>0</v>
      </c>
      <c r="V11" s="12"/>
      <c r="W11" s="104" t="str">
        <f>+'[2]PLAN DE ACCION'!Q10</f>
        <v>$ 28.500.000</v>
      </c>
      <c r="X11" s="12"/>
      <c r="Y11" s="104" t="str">
        <f>+'[2]PLAN DE ACCION'!R10</f>
        <v>$ 48.255.000</v>
      </c>
      <c r="Z11" s="12"/>
      <c r="AA11" s="104" t="str">
        <f>+'[2]PLAN DE ACCION'!S10</f>
        <v>$58.398.000</v>
      </c>
      <c r="AB11" s="12"/>
      <c r="AC11" s="16" t="s">
        <v>33</v>
      </c>
      <c r="AD11" s="38" t="s">
        <v>369</v>
      </c>
    </row>
    <row r="12" spans="2:30" ht="43.2" x14ac:dyDescent="0.3">
      <c r="B12" s="10">
        <v>4</v>
      </c>
      <c r="C12" s="38" t="s">
        <v>28</v>
      </c>
      <c r="D12" s="16" t="s">
        <v>34</v>
      </c>
      <c r="E12" s="10" t="s">
        <v>35</v>
      </c>
      <c r="F12" s="16" t="s">
        <v>36</v>
      </c>
      <c r="G12" s="16" t="s">
        <v>37</v>
      </c>
      <c r="H12" s="38" t="s">
        <v>36</v>
      </c>
      <c r="I12" s="12">
        <f>+'[2]PLAN DE ACCION'!I11</f>
        <v>0</v>
      </c>
      <c r="J12" s="12"/>
      <c r="K12" s="12">
        <f>+'[2]PLAN DE ACCION'!J11</f>
        <v>1</v>
      </c>
      <c r="L12" s="12">
        <v>1</v>
      </c>
      <c r="M12" s="12">
        <f>+'[2]PLAN DE ACCION'!K11</f>
        <v>2</v>
      </c>
      <c r="N12" s="12"/>
      <c r="O12" s="69">
        <v>1</v>
      </c>
      <c r="P12" s="12">
        <f>+'[2]PLAN DE ACCION'!L11</f>
        <v>1</v>
      </c>
      <c r="Q12" s="12"/>
      <c r="R12" s="10"/>
      <c r="S12" s="10"/>
      <c r="T12" s="10" t="s">
        <v>27</v>
      </c>
      <c r="U12" s="104">
        <f>+'[2]PLAN DE ACCION'!P11</f>
        <v>0</v>
      </c>
      <c r="V12" s="12"/>
      <c r="W12" s="104">
        <f>+'[2]PLAN DE ACCION'!Q11</f>
        <v>0</v>
      </c>
      <c r="X12" s="12"/>
      <c r="Y12" s="104">
        <f>+'[2]PLAN DE ACCION'!R11</f>
        <v>0</v>
      </c>
      <c r="Z12" s="12"/>
      <c r="AA12" s="104">
        <f>+'[2]PLAN DE ACCION'!S11</f>
        <v>0</v>
      </c>
      <c r="AB12" s="12"/>
      <c r="AC12" s="16" t="s">
        <v>33</v>
      </c>
      <c r="AD12" s="62" t="s">
        <v>370</v>
      </c>
    </row>
    <row r="13" spans="2:30" ht="68.400000000000006" x14ac:dyDescent="0.3">
      <c r="B13" s="10">
        <v>5</v>
      </c>
      <c r="C13" s="38" t="s">
        <v>28</v>
      </c>
      <c r="D13" s="65" t="s">
        <v>38</v>
      </c>
      <c r="E13" s="65" t="s">
        <v>39</v>
      </c>
      <c r="F13" s="65" t="s">
        <v>371</v>
      </c>
      <c r="G13" s="10" t="s">
        <v>26</v>
      </c>
      <c r="H13" s="38" t="s">
        <v>372</v>
      </c>
      <c r="I13" s="12">
        <f>+'[2]PLAN DE ACCION'!I12</f>
        <v>0</v>
      </c>
      <c r="J13" s="12"/>
      <c r="K13" s="12">
        <f>+'[2]PLAN DE ACCION'!J12</f>
        <v>1</v>
      </c>
      <c r="L13" s="12">
        <v>1</v>
      </c>
      <c r="M13" s="12">
        <f>+'[2]PLAN DE ACCION'!K12</f>
        <v>1</v>
      </c>
      <c r="N13" s="12"/>
      <c r="O13" s="69">
        <v>1</v>
      </c>
      <c r="P13" s="12">
        <f>+'[2]PLAN DE ACCION'!L12</f>
        <v>1</v>
      </c>
      <c r="Q13" s="12"/>
      <c r="R13" s="10"/>
      <c r="S13" s="10"/>
      <c r="T13" s="10" t="s">
        <v>27</v>
      </c>
      <c r="U13" s="104">
        <f>+'[2]PLAN DE ACCION'!P12</f>
        <v>0</v>
      </c>
      <c r="V13" s="12"/>
      <c r="W13" s="104">
        <f>+'[2]PLAN DE ACCION'!Q12</f>
        <v>0</v>
      </c>
      <c r="X13" s="12"/>
      <c r="Y13" s="104">
        <f>+'[2]PLAN DE ACCION'!R12</f>
        <v>0</v>
      </c>
      <c r="Z13" s="12"/>
      <c r="AA13" s="104">
        <f>+'[2]PLAN DE ACCION'!S12</f>
        <v>0</v>
      </c>
      <c r="AB13" s="12"/>
      <c r="AC13" s="16" t="s">
        <v>33</v>
      </c>
      <c r="AD13" s="12"/>
    </row>
    <row r="14" spans="2:30" ht="34.200000000000003" x14ac:dyDescent="0.3">
      <c r="B14" s="35">
        <v>6</v>
      </c>
      <c r="C14" s="65" t="s">
        <v>265</v>
      </c>
      <c r="D14" s="65" t="s">
        <v>373</v>
      </c>
      <c r="E14" s="65" t="s">
        <v>374</v>
      </c>
      <c r="F14" s="34" t="s">
        <v>375</v>
      </c>
      <c r="G14" s="35" t="s">
        <v>26</v>
      </c>
      <c r="H14" s="105" t="s">
        <v>376</v>
      </c>
      <c r="I14" s="12">
        <f>+'[2]PLAN DE ACCION'!I13</f>
        <v>0</v>
      </c>
      <c r="J14" s="12"/>
      <c r="K14" s="12">
        <f>+'[2]PLAN DE ACCION'!J13</f>
        <v>1</v>
      </c>
      <c r="L14" s="12">
        <v>1</v>
      </c>
      <c r="M14" s="12">
        <f>+'[2]PLAN DE ACCION'!K13</f>
        <v>1</v>
      </c>
      <c r="N14" s="12"/>
      <c r="O14" s="69">
        <v>1</v>
      </c>
      <c r="P14" s="12">
        <f>+'[2]PLAN DE ACCION'!L13</f>
        <v>1</v>
      </c>
      <c r="Q14" s="12"/>
      <c r="R14" s="35"/>
      <c r="S14" s="35" t="s">
        <v>27</v>
      </c>
      <c r="T14" s="35"/>
      <c r="U14" s="104">
        <f>+'[2]PLAN DE ACCION'!P13</f>
        <v>0</v>
      </c>
      <c r="V14" s="12"/>
      <c r="W14" s="104">
        <f>+'[2]PLAN DE ACCION'!Q13</f>
        <v>33600000</v>
      </c>
      <c r="X14" s="12"/>
      <c r="Y14" s="104">
        <f>+'[2]PLAN DE ACCION'!R13</f>
        <v>34608000</v>
      </c>
      <c r="Z14" s="12"/>
      <c r="AA14" s="104">
        <f>+'[2]PLAN DE ACCION'!S13</f>
        <v>35646240</v>
      </c>
      <c r="AB14" s="12"/>
      <c r="AC14" s="35" t="s">
        <v>206</v>
      </c>
      <c r="AD14" s="62" t="s">
        <v>377</v>
      </c>
    </row>
    <row r="15" spans="2:30" ht="28.8" x14ac:dyDescent="0.3">
      <c r="B15" s="10">
        <v>7</v>
      </c>
      <c r="C15" s="38" t="s">
        <v>265</v>
      </c>
      <c r="D15" s="16" t="s">
        <v>266</v>
      </c>
      <c r="E15" s="16" t="s">
        <v>267</v>
      </c>
      <c r="F15" s="16" t="s">
        <v>268</v>
      </c>
      <c r="G15" s="16" t="s">
        <v>26</v>
      </c>
      <c r="H15" s="65" t="s">
        <v>269</v>
      </c>
      <c r="I15" s="12">
        <f>+'[2]PLAN DE ACCION'!I14</f>
        <v>0</v>
      </c>
      <c r="J15" s="12"/>
      <c r="K15" s="12">
        <f>+'[2]PLAN DE ACCION'!J14</f>
        <v>1</v>
      </c>
      <c r="L15" s="12">
        <v>1</v>
      </c>
      <c r="M15" s="12">
        <f>+'[2]PLAN DE ACCION'!K14</f>
        <v>1</v>
      </c>
      <c r="N15" s="12"/>
      <c r="O15" s="69">
        <v>1</v>
      </c>
      <c r="P15" s="12">
        <f>+'[2]PLAN DE ACCION'!L14</f>
        <v>1</v>
      </c>
      <c r="Q15" s="12"/>
      <c r="R15" s="10"/>
      <c r="S15" s="10"/>
      <c r="T15" s="10" t="s">
        <v>27</v>
      </c>
      <c r="U15" s="104">
        <f>+'[2]PLAN DE ACCION'!P14</f>
        <v>0</v>
      </c>
      <c r="V15" s="12"/>
      <c r="W15" s="104">
        <f>+'[2]PLAN DE ACCION'!Q14</f>
        <v>2800000</v>
      </c>
      <c r="X15" s="12"/>
      <c r="Y15" s="104">
        <f>+'[2]PLAN DE ACCION'!R14</f>
        <v>2884000</v>
      </c>
      <c r="Z15" s="12"/>
      <c r="AA15" s="104">
        <f>+'[2]PLAN DE ACCION'!S14</f>
        <v>2970520</v>
      </c>
      <c r="AB15" s="12"/>
      <c r="AC15" s="35" t="s">
        <v>206</v>
      </c>
      <c r="AD15" s="62" t="s">
        <v>378</v>
      </c>
    </row>
    <row r="16" spans="2:30" ht="57" x14ac:dyDescent="0.3">
      <c r="B16" s="35">
        <v>8</v>
      </c>
      <c r="C16" s="242" t="s">
        <v>265</v>
      </c>
      <c r="D16" s="242" t="s">
        <v>379</v>
      </c>
      <c r="E16" s="38" t="s">
        <v>380</v>
      </c>
      <c r="F16" s="38" t="s">
        <v>381</v>
      </c>
      <c r="G16" s="10" t="s">
        <v>26</v>
      </c>
      <c r="H16" s="38" t="s">
        <v>382</v>
      </c>
      <c r="I16" s="12">
        <f>+'[2]PLAN DE ACCION'!I16</f>
        <v>0</v>
      </c>
      <c r="J16" s="12"/>
      <c r="K16" s="12">
        <f>+'[2]PLAN DE ACCION'!J16</f>
        <v>1</v>
      </c>
      <c r="L16" s="12">
        <v>1</v>
      </c>
      <c r="M16" s="12">
        <f>+'[2]PLAN DE ACCION'!K16</f>
        <v>1</v>
      </c>
      <c r="N16" s="12"/>
      <c r="O16" s="69">
        <v>1</v>
      </c>
      <c r="P16" s="12">
        <f>+'[2]PLAN DE ACCION'!L16</f>
        <v>1</v>
      </c>
      <c r="Q16" s="12"/>
      <c r="R16" s="10"/>
      <c r="S16" s="10"/>
      <c r="T16" s="10" t="s">
        <v>27</v>
      </c>
      <c r="U16" s="104">
        <f>+'[2]PLAN DE ACCION'!P16</f>
        <v>0</v>
      </c>
      <c r="V16" s="12"/>
      <c r="W16" s="104">
        <v>18000000</v>
      </c>
      <c r="X16" s="104">
        <v>17760833</v>
      </c>
      <c r="Y16" s="104">
        <v>18000000</v>
      </c>
      <c r="Z16" s="104">
        <v>5770000</v>
      </c>
      <c r="AA16" s="104">
        <v>18000000</v>
      </c>
      <c r="AB16" s="12"/>
      <c r="AC16" s="16" t="s">
        <v>383</v>
      </c>
      <c r="AD16" s="240" t="s">
        <v>384</v>
      </c>
    </row>
    <row r="17" spans="2:30" ht="57" x14ac:dyDescent="0.3">
      <c r="B17" s="10">
        <v>9</v>
      </c>
      <c r="C17" s="242"/>
      <c r="D17" s="242"/>
      <c r="E17" s="38" t="s">
        <v>385</v>
      </c>
      <c r="F17" s="38" t="s">
        <v>386</v>
      </c>
      <c r="G17" s="10" t="s">
        <v>26</v>
      </c>
      <c r="H17" s="38" t="s">
        <v>382</v>
      </c>
      <c r="I17" s="12">
        <f>+'[2]PLAN DE ACCION'!I17</f>
        <v>0</v>
      </c>
      <c r="J17" s="12"/>
      <c r="K17" s="12">
        <f>+'[2]PLAN DE ACCION'!J17</f>
        <v>1</v>
      </c>
      <c r="L17" s="12">
        <v>1</v>
      </c>
      <c r="M17" s="12">
        <f>+'[2]PLAN DE ACCION'!K17</f>
        <v>1</v>
      </c>
      <c r="N17" s="12"/>
      <c r="O17" s="69">
        <v>1</v>
      </c>
      <c r="P17" s="12">
        <f>+'[2]PLAN DE ACCION'!L17</f>
        <v>1</v>
      </c>
      <c r="Q17" s="12"/>
      <c r="R17" s="10"/>
      <c r="S17" s="10"/>
      <c r="T17" s="10" t="s">
        <v>27</v>
      </c>
      <c r="U17" s="104">
        <v>0</v>
      </c>
      <c r="V17" s="12"/>
      <c r="W17" s="104">
        <v>18000000</v>
      </c>
      <c r="X17" s="104">
        <v>17760833</v>
      </c>
      <c r="Y17" s="104">
        <v>18000000</v>
      </c>
      <c r="Z17" s="104">
        <v>18000000</v>
      </c>
      <c r="AA17" s="104">
        <v>18000000</v>
      </c>
      <c r="AB17" s="12"/>
      <c r="AC17" s="16" t="s">
        <v>383</v>
      </c>
      <c r="AD17" s="241"/>
    </row>
    <row r="18" spans="2:30" ht="156.75" customHeight="1" x14ac:dyDescent="0.3">
      <c r="B18" s="35">
        <v>10</v>
      </c>
      <c r="C18" s="38" t="s">
        <v>265</v>
      </c>
      <c r="D18" s="16" t="s">
        <v>387</v>
      </c>
      <c r="E18" s="16" t="s">
        <v>388</v>
      </c>
      <c r="F18" s="16" t="s">
        <v>389</v>
      </c>
      <c r="G18" s="10" t="s">
        <v>37</v>
      </c>
      <c r="H18" s="38" t="s">
        <v>103</v>
      </c>
      <c r="I18" s="12">
        <f>+'[2]PLAN DE ACCION'!I18</f>
        <v>0</v>
      </c>
      <c r="J18" s="12"/>
      <c r="K18" s="12">
        <f>+'[2]PLAN DE ACCION'!J18</f>
        <v>2</v>
      </c>
      <c r="L18" s="12">
        <v>2</v>
      </c>
      <c r="M18" s="12">
        <f>+'[2]PLAN DE ACCION'!K18</f>
        <v>3</v>
      </c>
      <c r="N18" s="12"/>
      <c r="O18" s="69">
        <v>1</v>
      </c>
      <c r="P18" s="12">
        <f>+'[2]PLAN DE ACCION'!L18</f>
        <v>3</v>
      </c>
      <c r="Q18" s="12"/>
      <c r="R18" s="10"/>
      <c r="S18" s="10"/>
      <c r="T18" s="10" t="s">
        <v>27</v>
      </c>
      <c r="U18" s="104">
        <f>+'[2]PLAN DE ACCION'!P18</f>
        <v>0</v>
      </c>
      <c r="V18" s="12"/>
      <c r="W18" s="104">
        <f>+'[2]PLAN DE ACCION'!Q18</f>
        <v>120000000</v>
      </c>
      <c r="X18" s="104">
        <v>101332999</v>
      </c>
      <c r="Y18" s="104">
        <v>120000000</v>
      </c>
      <c r="Z18" s="104">
        <v>13200000</v>
      </c>
      <c r="AA18" s="104">
        <v>120000000</v>
      </c>
      <c r="AB18" s="12"/>
      <c r="AC18" s="16" t="s">
        <v>383</v>
      </c>
      <c r="AD18" s="62" t="s">
        <v>390</v>
      </c>
    </row>
    <row r="19" spans="2:30" ht="105" customHeight="1" x14ac:dyDescent="0.3">
      <c r="B19" s="10">
        <v>11</v>
      </c>
      <c r="C19" s="38" t="s">
        <v>265</v>
      </c>
      <c r="D19" s="38" t="s">
        <v>298</v>
      </c>
      <c r="E19" s="38" t="s">
        <v>299</v>
      </c>
      <c r="F19" s="38" t="s">
        <v>300</v>
      </c>
      <c r="G19" s="10" t="s">
        <v>26</v>
      </c>
      <c r="H19" s="38" t="s">
        <v>301</v>
      </c>
      <c r="I19" s="12">
        <f>+'[2]PLAN DE ACCION'!I19</f>
        <v>0</v>
      </c>
      <c r="J19" s="12"/>
      <c r="K19" s="12">
        <f>+'[2]PLAN DE ACCION'!J19</f>
        <v>1</v>
      </c>
      <c r="L19" s="12">
        <v>1</v>
      </c>
      <c r="M19" s="12">
        <f>+'[2]PLAN DE ACCION'!K19</f>
        <v>1</v>
      </c>
      <c r="N19" s="12"/>
      <c r="O19" s="69">
        <v>1</v>
      </c>
      <c r="P19" s="12">
        <f>+'[2]PLAN DE ACCION'!L19</f>
        <v>1</v>
      </c>
      <c r="Q19" s="12"/>
      <c r="R19" s="10"/>
      <c r="S19" s="10" t="s">
        <v>27</v>
      </c>
      <c r="T19" s="10"/>
      <c r="U19" s="104">
        <f>+'[2]PLAN DE ACCION'!P19</f>
        <v>0</v>
      </c>
      <c r="V19" s="12"/>
      <c r="W19" s="104">
        <f>+'[2]PLAN DE ACCION'!Q19</f>
        <v>0</v>
      </c>
      <c r="X19" s="12"/>
      <c r="Y19" s="104">
        <v>227454457</v>
      </c>
      <c r="Z19" s="104">
        <v>136472673.78999999</v>
      </c>
      <c r="AA19" s="106"/>
      <c r="AB19" s="12"/>
      <c r="AC19" s="38" t="s">
        <v>302</v>
      </c>
      <c r="AD19" s="62" t="s">
        <v>391</v>
      </c>
    </row>
    <row r="20" spans="2:30" ht="68.400000000000006" x14ac:dyDescent="0.3">
      <c r="B20" s="35">
        <v>12</v>
      </c>
      <c r="C20" s="65" t="s">
        <v>392</v>
      </c>
      <c r="D20" s="65" t="s">
        <v>393</v>
      </c>
      <c r="E20" s="65" t="s">
        <v>394</v>
      </c>
      <c r="F20" s="65" t="s">
        <v>395</v>
      </c>
      <c r="G20" s="10" t="s">
        <v>26</v>
      </c>
      <c r="H20" s="38" t="s">
        <v>396</v>
      </c>
      <c r="I20" s="12">
        <f>+'[2]PLAN DE ACCION'!I20</f>
        <v>0</v>
      </c>
      <c r="J20" s="12"/>
      <c r="K20" s="12">
        <f>+'[2]PLAN DE ACCION'!J20</f>
        <v>1</v>
      </c>
      <c r="L20" s="12">
        <v>1</v>
      </c>
      <c r="M20" s="12">
        <f>+'[2]PLAN DE ACCION'!K20</f>
        <v>1</v>
      </c>
      <c r="N20" s="12">
        <v>1</v>
      </c>
      <c r="O20" s="69">
        <v>1</v>
      </c>
      <c r="P20" s="12">
        <f>+'[2]PLAN DE ACCION'!L20</f>
        <v>1</v>
      </c>
      <c r="Q20" s="12"/>
      <c r="R20" s="10"/>
      <c r="S20" s="10" t="s">
        <v>27</v>
      </c>
      <c r="T20" s="10"/>
      <c r="U20" s="104">
        <f>+'[2]PLAN DE ACCION'!P20</f>
        <v>0</v>
      </c>
      <c r="V20" s="12"/>
      <c r="W20" s="104">
        <v>268668974</v>
      </c>
      <c r="X20" s="104">
        <v>198698974</v>
      </c>
      <c r="Y20" s="104">
        <v>227454457</v>
      </c>
      <c r="Z20" s="104">
        <v>136472674</v>
      </c>
      <c r="AA20" s="104">
        <f>+'[2]PLAN DE ACCION'!S20</f>
        <v>0</v>
      </c>
      <c r="AB20" s="12"/>
      <c r="AC20" s="16" t="s">
        <v>383</v>
      </c>
      <c r="AD20" s="62" t="s">
        <v>397</v>
      </c>
    </row>
    <row r="21" spans="2:30" ht="79.8" x14ac:dyDescent="0.3">
      <c r="B21" s="10">
        <v>13</v>
      </c>
      <c r="C21" s="65" t="s">
        <v>392</v>
      </c>
      <c r="D21" s="34" t="s">
        <v>398</v>
      </c>
      <c r="E21" s="34" t="s">
        <v>399</v>
      </c>
      <c r="F21" s="34" t="s">
        <v>400</v>
      </c>
      <c r="G21" s="10" t="s">
        <v>26</v>
      </c>
      <c r="H21" s="65" t="s">
        <v>401</v>
      </c>
      <c r="I21" s="12">
        <f>+'[2]PLAN DE ACCION'!I21</f>
        <v>0</v>
      </c>
      <c r="J21" s="12"/>
      <c r="K21" s="12">
        <f>+'[2]PLAN DE ACCION'!J21</f>
        <v>15</v>
      </c>
      <c r="L21" s="12">
        <v>15</v>
      </c>
      <c r="M21" s="12">
        <f>+'[2]PLAN DE ACCION'!K21</f>
        <v>15</v>
      </c>
      <c r="N21" s="12"/>
      <c r="O21" s="69">
        <v>1</v>
      </c>
      <c r="P21" s="12">
        <f>+'[2]PLAN DE ACCION'!L21</f>
        <v>15</v>
      </c>
      <c r="Q21" s="12"/>
      <c r="R21" s="10"/>
      <c r="S21" s="10"/>
      <c r="T21" s="10" t="s">
        <v>27</v>
      </c>
      <c r="U21" s="104">
        <f>+'[2]PLAN DE ACCION'!P21</f>
        <v>0</v>
      </c>
      <c r="V21" s="12"/>
      <c r="W21" s="104">
        <v>18000000</v>
      </c>
      <c r="X21" s="104">
        <v>18000000</v>
      </c>
      <c r="Y21" s="104">
        <v>18000000</v>
      </c>
      <c r="Z21" s="12"/>
      <c r="AA21" s="104">
        <v>18000000</v>
      </c>
      <c r="AB21" s="12"/>
      <c r="AC21" s="16" t="s">
        <v>383</v>
      </c>
      <c r="AD21" s="62" t="s">
        <v>402</v>
      </c>
    </row>
    <row r="22" spans="2:30" ht="116.25" customHeight="1" x14ac:dyDescent="0.3">
      <c r="B22" s="35">
        <v>14</v>
      </c>
      <c r="C22" s="65" t="s">
        <v>392</v>
      </c>
      <c r="D22" s="105" t="s">
        <v>403</v>
      </c>
      <c r="E22" s="105" t="s">
        <v>404</v>
      </c>
      <c r="F22" s="65" t="s">
        <v>405</v>
      </c>
      <c r="G22" s="10" t="s">
        <v>37</v>
      </c>
      <c r="H22" s="65" t="s">
        <v>406</v>
      </c>
      <c r="I22" s="12">
        <f>+'[2]PLAN DE ACCION'!I22</f>
        <v>0</v>
      </c>
      <c r="J22" s="12"/>
      <c r="K22" s="12">
        <f>+'[2]PLAN DE ACCION'!J22</f>
        <v>300</v>
      </c>
      <c r="L22" s="12">
        <v>300</v>
      </c>
      <c r="M22" s="12">
        <f>+'[2]PLAN DE ACCION'!K22</f>
        <v>300</v>
      </c>
      <c r="N22" s="12">
        <v>109</v>
      </c>
      <c r="O22" s="68">
        <v>0.61</v>
      </c>
      <c r="P22" s="12">
        <f>+'[2]PLAN DE ACCION'!L22</f>
        <v>400</v>
      </c>
      <c r="Q22" s="12"/>
      <c r="R22" s="10"/>
      <c r="S22" s="10"/>
      <c r="T22" s="10" t="s">
        <v>27</v>
      </c>
      <c r="U22" s="104">
        <f>+'[2]PLAN DE ACCION'!P22</f>
        <v>0</v>
      </c>
      <c r="V22" s="12"/>
      <c r="W22" s="104">
        <f>+'[2]PLAN DE ACCION'!Q22</f>
        <v>20000000</v>
      </c>
      <c r="X22" s="104">
        <v>20000000</v>
      </c>
      <c r="Y22" s="104">
        <v>20000000</v>
      </c>
      <c r="Z22" s="104">
        <v>17274200</v>
      </c>
      <c r="AA22" s="104">
        <v>20000000</v>
      </c>
      <c r="AB22" s="12"/>
      <c r="AC22" s="16" t="s">
        <v>383</v>
      </c>
      <c r="AD22" s="62" t="s">
        <v>407</v>
      </c>
    </row>
    <row r="23" spans="2:30" ht="168" customHeight="1" x14ac:dyDescent="0.3">
      <c r="B23" s="10">
        <v>15</v>
      </c>
      <c r="C23" s="65" t="s">
        <v>392</v>
      </c>
      <c r="D23" s="105" t="s">
        <v>408</v>
      </c>
      <c r="E23" s="105" t="s">
        <v>409</v>
      </c>
      <c r="F23" s="65" t="s">
        <v>410</v>
      </c>
      <c r="G23" s="10" t="s">
        <v>37</v>
      </c>
      <c r="H23" s="65" t="s">
        <v>406</v>
      </c>
      <c r="I23" s="12">
        <f>+'[2]PLAN DE ACCION'!I23</f>
        <v>500</v>
      </c>
      <c r="J23" s="12">
        <v>500</v>
      </c>
      <c r="K23" s="12">
        <f>+'[2]PLAN DE ACCION'!J23</f>
        <v>2500</v>
      </c>
      <c r="L23" s="12">
        <v>3571</v>
      </c>
      <c r="M23" s="12">
        <f>+'[2]PLAN DE ACCION'!K23</f>
        <v>7000</v>
      </c>
      <c r="N23" s="12">
        <v>4416</v>
      </c>
      <c r="O23" s="68">
        <v>0.63</v>
      </c>
      <c r="P23" s="12">
        <f>+'[2]PLAN DE ACCION'!L23</f>
        <v>7000</v>
      </c>
      <c r="Q23" s="12"/>
      <c r="R23" s="10"/>
      <c r="S23" s="10"/>
      <c r="T23" s="10" t="s">
        <v>27</v>
      </c>
      <c r="U23" s="104">
        <f>+'[2]PLAN DE ACCION'!P23</f>
        <v>25000000</v>
      </c>
      <c r="V23" s="104">
        <v>24158930</v>
      </c>
      <c r="W23" s="104">
        <v>258540000</v>
      </c>
      <c r="X23" s="104">
        <v>252752401</v>
      </c>
      <c r="Y23" s="104">
        <v>360752780</v>
      </c>
      <c r="Z23" s="104">
        <v>110915000</v>
      </c>
      <c r="AA23" s="104">
        <v>360752780</v>
      </c>
      <c r="AB23" s="12"/>
      <c r="AC23" s="16" t="s">
        <v>383</v>
      </c>
      <c r="AD23" s="62" t="s">
        <v>411</v>
      </c>
    </row>
    <row r="24" spans="2:30" ht="68.400000000000006" x14ac:dyDescent="0.3">
      <c r="B24" s="35">
        <v>16</v>
      </c>
      <c r="C24" s="34" t="s">
        <v>392</v>
      </c>
      <c r="D24" s="34" t="s">
        <v>412</v>
      </c>
      <c r="E24" s="34" t="s">
        <v>413</v>
      </c>
      <c r="F24" s="34" t="s">
        <v>414</v>
      </c>
      <c r="G24" s="35" t="s">
        <v>26</v>
      </c>
      <c r="H24" s="34" t="s">
        <v>415</v>
      </c>
      <c r="I24" s="12">
        <f>+'[2]PLAN DE ACCION'!I24</f>
        <v>0</v>
      </c>
      <c r="J24" s="12"/>
      <c r="K24" s="12">
        <f>+'[2]PLAN DE ACCION'!J24</f>
        <v>1</v>
      </c>
      <c r="L24" s="12"/>
      <c r="M24" s="12">
        <f>+'[2]PLAN DE ACCION'!K24</f>
        <v>1</v>
      </c>
      <c r="N24" s="12"/>
      <c r="O24" s="109">
        <v>0.42</v>
      </c>
      <c r="P24" s="12">
        <f>+'[2]PLAN DE ACCION'!L24</f>
        <v>1</v>
      </c>
      <c r="Q24" s="12"/>
      <c r="R24" s="35"/>
      <c r="S24" s="35" t="s">
        <v>27</v>
      </c>
      <c r="T24" s="35"/>
      <c r="U24" s="104">
        <f>+'[2]PLAN DE ACCION'!P24</f>
        <v>0</v>
      </c>
      <c r="V24" s="12"/>
      <c r="W24" s="104">
        <f>+'[2]PLAN DE ACCION'!Q24</f>
        <v>0</v>
      </c>
      <c r="X24" s="12"/>
      <c r="Y24" s="104">
        <f>+'[2]PLAN DE ACCION'!R24</f>
        <v>0</v>
      </c>
      <c r="Z24" s="12"/>
      <c r="AA24" s="104">
        <f>+'[2]PLAN DE ACCION'!S24</f>
        <v>0</v>
      </c>
      <c r="AB24" s="12"/>
      <c r="AC24" s="16" t="s">
        <v>383</v>
      </c>
      <c r="AD24" s="240" t="s">
        <v>416</v>
      </c>
    </row>
    <row r="25" spans="2:30" ht="79.8" x14ac:dyDescent="0.3">
      <c r="B25" s="10">
        <v>17</v>
      </c>
      <c r="C25" s="65" t="s">
        <v>265</v>
      </c>
      <c r="D25" s="34" t="s">
        <v>417</v>
      </c>
      <c r="E25" s="34" t="s">
        <v>418</v>
      </c>
      <c r="F25" s="34" t="s">
        <v>419</v>
      </c>
      <c r="G25" s="10" t="s">
        <v>26</v>
      </c>
      <c r="H25" s="65" t="s">
        <v>420</v>
      </c>
      <c r="I25" s="12">
        <f>+'[2]PLAN DE ACCION'!I25</f>
        <v>0</v>
      </c>
      <c r="J25" s="12"/>
      <c r="K25" s="12">
        <f>+'[2]PLAN DE ACCION'!J25</f>
        <v>1</v>
      </c>
      <c r="L25" s="12"/>
      <c r="M25" s="12">
        <f>+'[2]PLAN DE ACCION'!K25</f>
        <v>1</v>
      </c>
      <c r="N25" s="12"/>
      <c r="O25" s="109">
        <v>0.42</v>
      </c>
      <c r="P25" s="12">
        <f>+'[2]PLAN DE ACCION'!L25</f>
        <v>1</v>
      </c>
      <c r="Q25" s="12"/>
      <c r="R25" s="10"/>
      <c r="S25" s="10" t="s">
        <v>27</v>
      </c>
      <c r="T25" s="10"/>
      <c r="U25" s="104">
        <f>+'[2]PLAN DE ACCION'!P25</f>
        <v>0</v>
      </c>
      <c r="V25" s="12"/>
      <c r="W25" s="104">
        <f>+'[2]PLAN DE ACCION'!Q25</f>
        <v>0</v>
      </c>
      <c r="X25" s="12"/>
      <c r="Y25" s="104">
        <f>+'[2]PLAN DE ACCION'!R25</f>
        <v>0</v>
      </c>
      <c r="Z25" s="12"/>
      <c r="AA25" s="104">
        <f>+'[2]PLAN DE ACCION'!S25</f>
        <v>0</v>
      </c>
      <c r="AB25" s="12"/>
      <c r="AC25" s="16" t="s">
        <v>383</v>
      </c>
      <c r="AD25" s="241"/>
    </row>
    <row r="28" spans="2:30" x14ac:dyDescent="0.3">
      <c r="L28" s="41">
        <v>300</v>
      </c>
      <c r="M28" s="41">
        <v>109</v>
      </c>
    </row>
  </sheetData>
  <mergeCells count="27">
    <mergeCell ref="AD24:AD25"/>
    <mergeCell ref="W7:X7"/>
    <mergeCell ref="Y7:Z7"/>
    <mergeCell ref="AA7:AB7"/>
    <mergeCell ref="C16:C17"/>
    <mergeCell ref="D16:D17"/>
    <mergeCell ref="AD16:AD17"/>
    <mergeCell ref="AC6:AC8"/>
    <mergeCell ref="AD6:AD8"/>
    <mergeCell ref="I7:J7"/>
    <mergeCell ref="K7:L7"/>
    <mergeCell ref="M7:N7"/>
    <mergeCell ref="P7:Q7"/>
    <mergeCell ref="R7:T7"/>
    <mergeCell ref="U7:V7"/>
    <mergeCell ref="E1:E4"/>
    <mergeCell ref="F1:T1"/>
    <mergeCell ref="F2:T4"/>
    <mergeCell ref="B6:B8"/>
    <mergeCell ref="C6:C8"/>
    <mergeCell ref="D6:D8"/>
    <mergeCell ref="E6:E8"/>
    <mergeCell ref="F6:F8"/>
    <mergeCell ref="G6:G8"/>
    <mergeCell ref="H6:H8"/>
    <mergeCell ref="I6:P6"/>
    <mergeCell ref="R6:AB6"/>
  </mergeCells>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28"/>
  <sheetViews>
    <sheetView topLeftCell="J1" zoomScaleNormal="100" workbookViewId="0">
      <selection activeCell="Y10" sqref="Y10"/>
    </sheetView>
  </sheetViews>
  <sheetFormatPr baseColWidth="10" defaultRowHeight="14.4" x14ac:dyDescent="0.3"/>
  <cols>
    <col min="1" max="1" width="1.88671875" customWidth="1"/>
    <col min="2" max="2" width="5.88671875" customWidth="1"/>
    <col min="3" max="3" width="28.88671875" customWidth="1"/>
    <col min="4" max="4" width="30.88671875" customWidth="1"/>
    <col min="5" max="5" width="35.33203125" customWidth="1"/>
    <col min="6" max="6" width="14.5546875" customWidth="1"/>
    <col min="7" max="7" width="13.88671875" bestFit="1" customWidth="1"/>
    <col min="8"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7.44140625" customWidth="1"/>
    <col min="16" max="16" width="9.6640625" customWidth="1"/>
    <col min="17" max="17" width="22.109375" bestFit="1" customWidth="1"/>
    <col min="18" max="18" width="19.33203125" bestFit="1" customWidth="1"/>
    <col min="19" max="19" width="12.109375" bestFit="1" customWidth="1"/>
    <col min="20" max="22" width="14.6640625" bestFit="1" customWidth="1"/>
    <col min="23" max="24" width="14" customWidth="1"/>
    <col min="25" max="25" width="14.6640625" bestFit="1" customWidth="1"/>
    <col min="26" max="28" width="14" customWidth="1"/>
    <col min="29" max="29" width="27.88671875" customWidth="1"/>
    <col min="30" max="30" width="17.6640625" customWidth="1"/>
    <col min="31" max="31" width="16.44140625" bestFit="1" customWidth="1"/>
  </cols>
  <sheetData>
    <row r="1" spans="2:31" ht="15.6" x14ac:dyDescent="0.3">
      <c r="E1" s="233"/>
      <c r="F1" s="234" t="s">
        <v>0</v>
      </c>
      <c r="G1" s="234"/>
      <c r="H1" s="234"/>
      <c r="I1" s="234"/>
      <c r="J1" s="234"/>
      <c r="K1" s="234"/>
      <c r="L1" s="234"/>
      <c r="M1" s="234"/>
      <c r="N1" s="234"/>
      <c r="O1" s="234"/>
      <c r="P1" s="234"/>
      <c r="Q1" s="234"/>
      <c r="R1" s="234"/>
      <c r="S1" s="234"/>
      <c r="T1" s="1" t="s">
        <v>1</v>
      </c>
      <c r="U1" s="1" t="s">
        <v>2</v>
      </c>
    </row>
    <row r="2" spans="2:31" x14ac:dyDescent="0.3">
      <c r="E2" s="233"/>
      <c r="F2" s="235" t="s">
        <v>3</v>
      </c>
      <c r="G2" s="235"/>
      <c r="H2" s="235"/>
      <c r="I2" s="235"/>
      <c r="J2" s="235"/>
      <c r="K2" s="235"/>
      <c r="L2" s="235"/>
      <c r="M2" s="235"/>
      <c r="N2" s="235"/>
      <c r="O2" s="235"/>
      <c r="P2" s="235"/>
      <c r="Q2" s="235"/>
      <c r="R2" s="235"/>
      <c r="S2" s="235"/>
      <c r="T2" s="2" t="s">
        <v>4</v>
      </c>
      <c r="U2" s="3">
        <v>1</v>
      </c>
    </row>
    <row r="3" spans="2:31" x14ac:dyDescent="0.3">
      <c r="E3" s="233"/>
      <c r="F3" s="235"/>
      <c r="G3" s="235"/>
      <c r="H3" s="235"/>
      <c r="I3" s="235"/>
      <c r="J3" s="235"/>
      <c r="K3" s="235"/>
      <c r="L3" s="235"/>
      <c r="M3" s="235"/>
      <c r="N3" s="235"/>
      <c r="O3" s="235"/>
      <c r="P3" s="235"/>
      <c r="Q3" s="235"/>
      <c r="R3" s="235"/>
      <c r="S3" s="235"/>
      <c r="T3" s="2" t="s">
        <v>5</v>
      </c>
      <c r="U3" s="4">
        <v>44651</v>
      </c>
    </row>
    <row r="4" spans="2:31" ht="20.399999999999999" customHeight="1" x14ac:dyDescent="0.3">
      <c r="E4" s="233"/>
      <c r="F4" s="235"/>
      <c r="G4" s="235"/>
      <c r="H4" s="235"/>
      <c r="I4" s="235"/>
      <c r="J4" s="235"/>
      <c r="K4" s="235"/>
      <c r="L4" s="235"/>
      <c r="M4" s="235"/>
      <c r="N4" s="235"/>
      <c r="O4" s="235"/>
      <c r="P4" s="235"/>
      <c r="Q4" s="235"/>
      <c r="R4" s="235"/>
      <c r="S4" s="235"/>
      <c r="T4" s="2" t="s">
        <v>6</v>
      </c>
      <c r="U4" s="5" t="s">
        <v>7</v>
      </c>
    </row>
    <row r="6" spans="2:31" x14ac:dyDescent="0.3">
      <c r="B6" s="236" t="s">
        <v>8</v>
      </c>
      <c r="C6" s="236" t="s">
        <v>9</v>
      </c>
      <c r="D6" s="236" t="s">
        <v>10</v>
      </c>
      <c r="E6" s="236" t="s">
        <v>11</v>
      </c>
      <c r="F6" s="236" t="s">
        <v>12</v>
      </c>
      <c r="G6" s="236" t="s">
        <v>13</v>
      </c>
      <c r="H6" s="236" t="s">
        <v>14</v>
      </c>
      <c r="I6" s="246" t="s">
        <v>15</v>
      </c>
      <c r="J6" s="246"/>
      <c r="K6" s="247"/>
      <c r="L6" s="247"/>
      <c r="M6" s="247"/>
      <c r="N6" s="247"/>
      <c r="O6" s="247"/>
      <c r="P6" s="27"/>
      <c r="Q6" s="248" t="s">
        <v>16</v>
      </c>
      <c r="R6" s="249"/>
      <c r="S6" s="249"/>
      <c r="T6" s="249"/>
      <c r="U6" s="249"/>
      <c r="V6" s="249"/>
      <c r="W6" s="249"/>
      <c r="X6" s="249"/>
      <c r="Y6" s="249"/>
      <c r="Z6" s="249"/>
      <c r="AA6" s="249"/>
      <c r="AB6" s="246"/>
      <c r="AC6" s="236" t="s">
        <v>17</v>
      </c>
      <c r="AD6" s="245" t="s">
        <v>320</v>
      </c>
      <c r="AE6" s="245" t="s">
        <v>321</v>
      </c>
    </row>
    <row r="7" spans="2:31" x14ac:dyDescent="0.3">
      <c r="B7" s="236"/>
      <c r="C7" s="236"/>
      <c r="D7" s="236"/>
      <c r="E7" s="236"/>
      <c r="F7" s="236"/>
      <c r="G7" s="236"/>
      <c r="H7" s="236"/>
      <c r="I7" s="243">
        <v>2020</v>
      </c>
      <c r="J7" s="244"/>
      <c r="K7" s="243">
        <v>2021</v>
      </c>
      <c r="L7" s="244"/>
      <c r="M7" s="238">
        <v>2022</v>
      </c>
      <c r="N7" s="237"/>
      <c r="O7" s="236">
        <v>2023</v>
      </c>
      <c r="P7" s="236"/>
      <c r="Q7" s="238" t="s">
        <v>19</v>
      </c>
      <c r="R7" s="239"/>
      <c r="S7" s="237"/>
      <c r="T7" s="236">
        <v>2020</v>
      </c>
      <c r="U7" s="236"/>
      <c r="V7" s="236">
        <v>2021</v>
      </c>
      <c r="W7" s="236"/>
      <c r="X7" s="26"/>
      <c r="Y7" s="236">
        <v>2022</v>
      </c>
      <c r="Z7" s="236"/>
      <c r="AA7" s="236">
        <v>2023</v>
      </c>
      <c r="AB7" s="236"/>
      <c r="AC7" s="236"/>
      <c r="AD7" s="245"/>
      <c r="AE7" s="245"/>
    </row>
    <row r="8" spans="2:31" x14ac:dyDescent="0.3">
      <c r="B8" s="236"/>
      <c r="C8" s="236"/>
      <c r="D8" s="236"/>
      <c r="E8" s="236"/>
      <c r="F8" s="236"/>
      <c r="G8" s="236"/>
      <c r="H8" s="236"/>
      <c r="I8" s="26" t="s">
        <v>20</v>
      </c>
      <c r="J8" s="26" t="s">
        <v>21</v>
      </c>
      <c r="K8" s="26" t="s">
        <v>20</v>
      </c>
      <c r="L8" s="26" t="s">
        <v>21</v>
      </c>
      <c r="M8" s="26" t="s">
        <v>20</v>
      </c>
      <c r="N8" s="26" t="s">
        <v>21</v>
      </c>
      <c r="O8" s="26" t="s">
        <v>20</v>
      </c>
      <c r="P8" s="26" t="s">
        <v>21</v>
      </c>
      <c r="Q8" s="8" t="s">
        <v>322</v>
      </c>
      <c r="R8" s="9" t="s">
        <v>23</v>
      </c>
      <c r="S8" s="9" t="s">
        <v>24</v>
      </c>
      <c r="T8" s="26" t="s">
        <v>20</v>
      </c>
      <c r="U8" s="26" t="s">
        <v>21</v>
      </c>
      <c r="V8" s="26" t="s">
        <v>20</v>
      </c>
      <c r="W8" s="26" t="s">
        <v>21</v>
      </c>
      <c r="X8" s="26"/>
      <c r="Y8" s="26" t="s">
        <v>20</v>
      </c>
      <c r="Z8" s="26" t="s">
        <v>21</v>
      </c>
      <c r="AA8" s="26" t="s">
        <v>20</v>
      </c>
      <c r="AB8" s="26" t="s">
        <v>21</v>
      </c>
      <c r="AC8" s="236"/>
      <c r="AD8" s="245"/>
      <c r="AE8" s="245"/>
    </row>
    <row r="9" spans="2:31" ht="108.6" customHeight="1" x14ac:dyDescent="0.3">
      <c r="B9" s="65">
        <v>1</v>
      </c>
      <c r="C9" s="11" t="s">
        <v>25</v>
      </c>
      <c r="D9" s="20" t="s">
        <v>323</v>
      </c>
      <c r="E9" s="20" t="s">
        <v>324</v>
      </c>
      <c r="F9" s="11" t="s">
        <v>325</v>
      </c>
      <c r="G9" s="10" t="s">
        <v>26</v>
      </c>
      <c r="H9" s="11" t="s">
        <v>326</v>
      </c>
      <c r="I9" s="12">
        <f>+'[3]PLAN DE ACCION'!I8</f>
        <v>0</v>
      </c>
      <c r="J9" s="13"/>
      <c r="K9" s="12">
        <v>500</v>
      </c>
      <c r="L9" s="12">
        <v>500</v>
      </c>
      <c r="M9" s="12">
        <v>500</v>
      </c>
      <c r="N9" s="12">
        <v>2058</v>
      </c>
      <c r="O9" s="12">
        <v>500</v>
      </c>
      <c r="P9" s="13"/>
      <c r="Q9" s="74"/>
      <c r="R9" s="74"/>
      <c r="S9" s="10" t="s">
        <v>27</v>
      </c>
      <c r="T9" s="14">
        <f>+'[3]PLAN DE ACCION'!P8</f>
        <v>0</v>
      </c>
      <c r="U9" s="13"/>
      <c r="V9" s="14">
        <v>84000000</v>
      </c>
      <c r="W9" s="75">
        <v>74990333</v>
      </c>
      <c r="X9" s="100">
        <f>W9/V9</f>
        <v>0.89274205952380947</v>
      </c>
      <c r="Y9" s="14">
        <v>90000000</v>
      </c>
      <c r="Z9" s="75">
        <v>50334000</v>
      </c>
      <c r="AA9" s="14">
        <v>65000000</v>
      </c>
      <c r="AB9" s="13"/>
      <c r="AC9" s="74" t="s">
        <v>327</v>
      </c>
      <c r="AD9" s="76" t="s">
        <v>328</v>
      </c>
      <c r="AE9" s="40" t="s">
        <v>329</v>
      </c>
    </row>
    <row r="10" spans="2:31" ht="147" customHeight="1" x14ac:dyDescent="0.3">
      <c r="B10" s="34">
        <v>2</v>
      </c>
      <c r="C10" s="25" t="s">
        <v>330</v>
      </c>
      <c r="D10" s="19" t="s">
        <v>331</v>
      </c>
      <c r="E10" s="19" t="s">
        <v>332</v>
      </c>
      <c r="F10" s="25" t="s">
        <v>333</v>
      </c>
      <c r="G10" s="16" t="s">
        <v>26</v>
      </c>
      <c r="H10" s="25" t="s">
        <v>334</v>
      </c>
      <c r="I10" s="12">
        <v>0</v>
      </c>
      <c r="J10" s="13"/>
      <c r="K10" s="37">
        <v>30</v>
      </c>
      <c r="L10" s="37">
        <v>156</v>
      </c>
      <c r="M10" s="37">
        <v>35</v>
      </c>
      <c r="N10" s="37">
        <v>97</v>
      </c>
      <c r="O10" s="37">
        <v>40</v>
      </c>
      <c r="P10" s="13"/>
      <c r="Q10" s="77"/>
      <c r="R10" s="77"/>
      <c r="S10" s="16" t="s">
        <v>27</v>
      </c>
      <c r="T10" s="29">
        <v>284455598</v>
      </c>
      <c r="U10" s="29">
        <v>212238801</v>
      </c>
      <c r="V10" s="29">
        <v>400809656</v>
      </c>
      <c r="W10" s="29" t="s">
        <v>335</v>
      </c>
      <c r="X10" s="100">
        <v>1</v>
      </c>
      <c r="Y10" s="29">
        <v>261578200</v>
      </c>
      <c r="Z10" s="29">
        <v>76065000</v>
      </c>
      <c r="AA10" s="29">
        <f>+'[3]PLAN DE ACCION'!S9</f>
        <v>25200000</v>
      </c>
      <c r="AB10" s="42"/>
      <c r="AC10" s="77" t="s">
        <v>327</v>
      </c>
      <c r="AD10" s="51" t="s">
        <v>336</v>
      </c>
      <c r="AE10" s="51" t="s">
        <v>337</v>
      </c>
    </row>
    <row r="11" spans="2:31" ht="115.2" customHeight="1" x14ac:dyDescent="0.3">
      <c r="B11" s="38">
        <v>3</v>
      </c>
      <c r="C11" s="25" t="s">
        <v>25</v>
      </c>
      <c r="D11" s="25" t="s">
        <v>338</v>
      </c>
      <c r="E11" s="25" t="s">
        <v>338</v>
      </c>
      <c r="F11" s="25" t="s">
        <v>339</v>
      </c>
      <c r="G11" s="38" t="s">
        <v>26</v>
      </c>
      <c r="H11" s="25" t="s">
        <v>340</v>
      </c>
      <c r="I11" s="12">
        <v>1</v>
      </c>
      <c r="J11" s="13"/>
      <c r="K11" s="12">
        <v>1</v>
      </c>
      <c r="L11" s="12">
        <v>1</v>
      </c>
      <c r="M11" s="12">
        <v>1</v>
      </c>
      <c r="N11" s="12">
        <v>1</v>
      </c>
      <c r="O11" s="12">
        <v>1</v>
      </c>
      <c r="P11" s="13"/>
      <c r="Q11" s="38"/>
      <c r="R11" s="78" t="s">
        <v>341</v>
      </c>
      <c r="S11" s="16" t="s">
        <v>27</v>
      </c>
      <c r="T11" s="14" t="s">
        <v>342</v>
      </c>
      <c r="U11" s="79"/>
      <c r="V11" s="14">
        <v>2500000</v>
      </c>
      <c r="W11" s="79">
        <v>2500000</v>
      </c>
      <c r="X11" s="100">
        <f t="shared" ref="X11" si="0">W11/V11</f>
        <v>1</v>
      </c>
      <c r="Y11" s="14">
        <v>3000000</v>
      </c>
      <c r="Z11" s="79">
        <v>3000000</v>
      </c>
      <c r="AA11" s="14">
        <v>4000000</v>
      </c>
      <c r="AB11" s="13"/>
      <c r="AC11" s="31" t="s">
        <v>327</v>
      </c>
      <c r="AD11" s="30" t="s">
        <v>343</v>
      </c>
      <c r="AE11" s="30" t="s">
        <v>344</v>
      </c>
    </row>
    <row r="12" spans="2:31" ht="129.6" x14ac:dyDescent="0.3">
      <c r="B12" s="38">
        <v>4</v>
      </c>
      <c r="C12" s="25" t="s">
        <v>25</v>
      </c>
      <c r="D12" s="25" t="s">
        <v>345</v>
      </c>
      <c r="E12" s="25" t="s">
        <v>346</v>
      </c>
      <c r="F12" s="25" t="s">
        <v>347</v>
      </c>
      <c r="G12" s="38" t="s">
        <v>26</v>
      </c>
      <c r="H12" s="25" t="s">
        <v>348</v>
      </c>
      <c r="I12" s="12">
        <v>0</v>
      </c>
      <c r="J12" s="13"/>
      <c r="K12" s="12">
        <v>3</v>
      </c>
      <c r="L12" s="12">
        <v>3</v>
      </c>
      <c r="M12" s="12">
        <v>3</v>
      </c>
      <c r="N12" s="12">
        <v>0</v>
      </c>
      <c r="O12" s="12">
        <v>3</v>
      </c>
      <c r="P12" s="13"/>
      <c r="Q12" s="38"/>
      <c r="R12" s="38"/>
      <c r="S12" s="38" t="s">
        <v>27</v>
      </c>
      <c r="T12" s="14">
        <f>+'[3]PLAN DE ACCION'!P11</f>
        <v>5000000</v>
      </c>
      <c r="U12" s="13"/>
      <c r="V12" s="14">
        <f>+'[3]PLAN DE ACCION'!Q11</f>
        <v>5600000</v>
      </c>
      <c r="W12" s="80">
        <v>0</v>
      </c>
      <c r="X12" s="100">
        <v>1</v>
      </c>
      <c r="Y12" s="14">
        <f>+'[3]PLAN DE ACCION'!R11</f>
        <v>6000000</v>
      </c>
      <c r="Z12" s="80">
        <v>0</v>
      </c>
      <c r="AA12" s="14">
        <f>+'[3]PLAN DE ACCION'!S11</f>
        <v>6500000</v>
      </c>
      <c r="AB12" s="13"/>
      <c r="AC12" s="31" t="s">
        <v>327</v>
      </c>
      <c r="AD12" s="18" t="s">
        <v>349</v>
      </c>
      <c r="AE12" s="81" t="s">
        <v>350</v>
      </c>
    </row>
    <row r="14" spans="2:31" x14ac:dyDescent="0.3">
      <c r="Q14" t="s">
        <v>365</v>
      </c>
      <c r="R14" t="s">
        <v>366</v>
      </c>
    </row>
    <row r="15" spans="2:31" x14ac:dyDescent="0.3">
      <c r="Q15" t="s">
        <v>364</v>
      </c>
      <c r="R15" t="s">
        <v>366</v>
      </c>
    </row>
    <row r="16" spans="2:31" x14ac:dyDescent="0.3">
      <c r="Q16" t="s">
        <v>363</v>
      </c>
    </row>
    <row r="17" spans="17:18" x14ac:dyDescent="0.3">
      <c r="Q17" t="s">
        <v>362</v>
      </c>
      <c r="R17" t="s">
        <v>366</v>
      </c>
    </row>
    <row r="18" spans="17:18" x14ac:dyDescent="0.3">
      <c r="Q18" t="s">
        <v>361</v>
      </c>
      <c r="R18" t="s">
        <v>366</v>
      </c>
    </row>
    <row r="19" spans="17:18" x14ac:dyDescent="0.3">
      <c r="Q19" t="s">
        <v>360</v>
      </c>
    </row>
    <row r="20" spans="17:18" x14ac:dyDescent="0.3">
      <c r="Q20" t="s">
        <v>359</v>
      </c>
      <c r="R20" t="s">
        <v>366</v>
      </c>
    </row>
    <row r="21" spans="17:18" x14ac:dyDescent="0.3">
      <c r="Q21" t="s">
        <v>358</v>
      </c>
    </row>
    <row r="22" spans="17:18" x14ac:dyDescent="0.3">
      <c r="Q22" t="s">
        <v>357</v>
      </c>
      <c r="R22" t="s">
        <v>366</v>
      </c>
    </row>
    <row r="23" spans="17:18" x14ac:dyDescent="0.3">
      <c r="Q23" t="s">
        <v>356</v>
      </c>
      <c r="R23" t="s">
        <v>366</v>
      </c>
    </row>
    <row r="24" spans="17:18" x14ac:dyDescent="0.3">
      <c r="Q24" t="s">
        <v>355</v>
      </c>
      <c r="R24" t="s">
        <v>366</v>
      </c>
    </row>
    <row r="25" spans="17:18" x14ac:dyDescent="0.3">
      <c r="Q25" t="s">
        <v>354</v>
      </c>
      <c r="R25" t="s">
        <v>366</v>
      </c>
    </row>
    <row r="26" spans="17:18" x14ac:dyDescent="0.3">
      <c r="Q26" t="s">
        <v>353</v>
      </c>
      <c r="R26" t="s">
        <v>366</v>
      </c>
    </row>
    <row r="27" spans="17:18" x14ac:dyDescent="0.3">
      <c r="Q27" t="s">
        <v>352</v>
      </c>
      <c r="R27" t="s">
        <v>366</v>
      </c>
    </row>
    <row r="28" spans="17:18" x14ac:dyDescent="0.3">
      <c r="Q28" t="s">
        <v>351</v>
      </c>
      <c r="R28" t="s">
        <v>366</v>
      </c>
    </row>
  </sheetData>
  <mergeCells count="24">
    <mergeCell ref="AC6:AC8"/>
    <mergeCell ref="AD6:AD8"/>
    <mergeCell ref="AE6:AE8"/>
    <mergeCell ref="I7:J7"/>
    <mergeCell ref="K7:L7"/>
    <mergeCell ref="M7:N7"/>
    <mergeCell ref="O7:P7"/>
    <mergeCell ref="Q7:S7"/>
    <mergeCell ref="T7:U7"/>
    <mergeCell ref="V7:W7"/>
    <mergeCell ref="Y7:Z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7"/>
  <sheetViews>
    <sheetView topLeftCell="D1" workbookViewId="0">
      <selection activeCell="O9" sqref="O9"/>
    </sheetView>
  </sheetViews>
  <sheetFormatPr baseColWidth="10" defaultRowHeight="14.4" x14ac:dyDescent="0.3"/>
  <cols>
    <col min="1" max="1" width="1.88671875" customWidth="1"/>
    <col min="2" max="2" width="5.88671875" customWidth="1"/>
    <col min="3" max="3" width="28.88671875" customWidth="1"/>
    <col min="4" max="4" width="21" customWidth="1"/>
    <col min="5" max="5" width="26.44140625" customWidth="1"/>
    <col min="6" max="6" width="14.5546875"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5" width="9.44140625" customWidth="1"/>
    <col min="16" max="16" width="7.44140625" customWidth="1"/>
    <col min="17" max="17" width="9.6640625" customWidth="1"/>
    <col min="18" max="18" width="21.33203125" bestFit="1" customWidth="1"/>
    <col min="19" max="19" width="18.33203125" bestFit="1" customWidth="1"/>
    <col min="20" max="20" width="11.33203125" bestFit="1" customWidth="1"/>
    <col min="21" max="21" width="17" customWidth="1"/>
    <col min="22" max="22" width="14" customWidth="1"/>
    <col min="23" max="23" width="19" customWidth="1"/>
    <col min="24" max="25" width="14" customWidth="1"/>
    <col min="26" max="26" width="16.44140625" bestFit="1" customWidth="1"/>
    <col min="27" max="29" width="14" customWidth="1"/>
    <col min="30" max="30" width="27.88671875" customWidth="1"/>
    <col min="31" max="31" width="28.44140625" customWidth="1"/>
  </cols>
  <sheetData>
    <row r="1" spans="2:31" ht="19.2" customHeight="1" x14ac:dyDescent="0.3">
      <c r="E1" s="233"/>
      <c r="F1" s="234" t="s">
        <v>0</v>
      </c>
      <c r="G1" s="234"/>
      <c r="H1" s="234"/>
      <c r="I1" s="234"/>
      <c r="J1" s="234"/>
      <c r="K1" s="234"/>
      <c r="L1" s="234"/>
      <c r="M1" s="234"/>
      <c r="N1" s="234"/>
      <c r="O1" s="234"/>
      <c r="P1" s="234"/>
      <c r="Q1" s="234"/>
      <c r="R1" s="234"/>
      <c r="S1" s="234"/>
      <c r="T1" s="234"/>
      <c r="U1" s="1" t="s">
        <v>1</v>
      </c>
      <c r="V1" s="1" t="s">
        <v>2</v>
      </c>
    </row>
    <row r="2" spans="2:31" ht="18.600000000000001" customHeight="1" x14ac:dyDescent="0.3">
      <c r="E2" s="233"/>
      <c r="F2" s="235" t="s">
        <v>3</v>
      </c>
      <c r="G2" s="235"/>
      <c r="H2" s="235"/>
      <c r="I2" s="235"/>
      <c r="J2" s="235"/>
      <c r="K2" s="235"/>
      <c r="L2" s="235"/>
      <c r="M2" s="235"/>
      <c r="N2" s="235"/>
      <c r="O2" s="235"/>
      <c r="P2" s="235"/>
      <c r="Q2" s="235"/>
      <c r="R2" s="235"/>
      <c r="S2" s="235"/>
      <c r="T2" s="235"/>
      <c r="U2" s="2" t="s">
        <v>4</v>
      </c>
      <c r="V2" s="3">
        <v>1</v>
      </c>
    </row>
    <row r="3" spans="2:31" ht="16.2" customHeight="1" x14ac:dyDescent="0.3">
      <c r="E3" s="233"/>
      <c r="F3" s="235"/>
      <c r="G3" s="235"/>
      <c r="H3" s="235"/>
      <c r="I3" s="235"/>
      <c r="J3" s="235"/>
      <c r="K3" s="235"/>
      <c r="L3" s="235"/>
      <c r="M3" s="235"/>
      <c r="N3" s="235"/>
      <c r="O3" s="235"/>
      <c r="P3" s="235"/>
      <c r="Q3" s="235"/>
      <c r="R3" s="235"/>
      <c r="S3" s="235"/>
      <c r="T3" s="235"/>
      <c r="U3" s="2" t="s">
        <v>5</v>
      </c>
      <c r="V3" s="4">
        <v>44651</v>
      </c>
    </row>
    <row r="4" spans="2:31" ht="17.399999999999999" customHeight="1" x14ac:dyDescent="0.3">
      <c r="E4" s="233"/>
      <c r="F4" s="235"/>
      <c r="G4" s="235"/>
      <c r="H4" s="235"/>
      <c r="I4" s="235"/>
      <c r="J4" s="235"/>
      <c r="K4" s="235"/>
      <c r="L4" s="235"/>
      <c r="M4" s="235"/>
      <c r="N4" s="235"/>
      <c r="O4" s="235"/>
      <c r="P4" s="235"/>
      <c r="Q4" s="235"/>
      <c r="R4" s="235"/>
      <c r="S4" s="235"/>
      <c r="T4" s="235"/>
      <c r="U4" s="2" t="s">
        <v>6</v>
      </c>
      <c r="V4" s="5" t="s">
        <v>7</v>
      </c>
    </row>
    <row r="6" spans="2:31" x14ac:dyDescent="0.3">
      <c r="B6" s="236" t="s">
        <v>8</v>
      </c>
      <c r="C6" s="236" t="s">
        <v>9</v>
      </c>
      <c r="D6" s="236" t="s">
        <v>10</v>
      </c>
      <c r="E6" s="236" t="s">
        <v>11</v>
      </c>
      <c r="F6" s="236" t="s">
        <v>12</v>
      </c>
      <c r="G6" s="236" t="s">
        <v>13</v>
      </c>
      <c r="H6" s="236" t="s">
        <v>14</v>
      </c>
      <c r="I6" s="246" t="s">
        <v>15</v>
      </c>
      <c r="J6" s="246"/>
      <c r="K6" s="247"/>
      <c r="L6" s="247"/>
      <c r="M6" s="247"/>
      <c r="N6" s="247"/>
      <c r="O6" s="247"/>
      <c r="P6" s="247"/>
      <c r="Q6" s="27"/>
      <c r="R6" s="248" t="s">
        <v>16</v>
      </c>
      <c r="S6" s="249"/>
      <c r="T6" s="249"/>
      <c r="U6" s="249"/>
      <c r="V6" s="249"/>
      <c r="W6" s="249"/>
      <c r="X6" s="249"/>
      <c r="Y6" s="249"/>
      <c r="Z6" s="249"/>
      <c r="AA6" s="249"/>
      <c r="AB6" s="249"/>
      <c r="AC6" s="246"/>
      <c r="AD6" s="236" t="s">
        <v>17</v>
      </c>
      <c r="AE6" s="236" t="s">
        <v>18</v>
      </c>
    </row>
    <row r="7" spans="2:31" x14ac:dyDescent="0.3">
      <c r="B7" s="236"/>
      <c r="C7" s="236"/>
      <c r="D7" s="236"/>
      <c r="E7" s="236"/>
      <c r="F7" s="236"/>
      <c r="G7" s="236"/>
      <c r="H7" s="236"/>
      <c r="I7" s="243">
        <v>2020</v>
      </c>
      <c r="J7" s="244"/>
      <c r="K7" s="243">
        <v>2021</v>
      </c>
      <c r="L7" s="244"/>
      <c r="M7" s="238">
        <v>2022</v>
      </c>
      <c r="N7" s="237"/>
      <c r="O7" s="108"/>
      <c r="P7" s="236">
        <v>2023</v>
      </c>
      <c r="Q7" s="236"/>
      <c r="R7" s="238" t="s">
        <v>19</v>
      </c>
      <c r="S7" s="239"/>
      <c r="T7" s="237"/>
      <c r="U7" s="236">
        <v>2020</v>
      </c>
      <c r="V7" s="236"/>
      <c r="W7" s="236">
        <v>2021</v>
      </c>
      <c r="X7" s="236"/>
      <c r="Y7" s="236">
        <v>2022</v>
      </c>
      <c r="Z7" s="236"/>
      <c r="AA7" s="26"/>
      <c r="AB7" s="236">
        <v>2023</v>
      </c>
      <c r="AC7" s="236"/>
      <c r="AD7" s="236"/>
      <c r="AE7" s="236"/>
    </row>
    <row r="8" spans="2:31" x14ac:dyDescent="0.3">
      <c r="B8" s="236"/>
      <c r="C8" s="236"/>
      <c r="D8" s="236"/>
      <c r="E8" s="236"/>
      <c r="F8" s="236"/>
      <c r="G8" s="236"/>
      <c r="H8" s="236"/>
      <c r="I8" s="26" t="s">
        <v>20</v>
      </c>
      <c r="J8" s="26" t="s">
        <v>21</v>
      </c>
      <c r="K8" s="26" t="s">
        <v>20</v>
      </c>
      <c r="L8" s="26" t="s">
        <v>21</v>
      </c>
      <c r="M8" s="26" t="s">
        <v>20</v>
      </c>
      <c r="N8" s="26" t="s">
        <v>21</v>
      </c>
      <c r="O8" s="107"/>
      <c r="P8" s="26" t="s">
        <v>20</v>
      </c>
      <c r="Q8" s="26" t="s">
        <v>21</v>
      </c>
      <c r="R8" s="8" t="s">
        <v>22</v>
      </c>
      <c r="S8" s="13" t="s">
        <v>23</v>
      </c>
      <c r="T8" s="13" t="s">
        <v>24</v>
      </c>
      <c r="U8" s="26" t="s">
        <v>20</v>
      </c>
      <c r="V8" s="26" t="s">
        <v>21</v>
      </c>
      <c r="W8" s="26" t="s">
        <v>20</v>
      </c>
      <c r="X8" s="26" t="s">
        <v>21</v>
      </c>
      <c r="Y8" s="26" t="s">
        <v>20</v>
      </c>
      <c r="Z8" s="26" t="s">
        <v>21</v>
      </c>
      <c r="AA8" s="26"/>
      <c r="AB8" s="26" t="s">
        <v>20</v>
      </c>
      <c r="AC8" s="26" t="s">
        <v>21</v>
      </c>
      <c r="AD8" s="236"/>
      <c r="AE8" s="236"/>
    </row>
    <row r="9" spans="2:31" ht="100.8" x14ac:dyDescent="0.3">
      <c r="B9" s="10">
        <v>1</v>
      </c>
      <c r="C9" s="11" t="s">
        <v>25</v>
      </c>
      <c r="D9" s="19" t="s">
        <v>312</v>
      </c>
      <c r="E9" s="19" t="s">
        <v>313</v>
      </c>
      <c r="F9" s="19" t="s">
        <v>314</v>
      </c>
      <c r="G9" s="10" t="s">
        <v>26</v>
      </c>
      <c r="H9" s="11" t="s">
        <v>315</v>
      </c>
      <c r="I9" s="12">
        <v>4</v>
      </c>
      <c r="J9" s="12">
        <v>4</v>
      </c>
      <c r="K9" s="12">
        <v>4</v>
      </c>
      <c r="L9" s="12">
        <v>4</v>
      </c>
      <c r="M9" s="12">
        <v>4</v>
      </c>
      <c r="N9" s="12">
        <v>2</v>
      </c>
      <c r="O9" s="69">
        <v>1</v>
      </c>
      <c r="P9" s="12">
        <v>4</v>
      </c>
      <c r="Q9" s="12">
        <v>0</v>
      </c>
      <c r="R9" s="13"/>
      <c r="S9" s="12" t="s">
        <v>27</v>
      </c>
      <c r="T9" s="13"/>
      <c r="U9" s="14">
        <v>1933936000</v>
      </c>
      <c r="V9" s="14" t="s">
        <v>316</v>
      </c>
      <c r="W9" s="14">
        <v>3500000000</v>
      </c>
      <c r="X9" s="14">
        <v>397367952</v>
      </c>
      <c r="Y9" s="43" t="s">
        <v>317</v>
      </c>
      <c r="Z9" s="43">
        <v>409746258</v>
      </c>
      <c r="AA9" s="99">
        <f>Z9/Y9</f>
        <v>0.25609141125000001</v>
      </c>
      <c r="AB9" s="14">
        <v>0</v>
      </c>
      <c r="AC9" s="14"/>
      <c r="AD9" s="70" t="s">
        <v>318</v>
      </c>
      <c r="AE9" s="73" t="s">
        <v>319</v>
      </c>
    </row>
    <row r="17" spans="26:26" x14ac:dyDescent="0.3">
      <c r="Z17" s="101"/>
    </row>
  </sheetData>
  <mergeCells count="23">
    <mergeCell ref="AD6:AD8"/>
    <mergeCell ref="AE6:AE8"/>
    <mergeCell ref="I7:J7"/>
    <mergeCell ref="K7:L7"/>
    <mergeCell ref="M7:N7"/>
    <mergeCell ref="P7:Q7"/>
    <mergeCell ref="R7:T7"/>
    <mergeCell ref="U7:V7"/>
    <mergeCell ref="W7:X7"/>
    <mergeCell ref="Y7:Z7"/>
    <mergeCell ref="AB7:AC7"/>
    <mergeCell ref="I6:P6"/>
    <mergeCell ref="R6:AC6"/>
    <mergeCell ref="E1:E4"/>
    <mergeCell ref="F1:T1"/>
    <mergeCell ref="F2:T4"/>
    <mergeCell ref="B6:B8"/>
    <mergeCell ref="C6:C8"/>
    <mergeCell ref="D6:D8"/>
    <mergeCell ref="E6:E8"/>
    <mergeCell ref="F6:F8"/>
    <mergeCell ref="G6:G8"/>
    <mergeCell ref="H6:H8"/>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0"/>
  <sheetViews>
    <sheetView topLeftCell="A2" zoomScale="90" zoomScaleNormal="90" workbookViewId="0">
      <selection activeCell="P9" sqref="P9"/>
    </sheetView>
  </sheetViews>
  <sheetFormatPr baseColWidth="10" defaultRowHeight="14.4" x14ac:dyDescent="0.3"/>
  <cols>
    <col min="1" max="1" width="1.88671875" customWidth="1"/>
    <col min="2" max="2" width="5.88671875" customWidth="1"/>
    <col min="3" max="3" width="28.88671875" customWidth="1"/>
    <col min="4" max="4" width="44.109375" customWidth="1"/>
    <col min="5" max="5" width="50.44140625" bestFit="1" customWidth="1"/>
    <col min="6" max="6" width="17" customWidth="1"/>
    <col min="7" max="8" width="16.109375" customWidth="1"/>
    <col min="9" max="9" width="8.6640625" customWidth="1"/>
    <col min="10" max="10" width="9.88671875" customWidth="1"/>
    <col min="11" max="11" width="8.33203125" customWidth="1"/>
    <col min="12" max="12" width="10.109375" customWidth="1"/>
    <col min="13" max="13" width="8.109375" customWidth="1"/>
    <col min="14" max="14" width="9.44140625" customWidth="1"/>
    <col min="15" max="15" width="12.88671875" bestFit="1" customWidth="1"/>
    <col min="16" max="16" width="7.44140625" customWidth="1"/>
    <col min="17" max="17" width="9.6640625" customWidth="1"/>
    <col min="18" max="18" width="22.109375" bestFit="1" customWidth="1"/>
    <col min="19" max="19" width="18.6640625" customWidth="1"/>
    <col min="20" max="20" width="12.109375" bestFit="1" customWidth="1"/>
    <col min="21" max="28" width="14" customWidth="1"/>
    <col min="29" max="29" width="27.88671875" customWidth="1"/>
    <col min="30" max="30" width="28.44140625" customWidth="1"/>
  </cols>
  <sheetData>
    <row r="1" spans="2:30" ht="19.95" customHeight="1" x14ac:dyDescent="0.3">
      <c r="E1" s="233"/>
      <c r="F1" s="234" t="s">
        <v>0</v>
      </c>
      <c r="G1" s="234"/>
      <c r="H1" s="234"/>
      <c r="I1" s="234"/>
      <c r="J1" s="234"/>
      <c r="K1" s="234"/>
      <c r="L1" s="234"/>
      <c r="M1" s="234"/>
      <c r="N1" s="234"/>
      <c r="O1" s="234"/>
      <c r="P1" s="234"/>
      <c r="Q1" s="234"/>
      <c r="R1" s="234"/>
      <c r="S1" s="234"/>
      <c r="T1" s="234"/>
      <c r="U1" s="1" t="s">
        <v>1</v>
      </c>
      <c r="V1" s="1" t="s">
        <v>2</v>
      </c>
    </row>
    <row r="2" spans="2:30" ht="19.95" customHeight="1" x14ac:dyDescent="0.3">
      <c r="E2" s="233"/>
      <c r="F2" s="235" t="s">
        <v>3</v>
      </c>
      <c r="G2" s="235"/>
      <c r="H2" s="235"/>
      <c r="I2" s="235"/>
      <c r="J2" s="235"/>
      <c r="K2" s="235"/>
      <c r="L2" s="235"/>
      <c r="M2" s="235"/>
      <c r="N2" s="235"/>
      <c r="O2" s="235"/>
      <c r="P2" s="235"/>
      <c r="Q2" s="235"/>
      <c r="R2" s="235"/>
      <c r="S2" s="235"/>
      <c r="T2" s="235"/>
      <c r="U2" s="2" t="s">
        <v>4</v>
      </c>
      <c r="V2" s="3">
        <v>1</v>
      </c>
    </row>
    <row r="3" spans="2:30" ht="19.95" customHeight="1" x14ac:dyDescent="0.3">
      <c r="E3" s="233"/>
      <c r="F3" s="235"/>
      <c r="G3" s="235"/>
      <c r="H3" s="235"/>
      <c r="I3" s="235"/>
      <c r="J3" s="235"/>
      <c r="K3" s="235"/>
      <c r="L3" s="235"/>
      <c r="M3" s="235"/>
      <c r="N3" s="235"/>
      <c r="O3" s="235"/>
      <c r="P3" s="235"/>
      <c r="Q3" s="235"/>
      <c r="R3" s="235"/>
      <c r="S3" s="235"/>
      <c r="T3" s="235"/>
      <c r="U3" s="2" t="s">
        <v>5</v>
      </c>
      <c r="V3" s="4">
        <v>44651</v>
      </c>
    </row>
    <row r="4" spans="2:30" ht="19.95" customHeight="1" x14ac:dyDescent="0.3">
      <c r="E4" s="233"/>
      <c r="F4" s="235"/>
      <c r="G4" s="235"/>
      <c r="H4" s="235"/>
      <c r="I4" s="235"/>
      <c r="J4" s="235"/>
      <c r="K4" s="235"/>
      <c r="L4" s="235"/>
      <c r="M4" s="235"/>
      <c r="N4" s="235"/>
      <c r="O4" s="235"/>
      <c r="P4" s="235"/>
      <c r="Q4" s="235"/>
      <c r="R4" s="235"/>
      <c r="S4" s="235"/>
      <c r="T4" s="235"/>
      <c r="U4" s="2" t="s">
        <v>6</v>
      </c>
      <c r="V4" s="5" t="s">
        <v>7</v>
      </c>
    </row>
    <row r="6" spans="2:30" x14ac:dyDescent="0.3">
      <c r="B6" s="236" t="s">
        <v>8</v>
      </c>
      <c r="C6" s="236" t="s">
        <v>9</v>
      </c>
      <c r="D6" s="236" t="s">
        <v>10</v>
      </c>
      <c r="E6" s="236" t="s">
        <v>11</v>
      </c>
      <c r="F6" s="236" t="s">
        <v>12</v>
      </c>
      <c r="G6" s="236" t="s">
        <v>13</v>
      </c>
      <c r="H6" s="236" t="s">
        <v>14</v>
      </c>
      <c r="I6" s="246" t="s">
        <v>15</v>
      </c>
      <c r="J6" s="246"/>
      <c r="K6" s="247"/>
      <c r="L6" s="247"/>
      <c r="M6" s="247"/>
      <c r="N6" s="247"/>
      <c r="O6" s="247"/>
      <c r="P6" s="247"/>
      <c r="Q6" s="27"/>
      <c r="R6" s="248" t="s">
        <v>16</v>
      </c>
      <c r="S6" s="249"/>
      <c r="T6" s="249"/>
      <c r="U6" s="249"/>
      <c r="V6" s="249"/>
      <c r="W6" s="249"/>
      <c r="X6" s="249"/>
      <c r="Y6" s="249"/>
      <c r="Z6" s="249"/>
      <c r="AA6" s="249"/>
      <c r="AB6" s="246"/>
      <c r="AC6" s="236" t="s">
        <v>17</v>
      </c>
      <c r="AD6" s="236" t="s">
        <v>18</v>
      </c>
    </row>
    <row r="7" spans="2:30" x14ac:dyDescent="0.3">
      <c r="B7" s="236"/>
      <c r="C7" s="236"/>
      <c r="D7" s="236"/>
      <c r="E7" s="236"/>
      <c r="F7" s="236"/>
      <c r="G7" s="236"/>
      <c r="H7" s="236"/>
      <c r="I7" s="243">
        <v>2020</v>
      </c>
      <c r="J7" s="244"/>
      <c r="K7" s="243">
        <v>2021</v>
      </c>
      <c r="L7" s="244"/>
      <c r="M7" s="238">
        <v>2022</v>
      </c>
      <c r="N7" s="237"/>
      <c r="O7" s="66" t="s">
        <v>179</v>
      </c>
      <c r="P7" s="236">
        <v>2023</v>
      </c>
      <c r="Q7" s="236"/>
      <c r="R7" s="238" t="s">
        <v>19</v>
      </c>
      <c r="S7" s="239"/>
      <c r="T7" s="237"/>
      <c r="U7" s="236">
        <v>2020</v>
      </c>
      <c r="V7" s="236"/>
      <c r="W7" s="236">
        <v>2021</v>
      </c>
      <c r="X7" s="236"/>
      <c r="Y7" s="236">
        <v>2022</v>
      </c>
      <c r="Z7" s="236"/>
      <c r="AA7" s="236">
        <v>2023</v>
      </c>
      <c r="AB7" s="236"/>
      <c r="AC7" s="236"/>
      <c r="AD7" s="236"/>
    </row>
    <row r="8" spans="2:30" x14ac:dyDescent="0.3">
      <c r="B8" s="236"/>
      <c r="C8" s="236"/>
      <c r="D8" s="236"/>
      <c r="E8" s="236"/>
      <c r="F8" s="236"/>
      <c r="G8" s="236"/>
      <c r="H8" s="236"/>
      <c r="I8" s="26" t="s">
        <v>20</v>
      </c>
      <c r="J8" s="26" t="s">
        <v>21</v>
      </c>
      <c r="K8" s="26" t="s">
        <v>20</v>
      </c>
      <c r="L8" s="26" t="s">
        <v>21</v>
      </c>
      <c r="M8" s="26" t="s">
        <v>20</v>
      </c>
      <c r="N8" s="26" t="s">
        <v>21</v>
      </c>
      <c r="O8" s="67" t="s">
        <v>180</v>
      </c>
      <c r="P8" s="26" t="s">
        <v>20</v>
      </c>
      <c r="Q8" s="26" t="s">
        <v>21</v>
      </c>
      <c r="R8" s="8" t="s">
        <v>22</v>
      </c>
      <c r="S8" s="9" t="s">
        <v>23</v>
      </c>
      <c r="T8" s="9" t="s">
        <v>24</v>
      </c>
      <c r="U8" s="26" t="s">
        <v>20</v>
      </c>
      <c r="V8" s="26" t="s">
        <v>21</v>
      </c>
      <c r="W8" s="26" t="s">
        <v>20</v>
      </c>
      <c r="X8" s="26" t="s">
        <v>21</v>
      </c>
      <c r="Y8" s="26" t="s">
        <v>20</v>
      </c>
      <c r="Z8" s="26" t="s">
        <v>21</v>
      </c>
      <c r="AA8" s="26" t="s">
        <v>20</v>
      </c>
      <c r="AB8" s="26" t="s">
        <v>21</v>
      </c>
      <c r="AC8" s="236"/>
      <c r="AD8" s="236"/>
    </row>
    <row r="9" spans="2:30" ht="316.8" x14ac:dyDescent="0.3">
      <c r="B9" s="10">
        <v>1</v>
      </c>
      <c r="C9" s="11" t="s">
        <v>25</v>
      </c>
      <c r="D9" s="11" t="s">
        <v>303</v>
      </c>
      <c r="E9" s="11" t="s">
        <v>304</v>
      </c>
      <c r="F9" s="11" t="s">
        <v>305</v>
      </c>
      <c r="G9" s="65" t="s">
        <v>26</v>
      </c>
      <c r="H9" s="11" t="s">
        <v>305</v>
      </c>
      <c r="I9" s="12">
        <f>+'[4]PLAN DE ACCION'!I8</f>
        <v>0</v>
      </c>
      <c r="J9" s="12">
        <v>0</v>
      </c>
      <c r="K9" s="12">
        <f>+'[4]PLAN DE ACCION'!J8</f>
        <v>1</v>
      </c>
      <c r="L9" s="12">
        <v>0.7</v>
      </c>
      <c r="M9" s="12">
        <f>+'[4]PLAN DE ACCION'!K8</f>
        <v>1</v>
      </c>
      <c r="N9" s="17">
        <v>1</v>
      </c>
      <c r="O9" s="204">
        <v>1</v>
      </c>
      <c r="P9" s="12">
        <f>+'[4]PLAN DE ACCION'!L8</f>
        <v>1</v>
      </c>
      <c r="Q9" s="13"/>
      <c r="R9" s="28"/>
      <c r="S9" s="10" t="s">
        <v>27</v>
      </c>
      <c r="T9" s="28"/>
      <c r="U9" s="14">
        <f>+'[4]PLAN DE ACCION'!P8</f>
        <v>0</v>
      </c>
      <c r="V9" s="17">
        <v>0</v>
      </c>
      <c r="W9" s="14">
        <f>+'[4]PLAN DE ACCION'!Q8</f>
        <v>0</v>
      </c>
      <c r="X9" s="17">
        <v>0</v>
      </c>
      <c r="Y9" s="14">
        <f>+'[4]PLAN DE ACCION'!R8</f>
        <v>0</v>
      </c>
      <c r="Z9" s="72">
        <v>0</v>
      </c>
      <c r="AA9" s="14">
        <f>+'[4]PLAN DE ACCION'!S8</f>
        <v>0</v>
      </c>
      <c r="AB9" s="13"/>
      <c r="AC9" s="32" t="s">
        <v>306</v>
      </c>
      <c r="AD9" s="30" t="s">
        <v>307</v>
      </c>
    </row>
    <row r="10" spans="2:30" ht="162" customHeight="1" x14ac:dyDescent="0.3">
      <c r="B10" s="10">
        <v>2</v>
      </c>
      <c r="C10" s="11" t="s">
        <v>25</v>
      </c>
      <c r="D10" s="11" t="s">
        <v>308</v>
      </c>
      <c r="E10" s="11" t="s">
        <v>309</v>
      </c>
      <c r="F10" s="11" t="s">
        <v>168</v>
      </c>
      <c r="G10" s="65" t="s">
        <v>26</v>
      </c>
      <c r="H10" s="11" t="s">
        <v>310</v>
      </c>
      <c r="I10" s="12">
        <f>+'[4]PLAN DE ACCION'!I9</f>
        <v>0</v>
      </c>
      <c r="J10" s="12">
        <v>0</v>
      </c>
      <c r="K10" s="12">
        <f>+'[4]PLAN DE ACCION'!J9</f>
        <v>1</v>
      </c>
      <c r="L10" s="12">
        <v>0</v>
      </c>
      <c r="M10" s="12">
        <f>+'[4]PLAN DE ACCION'!K9</f>
        <v>1</v>
      </c>
      <c r="N10" s="17">
        <v>1</v>
      </c>
      <c r="O10" s="204">
        <v>1</v>
      </c>
      <c r="P10" s="12">
        <f>+'[4]PLAN DE ACCION'!L9</f>
        <v>1</v>
      </c>
      <c r="Q10" s="13"/>
      <c r="R10" s="28"/>
      <c r="S10" s="10" t="s">
        <v>27</v>
      </c>
      <c r="T10" s="28"/>
      <c r="U10" s="14">
        <f>+'[4]PLAN DE ACCION'!P9</f>
        <v>0</v>
      </c>
      <c r="V10" s="17">
        <v>0</v>
      </c>
      <c r="W10" s="14">
        <f>+'[4]PLAN DE ACCION'!Q9</f>
        <v>0</v>
      </c>
      <c r="X10" s="17">
        <v>0</v>
      </c>
      <c r="Y10" s="14">
        <f>+'[4]PLAN DE ACCION'!R9</f>
        <v>0</v>
      </c>
      <c r="Z10" s="17">
        <v>0</v>
      </c>
      <c r="AA10" s="14">
        <f>+'[4]PLAN DE ACCION'!S9</f>
        <v>0</v>
      </c>
      <c r="AB10" s="13"/>
      <c r="AC10" s="32" t="s">
        <v>306</v>
      </c>
      <c r="AD10" s="30" t="s">
        <v>311</v>
      </c>
    </row>
  </sheetData>
  <mergeCells count="23">
    <mergeCell ref="AC6:AC8"/>
    <mergeCell ref="AD6:AD8"/>
    <mergeCell ref="I7:J7"/>
    <mergeCell ref="K7:L7"/>
    <mergeCell ref="M7:N7"/>
    <mergeCell ref="P7:Q7"/>
    <mergeCell ref="R7:T7"/>
    <mergeCell ref="U7:V7"/>
    <mergeCell ref="W7:X7"/>
    <mergeCell ref="Y7:Z7"/>
    <mergeCell ref="AA7:AB7"/>
    <mergeCell ref="I6:P6"/>
    <mergeCell ref="R6:AB6"/>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11"/>
  <sheetViews>
    <sheetView zoomScale="60" zoomScaleNormal="60" workbookViewId="0">
      <pane xSplit="14" ySplit="10" topLeftCell="S11" activePane="bottomRight" state="frozen"/>
      <selection pane="topRight" activeCell="O1" sqref="O1"/>
      <selection pane="bottomLeft" activeCell="A11" sqref="A11"/>
      <selection pane="bottomRight" sqref="A1:XFD1048576"/>
    </sheetView>
  </sheetViews>
  <sheetFormatPr baseColWidth="10" defaultRowHeight="13.8" x14ac:dyDescent="0.25"/>
  <cols>
    <col min="1" max="1" width="1.88671875" style="115" customWidth="1"/>
    <col min="2" max="2" width="5.88671875" style="115" customWidth="1"/>
    <col min="3" max="3" width="28.88671875" style="115" customWidth="1"/>
    <col min="4" max="4" width="23.109375" style="115" customWidth="1"/>
    <col min="5" max="5" width="17.44140625" style="115" customWidth="1"/>
    <col min="6" max="6" width="14.5546875" style="115" customWidth="1"/>
    <col min="7" max="7" width="13.88671875" style="115" bestFit="1" customWidth="1"/>
    <col min="8" max="8" width="16.109375" style="115" customWidth="1"/>
    <col min="9" max="9" width="8.6640625" style="115" customWidth="1"/>
    <col min="10" max="10" width="9.88671875" style="115" customWidth="1"/>
    <col min="11" max="11" width="8.33203125" style="115" customWidth="1"/>
    <col min="12" max="12" width="10.109375" style="115" customWidth="1"/>
    <col min="13" max="13" width="8.109375" style="115" customWidth="1"/>
    <col min="14" max="14" width="9.44140625" style="115" customWidth="1"/>
    <col min="15" max="15" width="7.44140625" style="115" customWidth="1"/>
    <col min="16" max="16" width="9.6640625" style="115" customWidth="1"/>
    <col min="17" max="17" width="27.6640625" style="115" customWidth="1"/>
    <col min="18" max="18" width="22.88671875" style="115" customWidth="1"/>
    <col min="19" max="19" width="11.33203125" style="115" bestFit="1" customWidth="1"/>
    <col min="20" max="20" width="16" style="115" customWidth="1"/>
    <col min="21" max="21" width="16.5546875" style="115" customWidth="1"/>
    <col min="22" max="22" width="15.6640625" style="115" customWidth="1"/>
    <col min="23" max="23" width="14" style="115" customWidth="1"/>
    <col min="24" max="24" width="17.44140625" style="115" bestFit="1" customWidth="1"/>
    <col min="25" max="26" width="20.5546875" style="115" customWidth="1"/>
    <col min="27" max="27" width="15.88671875" style="115" bestFit="1" customWidth="1"/>
    <col min="28" max="28" width="14" style="115" customWidth="1"/>
    <col min="29" max="29" width="24.5546875" style="115" bestFit="1" customWidth="1"/>
    <col min="30" max="30" width="28.44140625" style="115" customWidth="1"/>
    <col min="31" max="16384" width="11.5546875" style="115"/>
  </cols>
  <sheetData>
    <row r="1" spans="2:30" ht="15.6" x14ac:dyDescent="0.25">
      <c r="E1" s="250"/>
      <c r="F1" s="234" t="s">
        <v>0</v>
      </c>
      <c r="G1" s="234"/>
      <c r="H1" s="234"/>
      <c r="I1" s="234"/>
      <c r="J1" s="234"/>
      <c r="K1" s="234"/>
      <c r="L1" s="234"/>
      <c r="M1" s="234"/>
      <c r="N1" s="234"/>
      <c r="O1" s="234"/>
      <c r="P1" s="234"/>
      <c r="Q1" s="234"/>
      <c r="R1" s="234"/>
      <c r="S1" s="234"/>
      <c r="T1" s="1" t="s">
        <v>1</v>
      </c>
      <c r="U1" s="1" t="s">
        <v>2</v>
      </c>
    </row>
    <row r="2" spans="2:30" ht="14.4" customHeight="1" x14ac:dyDescent="0.25">
      <c r="E2" s="250"/>
      <c r="F2" s="235" t="s">
        <v>3</v>
      </c>
      <c r="G2" s="235"/>
      <c r="H2" s="235"/>
      <c r="I2" s="235"/>
      <c r="J2" s="235"/>
      <c r="K2" s="235"/>
      <c r="L2" s="235"/>
      <c r="M2" s="235"/>
      <c r="N2" s="235"/>
      <c r="O2" s="235"/>
      <c r="P2" s="235"/>
      <c r="Q2" s="235"/>
      <c r="R2" s="235"/>
      <c r="S2" s="235"/>
      <c r="T2" s="2" t="s">
        <v>4</v>
      </c>
      <c r="U2" s="3">
        <v>1</v>
      </c>
    </row>
    <row r="3" spans="2:30" ht="14.4" customHeight="1" x14ac:dyDescent="0.25">
      <c r="E3" s="250"/>
      <c r="F3" s="235"/>
      <c r="G3" s="235"/>
      <c r="H3" s="235"/>
      <c r="I3" s="235"/>
      <c r="J3" s="235"/>
      <c r="K3" s="235"/>
      <c r="L3" s="235"/>
      <c r="M3" s="235"/>
      <c r="N3" s="235"/>
      <c r="O3" s="235"/>
      <c r="P3" s="235"/>
      <c r="Q3" s="235"/>
      <c r="R3" s="235"/>
      <c r="S3" s="235"/>
      <c r="T3" s="2" t="s">
        <v>5</v>
      </c>
      <c r="U3" s="4">
        <v>44651</v>
      </c>
    </row>
    <row r="4" spans="2:30" ht="14.4" customHeight="1" x14ac:dyDescent="0.25">
      <c r="E4" s="250"/>
      <c r="F4" s="235"/>
      <c r="G4" s="235"/>
      <c r="H4" s="235"/>
      <c r="I4" s="235"/>
      <c r="J4" s="235"/>
      <c r="K4" s="235"/>
      <c r="L4" s="235"/>
      <c r="M4" s="235"/>
      <c r="N4" s="235"/>
      <c r="O4" s="235"/>
      <c r="P4" s="235"/>
      <c r="Q4" s="235"/>
      <c r="R4" s="235"/>
      <c r="S4" s="235"/>
      <c r="T4" s="2" t="s">
        <v>6</v>
      </c>
      <c r="U4" s="5" t="s">
        <v>7</v>
      </c>
    </row>
    <row r="6" spans="2:30" x14ac:dyDescent="0.25">
      <c r="B6" s="251" t="s">
        <v>8</v>
      </c>
      <c r="C6" s="251" t="s">
        <v>9</v>
      </c>
      <c r="D6" s="251" t="s">
        <v>10</v>
      </c>
      <c r="E6" s="251" t="s">
        <v>11</v>
      </c>
      <c r="F6" s="251" t="s">
        <v>12</v>
      </c>
      <c r="G6" s="251" t="s">
        <v>13</v>
      </c>
      <c r="H6" s="251" t="s">
        <v>14</v>
      </c>
      <c r="I6" s="257" t="s">
        <v>15</v>
      </c>
      <c r="J6" s="257"/>
      <c r="K6" s="258"/>
      <c r="L6" s="258"/>
      <c r="M6" s="258"/>
      <c r="N6" s="258"/>
      <c r="O6" s="258"/>
      <c r="P6" s="116"/>
      <c r="Q6" s="259" t="s">
        <v>16</v>
      </c>
      <c r="R6" s="260"/>
      <c r="S6" s="260"/>
      <c r="T6" s="260"/>
      <c r="U6" s="260"/>
      <c r="V6" s="260"/>
      <c r="W6" s="260"/>
      <c r="X6" s="260"/>
      <c r="Y6" s="260"/>
      <c r="Z6" s="260"/>
      <c r="AA6" s="260"/>
      <c r="AB6" s="257"/>
      <c r="AC6" s="251" t="s">
        <v>17</v>
      </c>
      <c r="AD6" s="251" t="s">
        <v>18</v>
      </c>
    </row>
    <row r="7" spans="2:30" x14ac:dyDescent="0.25">
      <c r="B7" s="251"/>
      <c r="C7" s="251"/>
      <c r="D7" s="251"/>
      <c r="E7" s="251"/>
      <c r="F7" s="251"/>
      <c r="G7" s="251"/>
      <c r="H7" s="251"/>
      <c r="I7" s="252">
        <v>2020</v>
      </c>
      <c r="J7" s="253"/>
      <c r="K7" s="252">
        <v>2021</v>
      </c>
      <c r="L7" s="253"/>
      <c r="M7" s="254">
        <v>2022</v>
      </c>
      <c r="N7" s="255"/>
      <c r="O7" s="251">
        <v>2023</v>
      </c>
      <c r="P7" s="251"/>
      <c r="Q7" s="254" t="s">
        <v>19</v>
      </c>
      <c r="R7" s="256"/>
      <c r="S7" s="255"/>
      <c r="T7" s="251">
        <v>2020</v>
      </c>
      <c r="U7" s="251"/>
      <c r="V7" s="251">
        <v>2021</v>
      </c>
      <c r="W7" s="251"/>
      <c r="X7" s="251">
        <v>2022</v>
      </c>
      <c r="Y7" s="251"/>
      <c r="Z7" s="118"/>
      <c r="AA7" s="251">
        <v>2023</v>
      </c>
      <c r="AB7" s="251"/>
      <c r="AC7" s="251"/>
      <c r="AD7" s="251"/>
    </row>
    <row r="8" spans="2:30" x14ac:dyDescent="0.25">
      <c r="B8" s="251"/>
      <c r="C8" s="251"/>
      <c r="D8" s="251"/>
      <c r="E8" s="251"/>
      <c r="F8" s="251"/>
      <c r="G8" s="251"/>
      <c r="H8" s="251"/>
      <c r="I8" s="118" t="s">
        <v>20</v>
      </c>
      <c r="J8" s="118" t="s">
        <v>21</v>
      </c>
      <c r="K8" s="118" t="s">
        <v>20</v>
      </c>
      <c r="L8" s="118" t="s">
        <v>21</v>
      </c>
      <c r="M8" s="118" t="s">
        <v>20</v>
      </c>
      <c r="N8" s="118" t="s">
        <v>21</v>
      </c>
      <c r="O8" s="118" t="s">
        <v>20</v>
      </c>
      <c r="P8" s="118" t="s">
        <v>21</v>
      </c>
      <c r="Q8" s="120" t="s">
        <v>322</v>
      </c>
      <c r="R8" s="121" t="s">
        <v>23</v>
      </c>
      <c r="S8" s="121" t="s">
        <v>24</v>
      </c>
      <c r="T8" s="118" t="s">
        <v>20</v>
      </c>
      <c r="U8" s="118" t="s">
        <v>21</v>
      </c>
      <c r="V8" s="118" t="s">
        <v>20</v>
      </c>
      <c r="W8" s="118" t="s">
        <v>21</v>
      </c>
      <c r="X8" s="118" t="s">
        <v>20</v>
      </c>
      <c r="Y8" s="118" t="s">
        <v>21</v>
      </c>
      <c r="Z8" s="118"/>
      <c r="AA8" s="118" t="s">
        <v>20</v>
      </c>
      <c r="AB8" s="118" t="s">
        <v>21</v>
      </c>
      <c r="AC8" s="251"/>
      <c r="AD8" s="251"/>
    </row>
    <row r="9" spans="2:30" ht="110.25" customHeight="1" x14ac:dyDescent="0.25">
      <c r="B9" s="10">
        <v>1</v>
      </c>
      <c r="C9" s="11" t="s">
        <v>25</v>
      </c>
      <c r="D9" s="20" t="s">
        <v>453</v>
      </c>
      <c r="E9" s="20" t="s">
        <v>454</v>
      </c>
      <c r="F9" s="11" t="s">
        <v>455</v>
      </c>
      <c r="G9" s="10" t="s">
        <v>37</v>
      </c>
      <c r="H9" s="19" t="s">
        <v>456</v>
      </c>
      <c r="I9" s="127">
        <v>200</v>
      </c>
      <c r="J9" s="127">
        <v>150</v>
      </c>
      <c r="K9" s="127">
        <v>500</v>
      </c>
      <c r="L9" s="127">
        <v>500</v>
      </c>
      <c r="M9" s="127">
        <v>600</v>
      </c>
      <c r="N9" s="127">
        <v>262</v>
      </c>
      <c r="O9" s="127">
        <v>550</v>
      </c>
      <c r="P9" s="127"/>
      <c r="Q9" s="130" t="s">
        <v>457</v>
      </c>
      <c r="R9" s="128"/>
      <c r="S9" s="10" t="s">
        <v>27</v>
      </c>
      <c r="T9" s="86">
        <v>1131703080</v>
      </c>
      <c r="U9" s="205">
        <v>1080190203</v>
      </c>
      <c r="V9" s="86">
        <v>1613778703</v>
      </c>
      <c r="W9" s="206">
        <v>1264580058</v>
      </c>
      <c r="X9" s="88">
        <v>1520946464</v>
      </c>
      <c r="Y9" s="207">
        <v>524589208</v>
      </c>
      <c r="Z9" s="208">
        <v>1</v>
      </c>
      <c r="AA9" s="88">
        <v>9650000</v>
      </c>
      <c r="AB9" s="207"/>
      <c r="AC9" s="15" t="s">
        <v>458</v>
      </c>
      <c r="AD9" s="128"/>
    </row>
    <row r="10" spans="2:30" ht="195" customHeight="1" x14ac:dyDescent="0.25">
      <c r="B10" s="10">
        <v>2</v>
      </c>
      <c r="C10" s="11" t="s">
        <v>25</v>
      </c>
      <c r="D10" s="20" t="s">
        <v>459</v>
      </c>
      <c r="E10" s="20" t="s">
        <v>460</v>
      </c>
      <c r="F10" s="11" t="s">
        <v>461</v>
      </c>
      <c r="G10" s="10" t="s">
        <v>37</v>
      </c>
      <c r="H10" s="19" t="s">
        <v>462</v>
      </c>
      <c r="I10" s="127">
        <v>1600</v>
      </c>
      <c r="J10" s="127">
        <v>172</v>
      </c>
      <c r="K10" s="127">
        <v>5700</v>
      </c>
      <c r="L10" s="127">
        <v>6819</v>
      </c>
      <c r="M10" s="127">
        <v>5735</v>
      </c>
      <c r="N10" s="127">
        <v>2912</v>
      </c>
      <c r="O10" s="127">
        <v>5750</v>
      </c>
      <c r="P10" s="127"/>
      <c r="Q10" s="131" t="s">
        <v>463</v>
      </c>
      <c r="R10" s="128"/>
      <c r="S10" s="10" t="s">
        <v>27</v>
      </c>
      <c r="T10" s="86">
        <v>84400000</v>
      </c>
      <c r="U10" s="205">
        <v>84400000</v>
      </c>
      <c r="V10" s="86">
        <v>322900000</v>
      </c>
      <c r="W10" s="206">
        <v>312153999</v>
      </c>
      <c r="X10" s="88">
        <v>480000000</v>
      </c>
      <c r="Y10" s="207">
        <v>166580000</v>
      </c>
      <c r="Z10" s="208">
        <v>0.88</v>
      </c>
      <c r="AA10" s="88">
        <v>100000000</v>
      </c>
      <c r="AB10" s="207"/>
      <c r="AC10" s="15" t="s">
        <v>458</v>
      </c>
      <c r="AD10" s="128"/>
    </row>
    <row r="11" spans="2:30" ht="133.5" customHeight="1" x14ac:dyDescent="0.25">
      <c r="B11" s="10">
        <v>3</v>
      </c>
      <c r="C11" s="11" t="s">
        <v>25</v>
      </c>
      <c r="D11" s="20" t="s">
        <v>464</v>
      </c>
      <c r="E11" s="20" t="s">
        <v>465</v>
      </c>
      <c r="F11" s="11" t="s">
        <v>466</v>
      </c>
      <c r="G11" s="10" t="s">
        <v>37</v>
      </c>
      <c r="H11" s="19" t="s">
        <v>467</v>
      </c>
      <c r="I11" s="127">
        <v>958</v>
      </c>
      <c r="J11" s="127">
        <v>596</v>
      </c>
      <c r="K11" s="127">
        <v>40000</v>
      </c>
      <c r="L11" s="127">
        <v>72390</v>
      </c>
      <c r="M11" s="127">
        <v>115362</v>
      </c>
      <c r="N11" s="127">
        <v>39942</v>
      </c>
      <c r="O11" s="127">
        <v>115000</v>
      </c>
      <c r="P11" s="127"/>
      <c r="Q11" s="131" t="s">
        <v>468</v>
      </c>
      <c r="R11" s="128"/>
      <c r="S11" s="10" t="s">
        <v>27</v>
      </c>
      <c r="T11" s="86">
        <v>204814218</v>
      </c>
      <c r="U11" s="205">
        <v>46725000</v>
      </c>
      <c r="V11" s="86">
        <v>261090000</v>
      </c>
      <c r="W11" s="206">
        <v>173285623</v>
      </c>
      <c r="X11" s="88">
        <v>560714445</v>
      </c>
      <c r="Y11" s="207">
        <v>142615000</v>
      </c>
      <c r="Z11" s="208">
        <v>1</v>
      </c>
      <c r="AA11" s="88">
        <v>100000000</v>
      </c>
      <c r="AB11" s="207"/>
      <c r="AC11" s="15" t="s">
        <v>458</v>
      </c>
      <c r="AD11" s="128"/>
    </row>
  </sheetData>
  <mergeCells count="23">
    <mergeCell ref="AC6:AC8"/>
    <mergeCell ref="AD6:AD8"/>
    <mergeCell ref="I7:J7"/>
    <mergeCell ref="K7:L7"/>
    <mergeCell ref="M7:N7"/>
    <mergeCell ref="O7:P7"/>
    <mergeCell ref="Q7:S7"/>
    <mergeCell ref="T7:U7"/>
    <mergeCell ref="V7:W7"/>
    <mergeCell ref="X7:Y7"/>
    <mergeCell ref="AA7:AB7"/>
    <mergeCell ref="I6:O6"/>
    <mergeCell ref="Q6:AB6"/>
    <mergeCell ref="E1:E4"/>
    <mergeCell ref="F1:S1"/>
    <mergeCell ref="F2:S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4"/>
  <sheetViews>
    <sheetView topLeftCell="B4" zoomScale="80" zoomScaleNormal="80" workbookViewId="0">
      <pane xSplit="7" ySplit="5" topLeftCell="Y9" activePane="bottomRight" state="frozen"/>
      <selection activeCell="B4" sqref="B4"/>
      <selection pane="topRight" activeCell="I4" sqref="I4"/>
      <selection pane="bottomLeft" activeCell="B9" sqref="B9"/>
      <selection pane="bottomRight" activeCell="B9" sqref="B9"/>
    </sheetView>
  </sheetViews>
  <sheetFormatPr baseColWidth="10" defaultRowHeight="13.8" x14ac:dyDescent="0.25"/>
  <cols>
    <col min="1" max="1" width="1.88671875" style="115" customWidth="1"/>
    <col min="2" max="2" width="5.88671875" style="115" customWidth="1"/>
    <col min="3" max="3" width="28.88671875" style="115" customWidth="1"/>
    <col min="4" max="4" width="24.33203125" style="115" customWidth="1"/>
    <col min="5" max="5" width="27" style="115" customWidth="1"/>
    <col min="6" max="6" width="14.5546875" style="115" customWidth="1"/>
    <col min="7" max="8" width="16.109375" style="115" customWidth="1"/>
    <col min="9" max="9" width="8.6640625" style="115" customWidth="1"/>
    <col min="10" max="10" width="9.88671875" style="115" customWidth="1"/>
    <col min="11" max="11" width="8.33203125" style="115" customWidth="1"/>
    <col min="12" max="12" width="11.33203125" style="115" customWidth="1"/>
    <col min="13" max="13" width="8.109375" style="115" customWidth="1"/>
    <col min="14" max="15" width="8" style="115" customWidth="1"/>
    <col min="16" max="16" width="7.44140625" style="115" customWidth="1"/>
    <col min="17" max="17" width="9.6640625" style="115" customWidth="1"/>
    <col min="18" max="18" width="11.5546875" style="115" customWidth="1"/>
    <col min="19" max="19" width="13" style="115" customWidth="1"/>
    <col min="20" max="20" width="12.109375" style="115" bestFit="1" customWidth="1"/>
    <col min="21" max="22" width="14" style="115" customWidth="1"/>
    <col min="23" max="23" width="15" style="115" bestFit="1" customWidth="1"/>
    <col min="24" max="24" width="19.44140625" style="115" bestFit="1" customWidth="1"/>
    <col min="25" max="25" width="15" style="115" bestFit="1" customWidth="1"/>
    <col min="26" max="26" width="17.88671875" style="115" bestFit="1" customWidth="1"/>
    <col min="27" max="27" width="17.88671875" style="115" customWidth="1"/>
    <col min="28" max="28" width="15" style="115" bestFit="1" customWidth="1"/>
    <col min="29" max="29" width="14" style="115" customWidth="1"/>
    <col min="30" max="30" width="26" style="115" bestFit="1" customWidth="1"/>
    <col min="31" max="31" width="28.44140625" style="115" customWidth="1"/>
    <col min="32" max="16384" width="11.5546875" style="115"/>
  </cols>
  <sheetData>
    <row r="1" spans="2:31" ht="19.95" customHeight="1" x14ac:dyDescent="0.25">
      <c r="E1" s="250"/>
      <c r="F1" s="234" t="s">
        <v>0</v>
      </c>
      <c r="G1" s="234"/>
      <c r="H1" s="234"/>
      <c r="I1" s="234"/>
      <c r="J1" s="234"/>
      <c r="K1" s="234"/>
      <c r="L1" s="234"/>
      <c r="M1" s="234"/>
      <c r="N1" s="234"/>
      <c r="O1" s="234"/>
      <c r="P1" s="234"/>
      <c r="Q1" s="234"/>
      <c r="R1" s="234"/>
      <c r="S1" s="234"/>
      <c r="T1" s="234"/>
      <c r="U1" s="1" t="s">
        <v>1</v>
      </c>
      <c r="V1" s="1" t="s">
        <v>2</v>
      </c>
    </row>
    <row r="2" spans="2:31" ht="19.95" customHeight="1" x14ac:dyDescent="0.25">
      <c r="E2" s="250"/>
      <c r="F2" s="235" t="s">
        <v>3</v>
      </c>
      <c r="G2" s="235"/>
      <c r="H2" s="235"/>
      <c r="I2" s="235"/>
      <c r="J2" s="235"/>
      <c r="K2" s="235"/>
      <c r="L2" s="235"/>
      <c r="M2" s="235"/>
      <c r="N2" s="235"/>
      <c r="O2" s="235"/>
      <c r="P2" s="235"/>
      <c r="Q2" s="235"/>
      <c r="R2" s="235"/>
      <c r="S2" s="235"/>
      <c r="T2" s="235"/>
      <c r="U2" s="2" t="s">
        <v>4</v>
      </c>
      <c r="V2" s="3">
        <v>1</v>
      </c>
    </row>
    <row r="3" spans="2:31" ht="19.95" customHeight="1" x14ac:dyDescent="0.25">
      <c r="E3" s="250"/>
      <c r="F3" s="235"/>
      <c r="G3" s="235"/>
      <c r="H3" s="235"/>
      <c r="I3" s="235"/>
      <c r="J3" s="235"/>
      <c r="K3" s="235"/>
      <c r="L3" s="235"/>
      <c r="M3" s="235"/>
      <c r="N3" s="235"/>
      <c r="O3" s="235"/>
      <c r="P3" s="235"/>
      <c r="Q3" s="235"/>
      <c r="R3" s="235"/>
      <c r="S3" s="235"/>
      <c r="T3" s="235"/>
      <c r="U3" s="2" t="s">
        <v>5</v>
      </c>
      <c r="V3" s="4">
        <v>44651</v>
      </c>
    </row>
    <row r="4" spans="2:31" ht="19.95" customHeight="1" x14ac:dyDescent="0.25">
      <c r="E4" s="250"/>
      <c r="F4" s="235"/>
      <c r="G4" s="235"/>
      <c r="H4" s="235"/>
      <c r="I4" s="235"/>
      <c r="J4" s="235"/>
      <c r="K4" s="235"/>
      <c r="L4" s="235"/>
      <c r="M4" s="235"/>
      <c r="N4" s="235"/>
      <c r="O4" s="235"/>
      <c r="P4" s="235"/>
      <c r="Q4" s="235"/>
      <c r="R4" s="235"/>
      <c r="S4" s="235"/>
      <c r="T4" s="235"/>
      <c r="U4" s="2" t="s">
        <v>6</v>
      </c>
      <c r="V4" s="5" t="s">
        <v>7</v>
      </c>
    </row>
    <row r="6" spans="2:31" x14ac:dyDescent="0.25">
      <c r="B6" s="251" t="s">
        <v>8</v>
      </c>
      <c r="C6" s="251" t="s">
        <v>9</v>
      </c>
      <c r="D6" s="251" t="s">
        <v>10</v>
      </c>
      <c r="E6" s="251" t="s">
        <v>11</v>
      </c>
      <c r="F6" s="251" t="s">
        <v>12</v>
      </c>
      <c r="G6" s="251" t="s">
        <v>13</v>
      </c>
      <c r="H6" s="251" t="s">
        <v>14</v>
      </c>
      <c r="I6" s="257" t="s">
        <v>15</v>
      </c>
      <c r="J6" s="257"/>
      <c r="K6" s="258"/>
      <c r="L6" s="258"/>
      <c r="M6" s="258"/>
      <c r="N6" s="258"/>
      <c r="O6" s="258"/>
      <c r="P6" s="258"/>
      <c r="Q6" s="116"/>
      <c r="R6" s="259" t="s">
        <v>16</v>
      </c>
      <c r="S6" s="260"/>
      <c r="T6" s="260"/>
      <c r="U6" s="260"/>
      <c r="V6" s="260"/>
      <c r="W6" s="260"/>
      <c r="X6" s="260"/>
      <c r="Y6" s="260"/>
      <c r="Z6" s="260"/>
      <c r="AA6" s="260"/>
      <c r="AB6" s="260"/>
      <c r="AC6" s="257"/>
      <c r="AD6" s="251" t="s">
        <v>17</v>
      </c>
      <c r="AE6" s="251" t="s">
        <v>18</v>
      </c>
    </row>
    <row r="7" spans="2:31" x14ac:dyDescent="0.25">
      <c r="B7" s="251"/>
      <c r="C7" s="251"/>
      <c r="D7" s="251"/>
      <c r="E7" s="251"/>
      <c r="F7" s="251"/>
      <c r="G7" s="251"/>
      <c r="H7" s="251"/>
      <c r="I7" s="252">
        <v>2020</v>
      </c>
      <c r="J7" s="253"/>
      <c r="K7" s="252">
        <v>2021</v>
      </c>
      <c r="L7" s="253"/>
      <c r="M7" s="254">
        <v>2022</v>
      </c>
      <c r="N7" s="255"/>
      <c r="O7" s="154"/>
      <c r="P7" s="251">
        <v>2023</v>
      </c>
      <c r="Q7" s="251"/>
      <c r="R7" s="254" t="s">
        <v>19</v>
      </c>
      <c r="S7" s="256"/>
      <c r="T7" s="255"/>
      <c r="U7" s="251">
        <v>2020</v>
      </c>
      <c r="V7" s="251"/>
      <c r="W7" s="251">
        <v>2021</v>
      </c>
      <c r="X7" s="251"/>
      <c r="Y7" s="251">
        <v>2022</v>
      </c>
      <c r="Z7" s="251"/>
      <c r="AA7" s="117" t="s">
        <v>179</v>
      </c>
      <c r="AB7" s="251">
        <v>2023</v>
      </c>
      <c r="AC7" s="251"/>
      <c r="AD7" s="251"/>
      <c r="AE7" s="251"/>
    </row>
    <row r="8" spans="2:31" x14ac:dyDescent="0.25">
      <c r="B8" s="251"/>
      <c r="C8" s="251"/>
      <c r="D8" s="251"/>
      <c r="E8" s="251"/>
      <c r="F8" s="251"/>
      <c r="G8" s="251"/>
      <c r="H8" s="251"/>
      <c r="I8" s="118" t="s">
        <v>20</v>
      </c>
      <c r="J8" s="118" t="s">
        <v>21</v>
      </c>
      <c r="K8" s="118" t="s">
        <v>20</v>
      </c>
      <c r="L8" s="118" t="s">
        <v>21</v>
      </c>
      <c r="M8" s="118" t="s">
        <v>20</v>
      </c>
      <c r="N8" s="118" t="s">
        <v>21</v>
      </c>
      <c r="O8" s="118"/>
      <c r="P8" s="118" t="s">
        <v>20</v>
      </c>
      <c r="Q8" s="118" t="s">
        <v>21</v>
      </c>
      <c r="R8" s="120" t="s">
        <v>22</v>
      </c>
      <c r="S8" s="121" t="s">
        <v>23</v>
      </c>
      <c r="T8" s="121" t="s">
        <v>24</v>
      </c>
      <c r="U8" s="118" t="s">
        <v>20</v>
      </c>
      <c r="V8" s="118" t="s">
        <v>21</v>
      </c>
      <c r="W8" s="118" t="s">
        <v>20</v>
      </c>
      <c r="X8" s="118" t="s">
        <v>21</v>
      </c>
      <c r="Y8" s="118" t="s">
        <v>20</v>
      </c>
      <c r="Z8" s="118" t="s">
        <v>21</v>
      </c>
      <c r="AA8" s="119" t="s">
        <v>279</v>
      </c>
      <c r="AB8" s="118" t="s">
        <v>20</v>
      </c>
      <c r="AC8" s="118" t="s">
        <v>21</v>
      </c>
      <c r="AD8" s="251"/>
      <c r="AE8" s="251"/>
    </row>
    <row r="9" spans="2:31" ht="57" x14ac:dyDescent="0.25">
      <c r="B9" s="35">
        <v>1</v>
      </c>
      <c r="C9" s="19" t="s">
        <v>25</v>
      </c>
      <c r="D9" s="19" t="s">
        <v>280</v>
      </c>
      <c r="E9" s="19" t="s">
        <v>281</v>
      </c>
      <c r="F9" s="19" t="s">
        <v>282</v>
      </c>
      <c r="G9" s="35" t="s">
        <v>26</v>
      </c>
      <c r="H9" s="19" t="s">
        <v>283</v>
      </c>
      <c r="I9" s="127">
        <v>1</v>
      </c>
      <c r="J9" s="128"/>
      <c r="K9" s="127">
        <v>1</v>
      </c>
      <c r="L9" s="127">
        <v>1</v>
      </c>
      <c r="M9" s="127">
        <v>1</v>
      </c>
      <c r="N9" s="127">
        <v>1</v>
      </c>
      <c r="O9" s="185">
        <f>N9/M9</f>
        <v>1</v>
      </c>
      <c r="P9" s="127">
        <v>1</v>
      </c>
      <c r="Q9" s="128"/>
      <c r="R9" s="35"/>
      <c r="S9" s="35" t="s">
        <v>27</v>
      </c>
      <c r="T9" s="35"/>
      <c r="U9" s="129">
        <f>+'[5]PLAN DE ACCION'!P8</f>
        <v>0</v>
      </c>
      <c r="V9" s="128"/>
      <c r="W9" s="129">
        <f>+'[5]PLAN DE ACCION'!Q8</f>
        <v>0</v>
      </c>
      <c r="X9" s="128"/>
      <c r="Y9" s="129">
        <f>+'[5]PLAN DE ACCION'!R8</f>
        <v>0</v>
      </c>
      <c r="Z9" s="128"/>
      <c r="AA9" s="209">
        <v>1</v>
      </c>
      <c r="AB9" s="129">
        <f>+'[5]PLAN DE ACCION'!S8</f>
        <v>0</v>
      </c>
      <c r="AC9" s="128"/>
      <c r="AD9" s="70" t="s">
        <v>284</v>
      </c>
      <c r="AE9" s="210" t="s">
        <v>285</v>
      </c>
    </row>
    <row r="10" spans="2:31" ht="68.400000000000006" x14ac:dyDescent="0.25">
      <c r="B10" s="10">
        <v>2</v>
      </c>
      <c r="C10" s="11" t="s">
        <v>25</v>
      </c>
      <c r="D10" s="20" t="s">
        <v>286</v>
      </c>
      <c r="E10" s="20" t="s">
        <v>287</v>
      </c>
      <c r="F10" s="11" t="s">
        <v>288</v>
      </c>
      <c r="G10" s="10" t="s">
        <v>26</v>
      </c>
      <c r="H10" s="19" t="s">
        <v>289</v>
      </c>
      <c r="I10" s="211">
        <v>1</v>
      </c>
      <c r="J10" s="128"/>
      <c r="K10" s="211">
        <v>1</v>
      </c>
      <c r="L10" s="211">
        <v>1</v>
      </c>
      <c r="M10" s="211">
        <v>1</v>
      </c>
      <c r="N10" s="211">
        <v>0.96</v>
      </c>
      <c r="O10" s="185">
        <f t="shared" ref="O10:O13" si="0">N10/M10</f>
        <v>0.96</v>
      </c>
      <c r="P10" s="211">
        <v>1</v>
      </c>
      <c r="Q10" s="128"/>
      <c r="R10" s="28"/>
      <c r="S10" s="28"/>
      <c r="T10" s="10" t="s">
        <v>27</v>
      </c>
      <c r="U10" s="129">
        <f>+'[5]PLAN DE ACCION'!P9</f>
        <v>0</v>
      </c>
      <c r="V10" s="128"/>
      <c r="W10" s="129">
        <f>+'[5]PLAN DE ACCION'!Q9</f>
        <v>671000000</v>
      </c>
      <c r="X10" s="129">
        <v>671000000</v>
      </c>
      <c r="Y10" s="129">
        <f>+'[5]PLAN DE ACCION'!R9</f>
        <v>704000000</v>
      </c>
      <c r="Z10" s="212">
        <v>630658333</v>
      </c>
      <c r="AA10" s="213">
        <v>0.89580000000000004</v>
      </c>
      <c r="AB10" s="129">
        <f>+'[5]PLAN DE ACCION'!S9</f>
        <v>739200000</v>
      </c>
      <c r="AC10" s="128"/>
      <c r="AD10" s="15" t="s">
        <v>284</v>
      </c>
      <c r="AE10" s="210" t="s">
        <v>290</v>
      </c>
    </row>
    <row r="11" spans="2:31" ht="45.6" x14ac:dyDescent="0.25">
      <c r="B11" s="10">
        <v>3</v>
      </c>
      <c r="C11" s="11" t="s">
        <v>25</v>
      </c>
      <c r="D11" s="20" t="s">
        <v>291</v>
      </c>
      <c r="E11" s="20" t="s">
        <v>292</v>
      </c>
      <c r="F11" s="11" t="s">
        <v>293</v>
      </c>
      <c r="G11" s="10" t="s">
        <v>26</v>
      </c>
      <c r="H11" s="19" t="s">
        <v>294</v>
      </c>
      <c r="I11" s="127">
        <v>0</v>
      </c>
      <c r="J11" s="128"/>
      <c r="K11" s="127">
        <v>3</v>
      </c>
      <c r="L11" s="127">
        <v>3</v>
      </c>
      <c r="M11" s="127">
        <v>3</v>
      </c>
      <c r="N11" s="127">
        <v>3</v>
      </c>
      <c r="O11" s="185">
        <f t="shared" si="0"/>
        <v>1</v>
      </c>
      <c r="P11" s="127">
        <v>3</v>
      </c>
      <c r="Q11" s="127"/>
      <c r="R11" s="28"/>
      <c r="S11" s="28"/>
      <c r="T11" s="10" t="s">
        <v>27</v>
      </c>
      <c r="U11" s="129">
        <f>+'[5]PLAN DE ACCION'!P10</f>
        <v>0</v>
      </c>
      <c r="V11" s="128"/>
      <c r="W11" s="129">
        <f>+'[5]PLAN DE ACCION'!Q10</f>
        <v>135000000</v>
      </c>
      <c r="X11" s="214">
        <v>135000000</v>
      </c>
      <c r="Y11" s="129">
        <f>+'[5]PLAN DE ACCION'!R10</f>
        <v>141750000</v>
      </c>
      <c r="Z11" s="212">
        <v>226320000</v>
      </c>
      <c r="AA11" s="213">
        <v>1.5966</v>
      </c>
      <c r="AB11" s="129">
        <f>+'[5]PLAN DE ACCION'!S10</f>
        <v>148837500</v>
      </c>
      <c r="AC11" s="128"/>
      <c r="AD11" s="15" t="s">
        <v>284</v>
      </c>
      <c r="AE11" s="210"/>
    </row>
    <row r="12" spans="2:31" ht="34.200000000000003" x14ac:dyDescent="0.25">
      <c r="B12" s="10">
        <v>4</v>
      </c>
      <c r="C12" s="11" t="s">
        <v>25</v>
      </c>
      <c r="D12" s="20" t="s">
        <v>291</v>
      </c>
      <c r="E12" s="20" t="s">
        <v>295</v>
      </c>
      <c r="F12" s="11" t="s">
        <v>296</v>
      </c>
      <c r="G12" s="180" t="s">
        <v>37</v>
      </c>
      <c r="H12" s="19" t="s">
        <v>297</v>
      </c>
      <c r="I12" s="211">
        <v>0.2</v>
      </c>
      <c r="J12" s="215"/>
      <c r="K12" s="211">
        <v>0.3</v>
      </c>
      <c r="L12" s="211">
        <f>9737452822.4/19215877903</f>
        <v>0.50673994035316905</v>
      </c>
      <c r="M12" s="211">
        <v>0.3</v>
      </c>
      <c r="N12" s="211">
        <v>0.5</v>
      </c>
      <c r="O12" s="185">
        <f t="shared" si="0"/>
        <v>1.6666666666666667</v>
      </c>
      <c r="P12" s="211">
        <v>0.35</v>
      </c>
      <c r="Q12" s="128"/>
      <c r="R12" s="157"/>
      <c r="S12" s="157"/>
      <c r="T12" s="180" t="s">
        <v>27</v>
      </c>
      <c r="U12" s="129">
        <f>+'[5]PLAN DE ACCION'!P11</f>
        <v>0</v>
      </c>
      <c r="V12" s="128"/>
      <c r="W12" s="129">
        <f>+'[5]PLAN DE ACCION'!Q11</f>
        <v>50000000</v>
      </c>
      <c r="X12" s="205">
        <v>12171816028</v>
      </c>
      <c r="Y12" s="129">
        <f>+'[5]PLAN DE ACCION'!R11</f>
        <v>52500000</v>
      </c>
      <c r="Z12" s="205">
        <v>7322261630.6700001</v>
      </c>
      <c r="AA12" s="216">
        <v>1</v>
      </c>
      <c r="AB12" s="129">
        <f>+'[5]PLAN DE ACCION'!S11</f>
        <v>55125000</v>
      </c>
      <c r="AC12" s="149"/>
      <c r="AD12" s="15" t="s">
        <v>284</v>
      </c>
      <c r="AE12" s="210"/>
    </row>
    <row r="13" spans="2:31" ht="68.400000000000006" x14ac:dyDescent="0.25">
      <c r="B13" s="10">
        <v>5</v>
      </c>
      <c r="C13" s="25" t="s">
        <v>265</v>
      </c>
      <c r="D13" s="25" t="s">
        <v>298</v>
      </c>
      <c r="E13" s="25" t="s">
        <v>299</v>
      </c>
      <c r="F13" s="25" t="s">
        <v>300</v>
      </c>
      <c r="G13" s="10" t="s">
        <v>26</v>
      </c>
      <c r="H13" s="25" t="s">
        <v>301</v>
      </c>
      <c r="I13" s="127">
        <v>0</v>
      </c>
      <c r="J13" s="128"/>
      <c r="K13" s="127">
        <v>1</v>
      </c>
      <c r="L13" s="128"/>
      <c r="M13" s="127">
        <v>1</v>
      </c>
      <c r="N13" s="128"/>
      <c r="O13" s="217">
        <f t="shared" si="0"/>
        <v>0</v>
      </c>
      <c r="P13" s="127">
        <v>1</v>
      </c>
      <c r="Q13" s="128"/>
      <c r="R13" s="10"/>
      <c r="S13" s="10" t="s">
        <v>27</v>
      </c>
      <c r="T13" s="10"/>
      <c r="U13" s="129">
        <f>+'[5]PLAN DE ACCION'!P12</f>
        <v>0</v>
      </c>
      <c r="V13" s="128"/>
      <c r="W13" s="129">
        <f>+'[5]PLAN DE ACCION'!Q12</f>
        <v>0</v>
      </c>
      <c r="X13" s="128"/>
      <c r="Y13" s="129">
        <f>+'[5]PLAN DE ACCION'!R12</f>
        <v>0</v>
      </c>
      <c r="Z13" s="128"/>
      <c r="AA13" s="209">
        <v>1</v>
      </c>
      <c r="AB13" s="129">
        <f>+'[5]PLAN DE ACCION'!S12</f>
        <v>0</v>
      </c>
      <c r="AC13" s="128"/>
      <c r="AD13" s="71" t="s">
        <v>302</v>
      </c>
      <c r="AE13" s="210"/>
    </row>
    <row r="14" spans="2:31" x14ac:dyDescent="0.25">
      <c r="AE14" s="218"/>
    </row>
  </sheetData>
  <mergeCells count="23">
    <mergeCell ref="AD6:AD8"/>
    <mergeCell ref="AE6:AE8"/>
    <mergeCell ref="I7:J7"/>
    <mergeCell ref="K7:L7"/>
    <mergeCell ref="M7:N7"/>
    <mergeCell ref="P7:Q7"/>
    <mergeCell ref="R7:T7"/>
    <mergeCell ref="U7:V7"/>
    <mergeCell ref="W7:X7"/>
    <mergeCell ref="Y7:Z7"/>
    <mergeCell ref="AB7:AC7"/>
    <mergeCell ref="I6:P6"/>
    <mergeCell ref="R6:AC6"/>
    <mergeCell ref="E1:E4"/>
    <mergeCell ref="F1:T1"/>
    <mergeCell ref="F2:T4"/>
    <mergeCell ref="B6:B8"/>
    <mergeCell ref="C6:C8"/>
    <mergeCell ref="D6:D8"/>
    <mergeCell ref="E6:E8"/>
    <mergeCell ref="F6:F8"/>
    <mergeCell ref="G6:G8"/>
    <mergeCell ref="H6:H8"/>
  </mergeCells>
  <pageMargins left="0.7" right="0.7" top="0.75" bottom="0.75" header="0.3" footer="0.3"/>
  <pageSetup paperSize="9" orientation="portrait" horizontalDpi="0"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38"/>
  <sheetViews>
    <sheetView topLeftCell="C1" zoomScale="60" zoomScaleNormal="60" workbookViewId="0">
      <selection activeCell="O7" sqref="O7"/>
    </sheetView>
  </sheetViews>
  <sheetFormatPr baseColWidth="10" defaultRowHeight="13.8" x14ac:dyDescent="0.25"/>
  <cols>
    <col min="1" max="1" width="1.88671875" style="115" customWidth="1"/>
    <col min="2" max="2" width="5.33203125" style="140" bestFit="1" customWidth="1"/>
    <col min="3" max="3" width="46" style="140" bestFit="1" customWidth="1"/>
    <col min="4" max="4" width="67.109375" style="140" bestFit="1" customWidth="1"/>
    <col min="5" max="5" width="49" style="140" bestFit="1" customWidth="1"/>
    <col min="6" max="6" width="24" style="140" bestFit="1" customWidth="1"/>
    <col min="7" max="7" width="20.33203125" style="140" bestFit="1" customWidth="1"/>
    <col min="8" max="8" width="26.77734375" style="140" bestFit="1" customWidth="1"/>
    <col min="9" max="13" width="3.44140625" style="140" bestFit="1" customWidth="1"/>
    <col min="14" max="14" width="4" style="140" bestFit="1" customWidth="1"/>
    <col min="15" max="15" width="17.33203125" style="140" bestFit="1" customWidth="1"/>
    <col min="16" max="16" width="3.44140625" style="140" bestFit="1" customWidth="1"/>
    <col min="17" max="17" width="3.21875" style="140" bestFit="1" customWidth="1"/>
    <col min="18" max="18" width="30.88671875" style="140" bestFit="1" customWidth="1"/>
    <col min="19" max="19" width="24.77734375" style="140" bestFit="1" customWidth="1"/>
    <col min="20" max="20" width="15.33203125" style="140" bestFit="1" customWidth="1"/>
    <col min="21" max="21" width="14.33203125" style="140" bestFit="1" customWidth="1"/>
    <col min="22" max="22" width="13.109375" style="140" bestFit="1" customWidth="1"/>
    <col min="23" max="23" width="14.33203125" style="140" bestFit="1" customWidth="1"/>
    <col min="24" max="24" width="3.21875" style="140" bestFit="1" customWidth="1"/>
    <col min="25" max="25" width="14.33203125" style="140" bestFit="1" customWidth="1"/>
    <col min="26" max="26" width="3.21875" style="140" bestFit="1" customWidth="1"/>
    <col min="27" max="27" width="14.33203125" style="140" bestFit="1" customWidth="1"/>
    <col min="28" max="28" width="3.21875" style="140" bestFit="1" customWidth="1"/>
    <col min="29" max="29" width="99.5546875" style="140" bestFit="1" customWidth="1"/>
    <col min="30" max="30" width="66.44140625" style="140" bestFit="1" customWidth="1"/>
    <col min="31" max="31" width="11.5546875" style="140"/>
    <col min="32" max="16384" width="11.5546875" style="115"/>
  </cols>
  <sheetData>
    <row r="1" spans="2:31" ht="18" customHeight="1" x14ac:dyDescent="0.25">
      <c r="E1" s="250"/>
      <c r="F1" s="234" t="s">
        <v>0</v>
      </c>
      <c r="G1" s="234"/>
      <c r="H1" s="234"/>
      <c r="I1" s="234"/>
      <c r="J1" s="234"/>
      <c r="K1" s="234"/>
      <c r="L1" s="234"/>
      <c r="M1" s="234"/>
      <c r="N1" s="234"/>
      <c r="O1" s="234"/>
      <c r="P1" s="234"/>
      <c r="Q1" s="234"/>
      <c r="R1" s="234"/>
      <c r="S1" s="234"/>
      <c r="T1" s="234"/>
      <c r="U1" s="1" t="s">
        <v>1</v>
      </c>
      <c r="V1" s="1" t="s">
        <v>2</v>
      </c>
    </row>
    <row r="2" spans="2:31" ht="17.399999999999999" customHeight="1" x14ac:dyDescent="0.25">
      <c r="E2" s="250"/>
      <c r="F2" s="235" t="s">
        <v>3</v>
      </c>
      <c r="G2" s="235"/>
      <c r="H2" s="235"/>
      <c r="I2" s="235"/>
      <c r="J2" s="235"/>
      <c r="K2" s="235"/>
      <c r="L2" s="235"/>
      <c r="M2" s="235"/>
      <c r="N2" s="235"/>
      <c r="O2" s="235"/>
      <c r="P2" s="235"/>
      <c r="Q2" s="235"/>
      <c r="R2" s="235"/>
      <c r="S2" s="235"/>
      <c r="T2" s="235"/>
      <c r="U2" s="5" t="s">
        <v>4</v>
      </c>
      <c r="V2" s="3">
        <v>1</v>
      </c>
    </row>
    <row r="3" spans="2:31" ht="17.399999999999999" customHeight="1" x14ac:dyDescent="0.25">
      <c r="E3" s="250"/>
      <c r="F3" s="235"/>
      <c r="G3" s="235"/>
      <c r="H3" s="235"/>
      <c r="I3" s="235"/>
      <c r="J3" s="235"/>
      <c r="K3" s="235"/>
      <c r="L3" s="235"/>
      <c r="M3" s="235"/>
      <c r="N3" s="235"/>
      <c r="O3" s="235"/>
      <c r="P3" s="235"/>
      <c r="Q3" s="235"/>
      <c r="R3" s="235"/>
      <c r="S3" s="235"/>
      <c r="T3" s="235"/>
      <c r="U3" s="5" t="s">
        <v>5</v>
      </c>
      <c r="V3" s="4">
        <v>44651</v>
      </c>
    </row>
    <row r="4" spans="2:31" x14ac:dyDescent="0.25">
      <c r="E4" s="250"/>
      <c r="F4" s="235"/>
      <c r="G4" s="235"/>
      <c r="H4" s="235"/>
      <c r="I4" s="235"/>
      <c r="J4" s="235"/>
      <c r="K4" s="235"/>
      <c r="L4" s="235"/>
      <c r="M4" s="235"/>
      <c r="N4" s="235"/>
      <c r="O4" s="235"/>
      <c r="P4" s="235"/>
      <c r="Q4" s="235"/>
      <c r="R4" s="235"/>
      <c r="S4" s="235"/>
      <c r="T4" s="235"/>
      <c r="U4" s="5" t="s">
        <v>6</v>
      </c>
      <c r="V4" s="5" t="s">
        <v>7</v>
      </c>
    </row>
    <row r="6" spans="2:31" x14ac:dyDescent="0.25">
      <c r="B6" s="251" t="s">
        <v>8</v>
      </c>
      <c r="C6" s="251" t="s">
        <v>9</v>
      </c>
      <c r="D6" s="251" t="s">
        <v>10</v>
      </c>
      <c r="E6" s="251" t="s">
        <v>11</v>
      </c>
      <c r="F6" s="251" t="s">
        <v>12</v>
      </c>
      <c r="G6" s="251" t="s">
        <v>13</v>
      </c>
      <c r="H6" s="251" t="s">
        <v>14</v>
      </c>
      <c r="I6" s="255" t="s">
        <v>15</v>
      </c>
      <c r="J6" s="255"/>
      <c r="K6" s="251"/>
      <c r="L6" s="251"/>
      <c r="M6" s="251"/>
      <c r="N6" s="251"/>
      <c r="O6" s="251"/>
      <c r="P6" s="251"/>
      <c r="Q6" s="141"/>
      <c r="R6" s="254" t="s">
        <v>16</v>
      </c>
      <c r="S6" s="256"/>
      <c r="T6" s="256"/>
      <c r="U6" s="256"/>
      <c r="V6" s="256"/>
      <c r="W6" s="256"/>
      <c r="X6" s="256"/>
      <c r="Y6" s="256"/>
      <c r="Z6" s="256"/>
      <c r="AA6" s="256"/>
      <c r="AB6" s="255"/>
      <c r="AC6" s="251" t="s">
        <v>17</v>
      </c>
      <c r="AD6" s="251" t="s">
        <v>18</v>
      </c>
    </row>
    <row r="7" spans="2:31" x14ac:dyDescent="0.25">
      <c r="B7" s="251"/>
      <c r="C7" s="251"/>
      <c r="D7" s="251"/>
      <c r="E7" s="251"/>
      <c r="F7" s="251"/>
      <c r="G7" s="251"/>
      <c r="H7" s="251"/>
      <c r="I7" s="252">
        <v>2020</v>
      </c>
      <c r="J7" s="253"/>
      <c r="K7" s="252">
        <v>2021</v>
      </c>
      <c r="L7" s="253"/>
      <c r="M7" s="254">
        <v>2022</v>
      </c>
      <c r="N7" s="255"/>
      <c r="O7" s="117" t="s">
        <v>179</v>
      </c>
      <c r="P7" s="251">
        <v>2023</v>
      </c>
      <c r="Q7" s="251"/>
      <c r="R7" s="254" t="s">
        <v>19</v>
      </c>
      <c r="S7" s="256"/>
      <c r="T7" s="255"/>
      <c r="U7" s="251">
        <v>2020</v>
      </c>
      <c r="V7" s="251"/>
      <c r="W7" s="251">
        <v>2021</v>
      </c>
      <c r="X7" s="251"/>
      <c r="Y7" s="251">
        <v>2022</v>
      </c>
      <c r="Z7" s="251"/>
      <c r="AA7" s="251">
        <v>2023</v>
      </c>
      <c r="AB7" s="251"/>
      <c r="AC7" s="251"/>
      <c r="AD7" s="251"/>
    </row>
    <row r="8" spans="2:31" x14ac:dyDescent="0.25">
      <c r="B8" s="251"/>
      <c r="C8" s="251"/>
      <c r="D8" s="251"/>
      <c r="E8" s="251"/>
      <c r="F8" s="251"/>
      <c r="G8" s="251"/>
      <c r="H8" s="251"/>
      <c r="I8" s="118" t="s">
        <v>20</v>
      </c>
      <c r="J8" s="118" t="s">
        <v>21</v>
      </c>
      <c r="K8" s="118" t="s">
        <v>20</v>
      </c>
      <c r="L8" s="118" t="s">
        <v>21</v>
      </c>
      <c r="M8" s="118" t="s">
        <v>20</v>
      </c>
      <c r="N8" s="118" t="s">
        <v>21</v>
      </c>
      <c r="O8" s="119" t="s">
        <v>180</v>
      </c>
      <c r="P8" s="118" t="s">
        <v>20</v>
      </c>
      <c r="Q8" s="118" t="s">
        <v>21</v>
      </c>
      <c r="R8" s="118" t="s">
        <v>22</v>
      </c>
      <c r="S8" s="118" t="s">
        <v>23</v>
      </c>
      <c r="T8" s="118" t="s">
        <v>24</v>
      </c>
      <c r="U8" s="118" t="s">
        <v>20</v>
      </c>
      <c r="V8" s="118" t="s">
        <v>21</v>
      </c>
      <c r="W8" s="118" t="s">
        <v>20</v>
      </c>
      <c r="X8" s="118" t="s">
        <v>21</v>
      </c>
      <c r="Y8" s="118" t="s">
        <v>20</v>
      </c>
      <c r="Z8" s="118" t="s">
        <v>21</v>
      </c>
      <c r="AA8" s="118" t="s">
        <v>20</v>
      </c>
      <c r="AB8" s="118" t="s">
        <v>21</v>
      </c>
      <c r="AC8" s="251"/>
      <c r="AD8" s="251"/>
    </row>
    <row r="9" spans="2:31" s="122" customFormat="1" ht="79.8" x14ac:dyDescent="0.25">
      <c r="B9" s="44">
        <v>1</v>
      </c>
      <c r="C9" s="133" t="s">
        <v>25</v>
      </c>
      <c r="D9" s="134" t="s">
        <v>181</v>
      </c>
      <c r="E9" s="134" t="s">
        <v>182</v>
      </c>
      <c r="F9" s="134" t="s">
        <v>183</v>
      </c>
      <c r="G9" s="44" t="s">
        <v>26</v>
      </c>
      <c r="H9" s="134" t="s">
        <v>183</v>
      </c>
      <c r="I9" s="123">
        <f>++'[6]PLAN DE ACCION'!I8</f>
        <v>4</v>
      </c>
      <c r="J9" s="123">
        <v>4</v>
      </c>
      <c r="K9" s="123">
        <f>+'[6]PLAN DE ACCION'!J8</f>
        <v>4</v>
      </c>
      <c r="L9" s="123">
        <v>4</v>
      </c>
      <c r="M9" s="123">
        <f>+'[6]PLAN DE ACCION'!K8</f>
        <v>4</v>
      </c>
      <c r="N9" s="123">
        <v>2</v>
      </c>
      <c r="O9" s="124">
        <v>1</v>
      </c>
      <c r="P9" s="123">
        <f>+'[6]PLAN DE ACCION'!L8</f>
        <v>4</v>
      </c>
      <c r="Q9" s="123"/>
      <c r="R9" s="44"/>
      <c r="S9" s="44"/>
      <c r="T9" s="44" t="s">
        <v>27</v>
      </c>
      <c r="U9" s="135">
        <f>+'[6]PLAN DE ACCION'!P8</f>
        <v>0</v>
      </c>
      <c r="V9" s="123"/>
      <c r="W9" s="135">
        <f>+'[6]PLAN DE ACCION'!Q8</f>
        <v>11540000</v>
      </c>
      <c r="X9" s="123"/>
      <c r="Y9" s="135">
        <f>+'[6]PLAN DE ACCION'!R8</f>
        <v>11886200</v>
      </c>
      <c r="Z9" s="123"/>
      <c r="AA9" s="135">
        <f>+'[6]PLAN DE ACCION'!S8</f>
        <v>12242786</v>
      </c>
      <c r="AB9" s="123"/>
      <c r="AC9" s="136" t="s">
        <v>184</v>
      </c>
      <c r="AD9" s="142" t="s">
        <v>185</v>
      </c>
      <c r="AE9" s="143"/>
    </row>
    <row r="10" spans="2:31" s="122" customFormat="1" ht="41.4" x14ac:dyDescent="0.25">
      <c r="B10" s="44">
        <v>2</v>
      </c>
      <c r="C10" s="133" t="s">
        <v>25</v>
      </c>
      <c r="D10" s="133" t="s">
        <v>186</v>
      </c>
      <c r="E10" s="133" t="s">
        <v>187</v>
      </c>
      <c r="F10" s="133" t="s">
        <v>188</v>
      </c>
      <c r="G10" s="44" t="s">
        <v>26</v>
      </c>
      <c r="H10" s="144" t="s">
        <v>189</v>
      </c>
      <c r="I10" s="123">
        <f>++'[6]PLAN DE ACCION'!I9</f>
        <v>0</v>
      </c>
      <c r="J10" s="123">
        <v>0</v>
      </c>
      <c r="K10" s="123">
        <f>+'[6]PLAN DE ACCION'!J9</f>
        <v>1</v>
      </c>
      <c r="L10" s="123">
        <v>1</v>
      </c>
      <c r="M10" s="123">
        <f>+'[6]PLAN DE ACCION'!K9</f>
        <v>1</v>
      </c>
      <c r="N10" s="123">
        <v>1</v>
      </c>
      <c r="O10" s="124">
        <v>1</v>
      </c>
      <c r="P10" s="123">
        <f>+'[6]PLAN DE ACCION'!L9</f>
        <v>1</v>
      </c>
      <c r="Q10" s="123"/>
      <c r="R10" s="44"/>
      <c r="S10" s="44"/>
      <c r="T10" s="44" t="s">
        <v>190</v>
      </c>
      <c r="U10" s="135">
        <f>+'[6]PLAN DE ACCION'!P9</f>
        <v>0</v>
      </c>
      <c r="V10" s="123"/>
      <c r="W10" s="135">
        <f>+'[6]PLAN DE ACCION'!Q9</f>
        <v>11540000</v>
      </c>
      <c r="X10" s="123"/>
      <c r="Y10" s="135">
        <f>+'[6]PLAN DE ACCION'!R9</f>
        <v>11886200</v>
      </c>
      <c r="Z10" s="123"/>
      <c r="AA10" s="135">
        <f>+'[6]PLAN DE ACCION'!S9</f>
        <v>12242786</v>
      </c>
      <c r="AB10" s="123"/>
      <c r="AC10" s="136" t="s">
        <v>184</v>
      </c>
      <c r="AD10" s="142" t="s">
        <v>191</v>
      </c>
      <c r="AE10" s="143"/>
    </row>
    <row r="11" spans="2:31" s="122" customFormat="1" ht="34.200000000000003" x14ac:dyDescent="0.25">
      <c r="B11" s="44">
        <v>3</v>
      </c>
      <c r="C11" s="133" t="s">
        <v>25</v>
      </c>
      <c r="D11" s="134" t="s">
        <v>192</v>
      </c>
      <c r="E11" s="134" t="s">
        <v>193</v>
      </c>
      <c r="F11" s="133" t="s">
        <v>194</v>
      </c>
      <c r="G11" s="44" t="s">
        <v>26</v>
      </c>
      <c r="H11" s="133" t="s">
        <v>195</v>
      </c>
      <c r="I11" s="123">
        <f>++'[6]PLAN DE ACCION'!I10</f>
        <v>0</v>
      </c>
      <c r="J11" s="123">
        <v>0</v>
      </c>
      <c r="K11" s="123">
        <f>+'[6]PLAN DE ACCION'!J10</f>
        <v>1</v>
      </c>
      <c r="L11" s="123">
        <v>1</v>
      </c>
      <c r="M11" s="123">
        <f>+'[6]PLAN DE ACCION'!K10</f>
        <v>1</v>
      </c>
      <c r="N11" s="123">
        <v>1</v>
      </c>
      <c r="O11" s="124">
        <v>1</v>
      </c>
      <c r="P11" s="123">
        <f>+'[6]PLAN DE ACCION'!L10</f>
        <v>1</v>
      </c>
      <c r="Q11" s="123"/>
      <c r="R11" s="44"/>
      <c r="S11" s="44"/>
      <c r="T11" s="44" t="s">
        <v>27</v>
      </c>
      <c r="U11" s="135">
        <f>+'[6]PLAN DE ACCION'!P10</f>
        <v>0</v>
      </c>
      <c r="V11" s="123"/>
      <c r="W11" s="135">
        <f>+'[6]PLAN DE ACCION'!Q10</f>
        <v>11540000</v>
      </c>
      <c r="X11" s="123"/>
      <c r="Y11" s="135">
        <f>+'[6]PLAN DE ACCION'!R10</f>
        <v>11886200</v>
      </c>
      <c r="Z11" s="123"/>
      <c r="AA11" s="135">
        <f>+'[6]PLAN DE ACCION'!S10</f>
        <v>12242786</v>
      </c>
      <c r="AB11" s="123"/>
      <c r="AC11" s="136" t="s">
        <v>184</v>
      </c>
      <c r="AD11" s="142" t="s">
        <v>196</v>
      </c>
      <c r="AE11" s="143"/>
    </row>
    <row r="12" spans="2:31" s="122" customFormat="1" ht="69" x14ac:dyDescent="0.25">
      <c r="B12" s="44">
        <v>4</v>
      </c>
      <c r="C12" s="133" t="s">
        <v>25</v>
      </c>
      <c r="D12" s="133" t="s">
        <v>197</v>
      </c>
      <c r="E12" s="133" t="s">
        <v>198</v>
      </c>
      <c r="F12" s="133" t="s">
        <v>199</v>
      </c>
      <c r="G12" s="44" t="s">
        <v>26</v>
      </c>
      <c r="H12" s="133" t="s">
        <v>200</v>
      </c>
      <c r="I12" s="123">
        <f>++'[6]PLAN DE ACCION'!I11</f>
        <v>0</v>
      </c>
      <c r="J12" s="123">
        <v>0</v>
      </c>
      <c r="K12" s="123">
        <f>+'[6]PLAN DE ACCION'!J11</f>
        <v>1</v>
      </c>
      <c r="L12" s="123">
        <v>1</v>
      </c>
      <c r="M12" s="123">
        <f>+'[6]PLAN DE ACCION'!K11</f>
        <v>1</v>
      </c>
      <c r="N12" s="123">
        <v>1</v>
      </c>
      <c r="O12" s="124">
        <v>1</v>
      </c>
      <c r="P12" s="123">
        <f>+'[6]PLAN DE ACCION'!L11</f>
        <v>1</v>
      </c>
      <c r="Q12" s="123"/>
      <c r="R12" s="44"/>
      <c r="S12" s="44"/>
      <c r="T12" s="44" t="s">
        <v>27</v>
      </c>
      <c r="U12" s="135">
        <f>+'[6]PLAN DE ACCION'!P11</f>
        <v>0</v>
      </c>
      <c r="V12" s="123"/>
      <c r="W12" s="135">
        <f>+'[6]PLAN DE ACCION'!Q11</f>
        <v>11540000</v>
      </c>
      <c r="X12" s="123"/>
      <c r="Y12" s="135">
        <f>+'[6]PLAN DE ACCION'!R11</f>
        <v>11886200</v>
      </c>
      <c r="Z12" s="123"/>
      <c r="AA12" s="135">
        <f>+'[6]PLAN DE ACCION'!S11</f>
        <v>12242786</v>
      </c>
      <c r="AB12" s="123"/>
      <c r="AC12" s="136" t="s">
        <v>184</v>
      </c>
      <c r="AD12" s="142" t="s">
        <v>201</v>
      </c>
      <c r="AE12" s="143"/>
    </row>
    <row r="13" spans="2:31" ht="22.8" x14ac:dyDescent="0.25">
      <c r="B13" s="10">
        <v>5</v>
      </c>
      <c r="C13" s="114" t="s">
        <v>25</v>
      </c>
      <c r="D13" s="16" t="s">
        <v>202</v>
      </c>
      <c r="E13" s="16" t="s">
        <v>203</v>
      </c>
      <c r="F13" s="16" t="s">
        <v>204</v>
      </c>
      <c r="G13" s="10" t="s">
        <v>26</v>
      </c>
      <c r="H13" s="114" t="s">
        <v>205</v>
      </c>
      <c r="I13" s="127">
        <f>++'[6]PLAN DE ACCION'!I12</f>
        <v>0</v>
      </c>
      <c r="J13" s="127">
        <v>0</v>
      </c>
      <c r="K13" s="127">
        <f>+'[6]PLAN DE ACCION'!J12</f>
        <v>1</v>
      </c>
      <c r="L13" s="127">
        <v>1</v>
      </c>
      <c r="M13" s="127">
        <f>+'[6]PLAN DE ACCION'!K12</f>
        <v>1</v>
      </c>
      <c r="N13" s="127">
        <v>1</v>
      </c>
      <c r="O13" s="124">
        <v>1</v>
      </c>
      <c r="P13" s="127">
        <f>+'[6]PLAN DE ACCION'!L12</f>
        <v>1</v>
      </c>
      <c r="Q13" s="127"/>
      <c r="R13" s="10" t="s">
        <v>27</v>
      </c>
      <c r="S13" s="10"/>
      <c r="T13" s="10"/>
      <c r="U13" s="137">
        <f>+'[6]PLAN DE ACCION'!P12</f>
        <v>0</v>
      </c>
      <c r="V13" s="127"/>
      <c r="W13" s="137">
        <f>+'[6]PLAN DE ACCION'!Q12</f>
        <v>0</v>
      </c>
      <c r="X13" s="127"/>
      <c r="Y13" s="137">
        <f>+'[6]PLAN DE ACCION'!R12</f>
        <v>0</v>
      </c>
      <c r="Z13" s="127"/>
      <c r="AA13" s="137">
        <f>+'[6]PLAN DE ACCION'!S12</f>
        <v>0</v>
      </c>
      <c r="AB13" s="127"/>
      <c r="AC13" s="16" t="s">
        <v>206</v>
      </c>
      <c r="AD13" s="127" t="s">
        <v>207</v>
      </c>
    </row>
    <row r="14" spans="2:31" ht="22.8" x14ac:dyDescent="0.25">
      <c r="B14" s="10">
        <v>6</v>
      </c>
      <c r="C14" s="114" t="s">
        <v>25</v>
      </c>
      <c r="D14" s="16" t="s">
        <v>208</v>
      </c>
      <c r="E14" s="16" t="s">
        <v>209</v>
      </c>
      <c r="F14" s="16" t="s">
        <v>210</v>
      </c>
      <c r="G14" s="10" t="s">
        <v>26</v>
      </c>
      <c r="H14" s="114" t="s">
        <v>211</v>
      </c>
      <c r="I14" s="127">
        <f>++'[6]PLAN DE ACCION'!I13</f>
        <v>0</v>
      </c>
      <c r="J14" s="127">
        <v>0</v>
      </c>
      <c r="K14" s="127">
        <f>+'[6]PLAN DE ACCION'!J13</f>
        <v>1</v>
      </c>
      <c r="L14" s="127">
        <v>1</v>
      </c>
      <c r="M14" s="127">
        <f>+'[6]PLAN DE ACCION'!K13</f>
        <v>1</v>
      </c>
      <c r="N14" s="127">
        <v>1</v>
      </c>
      <c r="O14" s="124">
        <v>1</v>
      </c>
      <c r="P14" s="127">
        <f>+'[6]PLAN DE ACCION'!L13</f>
        <v>1</v>
      </c>
      <c r="Q14" s="127"/>
      <c r="R14" s="10" t="s">
        <v>27</v>
      </c>
      <c r="S14" s="10"/>
      <c r="T14" s="10"/>
      <c r="U14" s="137">
        <f>+'[6]PLAN DE ACCION'!P13</f>
        <v>0</v>
      </c>
      <c r="V14" s="127"/>
      <c r="W14" s="137">
        <f>+'[6]PLAN DE ACCION'!Q13</f>
        <v>0</v>
      </c>
      <c r="X14" s="127"/>
      <c r="Y14" s="137">
        <f>+'[6]PLAN DE ACCION'!R13</f>
        <v>0</v>
      </c>
      <c r="Z14" s="127"/>
      <c r="AA14" s="137">
        <f>+'[6]PLAN DE ACCION'!S13</f>
        <v>0</v>
      </c>
      <c r="AB14" s="127"/>
      <c r="AC14" s="16" t="s">
        <v>212</v>
      </c>
      <c r="AD14" s="145" t="s">
        <v>213</v>
      </c>
    </row>
    <row r="15" spans="2:31" ht="22.8" x14ac:dyDescent="0.25">
      <c r="B15" s="10">
        <v>7</v>
      </c>
      <c r="C15" s="114" t="s">
        <v>28</v>
      </c>
      <c r="D15" s="16" t="s">
        <v>29</v>
      </c>
      <c r="E15" s="16" t="s">
        <v>30</v>
      </c>
      <c r="F15" s="16" t="s">
        <v>31</v>
      </c>
      <c r="G15" s="16" t="s">
        <v>26</v>
      </c>
      <c r="H15" s="65" t="s">
        <v>32</v>
      </c>
      <c r="I15" s="127">
        <f>++'[6]PLAN DE ACCION'!I14</f>
        <v>0</v>
      </c>
      <c r="J15" s="127">
        <v>0</v>
      </c>
      <c r="K15" s="127">
        <f>+'[6]PLAN DE ACCION'!J14</f>
        <v>1</v>
      </c>
      <c r="L15" s="127">
        <v>1</v>
      </c>
      <c r="M15" s="127">
        <f>+'[6]PLAN DE ACCION'!K14</f>
        <v>0</v>
      </c>
      <c r="N15" s="127">
        <v>0</v>
      </c>
      <c r="O15" s="124">
        <v>1</v>
      </c>
      <c r="P15" s="127">
        <f>+'[6]PLAN DE ACCION'!L14</f>
        <v>0</v>
      </c>
      <c r="Q15" s="127"/>
      <c r="R15" s="10"/>
      <c r="S15" s="10"/>
      <c r="T15" s="10" t="s">
        <v>27</v>
      </c>
      <c r="U15" s="137">
        <f>+'[6]PLAN DE ACCION'!P14</f>
        <v>0</v>
      </c>
      <c r="V15" s="127"/>
      <c r="W15" s="137" t="str">
        <f>+'[6]PLAN DE ACCION'!Q14</f>
        <v>$ 28.500.000</v>
      </c>
      <c r="X15" s="127"/>
      <c r="Y15" s="137" t="str">
        <f>+'[6]PLAN DE ACCION'!R14</f>
        <v>$ 48.255.000</v>
      </c>
      <c r="Z15" s="127"/>
      <c r="AA15" s="137" t="str">
        <f>+'[6]PLAN DE ACCION'!S14</f>
        <v>$58.398.000</v>
      </c>
      <c r="AB15" s="127"/>
      <c r="AC15" s="16" t="s">
        <v>33</v>
      </c>
      <c r="AD15" s="145" t="s">
        <v>214</v>
      </c>
    </row>
    <row r="16" spans="2:31" ht="22.8" x14ac:dyDescent="0.25">
      <c r="B16" s="10">
        <v>8</v>
      </c>
      <c r="C16" s="114" t="s">
        <v>28</v>
      </c>
      <c r="D16" s="16" t="s">
        <v>34</v>
      </c>
      <c r="E16" s="10" t="s">
        <v>35</v>
      </c>
      <c r="F16" s="16" t="s">
        <v>36</v>
      </c>
      <c r="G16" s="16" t="s">
        <v>37</v>
      </c>
      <c r="H16" s="114" t="s">
        <v>36</v>
      </c>
      <c r="I16" s="127">
        <f>++'[6]PLAN DE ACCION'!I15</f>
        <v>0</v>
      </c>
      <c r="J16" s="127">
        <v>0</v>
      </c>
      <c r="K16" s="127">
        <f>+'[6]PLAN DE ACCION'!J15</f>
        <v>1</v>
      </c>
      <c r="L16" s="127">
        <v>1</v>
      </c>
      <c r="M16" s="127">
        <f>+'[6]PLAN DE ACCION'!K15</f>
        <v>2</v>
      </c>
      <c r="N16" s="127">
        <v>1</v>
      </c>
      <c r="O16" s="124">
        <v>1</v>
      </c>
      <c r="P16" s="127">
        <f>+'[6]PLAN DE ACCION'!L15</f>
        <v>1</v>
      </c>
      <c r="Q16" s="127"/>
      <c r="R16" s="10"/>
      <c r="S16" s="10"/>
      <c r="T16" s="10" t="s">
        <v>27</v>
      </c>
      <c r="U16" s="137">
        <f>+'[6]PLAN DE ACCION'!P15</f>
        <v>0</v>
      </c>
      <c r="V16" s="127"/>
      <c r="W16" s="137">
        <f>+'[6]PLAN DE ACCION'!Q15</f>
        <v>0</v>
      </c>
      <c r="X16" s="127"/>
      <c r="Y16" s="137">
        <f>+'[6]PLAN DE ACCION'!R15</f>
        <v>0</v>
      </c>
      <c r="Z16" s="127"/>
      <c r="AA16" s="137">
        <f>+'[6]PLAN DE ACCION'!S15</f>
        <v>0</v>
      </c>
      <c r="AB16" s="127"/>
      <c r="AC16" s="16" t="s">
        <v>52</v>
      </c>
      <c r="AD16" s="145" t="s">
        <v>215</v>
      </c>
    </row>
    <row r="17" spans="2:31" ht="34.200000000000003" x14ac:dyDescent="0.25">
      <c r="B17" s="10">
        <v>9</v>
      </c>
      <c r="C17" s="114" t="s">
        <v>28</v>
      </c>
      <c r="D17" s="65" t="s">
        <v>38</v>
      </c>
      <c r="E17" s="65" t="s">
        <v>39</v>
      </c>
      <c r="F17" s="65" t="s">
        <v>54</v>
      </c>
      <c r="G17" s="10" t="s">
        <v>26</v>
      </c>
      <c r="H17" s="114" t="s">
        <v>55</v>
      </c>
      <c r="I17" s="127">
        <f>++'[6]PLAN DE ACCION'!I16</f>
        <v>0</v>
      </c>
      <c r="J17" s="127">
        <v>0</v>
      </c>
      <c r="K17" s="127">
        <f>+'[6]PLAN DE ACCION'!J16</f>
        <v>1</v>
      </c>
      <c r="L17" s="127">
        <v>1</v>
      </c>
      <c r="M17" s="127">
        <f>+'[6]PLAN DE ACCION'!K16</f>
        <v>1</v>
      </c>
      <c r="N17" s="127">
        <v>1</v>
      </c>
      <c r="O17" s="124">
        <v>1</v>
      </c>
      <c r="P17" s="127">
        <f>+'[6]PLAN DE ACCION'!L16</f>
        <v>1</v>
      </c>
      <c r="Q17" s="127"/>
      <c r="R17" s="10"/>
      <c r="S17" s="10"/>
      <c r="T17" s="10" t="s">
        <v>27</v>
      </c>
      <c r="U17" s="137">
        <f>+'[6]PLAN DE ACCION'!P16</f>
        <v>0</v>
      </c>
      <c r="V17" s="127"/>
      <c r="W17" s="137">
        <f>+'[6]PLAN DE ACCION'!Q16</f>
        <v>0</v>
      </c>
      <c r="X17" s="127"/>
      <c r="Y17" s="137">
        <f>+'[6]PLAN DE ACCION'!R16</f>
        <v>0</v>
      </c>
      <c r="Z17" s="127"/>
      <c r="AA17" s="137">
        <f>+'[6]PLAN DE ACCION'!S16</f>
        <v>0</v>
      </c>
      <c r="AB17" s="127"/>
      <c r="AC17" s="16" t="s">
        <v>33</v>
      </c>
      <c r="AD17" s="145" t="s">
        <v>215</v>
      </c>
    </row>
    <row r="18" spans="2:31" ht="79.8" x14ac:dyDescent="0.25">
      <c r="B18" s="10">
        <v>10</v>
      </c>
      <c r="C18" s="114" t="s">
        <v>28</v>
      </c>
      <c r="D18" s="65" t="s">
        <v>64</v>
      </c>
      <c r="E18" s="65" t="s">
        <v>65</v>
      </c>
      <c r="F18" s="34" t="s">
        <v>66</v>
      </c>
      <c r="G18" s="10" t="s">
        <v>26</v>
      </c>
      <c r="H18" s="34" t="s">
        <v>67</v>
      </c>
      <c r="I18" s="127">
        <f>++'[6]PLAN DE ACCION'!I17</f>
        <v>0</v>
      </c>
      <c r="J18" s="127">
        <v>0</v>
      </c>
      <c r="K18" s="127">
        <f>+'[6]PLAN DE ACCION'!J17</f>
        <v>2</v>
      </c>
      <c r="L18" s="127">
        <v>2</v>
      </c>
      <c r="M18" s="127">
        <f>+'[6]PLAN DE ACCION'!K17</f>
        <v>2</v>
      </c>
      <c r="N18" s="127">
        <v>2</v>
      </c>
      <c r="O18" s="124">
        <v>1</v>
      </c>
      <c r="P18" s="127">
        <f>+'[6]PLAN DE ACCION'!L17</f>
        <v>2</v>
      </c>
      <c r="Q18" s="127"/>
      <c r="R18" s="10" t="s">
        <v>27</v>
      </c>
      <c r="S18" s="10"/>
      <c r="T18" s="10"/>
      <c r="U18" s="137">
        <f>+'[6]PLAN DE ACCION'!P17</f>
        <v>0</v>
      </c>
      <c r="V18" s="127"/>
      <c r="W18" s="137">
        <f>+'[6]PLAN DE ACCION'!Q17</f>
        <v>0</v>
      </c>
      <c r="X18" s="127"/>
      <c r="Y18" s="137">
        <f>+'[6]PLAN DE ACCION'!R17</f>
        <v>0</v>
      </c>
      <c r="Z18" s="127"/>
      <c r="AA18" s="137">
        <f>+'[6]PLAN DE ACCION'!S17</f>
        <v>0</v>
      </c>
      <c r="AB18" s="127"/>
      <c r="AC18" s="65" t="s">
        <v>68</v>
      </c>
      <c r="AD18" s="145" t="s">
        <v>216</v>
      </c>
    </row>
    <row r="19" spans="2:31" ht="41.4" x14ac:dyDescent="0.25">
      <c r="B19" s="10">
        <v>11</v>
      </c>
      <c r="C19" s="114" t="s">
        <v>25</v>
      </c>
      <c r="D19" s="65" t="s">
        <v>70</v>
      </c>
      <c r="E19" s="65" t="s">
        <v>71</v>
      </c>
      <c r="F19" s="105" t="s">
        <v>72</v>
      </c>
      <c r="G19" s="10" t="s">
        <v>26</v>
      </c>
      <c r="H19" s="105" t="s">
        <v>73</v>
      </c>
      <c r="I19" s="127">
        <f>++'[6]PLAN DE ACCION'!I18</f>
        <v>0</v>
      </c>
      <c r="J19" s="127">
        <v>0</v>
      </c>
      <c r="K19" s="127">
        <f>+'[6]PLAN DE ACCION'!J18</f>
        <v>4</v>
      </c>
      <c r="L19" s="127">
        <v>4</v>
      </c>
      <c r="M19" s="127">
        <f>+'[6]PLAN DE ACCION'!K18</f>
        <v>4</v>
      </c>
      <c r="N19" s="127">
        <v>4</v>
      </c>
      <c r="O19" s="124">
        <v>1</v>
      </c>
      <c r="P19" s="127">
        <f>+'[6]PLAN DE ACCION'!L18</f>
        <v>4</v>
      </c>
      <c r="Q19" s="127"/>
      <c r="R19" s="10"/>
      <c r="S19" s="10" t="s">
        <v>27</v>
      </c>
      <c r="T19" s="10"/>
      <c r="U19" s="137">
        <f>+'[6]PLAN DE ACCION'!P18</f>
        <v>0</v>
      </c>
      <c r="V19" s="127"/>
      <c r="W19" s="137">
        <f>+'[6]PLAN DE ACCION'!Q18</f>
        <v>0</v>
      </c>
      <c r="X19" s="127"/>
      <c r="Y19" s="137">
        <f>+'[6]PLAN DE ACCION'!R18</f>
        <v>0</v>
      </c>
      <c r="Z19" s="127"/>
      <c r="AA19" s="137">
        <f>+'[6]PLAN DE ACCION'!S18</f>
        <v>0</v>
      </c>
      <c r="AB19" s="127"/>
      <c r="AC19" s="65" t="s">
        <v>68</v>
      </c>
      <c r="AD19" s="145" t="s">
        <v>217</v>
      </c>
    </row>
    <row r="20" spans="2:31" ht="27.6" x14ac:dyDescent="0.25">
      <c r="B20" s="10">
        <v>12</v>
      </c>
      <c r="C20" s="114" t="s">
        <v>75</v>
      </c>
      <c r="D20" s="16" t="s">
        <v>147</v>
      </c>
      <c r="E20" s="16" t="s">
        <v>148</v>
      </c>
      <c r="F20" s="16" t="s">
        <v>149</v>
      </c>
      <c r="G20" s="10" t="s">
        <v>26</v>
      </c>
      <c r="H20" s="114" t="s">
        <v>150</v>
      </c>
      <c r="I20" s="127">
        <f>++'[6]PLAN DE ACCION'!I19</f>
        <v>0</v>
      </c>
      <c r="J20" s="127">
        <v>0</v>
      </c>
      <c r="K20" s="127">
        <f>+'[6]PLAN DE ACCION'!J19</f>
        <v>1</v>
      </c>
      <c r="L20" s="127">
        <v>1</v>
      </c>
      <c r="M20" s="127">
        <f>+'[6]PLAN DE ACCION'!K19</f>
        <v>1</v>
      </c>
      <c r="N20" s="127">
        <v>1</v>
      </c>
      <c r="O20" s="124">
        <v>1</v>
      </c>
      <c r="P20" s="127">
        <f>+'[6]PLAN DE ACCION'!L19</f>
        <v>1</v>
      </c>
      <c r="Q20" s="127"/>
      <c r="R20" s="10"/>
      <c r="S20" s="10"/>
      <c r="T20" s="10" t="s">
        <v>27</v>
      </c>
      <c r="U20" s="137">
        <f>+'[6]PLAN DE ACCION'!P19</f>
        <v>0</v>
      </c>
      <c r="V20" s="127"/>
      <c r="W20" s="137">
        <f>+'[6]PLAN DE ACCION'!Q19</f>
        <v>23080000</v>
      </c>
      <c r="X20" s="127"/>
      <c r="Y20" s="137">
        <f>+'[6]PLAN DE ACCION'!R19</f>
        <v>23772400</v>
      </c>
      <c r="Z20" s="127"/>
      <c r="AA20" s="137">
        <f>+'[6]PLAN DE ACCION'!S19</f>
        <v>24485572</v>
      </c>
      <c r="AB20" s="127"/>
      <c r="AC20" s="16" t="s">
        <v>151</v>
      </c>
      <c r="AD20" s="145" t="s">
        <v>218</v>
      </c>
    </row>
    <row r="21" spans="2:31" ht="57" x14ac:dyDescent="0.25">
      <c r="B21" s="10">
        <v>13</v>
      </c>
      <c r="C21" s="114" t="s">
        <v>75</v>
      </c>
      <c r="D21" s="16" t="s">
        <v>219</v>
      </c>
      <c r="E21" s="16" t="s">
        <v>469</v>
      </c>
      <c r="F21" s="65" t="s">
        <v>220</v>
      </c>
      <c r="G21" s="10" t="s">
        <v>26</v>
      </c>
      <c r="H21" s="114" t="s">
        <v>211</v>
      </c>
      <c r="I21" s="127">
        <f>++'[6]PLAN DE ACCION'!I20</f>
        <v>0</v>
      </c>
      <c r="J21" s="127">
        <v>0</v>
      </c>
      <c r="K21" s="127">
        <v>2</v>
      </c>
      <c r="L21" s="127">
        <v>2</v>
      </c>
      <c r="M21" s="127">
        <v>2</v>
      </c>
      <c r="N21" s="127">
        <v>1</v>
      </c>
      <c r="O21" s="124">
        <v>1</v>
      </c>
      <c r="P21" s="127">
        <v>2</v>
      </c>
      <c r="Q21" s="127"/>
      <c r="R21" s="10"/>
      <c r="S21" s="10"/>
      <c r="T21" s="10" t="s">
        <v>27</v>
      </c>
      <c r="U21" s="137">
        <f>+'[6]PLAN DE ACCION'!P20</f>
        <v>0</v>
      </c>
      <c r="V21" s="127"/>
      <c r="W21" s="137">
        <f>+'[6]PLAN DE ACCION'!Q20</f>
        <v>11540000</v>
      </c>
      <c r="X21" s="127"/>
      <c r="Y21" s="137">
        <f>+'[6]PLAN DE ACCION'!R20</f>
        <v>11886200</v>
      </c>
      <c r="Z21" s="127"/>
      <c r="AA21" s="137">
        <f>+'[6]PLAN DE ACCION'!S20</f>
        <v>12242786</v>
      </c>
      <c r="AB21" s="127"/>
      <c r="AC21" s="10" t="s">
        <v>221</v>
      </c>
      <c r="AD21" s="145" t="s">
        <v>222</v>
      </c>
    </row>
    <row r="22" spans="2:31" ht="34.200000000000003" x14ac:dyDescent="0.25">
      <c r="B22" s="10">
        <v>14</v>
      </c>
      <c r="C22" s="114" t="s">
        <v>75</v>
      </c>
      <c r="D22" s="16" t="s">
        <v>223</v>
      </c>
      <c r="E22" s="16" t="s">
        <v>224</v>
      </c>
      <c r="F22" s="16" t="s">
        <v>225</v>
      </c>
      <c r="G22" s="10" t="s">
        <v>37</v>
      </c>
      <c r="H22" s="114" t="s">
        <v>226</v>
      </c>
      <c r="I22" s="127">
        <f>++'[6]PLAN DE ACCION'!I21</f>
        <v>0</v>
      </c>
      <c r="J22" s="127">
        <v>0</v>
      </c>
      <c r="K22" s="127">
        <f>+'[6]PLAN DE ACCION'!J21</f>
        <v>1</v>
      </c>
      <c r="L22" s="127">
        <v>1</v>
      </c>
      <c r="M22" s="127">
        <f>+'[6]PLAN DE ACCION'!K21</f>
        <v>1</v>
      </c>
      <c r="N22" s="127" t="s">
        <v>227</v>
      </c>
      <c r="O22" s="124">
        <v>1</v>
      </c>
      <c r="P22" s="127">
        <f>+'[6]PLAN DE ACCION'!L21</f>
        <v>1</v>
      </c>
      <c r="Q22" s="127"/>
      <c r="R22" s="10"/>
      <c r="S22" s="10" t="s">
        <v>27</v>
      </c>
      <c r="T22" s="10"/>
      <c r="U22" s="137">
        <f>+'[6]PLAN DE ACCION'!P21</f>
        <v>0</v>
      </c>
      <c r="V22" s="127"/>
      <c r="W22" s="137">
        <f>+'[6]PLAN DE ACCION'!Q21</f>
        <v>0</v>
      </c>
      <c r="X22" s="127"/>
      <c r="Y22" s="137">
        <f>+'[6]PLAN DE ACCION'!R21</f>
        <v>0</v>
      </c>
      <c r="Z22" s="127"/>
      <c r="AA22" s="137">
        <f>+'[6]PLAN DE ACCION'!S21</f>
        <v>0</v>
      </c>
      <c r="AB22" s="127"/>
      <c r="AC22" s="10" t="s">
        <v>221</v>
      </c>
      <c r="AD22" s="145" t="s">
        <v>228</v>
      </c>
    </row>
    <row r="23" spans="2:31" ht="45.6" x14ac:dyDescent="0.25">
      <c r="B23" s="10">
        <v>15</v>
      </c>
      <c r="C23" s="114" t="s">
        <v>75</v>
      </c>
      <c r="D23" s="65" t="s">
        <v>229</v>
      </c>
      <c r="E23" s="65" t="s">
        <v>230</v>
      </c>
      <c r="F23" s="65" t="s">
        <v>231</v>
      </c>
      <c r="G23" s="10" t="s">
        <v>26</v>
      </c>
      <c r="H23" s="105" t="s">
        <v>232</v>
      </c>
      <c r="I23" s="127">
        <f>++'[6]PLAN DE ACCION'!I22</f>
        <v>0</v>
      </c>
      <c r="J23" s="127">
        <v>0</v>
      </c>
      <c r="K23" s="127">
        <f>+'[6]PLAN DE ACCION'!J22</f>
        <v>1</v>
      </c>
      <c r="L23" s="127">
        <v>1</v>
      </c>
      <c r="M23" s="127">
        <f>+'[6]PLAN DE ACCION'!K22</f>
        <v>1</v>
      </c>
      <c r="N23" s="127" t="s">
        <v>227</v>
      </c>
      <c r="O23" s="124">
        <v>0.8</v>
      </c>
      <c r="P23" s="127">
        <f>+'[6]PLAN DE ACCION'!L22</f>
        <v>1</v>
      </c>
      <c r="Q23" s="127"/>
      <c r="R23" s="10"/>
      <c r="S23" s="10" t="s">
        <v>27</v>
      </c>
      <c r="T23" s="10"/>
      <c r="U23" s="137">
        <f>+'[6]PLAN DE ACCION'!P22</f>
        <v>0</v>
      </c>
      <c r="V23" s="127"/>
      <c r="W23" s="137">
        <f>+'[6]PLAN DE ACCION'!Q22</f>
        <v>0</v>
      </c>
      <c r="X23" s="127"/>
      <c r="Y23" s="137">
        <f>+'[6]PLAN DE ACCION'!R22</f>
        <v>0</v>
      </c>
      <c r="Z23" s="127"/>
      <c r="AA23" s="137">
        <f>+'[6]PLAN DE ACCION'!S22</f>
        <v>0</v>
      </c>
      <c r="AB23" s="127"/>
      <c r="AC23" s="10" t="s">
        <v>221</v>
      </c>
      <c r="AD23" s="127" t="s">
        <v>233</v>
      </c>
    </row>
    <row r="24" spans="2:31" ht="34.200000000000003" x14ac:dyDescent="0.25">
      <c r="B24" s="10">
        <v>16</v>
      </c>
      <c r="C24" s="114" t="s">
        <v>75</v>
      </c>
      <c r="D24" s="65" t="s">
        <v>234</v>
      </c>
      <c r="E24" s="65" t="s">
        <v>235</v>
      </c>
      <c r="F24" s="65" t="s">
        <v>236</v>
      </c>
      <c r="G24" s="10" t="s">
        <v>26</v>
      </c>
      <c r="H24" s="105" t="s">
        <v>237</v>
      </c>
      <c r="I24" s="127">
        <f>++'[6]PLAN DE ACCION'!I23</f>
        <v>0</v>
      </c>
      <c r="J24" s="127">
        <v>0</v>
      </c>
      <c r="K24" s="127">
        <f>+'[6]PLAN DE ACCION'!J23</f>
        <v>1</v>
      </c>
      <c r="L24" s="127">
        <v>1</v>
      </c>
      <c r="M24" s="127">
        <f>+'[6]PLAN DE ACCION'!K23</f>
        <v>1</v>
      </c>
      <c r="N24" s="127">
        <v>1</v>
      </c>
      <c r="O24" s="124">
        <v>1</v>
      </c>
      <c r="P24" s="127">
        <f>+'[6]PLAN DE ACCION'!L23</f>
        <v>1</v>
      </c>
      <c r="Q24" s="127"/>
      <c r="R24" s="10"/>
      <c r="S24" s="10" t="s">
        <v>27</v>
      </c>
      <c r="T24" s="10"/>
      <c r="U24" s="137">
        <f>+'[6]PLAN DE ACCION'!P23</f>
        <v>0</v>
      </c>
      <c r="V24" s="127"/>
      <c r="W24" s="137">
        <f>+'[6]PLAN DE ACCION'!Q23</f>
        <v>0</v>
      </c>
      <c r="X24" s="127"/>
      <c r="Y24" s="137">
        <f>+'[6]PLAN DE ACCION'!R23</f>
        <v>0</v>
      </c>
      <c r="Z24" s="127"/>
      <c r="AA24" s="137">
        <f>+'[6]PLAN DE ACCION'!S23</f>
        <v>0</v>
      </c>
      <c r="AB24" s="127"/>
      <c r="AC24" s="10" t="s">
        <v>221</v>
      </c>
      <c r="AD24" s="145" t="s">
        <v>238</v>
      </c>
    </row>
    <row r="25" spans="2:31" s="122" customFormat="1" ht="45.6" x14ac:dyDescent="0.25">
      <c r="B25" s="44">
        <v>17</v>
      </c>
      <c r="C25" s="133" t="s">
        <v>75</v>
      </c>
      <c r="D25" s="133" t="s">
        <v>239</v>
      </c>
      <c r="E25" s="133" t="s">
        <v>240</v>
      </c>
      <c r="F25" s="133" t="s">
        <v>241</v>
      </c>
      <c r="G25" s="44" t="s">
        <v>26</v>
      </c>
      <c r="H25" s="144" t="s">
        <v>189</v>
      </c>
      <c r="I25" s="123">
        <f>++'[6]PLAN DE ACCION'!I24</f>
        <v>17</v>
      </c>
      <c r="J25" s="123">
        <v>17</v>
      </c>
      <c r="K25" s="123">
        <f>+'[6]PLAN DE ACCION'!J24</f>
        <v>17</v>
      </c>
      <c r="L25" s="123">
        <v>17</v>
      </c>
      <c r="M25" s="123">
        <f>+'[6]PLAN DE ACCION'!K24</f>
        <v>17</v>
      </c>
      <c r="N25" s="123">
        <v>17</v>
      </c>
      <c r="O25" s="124">
        <v>1</v>
      </c>
      <c r="P25" s="123">
        <f>+'[6]PLAN DE ACCION'!L24</f>
        <v>17</v>
      </c>
      <c r="Q25" s="123"/>
      <c r="R25" s="44"/>
      <c r="S25" s="44"/>
      <c r="T25" s="44" t="s">
        <v>27</v>
      </c>
      <c r="U25" s="135">
        <f>+'[6]PLAN DE ACCION'!P24</f>
        <v>0</v>
      </c>
      <c r="V25" s="123"/>
      <c r="W25" s="135">
        <f>+'[6]PLAN DE ACCION'!Q24</f>
        <v>11540000</v>
      </c>
      <c r="X25" s="123"/>
      <c r="Y25" s="135">
        <f>+'[6]PLAN DE ACCION'!R24</f>
        <v>11886200</v>
      </c>
      <c r="Z25" s="123"/>
      <c r="AA25" s="135">
        <f>+'[6]PLAN DE ACCION'!S24</f>
        <v>12242786</v>
      </c>
      <c r="AB25" s="123"/>
      <c r="AC25" s="136" t="s">
        <v>184</v>
      </c>
      <c r="AD25" s="142" t="s">
        <v>242</v>
      </c>
      <c r="AE25" s="143"/>
    </row>
    <row r="26" spans="2:31" s="122" customFormat="1" ht="110.4" x14ac:dyDescent="0.25">
      <c r="B26" s="47">
        <v>18</v>
      </c>
      <c r="C26" s="134" t="s">
        <v>75</v>
      </c>
      <c r="D26" s="134" t="s">
        <v>243</v>
      </c>
      <c r="E26" s="134" t="s">
        <v>244</v>
      </c>
      <c r="F26" s="134" t="s">
        <v>245</v>
      </c>
      <c r="G26" s="47" t="s">
        <v>26</v>
      </c>
      <c r="H26" s="144" t="s">
        <v>246</v>
      </c>
      <c r="I26" s="123">
        <f>++'[6]PLAN DE ACCION'!I25</f>
        <v>0</v>
      </c>
      <c r="J26" s="123">
        <v>0</v>
      </c>
      <c r="K26" s="123">
        <f>+'[6]PLAN DE ACCION'!J25</f>
        <v>17</v>
      </c>
      <c r="L26" s="123">
        <v>17</v>
      </c>
      <c r="M26" s="123">
        <f>+'[6]PLAN DE ACCION'!K25</f>
        <v>17</v>
      </c>
      <c r="N26" s="123">
        <v>17</v>
      </c>
      <c r="O26" s="124">
        <v>1</v>
      </c>
      <c r="P26" s="123">
        <f>+'[6]PLAN DE ACCION'!L25</f>
        <v>17</v>
      </c>
      <c r="Q26" s="123"/>
      <c r="R26" s="47"/>
      <c r="S26" s="47"/>
      <c r="T26" s="47" t="s">
        <v>27</v>
      </c>
      <c r="U26" s="135">
        <f>+'[6]PLAN DE ACCION'!P25</f>
        <v>0</v>
      </c>
      <c r="V26" s="123"/>
      <c r="W26" s="135">
        <f>+'[6]PLAN DE ACCION'!Q25</f>
        <v>11540000</v>
      </c>
      <c r="X26" s="123"/>
      <c r="Y26" s="135">
        <f>+'[6]PLAN DE ACCION'!R25</f>
        <v>11886200</v>
      </c>
      <c r="Z26" s="123"/>
      <c r="AA26" s="135">
        <f>+'[6]PLAN DE ACCION'!S25</f>
        <v>12242786</v>
      </c>
      <c r="AB26" s="123"/>
      <c r="AC26" s="136" t="s">
        <v>184</v>
      </c>
      <c r="AD26" s="142" t="s">
        <v>247</v>
      </c>
      <c r="AE26" s="143"/>
    </row>
    <row r="27" spans="2:31" s="122" customFormat="1" ht="22.8" x14ac:dyDescent="0.25">
      <c r="B27" s="44">
        <v>19</v>
      </c>
      <c r="C27" s="138" t="s">
        <v>82</v>
      </c>
      <c r="D27" s="139" t="s">
        <v>248</v>
      </c>
      <c r="E27" s="139" t="s">
        <v>249</v>
      </c>
      <c r="F27" s="139" t="s">
        <v>250</v>
      </c>
      <c r="G27" s="44" t="s">
        <v>37</v>
      </c>
      <c r="H27" s="138" t="s">
        <v>251</v>
      </c>
      <c r="I27" s="123">
        <f>++'[6]PLAN DE ACCION'!I26</f>
        <v>0</v>
      </c>
      <c r="J27" s="123">
        <v>0</v>
      </c>
      <c r="K27" s="123">
        <f>+'[6]PLAN DE ACCION'!J26</f>
        <v>1</v>
      </c>
      <c r="L27" s="123">
        <v>1</v>
      </c>
      <c r="M27" s="123">
        <f>+'[6]PLAN DE ACCION'!K26</f>
        <v>0</v>
      </c>
      <c r="N27" s="123">
        <v>0</v>
      </c>
      <c r="O27" s="124">
        <v>1</v>
      </c>
      <c r="P27" s="123">
        <f>+'[6]PLAN DE ACCION'!L26</f>
        <v>0</v>
      </c>
      <c r="Q27" s="123"/>
      <c r="R27" s="44"/>
      <c r="S27" s="44"/>
      <c r="T27" s="44" t="s">
        <v>27</v>
      </c>
      <c r="U27" s="135">
        <f>+'[6]PLAN DE ACCION'!P26</f>
        <v>30000000</v>
      </c>
      <c r="V27" s="123"/>
      <c r="W27" s="135">
        <f>+'[6]PLAN DE ACCION'!Q26</f>
        <v>40000000</v>
      </c>
      <c r="X27" s="123"/>
      <c r="Y27" s="135">
        <f>+'[6]PLAN DE ACCION'!R26</f>
        <v>60000000</v>
      </c>
      <c r="Z27" s="123"/>
      <c r="AA27" s="135">
        <f>+'[6]PLAN DE ACCION'!S26</f>
        <v>93000000</v>
      </c>
      <c r="AB27" s="123"/>
      <c r="AC27" s="139" t="s">
        <v>212</v>
      </c>
      <c r="AD27" s="142" t="s">
        <v>252</v>
      </c>
      <c r="AE27" s="143"/>
    </row>
    <row r="28" spans="2:31" s="122" customFormat="1" ht="34.200000000000003" x14ac:dyDescent="0.25">
      <c r="B28" s="44">
        <v>20</v>
      </c>
      <c r="C28" s="138" t="s">
        <v>82</v>
      </c>
      <c r="D28" s="139" t="s">
        <v>253</v>
      </c>
      <c r="E28" s="139" t="s">
        <v>254</v>
      </c>
      <c r="F28" s="139" t="s">
        <v>255</v>
      </c>
      <c r="G28" s="44" t="s">
        <v>37</v>
      </c>
      <c r="H28" s="138" t="s">
        <v>256</v>
      </c>
      <c r="I28" s="123">
        <f>++'[6]PLAN DE ACCION'!I27</f>
        <v>0</v>
      </c>
      <c r="J28" s="123">
        <v>0</v>
      </c>
      <c r="K28" s="123">
        <f>+'[6]PLAN DE ACCION'!J27</f>
        <v>4</v>
      </c>
      <c r="L28" s="123">
        <v>4</v>
      </c>
      <c r="M28" s="123">
        <f>+'[6]PLAN DE ACCION'!K27</f>
        <v>4</v>
      </c>
      <c r="N28" s="123">
        <v>2</v>
      </c>
      <c r="O28" s="124">
        <v>1</v>
      </c>
      <c r="P28" s="123">
        <f>+'[6]PLAN DE ACCION'!L27</f>
        <v>4</v>
      </c>
      <c r="Q28" s="123"/>
      <c r="R28" s="44"/>
      <c r="S28" s="44"/>
      <c r="T28" s="44" t="s">
        <v>27</v>
      </c>
      <c r="U28" s="135">
        <f>+'[6]PLAN DE ACCION'!P27</f>
        <v>0</v>
      </c>
      <c r="V28" s="123"/>
      <c r="W28" s="135">
        <f>+'[6]PLAN DE ACCION'!Q27</f>
        <v>0</v>
      </c>
      <c r="X28" s="123"/>
      <c r="Y28" s="135">
        <f>+'[6]PLAN DE ACCION'!R27</f>
        <v>0</v>
      </c>
      <c r="Z28" s="123"/>
      <c r="AA28" s="135">
        <f>+'[6]PLAN DE ACCION'!S27</f>
        <v>0</v>
      </c>
      <c r="AB28" s="123"/>
      <c r="AC28" s="139" t="s">
        <v>257</v>
      </c>
      <c r="AD28" s="142" t="s">
        <v>258</v>
      </c>
      <c r="AE28" s="143"/>
    </row>
    <row r="29" spans="2:31" s="122" customFormat="1" ht="27.6" x14ac:dyDescent="0.25">
      <c r="B29" s="44">
        <v>21</v>
      </c>
      <c r="C29" s="138" t="s">
        <v>82</v>
      </c>
      <c r="D29" s="139" t="s">
        <v>259</v>
      </c>
      <c r="E29" s="139" t="s">
        <v>260</v>
      </c>
      <c r="F29" s="139" t="s">
        <v>261</v>
      </c>
      <c r="G29" s="44" t="s">
        <v>26</v>
      </c>
      <c r="H29" s="138" t="s">
        <v>262</v>
      </c>
      <c r="I29" s="123">
        <f>++'[6]PLAN DE ACCION'!I28</f>
        <v>0</v>
      </c>
      <c r="J29" s="123">
        <v>0</v>
      </c>
      <c r="K29" s="123">
        <f>+'[6]PLAN DE ACCION'!J28</f>
        <v>2</v>
      </c>
      <c r="L29" s="123">
        <v>2</v>
      </c>
      <c r="M29" s="123">
        <f>+'[6]PLAN DE ACCION'!K28</f>
        <v>2</v>
      </c>
      <c r="N29" s="123">
        <v>1</v>
      </c>
      <c r="O29" s="132">
        <v>0.5</v>
      </c>
      <c r="P29" s="123">
        <f>+'[6]PLAN DE ACCION'!L28</f>
        <v>2</v>
      </c>
      <c r="Q29" s="123"/>
      <c r="R29" s="44"/>
      <c r="S29" s="44"/>
      <c r="T29" s="44" t="s">
        <v>27</v>
      </c>
      <c r="U29" s="135">
        <f>+'[6]PLAN DE ACCION'!P28</f>
        <v>0</v>
      </c>
      <c r="V29" s="123"/>
      <c r="W29" s="135">
        <f>+'[6]PLAN DE ACCION'!Q28</f>
        <v>0</v>
      </c>
      <c r="X29" s="123"/>
      <c r="Y29" s="135">
        <f>+'[6]PLAN DE ACCION'!R28</f>
        <v>0</v>
      </c>
      <c r="Z29" s="123"/>
      <c r="AA29" s="135">
        <f>+'[6]PLAN DE ACCION'!S28</f>
        <v>0</v>
      </c>
      <c r="AB29" s="123"/>
      <c r="AC29" s="139" t="s">
        <v>263</v>
      </c>
      <c r="AD29" s="142" t="s">
        <v>264</v>
      </c>
      <c r="AE29" s="143"/>
    </row>
    <row r="30" spans="2:31" ht="22.8" x14ac:dyDescent="0.25">
      <c r="B30" s="10">
        <v>22</v>
      </c>
      <c r="C30" s="114" t="s">
        <v>265</v>
      </c>
      <c r="D30" s="16" t="s">
        <v>266</v>
      </c>
      <c r="E30" s="16" t="s">
        <v>267</v>
      </c>
      <c r="F30" s="16" t="s">
        <v>268</v>
      </c>
      <c r="G30" s="16" t="s">
        <v>26</v>
      </c>
      <c r="H30" s="65" t="s">
        <v>269</v>
      </c>
      <c r="I30" s="127">
        <f>++'[6]PLAN DE ACCION'!I30</f>
        <v>0</v>
      </c>
      <c r="J30" s="127">
        <v>0</v>
      </c>
      <c r="K30" s="127">
        <f>+'[6]PLAN DE ACCION'!J30</f>
        <v>1</v>
      </c>
      <c r="L30" s="127">
        <v>1</v>
      </c>
      <c r="M30" s="127">
        <f>+'[6]PLAN DE ACCION'!K30</f>
        <v>1</v>
      </c>
      <c r="N30" s="127">
        <v>1</v>
      </c>
      <c r="O30" s="124">
        <v>1</v>
      </c>
      <c r="P30" s="127">
        <f>+'[6]PLAN DE ACCION'!L30</f>
        <v>1</v>
      </c>
      <c r="Q30" s="127"/>
      <c r="R30" s="10"/>
      <c r="S30" s="10"/>
      <c r="T30" s="10" t="s">
        <v>27</v>
      </c>
      <c r="U30" s="137">
        <f>+'[6]PLAN DE ACCION'!P30</f>
        <v>0</v>
      </c>
      <c r="V30" s="127"/>
      <c r="W30" s="137">
        <f>+'[6]PLAN DE ACCION'!Q30</f>
        <v>2800000</v>
      </c>
      <c r="X30" s="127"/>
      <c r="Y30" s="137">
        <f>+'[6]PLAN DE ACCION'!R30</f>
        <v>2884000</v>
      </c>
      <c r="Z30" s="127"/>
      <c r="AA30" s="137">
        <f>+'[6]PLAN DE ACCION'!S30</f>
        <v>2970520</v>
      </c>
      <c r="AB30" s="127"/>
      <c r="AC30" s="35" t="s">
        <v>206</v>
      </c>
      <c r="AD30" s="145" t="s">
        <v>270</v>
      </c>
    </row>
    <row r="31" spans="2:31" ht="22.8" x14ac:dyDescent="0.25">
      <c r="B31" s="10">
        <v>23</v>
      </c>
      <c r="C31" s="114" t="s">
        <v>265</v>
      </c>
      <c r="D31" s="16" t="s">
        <v>202</v>
      </c>
      <c r="E31" s="16" t="s">
        <v>203</v>
      </c>
      <c r="F31" s="16" t="s">
        <v>204</v>
      </c>
      <c r="G31" s="10" t="s">
        <v>26</v>
      </c>
      <c r="H31" s="10" t="s">
        <v>271</v>
      </c>
      <c r="I31" s="127">
        <f>++'[6]PLAN DE ACCION'!I31</f>
        <v>0</v>
      </c>
      <c r="J31" s="127">
        <v>0</v>
      </c>
      <c r="K31" s="127">
        <f>+'[6]PLAN DE ACCION'!J31</f>
        <v>1</v>
      </c>
      <c r="L31" s="127">
        <v>1</v>
      </c>
      <c r="M31" s="127">
        <f>+'[6]PLAN DE ACCION'!K31</f>
        <v>1</v>
      </c>
      <c r="N31" s="127">
        <v>1</v>
      </c>
      <c r="O31" s="124">
        <v>1</v>
      </c>
      <c r="P31" s="127">
        <f>+'[6]PLAN DE ACCION'!L31</f>
        <v>1</v>
      </c>
      <c r="Q31" s="127"/>
      <c r="R31" s="10"/>
      <c r="S31" s="10"/>
      <c r="T31" s="10" t="s">
        <v>27</v>
      </c>
      <c r="U31" s="137">
        <f>+'[6]PLAN DE ACCION'!P31</f>
        <v>0</v>
      </c>
      <c r="V31" s="127"/>
      <c r="W31" s="137">
        <f>+'[6]PLAN DE ACCION'!Q31</f>
        <v>2800000</v>
      </c>
      <c r="X31" s="127"/>
      <c r="Y31" s="137">
        <f>+'[6]PLAN DE ACCION'!R31</f>
        <v>2884000</v>
      </c>
      <c r="Z31" s="127"/>
      <c r="AA31" s="137">
        <f>+'[6]PLAN DE ACCION'!S31</f>
        <v>2970520</v>
      </c>
      <c r="AB31" s="127"/>
      <c r="AC31" s="35" t="s">
        <v>206</v>
      </c>
      <c r="AD31" s="145" t="s">
        <v>272</v>
      </c>
    </row>
    <row r="32" spans="2:31" ht="14.4" thickBot="1" x14ac:dyDescent="0.3"/>
    <row r="33" spans="8:15" ht="15.75" customHeight="1" x14ac:dyDescent="0.25">
      <c r="H33" s="267" t="s">
        <v>273</v>
      </c>
      <c r="I33" s="268"/>
    </row>
    <row r="34" spans="8:15" ht="24" customHeight="1" x14ac:dyDescent="0.25">
      <c r="H34" s="269" t="s">
        <v>274</v>
      </c>
      <c r="I34" s="270"/>
    </row>
    <row r="35" spans="8:15" ht="15" customHeight="1" x14ac:dyDescent="0.25">
      <c r="H35" s="271" t="s">
        <v>275</v>
      </c>
      <c r="I35" s="272"/>
    </row>
    <row r="36" spans="8:15" ht="15" customHeight="1" x14ac:dyDescent="0.25">
      <c r="H36" s="261" t="s">
        <v>276</v>
      </c>
      <c r="I36" s="262"/>
    </row>
    <row r="37" spans="8:15" ht="15" customHeight="1" x14ac:dyDescent="0.25">
      <c r="H37" s="263" t="s">
        <v>277</v>
      </c>
      <c r="I37" s="264"/>
    </row>
    <row r="38" spans="8:15" ht="15" customHeight="1" x14ac:dyDescent="0.25">
      <c r="H38" s="265" t="s">
        <v>278</v>
      </c>
      <c r="I38" s="266"/>
      <c r="O38" s="140">
        <v>0</v>
      </c>
    </row>
  </sheetData>
  <mergeCells count="29">
    <mergeCell ref="H36:I36"/>
    <mergeCell ref="H37:I37"/>
    <mergeCell ref="H38:I38"/>
    <mergeCell ref="W7:X7"/>
    <mergeCell ref="Y7:Z7"/>
    <mergeCell ref="H33:I33"/>
    <mergeCell ref="H34:I34"/>
    <mergeCell ref="H35:I35"/>
    <mergeCell ref="AC6:AC8"/>
    <mergeCell ref="AD6:AD8"/>
    <mergeCell ref="I7:J7"/>
    <mergeCell ref="K7:L7"/>
    <mergeCell ref="M7:N7"/>
    <mergeCell ref="P7:Q7"/>
    <mergeCell ref="R7:T7"/>
    <mergeCell ref="U7:V7"/>
    <mergeCell ref="AA7:AB7"/>
    <mergeCell ref="E1:E4"/>
    <mergeCell ref="F1:T1"/>
    <mergeCell ref="F2:T4"/>
    <mergeCell ref="B6:B8"/>
    <mergeCell ref="C6:C8"/>
    <mergeCell ref="D6:D8"/>
    <mergeCell ref="E6:E8"/>
    <mergeCell ref="F6:F8"/>
    <mergeCell ref="G6:G8"/>
    <mergeCell ref="H6:H8"/>
    <mergeCell ref="I6:P6"/>
    <mergeCell ref="R6:AB6"/>
  </mergeCells>
  <pageMargins left="0.7" right="0.7" top="0.75" bottom="0.75" header="0.3" footer="0.3"/>
  <pageSetup paperSize="9" orientation="portrait" horizontalDpi="0" verticalDpi="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8"/>
  <sheetViews>
    <sheetView zoomScale="90" zoomScaleNormal="90" workbookViewId="0">
      <pane xSplit="2" topLeftCell="C1" activePane="topRight" state="frozen"/>
      <selection pane="topRight" activeCell="AA19" sqref="AA19"/>
    </sheetView>
  </sheetViews>
  <sheetFormatPr baseColWidth="10" defaultColWidth="2.33203125" defaultRowHeight="13.8" x14ac:dyDescent="0.3"/>
  <cols>
    <col min="1" max="1" width="4.44140625" style="140" bestFit="1" customWidth="1"/>
    <col min="2" max="2" width="25.5546875" style="140" bestFit="1" customWidth="1"/>
    <col min="3" max="4" width="36.44140625" style="140" bestFit="1" customWidth="1"/>
    <col min="5" max="5" width="13.109375" style="140" bestFit="1" customWidth="1"/>
    <col min="6" max="6" width="16" style="140" bestFit="1" customWidth="1"/>
    <col min="7" max="7" width="13.88671875" style="140" bestFit="1" customWidth="1"/>
    <col min="8" max="8" width="2.44140625" style="140" bestFit="1" customWidth="1"/>
    <col min="9" max="9" width="6.77734375" style="140" customWidth="1"/>
    <col min="10" max="10" width="2.44140625" style="140" bestFit="1" customWidth="1"/>
    <col min="11" max="11" width="5.77734375" style="140" customWidth="1"/>
    <col min="12" max="12" width="2.44140625" style="140" bestFit="1" customWidth="1"/>
    <col min="13" max="13" width="3.33203125" style="140" bestFit="1" customWidth="1"/>
    <col min="14" max="14" width="14.33203125" style="140" bestFit="1" customWidth="1"/>
    <col min="15" max="15" width="2.44140625" style="140" bestFit="1" customWidth="1"/>
    <col min="16" max="16" width="7.109375" style="140" customWidth="1"/>
    <col min="17" max="17" width="25.21875" style="140" bestFit="1" customWidth="1"/>
    <col min="18" max="18" width="20.21875" style="140" bestFit="1" customWidth="1"/>
    <col min="19" max="19" width="12.77734375" style="140" bestFit="1" customWidth="1"/>
    <col min="20" max="20" width="7.6640625" style="140" bestFit="1" customWidth="1"/>
    <col min="21" max="21" width="10.21875" style="140" bestFit="1" customWidth="1"/>
    <col min="22" max="25" width="14.6640625" style="140" bestFit="1" customWidth="1"/>
    <col min="26" max="26" width="5.33203125" style="140" bestFit="1" customWidth="1"/>
    <col min="27" max="27" width="14.6640625" style="140" bestFit="1" customWidth="1"/>
    <col min="28" max="28" width="5" style="140" bestFit="1" customWidth="1"/>
    <col min="29" max="30" width="31.109375" style="140" bestFit="1" customWidth="1"/>
    <col min="31" max="31" width="66.33203125" style="140" bestFit="1" customWidth="1"/>
    <col min="32" max="16384" width="2.33203125" style="140"/>
  </cols>
  <sheetData>
    <row r="1" spans="1:31" ht="15.6" x14ac:dyDescent="0.3">
      <c r="D1" s="250"/>
      <c r="E1" s="234" t="s">
        <v>0</v>
      </c>
      <c r="F1" s="234"/>
      <c r="G1" s="234"/>
      <c r="H1" s="234"/>
      <c r="I1" s="234"/>
      <c r="J1" s="234"/>
      <c r="K1" s="234"/>
      <c r="L1" s="234"/>
      <c r="M1" s="234"/>
      <c r="N1" s="234"/>
      <c r="O1" s="234"/>
      <c r="P1" s="234"/>
      <c r="Q1" s="234"/>
      <c r="R1" s="234"/>
      <c r="S1" s="234"/>
      <c r="T1" s="1" t="s">
        <v>1</v>
      </c>
      <c r="U1" s="1" t="s">
        <v>2</v>
      </c>
    </row>
    <row r="2" spans="1:31" x14ac:dyDescent="0.3">
      <c r="D2" s="250"/>
      <c r="E2" s="235" t="s">
        <v>3</v>
      </c>
      <c r="F2" s="235"/>
      <c r="G2" s="235"/>
      <c r="H2" s="235"/>
      <c r="I2" s="235"/>
      <c r="J2" s="235"/>
      <c r="K2" s="235"/>
      <c r="L2" s="235"/>
      <c r="M2" s="235"/>
      <c r="N2" s="235"/>
      <c r="O2" s="235"/>
      <c r="P2" s="235"/>
      <c r="Q2" s="235"/>
      <c r="R2" s="235"/>
      <c r="S2" s="235"/>
      <c r="T2" s="5" t="s">
        <v>4</v>
      </c>
      <c r="U2" s="3">
        <v>1</v>
      </c>
    </row>
    <row r="3" spans="1:31" x14ac:dyDescent="0.3">
      <c r="D3" s="250"/>
      <c r="E3" s="235"/>
      <c r="F3" s="235"/>
      <c r="G3" s="235"/>
      <c r="H3" s="235"/>
      <c r="I3" s="235"/>
      <c r="J3" s="235"/>
      <c r="K3" s="235"/>
      <c r="L3" s="235"/>
      <c r="M3" s="235"/>
      <c r="N3" s="235"/>
      <c r="O3" s="235"/>
      <c r="P3" s="235"/>
      <c r="Q3" s="235"/>
      <c r="R3" s="235"/>
      <c r="S3" s="235"/>
      <c r="T3" s="5" t="s">
        <v>5</v>
      </c>
      <c r="U3" s="4">
        <v>44651</v>
      </c>
    </row>
    <row r="4" spans="1:31" x14ac:dyDescent="0.3">
      <c r="D4" s="250"/>
      <c r="E4" s="235"/>
      <c r="F4" s="235"/>
      <c r="G4" s="235"/>
      <c r="H4" s="235"/>
      <c r="I4" s="235"/>
      <c r="J4" s="235"/>
      <c r="K4" s="235"/>
      <c r="L4" s="235"/>
      <c r="M4" s="235"/>
      <c r="N4" s="235"/>
      <c r="O4" s="235"/>
      <c r="P4" s="235"/>
      <c r="Q4" s="235"/>
      <c r="R4" s="235"/>
      <c r="S4" s="235"/>
      <c r="T4" s="5" t="s">
        <v>6</v>
      </c>
      <c r="U4" s="5" t="s">
        <v>7</v>
      </c>
    </row>
    <row r="6" spans="1:31" x14ac:dyDescent="0.3">
      <c r="A6" s="251" t="s">
        <v>8</v>
      </c>
      <c r="B6" s="251" t="s">
        <v>9</v>
      </c>
      <c r="C6" s="251" t="s">
        <v>10</v>
      </c>
      <c r="D6" s="251" t="s">
        <v>11</v>
      </c>
      <c r="E6" s="251" t="s">
        <v>12</v>
      </c>
      <c r="F6" s="251" t="s">
        <v>13</v>
      </c>
      <c r="G6" s="251" t="s">
        <v>14</v>
      </c>
      <c r="H6" s="255" t="s">
        <v>15</v>
      </c>
      <c r="I6" s="255"/>
      <c r="J6" s="251"/>
      <c r="K6" s="251"/>
      <c r="L6" s="251"/>
      <c r="M6" s="251"/>
      <c r="N6" s="251"/>
      <c r="O6" s="251"/>
      <c r="P6" s="141"/>
      <c r="Q6" s="254" t="s">
        <v>16</v>
      </c>
      <c r="R6" s="256"/>
      <c r="S6" s="256"/>
      <c r="T6" s="256"/>
      <c r="U6" s="256"/>
      <c r="V6" s="256"/>
      <c r="W6" s="256"/>
      <c r="X6" s="256"/>
      <c r="Y6" s="256"/>
      <c r="Z6" s="256"/>
      <c r="AA6" s="256"/>
      <c r="AB6" s="255"/>
      <c r="AC6" s="251" t="s">
        <v>17</v>
      </c>
      <c r="AD6" s="251" t="s">
        <v>18</v>
      </c>
      <c r="AE6" s="275" t="s">
        <v>166</v>
      </c>
    </row>
    <row r="7" spans="1:31" x14ac:dyDescent="0.3">
      <c r="A7" s="251"/>
      <c r="B7" s="251"/>
      <c r="C7" s="251"/>
      <c r="D7" s="251"/>
      <c r="E7" s="251"/>
      <c r="F7" s="251"/>
      <c r="G7" s="251"/>
      <c r="H7" s="252">
        <v>2020</v>
      </c>
      <c r="I7" s="253"/>
      <c r="J7" s="252">
        <v>2021</v>
      </c>
      <c r="K7" s="253"/>
      <c r="L7" s="254">
        <v>2022</v>
      </c>
      <c r="M7" s="255"/>
      <c r="N7" s="117" t="s">
        <v>179</v>
      </c>
      <c r="O7" s="251">
        <v>2023</v>
      </c>
      <c r="P7" s="251"/>
      <c r="Q7" s="254" t="s">
        <v>19</v>
      </c>
      <c r="R7" s="256"/>
      <c r="S7" s="255"/>
      <c r="T7" s="251">
        <v>2020</v>
      </c>
      <c r="U7" s="251"/>
      <c r="V7" s="251">
        <v>2021</v>
      </c>
      <c r="W7" s="251"/>
      <c r="X7" s="251">
        <v>2022</v>
      </c>
      <c r="Y7" s="251"/>
      <c r="Z7" s="118"/>
      <c r="AA7" s="251">
        <v>2023</v>
      </c>
      <c r="AB7" s="251"/>
      <c r="AC7" s="251"/>
      <c r="AD7" s="251"/>
      <c r="AE7" s="276"/>
    </row>
    <row r="8" spans="1:31" x14ac:dyDescent="0.3">
      <c r="A8" s="251"/>
      <c r="B8" s="251"/>
      <c r="C8" s="251"/>
      <c r="D8" s="251"/>
      <c r="E8" s="251"/>
      <c r="F8" s="251"/>
      <c r="G8" s="251"/>
      <c r="H8" s="118" t="s">
        <v>20</v>
      </c>
      <c r="I8" s="118" t="s">
        <v>21</v>
      </c>
      <c r="J8" s="118" t="s">
        <v>20</v>
      </c>
      <c r="K8" s="118" t="s">
        <v>21</v>
      </c>
      <c r="L8" s="118" t="s">
        <v>20</v>
      </c>
      <c r="M8" s="118" t="s">
        <v>21</v>
      </c>
      <c r="N8" s="118"/>
      <c r="O8" s="118" t="s">
        <v>20</v>
      </c>
      <c r="P8" s="118" t="s">
        <v>21</v>
      </c>
      <c r="Q8" s="118" t="s">
        <v>22</v>
      </c>
      <c r="R8" s="118" t="s">
        <v>23</v>
      </c>
      <c r="S8" s="118" t="s">
        <v>24</v>
      </c>
      <c r="T8" s="118" t="s">
        <v>20</v>
      </c>
      <c r="U8" s="118" t="s">
        <v>21</v>
      </c>
      <c r="V8" s="118" t="s">
        <v>20</v>
      </c>
      <c r="W8" s="118" t="s">
        <v>21</v>
      </c>
      <c r="X8" s="118" t="s">
        <v>20</v>
      </c>
      <c r="Y8" s="118" t="s">
        <v>21</v>
      </c>
      <c r="Z8" s="118"/>
      <c r="AA8" s="118" t="s">
        <v>20</v>
      </c>
      <c r="AB8" s="118" t="s">
        <v>21</v>
      </c>
      <c r="AC8" s="251"/>
      <c r="AD8" s="251"/>
      <c r="AE8" s="277"/>
    </row>
    <row r="9" spans="1:31" ht="91.2" customHeight="1" x14ac:dyDescent="0.3">
      <c r="A9" s="280">
        <v>1</v>
      </c>
      <c r="B9" s="278" t="s">
        <v>25</v>
      </c>
      <c r="C9" s="278" t="s">
        <v>167</v>
      </c>
      <c r="D9" s="278" t="s">
        <v>167</v>
      </c>
      <c r="E9" s="278" t="s">
        <v>168</v>
      </c>
      <c r="F9" s="278" t="s">
        <v>26</v>
      </c>
      <c r="G9" s="278" t="s">
        <v>168</v>
      </c>
      <c r="H9" s="278">
        <f>+'[7]PLAN DE ACCION'!I8</f>
        <v>0</v>
      </c>
      <c r="I9" s="278">
        <v>0</v>
      </c>
      <c r="J9" s="278">
        <f>+'[7]PLAN DE ACCION'!J8</f>
        <v>1</v>
      </c>
      <c r="K9" s="278">
        <v>1</v>
      </c>
      <c r="L9" s="278">
        <f>+'[7]PLAN DE ACCION'!K8</f>
        <v>1</v>
      </c>
      <c r="M9" s="278">
        <v>0.5</v>
      </c>
      <c r="N9" s="273">
        <v>1</v>
      </c>
      <c r="O9" s="278">
        <f>+'[7]PLAN DE ACCION'!L8</f>
        <v>1</v>
      </c>
      <c r="P9" s="278">
        <v>0</v>
      </c>
      <c r="Q9" s="278"/>
      <c r="R9" s="278"/>
      <c r="S9" s="278" t="s">
        <v>27</v>
      </c>
      <c r="T9" s="278">
        <f>+'[7]PLAN DE ACCION'!P8</f>
        <v>0</v>
      </c>
      <c r="U9" s="278">
        <v>0</v>
      </c>
      <c r="V9" s="284">
        <f>+'[7]PLAN DE ACCION'!Q8</f>
        <v>33000000</v>
      </c>
      <c r="W9" s="284">
        <v>33000000</v>
      </c>
      <c r="X9" s="284">
        <f>+'[7]PLAN DE ACCION'!R8</f>
        <v>33000000</v>
      </c>
      <c r="Y9" s="284">
        <v>18150000</v>
      </c>
      <c r="Z9" s="282">
        <v>0.82</v>
      </c>
      <c r="AA9" s="284">
        <f>+'[7]PLAN DE ACCION'!S8</f>
        <v>33000000</v>
      </c>
      <c r="AB9" s="284">
        <v>0</v>
      </c>
      <c r="AC9" s="278" t="s">
        <v>169</v>
      </c>
      <c r="AD9" s="278" t="s">
        <v>170</v>
      </c>
      <c r="AE9" s="147" t="s">
        <v>171</v>
      </c>
    </row>
    <row r="10" spans="1:31" x14ac:dyDescent="0.3">
      <c r="A10" s="281"/>
      <c r="B10" s="279"/>
      <c r="C10" s="279"/>
      <c r="D10" s="279"/>
      <c r="E10" s="279"/>
      <c r="F10" s="279"/>
      <c r="G10" s="279"/>
      <c r="H10" s="279"/>
      <c r="I10" s="279"/>
      <c r="J10" s="279"/>
      <c r="K10" s="279"/>
      <c r="L10" s="279"/>
      <c r="M10" s="279"/>
      <c r="N10" s="274"/>
      <c r="O10" s="279"/>
      <c r="P10" s="279"/>
      <c r="Q10" s="279"/>
      <c r="R10" s="279"/>
      <c r="S10" s="279"/>
      <c r="T10" s="279"/>
      <c r="U10" s="279"/>
      <c r="V10" s="285"/>
      <c r="W10" s="285"/>
      <c r="X10" s="285"/>
      <c r="Y10" s="285"/>
      <c r="Z10" s="283"/>
      <c r="AA10" s="285"/>
      <c r="AB10" s="285"/>
      <c r="AC10" s="279"/>
      <c r="AD10" s="279"/>
      <c r="AE10" s="147" t="s">
        <v>172</v>
      </c>
    </row>
    <row r="11" spans="1:31" ht="79.8" x14ac:dyDescent="0.3">
      <c r="A11" s="10">
        <v>2</v>
      </c>
      <c r="B11" s="65" t="s">
        <v>25</v>
      </c>
      <c r="C11" s="65" t="s">
        <v>173</v>
      </c>
      <c r="D11" s="65" t="s">
        <v>174</v>
      </c>
      <c r="E11" s="65" t="s">
        <v>175</v>
      </c>
      <c r="F11" s="65" t="s">
        <v>26</v>
      </c>
      <c r="G11" s="65" t="s">
        <v>176</v>
      </c>
      <c r="H11" s="127">
        <f>+'[7]PLAN DE ACCION'!I9</f>
        <v>0</v>
      </c>
      <c r="I11" s="127">
        <v>0</v>
      </c>
      <c r="J11" s="127">
        <f>+'[7]PLAN DE ACCION'!J9</f>
        <v>1</v>
      </c>
      <c r="K11" s="127">
        <v>1</v>
      </c>
      <c r="L11" s="127">
        <f>+'[7]PLAN DE ACCION'!K9</f>
        <v>1</v>
      </c>
      <c r="M11" s="65">
        <v>0.5</v>
      </c>
      <c r="N11" s="146">
        <v>1</v>
      </c>
      <c r="O11" s="127">
        <f>+'[7]PLAN DE ACCION'!L9</f>
        <v>1</v>
      </c>
      <c r="P11" s="127">
        <v>0</v>
      </c>
      <c r="Q11" s="127"/>
      <c r="R11" s="127"/>
      <c r="S11" s="10" t="s">
        <v>27</v>
      </c>
      <c r="T11" s="137">
        <f>+'[7]PLAN DE ACCION'!P9</f>
        <v>0</v>
      </c>
      <c r="U11" s="137">
        <v>0</v>
      </c>
      <c r="V11" s="137">
        <f>+'[7]PLAN DE ACCION'!Q9</f>
        <v>33000000</v>
      </c>
      <c r="W11" s="137">
        <v>33000000</v>
      </c>
      <c r="X11" s="137">
        <f>+'[7]PLAN DE ACCION'!R9</f>
        <v>33000000</v>
      </c>
      <c r="Y11" s="137">
        <v>8250000</v>
      </c>
      <c r="Z11" s="151">
        <v>0.5</v>
      </c>
      <c r="AA11" s="137">
        <f>+'[7]PLAN DE ACCION'!S9</f>
        <v>33000000</v>
      </c>
      <c r="AB11" s="137">
        <v>0</v>
      </c>
      <c r="AC11" s="65" t="s">
        <v>169</v>
      </c>
      <c r="AD11" s="65" t="s">
        <v>177</v>
      </c>
      <c r="AE11" s="127" t="s">
        <v>178</v>
      </c>
    </row>
    <row r="12" spans="1:31" x14ac:dyDescent="0.3">
      <c r="M12" s="150"/>
    </row>
    <row r="17" spans="7:7" x14ac:dyDescent="0.3">
      <c r="G17" s="148"/>
    </row>
    <row r="18" spans="7:7" x14ac:dyDescent="0.3">
      <c r="G18" s="148"/>
    </row>
  </sheetData>
  <mergeCells count="54">
    <mergeCell ref="C9:C10"/>
    <mergeCell ref="B9:B10"/>
    <mergeCell ref="A9:A10"/>
    <mergeCell ref="AD9:AD10"/>
    <mergeCell ref="Z9:Z10"/>
    <mergeCell ref="W9:W10"/>
    <mergeCell ref="X9:X10"/>
    <mergeCell ref="Y9:Y10"/>
    <mergeCell ref="AA9:AA10"/>
    <mergeCell ref="AB9:AB10"/>
    <mergeCell ref="AC9:AC10"/>
    <mergeCell ref="I9:I10"/>
    <mergeCell ref="V9:V10"/>
    <mergeCell ref="J9:J10"/>
    <mergeCell ref="K9:K10"/>
    <mergeCell ref="L9:L10"/>
    <mergeCell ref="M9:M10"/>
    <mergeCell ref="O9:O10"/>
    <mergeCell ref="P9:P10"/>
    <mergeCell ref="Q9:Q10"/>
    <mergeCell ref="R9:R10"/>
    <mergeCell ref="D9:D10"/>
    <mergeCell ref="E9:E10"/>
    <mergeCell ref="F9:F10"/>
    <mergeCell ref="G9:G10"/>
    <mergeCell ref="H9:H10"/>
    <mergeCell ref="AC6:AC8"/>
    <mergeCell ref="AD6:AD8"/>
    <mergeCell ref="AE6:AE8"/>
    <mergeCell ref="H7:I7"/>
    <mergeCell ref="J7:K7"/>
    <mergeCell ref="L7:M7"/>
    <mergeCell ref="O7:P7"/>
    <mergeCell ref="Q7:S7"/>
    <mergeCell ref="T7:U7"/>
    <mergeCell ref="V7:W7"/>
    <mergeCell ref="X7:Y7"/>
    <mergeCell ref="AA7:AB7"/>
    <mergeCell ref="N9:N10"/>
    <mergeCell ref="D1:D4"/>
    <mergeCell ref="E1:S1"/>
    <mergeCell ref="E2:S4"/>
    <mergeCell ref="A6:A8"/>
    <mergeCell ref="B6:B8"/>
    <mergeCell ref="C6:C8"/>
    <mergeCell ref="D6:D8"/>
    <mergeCell ref="E6:E8"/>
    <mergeCell ref="F6:F8"/>
    <mergeCell ref="G6:G8"/>
    <mergeCell ref="H6:O6"/>
    <mergeCell ref="Q6:AB6"/>
    <mergeCell ref="S9:S10"/>
    <mergeCell ref="T9:T10"/>
    <mergeCell ref="U9:U10"/>
  </mergeCells>
  <hyperlinks>
    <hyperlink ref="AE9" r:id="rId1"/>
  </hyperlinks>
  <pageMargins left="0.7" right="0.7" top="0.75" bottom="0.75" header="0.3" footer="0.3"/>
  <pageSetup paperSize="175"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Sec Familia</vt:lpstr>
      <vt:lpstr>Sec TIC</vt:lpstr>
      <vt:lpstr>Sec Interior</vt:lpstr>
      <vt:lpstr>Sec Representación Judicial</vt:lpstr>
      <vt:lpstr>Sec Jurídica y contratación</vt:lpstr>
      <vt:lpstr>Sec Cultura EE</vt:lpstr>
      <vt:lpstr>Sec Hacienda</vt:lpstr>
      <vt:lpstr>Sec Administrativa</vt:lpstr>
      <vt:lpstr>Sec Turismo, Ind y Com</vt:lpstr>
      <vt:lpstr>Sec Educación</vt:lpstr>
      <vt:lpstr>Sec Agricultura</vt:lpstr>
      <vt:lpstr>Sec Planeación</vt:lpstr>
      <vt:lpstr>Oficina Privada</vt:lpstr>
      <vt:lpstr>Sec Aguas e Infra</vt:lpstr>
      <vt:lpstr>Sec Salud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2022-11-30T20:09:12Z</dcterms:modified>
</cp:coreProperties>
</file>