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Users/mac/Downloads/"/>
    </mc:Choice>
  </mc:AlternateContent>
  <xr:revisionPtr revIDLastSave="0" documentId="8_{C0DA4363-7F0B-324C-BAE9-B781E752EB52}" xr6:coauthVersionLast="47" xr6:coauthVersionMax="47" xr10:uidLastSave="{00000000-0000-0000-0000-000000000000}"/>
  <bookViews>
    <workbookView xWindow="0" yWindow="500" windowWidth="20500" windowHeight="7540" firstSheet="11" activeTab="13" xr2:uid="{00000000-000D-0000-FFFF-FFFF00000000}"/>
  </bookViews>
  <sheets>
    <sheet name="Oficina Privada" sheetId="4" r:id="rId1"/>
    <sheet name="Sec Planeación" sheetId="5" r:id="rId2"/>
    <sheet name="Sec Tic" sheetId="6" r:id="rId3"/>
    <sheet name="Sec Agricultura" sheetId="7" r:id="rId4"/>
    <sheet name="Sec Aguas e Infra" sheetId="8" r:id="rId5"/>
    <sheet name="Sec Cultura" sheetId="18" r:id="rId6"/>
    <sheet name="Sec Educación" sheetId="17" r:id="rId7"/>
    <sheet name="Sec Familia" sheetId="16" r:id="rId8"/>
    <sheet name="Sec Interior" sheetId="15" r:id="rId9"/>
    <sheet name="Sec Salud" sheetId="14" r:id="rId10"/>
    <sheet name="Sec Turismo, Ind y Com" sheetId="13" r:id="rId11"/>
    <sheet name="Sec Administrativa" sheetId="12" r:id="rId12"/>
    <sheet name="Sec Hacienda" sheetId="11" r:id="rId13"/>
    <sheet name="Sec Jurídica y contratación" sheetId="10" r:id="rId14"/>
    <sheet name="Sec Representación Judicial" sheetId="9"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9" l="1"/>
  <c r="AB11" i="11" l="1"/>
  <c r="AB10" i="12"/>
  <c r="AB11" i="12"/>
  <c r="AB12" i="12"/>
  <c r="AB13" i="12"/>
  <c r="AB14" i="12"/>
  <c r="AB15" i="12"/>
  <c r="AB16" i="12"/>
  <c r="AB17" i="12"/>
  <c r="AB18" i="12"/>
  <c r="AB19" i="12"/>
  <c r="AB20" i="12"/>
  <c r="AB21" i="12"/>
  <c r="AB22" i="12"/>
  <c r="AB23" i="12"/>
  <c r="AB24" i="12"/>
  <c r="AB25" i="12"/>
  <c r="AB26" i="12"/>
  <c r="AB27" i="12"/>
  <c r="AB28" i="12"/>
  <c r="AB29" i="12"/>
  <c r="AB30" i="12"/>
  <c r="AB31" i="12"/>
  <c r="AB9" i="12"/>
  <c r="AB10" i="13"/>
  <c r="AB9" i="13"/>
  <c r="AB14" i="16" l="1"/>
  <c r="AB13" i="16"/>
  <c r="AB12" i="16"/>
  <c r="AB11" i="16"/>
  <c r="AB10" i="16"/>
  <c r="AB9" i="17"/>
  <c r="AB10" i="18"/>
  <c r="AB11" i="18"/>
  <c r="AB9" i="18"/>
  <c r="Z13" i="11" l="1"/>
  <c r="X13" i="11"/>
  <c r="V13" i="11"/>
  <c r="T13" i="11"/>
  <c r="Z12" i="11"/>
  <c r="X12" i="11"/>
  <c r="V12" i="11"/>
  <c r="T12" i="11"/>
  <c r="X11" i="11"/>
  <c r="V11" i="11"/>
  <c r="T11" i="11"/>
  <c r="Z10" i="11"/>
  <c r="AB10" i="11" s="1"/>
  <c r="X10" i="11"/>
  <c r="V10" i="11"/>
  <c r="T10" i="11"/>
  <c r="Z9" i="11"/>
  <c r="X9" i="11"/>
  <c r="V9" i="11"/>
  <c r="T9" i="11"/>
  <c r="O11" i="8" l="1"/>
  <c r="M11" i="8"/>
  <c r="K11" i="8"/>
  <c r="I11" i="8"/>
  <c r="O10" i="8"/>
  <c r="M10" i="8"/>
  <c r="K10" i="8"/>
  <c r="I10" i="8"/>
  <c r="T9" i="8"/>
  <c r="O9" i="8"/>
  <c r="M9" i="8"/>
  <c r="K9" i="8"/>
  <c r="I9" i="8"/>
  <c r="T9" i="14" l="1"/>
  <c r="Z19" i="5" l="1"/>
  <c r="V19" i="5"/>
  <c r="T19" i="5"/>
  <c r="O19" i="5"/>
  <c r="M19" i="5"/>
  <c r="K19" i="5"/>
  <c r="I19" i="5"/>
  <c r="W18" i="5"/>
  <c r="V18" i="5"/>
  <c r="V14" i="5"/>
  <c r="W14" i="5" s="1"/>
  <c r="Z12" i="5"/>
  <c r="Y12" i="5"/>
  <c r="X12" i="5"/>
  <c r="V12" i="5"/>
  <c r="T12" i="5"/>
  <c r="Z9" i="5"/>
  <c r="W9" i="5"/>
  <c r="V9" i="5"/>
  <c r="T9" i="5"/>
  <c r="O9" i="5"/>
  <c r="M9" i="5"/>
  <c r="K9" i="5"/>
  <c r="V9" i="4" l="1"/>
  <c r="W9" i="4" s="1"/>
  <c r="X10" i="13" l="1"/>
  <c r="V10" i="13"/>
  <c r="T10" i="13"/>
  <c r="O10" i="13"/>
  <c r="M10" i="13"/>
  <c r="K10" i="13"/>
  <c r="I10" i="13"/>
  <c r="X9" i="13"/>
  <c r="V9" i="13"/>
  <c r="T9" i="13"/>
  <c r="O9" i="13"/>
  <c r="M9" i="13"/>
  <c r="K9" i="13"/>
  <c r="I9" i="13"/>
  <c r="Z25" i="6" l="1"/>
  <c r="X25" i="6"/>
  <c r="V25" i="6"/>
  <c r="T25" i="6"/>
  <c r="O25" i="6"/>
  <c r="M25" i="6"/>
  <c r="K25" i="6"/>
  <c r="I25" i="6"/>
  <c r="Z24" i="6"/>
  <c r="X24" i="6"/>
  <c r="V24" i="6"/>
  <c r="T24" i="6"/>
  <c r="O24" i="6"/>
  <c r="M24" i="6"/>
  <c r="K24" i="6"/>
  <c r="I24" i="6"/>
  <c r="T23" i="6"/>
  <c r="O23" i="6"/>
  <c r="M23" i="6"/>
  <c r="K23" i="6"/>
  <c r="I23" i="6"/>
  <c r="V22" i="6"/>
  <c r="T22" i="6"/>
  <c r="O22" i="6"/>
  <c r="M22" i="6"/>
  <c r="K22" i="6"/>
  <c r="I22" i="6"/>
  <c r="T21" i="6"/>
  <c r="O21" i="6"/>
  <c r="M21" i="6"/>
  <c r="K21" i="6"/>
  <c r="I21" i="6"/>
  <c r="Z20" i="6"/>
  <c r="T20" i="6"/>
  <c r="O20" i="6"/>
  <c r="M20" i="6"/>
  <c r="K20" i="6"/>
  <c r="I20" i="6"/>
  <c r="V19" i="6"/>
  <c r="T19" i="6"/>
  <c r="O19" i="6"/>
  <c r="M19" i="6"/>
  <c r="K19" i="6"/>
  <c r="I19" i="6"/>
  <c r="V18" i="6"/>
  <c r="T18" i="6"/>
  <c r="O18" i="6"/>
  <c r="M18" i="6"/>
  <c r="K18" i="6"/>
  <c r="I18" i="6"/>
  <c r="O17" i="6"/>
  <c r="M17" i="6"/>
  <c r="K17" i="6"/>
  <c r="I17" i="6"/>
  <c r="AA16" i="6"/>
  <c r="AA17" i="6" s="1"/>
  <c r="Z16" i="6"/>
  <c r="Z17" i="6" s="1"/>
  <c r="T16" i="6"/>
  <c r="O16" i="6"/>
  <c r="M16" i="6"/>
  <c r="K16" i="6"/>
  <c r="I16" i="6"/>
  <c r="AA15" i="6"/>
  <c r="X15" i="6"/>
  <c r="V15" i="6"/>
  <c r="T15" i="6"/>
  <c r="O15" i="6"/>
  <c r="M15" i="6"/>
  <c r="K15" i="6"/>
  <c r="I15" i="6"/>
  <c r="Z14" i="6"/>
  <c r="X14" i="6"/>
  <c r="V14" i="6"/>
  <c r="T14" i="6"/>
  <c r="O14" i="6"/>
  <c r="M14" i="6"/>
  <c r="K14" i="6"/>
  <c r="I14" i="6"/>
  <c r="Z13" i="6"/>
  <c r="X13" i="6"/>
  <c r="V13" i="6"/>
  <c r="T13" i="6"/>
  <c r="O13" i="6"/>
  <c r="M13" i="6"/>
  <c r="K13" i="6"/>
  <c r="I13" i="6"/>
  <c r="Z12" i="6"/>
  <c r="X12" i="6"/>
  <c r="V12" i="6"/>
  <c r="T12" i="6"/>
  <c r="O12" i="6"/>
  <c r="M12" i="6"/>
  <c r="K12" i="6"/>
  <c r="I12" i="6"/>
  <c r="X11" i="6"/>
  <c r="V11" i="6"/>
  <c r="T11" i="6"/>
  <c r="O11" i="6"/>
  <c r="M11" i="6"/>
  <c r="K11" i="6"/>
  <c r="I11" i="6"/>
  <c r="Z10" i="6"/>
  <c r="X10" i="6"/>
  <c r="V10" i="6"/>
  <c r="T10" i="6"/>
  <c r="O10" i="6"/>
  <c r="M10" i="6"/>
  <c r="K10" i="6"/>
  <c r="I10" i="6"/>
  <c r="Z9" i="6"/>
  <c r="AA9" i="6" s="1"/>
  <c r="X9" i="6"/>
  <c r="V9" i="6"/>
  <c r="T9" i="6"/>
  <c r="O9" i="6"/>
  <c r="M9" i="6"/>
  <c r="K9" i="6"/>
  <c r="I9" i="6"/>
  <c r="V14" i="16" l="1"/>
  <c r="V13" i="16"/>
  <c r="V12" i="16"/>
  <c r="Z9" i="16"/>
  <c r="AB9" i="16" s="1"/>
  <c r="W9" i="16"/>
  <c r="V9" i="16"/>
  <c r="X12" i="15" l="1"/>
  <c r="V12" i="15"/>
  <c r="T12" i="15"/>
  <c r="X11" i="15"/>
  <c r="V11" i="15"/>
  <c r="T11" i="15"/>
  <c r="X10" i="15"/>
  <c r="V10" i="15"/>
  <c r="T10" i="15"/>
  <c r="X9" i="15"/>
  <c r="V9" i="15"/>
  <c r="T9" i="15"/>
  <c r="I9" i="15"/>
  <c r="X9" i="7" l="1"/>
  <c r="V9" i="7"/>
  <c r="T9" i="7"/>
  <c r="M9" i="7"/>
  <c r="K9" i="7"/>
  <c r="I9" i="7"/>
  <c r="O31" i="12" l="1"/>
  <c r="M31" i="12"/>
  <c r="K31" i="12"/>
  <c r="I31" i="12"/>
  <c r="O30" i="12"/>
  <c r="M30" i="12"/>
  <c r="K30" i="12"/>
  <c r="I30" i="12"/>
  <c r="O19" i="12"/>
  <c r="M19" i="12"/>
  <c r="K19" i="12"/>
  <c r="I19" i="12"/>
  <c r="O18" i="12"/>
  <c r="M18" i="12"/>
  <c r="K18" i="12"/>
  <c r="I18" i="12"/>
  <c r="O29" i="12"/>
  <c r="M29" i="12"/>
  <c r="K29" i="12"/>
  <c r="I29" i="12"/>
  <c r="O28" i="12"/>
  <c r="M28" i="12"/>
  <c r="K28" i="12"/>
  <c r="I28" i="12"/>
  <c r="O27" i="12"/>
  <c r="M27" i="12"/>
  <c r="K27" i="12"/>
  <c r="I27" i="12"/>
  <c r="O26" i="12"/>
  <c r="M26" i="12"/>
  <c r="K26" i="12"/>
  <c r="I26" i="12"/>
  <c r="O17" i="12"/>
  <c r="M17" i="12"/>
  <c r="K17" i="12"/>
  <c r="I17" i="12"/>
  <c r="O25" i="12"/>
  <c r="M25" i="12"/>
  <c r="K25" i="12"/>
  <c r="I25" i="12"/>
  <c r="O16" i="12"/>
  <c r="M16" i="12"/>
  <c r="K16" i="12"/>
  <c r="I16" i="12"/>
  <c r="O15" i="12"/>
  <c r="M15" i="12"/>
  <c r="K15" i="12"/>
  <c r="I15" i="12"/>
  <c r="O14" i="12"/>
  <c r="M14" i="12"/>
  <c r="K14" i="12"/>
  <c r="I14" i="12"/>
  <c r="O24" i="12"/>
  <c r="M24" i="12"/>
  <c r="K24" i="12"/>
  <c r="I24" i="12"/>
  <c r="O13" i="12"/>
  <c r="M13" i="12"/>
  <c r="K13" i="12"/>
  <c r="I13" i="12"/>
  <c r="O12" i="12"/>
  <c r="M12" i="12"/>
  <c r="K12" i="12"/>
  <c r="I12" i="12"/>
  <c r="O11" i="12"/>
  <c r="M11" i="12"/>
  <c r="K11" i="12"/>
  <c r="I11" i="12"/>
  <c r="O23" i="12"/>
  <c r="M23" i="12"/>
  <c r="K23" i="12"/>
  <c r="I23" i="12"/>
  <c r="O22" i="12"/>
  <c r="M22" i="12"/>
  <c r="K22" i="12"/>
  <c r="I22" i="12"/>
  <c r="O10" i="12"/>
  <c r="M10" i="12"/>
  <c r="K10" i="12"/>
  <c r="I10" i="12"/>
  <c r="O21" i="12"/>
  <c r="M21" i="12"/>
  <c r="K21" i="12"/>
  <c r="I21" i="12"/>
  <c r="O9" i="12"/>
  <c r="M9" i="12"/>
  <c r="K9" i="12"/>
  <c r="I9" i="12"/>
  <c r="O20" i="12"/>
  <c r="M20" i="12"/>
  <c r="K20" i="12"/>
  <c r="I20" i="12"/>
  <c r="Z10" i="10"/>
  <c r="X10" i="10"/>
  <c r="V10" i="10"/>
  <c r="T10" i="10"/>
  <c r="O10" i="10"/>
  <c r="M10" i="10"/>
  <c r="K10" i="10"/>
  <c r="I10" i="10"/>
  <c r="Z9" i="10"/>
  <c r="X9" i="10"/>
  <c r="V9" i="10"/>
  <c r="T9" i="10"/>
  <c r="O9" i="10"/>
  <c r="M9" i="10"/>
  <c r="K9" i="10"/>
  <c r="I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0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0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0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0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0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000-000006000000}">
      <text>
        <r>
          <rPr>
            <b/>
            <sz val="9"/>
            <color indexed="81"/>
            <rFont val="Tahoma"/>
            <family val="2"/>
          </rPr>
          <t>Usuario:</t>
        </r>
        <r>
          <rPr>
            <sz val="9"/>
            <color indexed="81"/>
            <rFont val="Tahoma"/>
            <family val="2"/>
          </rPr>
          <t xml:space="preserve">
1) Mantenimiento 
2) Incremento.</t>
        </r>
      </text>
    </comment>
    <comment ref="H6" authorId="0" shapeId="0" xr:uid="{00000000-0006-0000-00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0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0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0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0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0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0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9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9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9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9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9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900-000006000000}">
      <text>
        <r>
          <rPr>
            <b/>
            <sz val="9"/>
            <color indexed="81"/>
            <rFont val="Tahoma"/>
            <family val="2"/>
          </rPr>
          <t>Usuario:</t>
        </r>
        <r>
          <rPr>
            <sz val="9"/>
            <color indexed="81"/>
            <rFont val="Tahoma"/>
            <family val="2"/>
          </rPr>
          <t xml:space="preserve">
1) Mantenimiento 
2) Incremento.</t>
        </r>
      </text>
    </comment>
    <comment ref="H6" authorId="0" shapeId="0" xr:uid="{00000000-0006-0000-09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9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9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9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9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9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9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A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A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A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A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A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A00-000006000000}">
      <text>
        <r>
          <rPr>
            <b/>
            <sz val="9"/>
            <color indexed="81"/>
            <rFont val="Tahoma"/>
            <family val="2"/>
          </rPr>
          <t>Usuario:</t>
        </r>
        <r>
          <rPr>
            <sz val="9"/>
            <color indexed="81"/>
            <rFont val="Tahoma"/>
            <family val="2"/>
          </rPr>
          <t xml:space="preserve">
1) Mantenimiento 
2) Incremento.</t>
        </r>
      </text>
    </comment>
    <comment ref="H6" authorId="0" shapeId="0" xr:uid="{00000000-0006-0000-0A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A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A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A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A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A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A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Usuario</author>
    <author>AUXADMINISTRA88</author>
  </authors>
  <commentList>
    <comment ref="B6" authorId="0" shapeId="0" xr:uid="{00000000-0006-0000-0B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B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B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B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B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B00-000006000000}">
      <text>
        <r>
          <rPr>
            <b/>
            <sz val="9"/>
            <color indexed="81"/>
            <rFont val="Tahoma"/>
            <family val="2"/>
          </rPr>
          <t>Usuario:</t>
        </r>
        <r>
          <rPr>
            <sz val="9"/>
            <color indexed="81"/>
            <rFont val="Tahoma"/>
            <family val="2"/>
          </rPr>
          <t xml:space="preserve">
1) Mantenimiento 
2) Incremento.</t>
        </r>
      </text>
    </comment>
    <comment ref="H6" authorId="0" shapeId="0" xr:uid="{00000000-0006-0000-0B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B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B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B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B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B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B00-00000D000000}">
      <text>
        <r>
          <rPr>
            <b/>
            <sz val="9"/>
            <color indexed="81"/>
            <rFont val="Tahoma"/>
            <family val="2"/>
          </rPr>
          <t>Usuario:</t>
        </r>
        <r>
          <rPr>
            <sz val="9"/>
            <color indexed="81"/>
            <rFont val="Tahoma"/>
            <family val="2"/>
          </rPr>
          <t xml:space="preserve">
Financiados dentro del presupuesto de gastos de invserión del Departamento </t>
        </r>
      </text>
    </comment>
    <comment ref="AD10" authorId="1" shapeId="0" xr:uid="{00000000-0006-0000-0B00-00000E000000}">
      <text>
        <r>
          <rPr>
            <b/>
            <sz val="9"/>
            <color indexed="81"/>
            <rFont val="Tahoma"/>
            <charset val="1"/>
          </rPr>
          <t>AUXADMINISTRA88:</t>
        </r>
        <r>
          <rPr>
            <sz val="9"/>
            <color indexed="81"/>
            <rFont val="Tahoma"/>
            <charset val="1"/>
          </rPr>
          <t xml:space="preserve">
Revisar el tema con el dr. Daniel Torres. Considero que es mejor expedir nuevamente la Circular</t>
        </r>
      </text>
    </comment>
    <comment ref="AD11" authorId="1" shapeId="0" xr:uid="{00000000-0006-0000-0B00-00000F000000}">
      <text>
        <r>
          <rPr>
            <b/>
            <sz val="9"/>
            <color indexed="81"/>
            <rFont val="Tahoma"/>
            <charset val="1"/>
          </rPr>
          <t>AUXADMINISTRA88:</t>
        </r>
        <r>
          <rPr>
            <sz val="9"/>
            <color indexed="81"/>
            <rFont val="Tahoma"/>
            <charset val="1"/>
          </rPr>
          <t xml:space="preserve">
Consultar con Alamcen el valor estimado de los arreglos que se han realizado. 
Inlcuir adecuaciones técnologica, mobiliarias y publicitarias que se han realizado en el punto de atencion al ciudadano
Metas se cumplen hasta el 100%. El valor estimado puede ser mayo pero el porcentaje no</t>
        </r>
      </text>
    </comment>
    <comment ref="AD12" authorId="1" shapeId="0" xr:uid="{00000000-0006-0000-0B00-000010000000}">
      <text>
        <r>
          <rPr>
            <b/>
            <sz val="9"/>
            <color indexed="81"/>
            <rFont val="Tahoma"/>
            <family val="2"/>
          </rPr>
          <t>AUXADMINISTRA88:</t>
        </r>
        <r>
          <rPr>
            <sz val="9"/>
            <color indexed="81"/>
            <rFont val="Tahoma"/>
            <family val="2"/>
          </rPr>
          <t xml:space="preserve">
Incluir adecuaciones del edificio de atención al ciudadano y entrada CAD (toma de huellas)</t>
        </r>
      </text>
    </comment>
    <comment ref="AD13" authorId="1" shapeId="0" xr:uid="{00000000-0006-0000-0B00-000011000000}">
      <text>
        <r>
          <rPr>
            <b/>
            <sz val="9"/>
            <color indexed="81"/>
            <rFont val="Tahoma"/>
            <family val="2"/>
          </rPr>
          <t>AUXADMINISTRA88:</t>
        </r>
        <r>
          <rPr>
            <sz val="9"/>
            <color indexed="81"/>
            <rFont val="Tahoma"/>
            <family val="2"/>
          </rPr>
          <t xml:space="preserve">
Incluir modulos edifico atención al ciudadano</t>
        </r>
      </text>
    </comment>
    <comment ref="AD14" authorId="1" shapeId="0" xr:uid="{00000000-0006-0000-0B00-000012000000}">
      <text>
        <r>
          <rPr>
            <b/>
            <sz val="9"/>
            <color indexed="81"/>
            <rFont val="Tahoma"/>
            <family val="2"/>
          </rPr>
          <t>AUXADMINISTRA88:</t>
        </r>
        <r>
          <rPr>
            <sz val="9"/>
            <color indexed="81"/>
            <rFont val="Tahoma"/>
            <family val="2"/>
          </rPr>
          <t xml:space="preserve">
Revisar evidencias (Fotos al reves). Incluir videos que se han realizado con el tema</t>
        </r>
      </text>
    </comment>
    <comment ref="AD17" authorId="1" shapeId="0" xr:uid="{00000000-0006-0000-0B00-000013000000}">
      <text>
        <r>
          <rPr>
            <b/>
            <sz val="9"/>
            <color indexed="81"/>
            <rFont val="Tahoma"/>
            <family val="2"/>
          </rPr>
          <t>AUXADMINISTRA88:</t>
        </r>
        <r>
          <rPr>
            <sz val="9"/>
            <color indexed="81"/>
            <rFont val="Tahoma"/>
            <family val="2"/>
          </rPr>
          <t xml:space="preserve">
Sugiero elaborar pieza didactica para dar cumplimiento total a la meta</t>
        </r>
      </text>
    </comment>
    <comment ref="AD20" authorId="1" shapeId="0" xr:uid="{00000000-0006-0000-0B00-000014000000}">
      <text>
        <r>
          <rPr>
            <b/>
            <sz val="9"/>
            <color indexed="81"/>
            <rFont val="Tahoma"/>
            <family val="2"/>
          </rPr>
          <t>AUXADMINISTRA88:</t>
        </r>
        <r>
          <rPr>
            <sz val="9"/>
            <color indexed="81"/>
            <rFont val="Tahoma"/>
            <family val="2"/>
          </rPr>
          <t xml:space="preserve">
Esta meta no se ha cumplido al 1005 porque hacen falta por transcurrir 2 trimestres del año. Sugiero un porcentaje de ejecución del 50%, siempre y cuando esten publicados los seguimientos de los 2 primeros trimestres</t>
        </r>
      </text>
    </comment>
    <comment ref="AD21" authorId="1" shapeId="0" xr:uid="{00000000-0006-0000-0B00-000015000000}">
      <text>
        <r>
          <rPr>
            <b/>
            <sz val="9"/>
            <color indexed="81"/>
            <rFont val="Tahoma"/>
            <family val="2"/>
          </rPr>
          <t>AUXADMINISTRA88:</t>
        </r>
        <r>
          <rPr>
            <sz val="9"/>
            <color indexed="81"/>
            <rFont val="Tahoma"/>
            <family val="2"/>
          </rPr>
          <t xml:space="preserve">
sugiero diseñar una estrategia publicitaria para dar cumplimiento a la meta</t>
        </r>
      </text>
    </comment>
    <comment ref="AD25" authorId="1" shapeId="0" xr:uid="{00000000-0006-0000-0B00-000016000000}">
      <text>
        <r>
          <rPr>
            <b/>
            <sz val="9"/>
            <color indexed="81"/>
            <rFont val="Tahoma"/>
            <family val="2"/>
          </rPr>
          <t>AUXADMINISTRA88:</t>
        </r>
        <r>
          <rPr>
            <sz val="9"/>
            <color indexed="81"/>
            <rFont val="Tahoma"/>
            <family val="2"/>
          </rPr>
          <t xml:space="preserve">
Esta evidencia no es Valida. El Salario Eomocional tiene un sentido muy diferente a lo establecido en la meta. Lo que se busca es un reconocimiento a quienes prestan servicios a la ciudadania de forma directa. Sugiero hablar con la Directora de Talento Humano para incluir este reconocimiento en la proxima premiacion de mejores funcionarios.</t>
        </r>
      </text>
    </comment>
    <comment ref="AD27" authorId="1" shapeId="0" xr:uid="{00000000-0006-0000-0B00-000017000000}">
      <text>
        <r>
          <rPr>
            <b/>
            <sz val="9"/>
            <color indexed="81"/>
            <rFont val="Tahoma"/>
            <family val="2"/>
          </rPr>
          <t>AUXADMINISTRA88:</t>
        </r>
        <r>
          <rPr>
            <sz val="9"/>
            <color indexed="81"/>
            <rFont val="Tahoma"/>
            <family val="2"/>
          </rPr>
          <t xml:space="preserve">
Se sugiere realizar socializacion con Circular y/o Video</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D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D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D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D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D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D00-000006000000}">
      <text>
        <r>
          <rPr>
            <b/>
            <sz val="9"/>
            <color indexed="81"/>
            <rFont val="Tahoma"/>
            <family val="2"/>
          </rPr>
          <t>Usuario:</t>
        </r>
        <r>
          <rPr>
            <sz val="9"/>
            <color indexed="81"/>
            <rFont val="Tahoma"/>
            <family val="2"/>
          </rPr>
          <t xml:space="preserve">
1) Mantenimiento 
2) Incremento.</t>
        </r>
      </text>
    </comment>
    <comment ref="H6" authorId="0" shapeId="0" xr:uid="{00000000-0006-0000-0D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D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D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D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D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D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D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E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E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E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E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E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E00-000006000000}">
      <text>
        <r>
          <rPr>
            <b/>
            <sz val="9"/>
            <color indexed="81"/>
            <rFont val="Tahoma"/>
            <family val="2"/>
          </rPr>
          <t>Usuario:</t>
        </r>
        <r>
          <rPr>
            <sz val="9"/>
            <color indexed="81"/>
            <rFont val="Tahoma"/>
            <family val="2"/>
          </rPr>
          <t xml:space="preserve">
1) Mantenimiento 
2) Incremento.</t>
        </r>
      </text>
    </comment>
    <comment ref="H6" authorId="0" shapeId="0" xr:uid="{00000000-0006-0000-0E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E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E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E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E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E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E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1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1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1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1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1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100-000006000000}">
      <text>
        <r>
          <rPr>
            <b/>
            <sz val="9"/>
            <color indexed="81"/>
            <rFont val="Tahoma"/>
            <family val="2"/>
          </rPr>
          <t>Autor:</t>
        </r>
        <r>
          <rPr>
            <sz val="9"/>
            <color indexed="81"/>
            <rFont val="Tahoma"/>
            <family val="2"/>
          </rPr>
          <t xml:space="preserve">
1) Mantenimiento 
2) Incremento.</t>
        </r>
      </text>
    </comment>
    <comment ref="H6" authorId="0" shapeId="0" xr:uid="{00000000-0006-0000-01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1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1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1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1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1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1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200-000001000000}">
      <text>
        <r>
          <rPr>
            <b/>
            <sz val="9"/>
            <color indexed="81"/>
            <rFont val="Tahoma"/>
            <family val="2"/>
          </rPr>
          <t>Usuario:</t>
        </r>
        <r>
          <rPr>
            <sz val="9"/>
            <color indexed="81"/>
            <rFont val="Tahoma"/>
            <family val="2"/>
          </rPr>
          <t xml:space="preserve">
Consecutivo Línea Estratégica según Ordenanza No. 001 de 2017</t>
        </r>
      </text>
    </comment>
    <comment ref="C6" authorId="0" shapeId="0" xr:uid="{00000000-0006-0000-02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Tecnologías de la Información y Comunicación TIC</t>
        </r>
      </text>
    </comment>
    <comment ref="D6" authorId="0" shapeId="0" xr:uid="{00000000-0006-0000-0200-000003000000}">
      <text>
        <r>
          <rPr>
            <b/>
            <sz val="9"/>
            <color indexed="81"/>
            <rFont val="Tahoma"/>
            <family val="2"/>
          </rPr>
          <t>Usuario:</t>
        </r>
        <r>
          <rPr>
            <sz val="9"/>
            <color indexed="81"/>
            <rFont val="Tahoma"/>
            <family val="2"/>
          </rPr>
          <t xml:space="preserve">
Describir el objeto de la meta  e Indicador, Debe expresar en términos cualitativos  e indicar con un verbo. Además de dar respuesta a los siguientes interrogantes : Que se va hacer para que se va hacer ? Como se va hacer ? Y donde se va hacer?</t>
        </r>
      </text>
    </comment>
    <comment ref="E6" authorId="0" shapeId="0" xr:uid="{00000000-0006-0000-0200-000004000000}">
      <text>
        <r>
          <rPr>
            <b/>
            <sz val="9"/>
            <color indexed="81"/>
            <rFont val="Tahoma"/>
            <family val="2"/>
          </rPr>
          <t>Usuario:</t>
        </r>
        <r>
          <rPr>
            <sz val="9"/>
            <color indexed="81"/>
            <rFont val="Tahoma"/>
            <family val="2"/>
          </rPr>
          <t xml:space="preserve">
Debe ser mediable y cuantificables. La meta debe establecerse para el cuatrienio</t>
        </r>
      </text>
    </comment>
    <comment ref="F6" authorId="0" shapeId="0" xr:uid="{00000000-0006-0000-0200-000005000000}">
      <text>
        <r>
          <rPr>
            <b/>
            <sz val="9"/>
            <color indexed="81"/>
            <rFont val="Tahoma"/>
            <family val="2"/>
          </rPr>
          <t>Usuario:</t>
        </r>
        <r>
          <rPr>
            <sz val="9"/>
            <color indexed="81"/>
            <rFont val="Tahoma"/>
            <family val="2"/>
          </rPr>
          <t xml:space="preserve">
Unidad de medida de la meta . Debe estar expresada en los términos del objetivo y meta.</t>
        </r>
      </text>
    </comment>
    <comment ref="G6" authorId="0" shapeId="0" xr:uid="{00000000-0006-0000-0200-000006000000}">
      <text>
        <r>
          <rPr>
            <b/>
            <sz val="9"/>
            <color indexed="81"/>
            <rFont val="Tahoma"/>
            <family val="2"/>
          </rPr>
          <t>Usuario:</t>
        </r>
        <r>
          <rPr>
            <sz val="9"/>
            <color indexed="81"/>
            <rFont val="Tahoma"/>
            <family val="2"/>
          </rPr>
          <t xml:space="preserve">
1) Mantenimiento 
2) Incremento.</t>
        </r>
      </text>
    </comment>
    <comment ref="H6" authorId="0" shapeId="0" xr:uid="{00000000-0006-0000-0200-000007000000}">
      <text>
        <r>
          <rPr>
            <b/>
            <sz val="9"/>
            <color indexed="81"/>
            <rFont val="Tahoma"/>
            <family val="2"/>
          </rPr>
          <t>Usuario:</t>
        </r>
        <r>
          <rPr>
            <sz val="9"/>
            <color indexed="81"/>
            <rFont val="Tahoma"/>
            <family val="2"/>
          </rPr>
          <t xml:space="preserve">
Documento que soporta el cumplimiento de la meta realizada </t>
        </r>
      </text>
    </comment>
    <comment ref="I6" authorId="0" shapeId="0" xr:uid="{00000000-0006-0000-02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2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2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200-00000B000000}">
      <text>
        <r>
          <rPr>
            <b/>
            <sz val="9"/>
            <color indexed="81"/>
            <rFont val="Tahoma"/>
            <family val="2"/>
          </rPr>
          <t>Usuario:</t>
        </r>
        <r>
          <rPr>
            <sz val="9"/>
            <color indexed="81"/>
            <rFont val="Tahoma"/>
            <family val="2"/>
          </rPr>
          <t xml:space="preserve">
Aportes  en bienes y/o servicios , que no representan erogaciones de recursos</t>
        </r>
      </text>
    </comment>
    <comment ref="R8" authorId="0" shapeId="0" xr:uid="{00000000-0006-0000-02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200-00000D000000}">
      <text>
        <r>
          <rPr>
            <b/>
            <sz val="9"/>
            <color indexed="81"/>
            <rFont val="Tahoma"/>
            <family val="2"/>
          </rPr>
          <t>Usuario:</t>
        </r>
        <r>
          <rPr>
            <sz val="9"/>
            <color indexed="81"/>
            <rFont val="Tahoma"/>
            <family val="2"/>
          </rPr>
          <t xml:space="preserve">
Financiados dentro del presupuesto de gastos de inversión del Departamento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3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3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3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3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300-000006000000}">
      <text>
        <r>
          <rPr>
            <b/>
            <sz val="9"/>
            <color indexed="81"/>
            <rFont val="Tahoma"/>
            <family val="2"/>
          </rPr>
          <t>Usuario:</t>
        </r>
        <r>
          <rPr>
            <sz val="9"/>
            <color indexed="81"/>
            <rFont val="Tahoma"/>
            <family val="2"/>
          </rPr>
          <t xml:space="preserve">
1) Mantenimiento 
2) Incremento.</t>
        </r>
      </text>
    </comment>
    <comment ref="H6" authorId="0" shapeId="0" xr:uid="{00000000-0006-0000-03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3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3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3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3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3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3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6" authorId="0" shapeId="0" xr:uid="{00000000-0006-0000-0400-000001000000}">
      <text>
        <r>
          <rPr>
            <b/>
            <sz val="9"/>
            <color indexed="81"/>
            <rFont val="Tahoma"/>
            <family val="2"/>
          </rPr>
          <t>Autor:</t>
        </r>
        <r>
          <rPr>
            <sz val="9"/>
            <color indexed="81"/>
            <rFont val="Tahoma"/>
            <family val="2"/>
          </rPr>
          <t xml:space="preserve">
Consecutivo Linea Estrátegica según Ordenanza No. 001 de 2017</t>
        </r>
      </text>
    </comment>
    <comment ref="C6" authorId="0" shapeId="0" xr:uid="{00000000-0006-0000-0400-00000200000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400-00000300000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400-00000400000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xr:uid="{00000000-0006-0000-0400-00000500000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xr:uid="{00000000-0006-0000-0400-000006000000}">
      <text>
        <r>
          <rPr>
            <b/>
            <sz val="9"/>
            <color indexed="81"/>
            <rFont val="Tahoma"/>
            <family val="2"/>
          </rPr>
          <t>Autor:</t>
        </r>
        <r>
          <rPr>
            <sz val="9"/>
            <color indexed="81"/>
            <rFont val="Tahoma"/>
            <family val="2"/>
          </rPr>
          <t xml:space="preserve">
1) Mantenimiento 
2) Incremento.</t>
        </r>
      </text>
    </comment>
    <comment ref="H6" authorId="0" shapeId="0" xr:uid="{00000000-0006-0000-0400-000007000000}">
      <text>
        <r>
          <rPr>
            <b/>
            <sz val="9"/>
            <color indexed="81"/>
            <rFont val="Tahoma"/>
            <family val="2"/>
          </rPr>
          <t>Autor:</t>
        </r>
        <r>
          <rPr>
            <sz val="9"/>
            <color indexed="81"/>
            <rFont val="Tahoma"/>
            <family val="2"/>
          </rPr>
          <t xml:space="preserve">
Dcoumento que soporta el cumplimiento de la meta realizada </t>
        </r>
      </text>
    </comment>
    <comment ref="I6" authorId="0" shapeId="0" xr:uid="{00000000-0006-0000-0400-000008000000}">
      <text>
        <r>
          <rPr>
            <b/>
            <sz val="9"/>
            <color indexed="81"/>
            <rFont val="Tahoma"/>
            <family val="2"/>
          </rPr>
          <t>Autor:</t>
        </r>
        <r>
          <rPr>
            <sz val="9"/>
            <color indexed="81"/>
            <rFont val="Tahoma"/>
            <family val="2"/>
          </rPr>
          <t xml:space="preserve">
Expresada en valores absolutos, para cada vigencia </t>
        </r>
      </text>
    </comment>
    <comment ref="Q6" authorId="0" shapeId="0" xr:uid="{00000000-0006-0000-0400-000009000000}">
      <text>
        <r>
          <rPr>
            <b/>
            <sz val="9"/>
            <color indexed="81"/>
            <rFont val="Tahoma"/>
            <family val="2"/>
          </rPr>
          <t>Autor:</t>
        </r>
        <r>
          <rPr>
            <sz val="9"/>
            <color indexed="81"/>
            <rFont val="Tahoma"/>
            <family val="2"/>
          </rPr>
          <t xml:space="preserve">
Presupuesto asignado y ejecutado </t>
        </r>
      </text>
    </comment>
    <comment ref="Q7" authorId="0" shapeId="0" xr:uid="{00000000-0006-0000-0400-00000A000000}">
      <text>
        <r>
          <rPr>
            <b/>
            <sz val="9"/>
            <color indexed="81"/>
            <rFont val="Tahoma"/>
            <family val="2"/>
          </rPr>
          <t>Autor:</t>
        </r>
        <r>
          <rPr>
            <sz val="9"/>
            <color indexed="81"/>
            <rFont val="Tahoma"/>
            <family val="2"/>
          </rPr>
          <t xml:space="preserve">
Señalar con una X según corresponda </t>
        </r>
      </text>
    </comment>
    <comment ref="Q8" authorId="0" shapeId="0" xr:uid="{00000000-0006-0000-0400-00000B00000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xr:uid="{00000000-0006-0000-0400-00000C00000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xr:uid="{00000000-0006-0000-0400-00000D00000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5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5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5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5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500-000006000000}">
      <text>
        <r>
          <rPr>
            <b/>
            <sz val="9"/>
            <color indexed="81"/>
            <rFont val="Tahoma"/>
            <family val="2"/>
          </rPr>
          <t>Usuario:</t>
        </r>
        <r>
          <rPr>
            <sz val="9"/>
            <color indexed="81"/>
            <rFont val="Tahoma"/>
            <family val="2"/>
          </rPr>
          <t xml:space="preserve">
1) Mantenimiento 
2) Incremento.</t>
        </r>
      </text>
    </comment>
    <comment ref="H6" authorId="0" shapeId="0" xr:uid="{00000000-0006-0000-05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5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5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5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5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5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5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6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6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6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6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600-000006000000}">
      <text>
        <r>
          <rPr>
            <b/>
            <sz val="9"/>
            <color indexed="81"/>
            <rFont val="Tahoma"/>
            <family val="2"/>
          </rPr>
          <t>Usuario:</t>
        </r>
        <r>
          <rPr>
            <sz val="9"/>
            <color indexed="81"/>
            <rFont val="Tahoma"/>
            <family val="2"/>
          </rPr>
          <t xml:space="preserve">
1) Mantenimiento 
2) Incremento.</t>
        </r>
      </text>
    </comment>
    <comment ref="H6" authorId="0" shapeId="0" xr:uid="{00000000-0006-0000-06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6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6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6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6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6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6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AUXFAMILIA29</author>
  </authors>
  <commentList>
    <comment ref="B6" authorId="0" shapeId="0" xr:uid="{00000000-0006-0000-07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7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7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7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7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700-000006000000}">
      <text>
        <r>
          <rPr>
            <b/>
            <sz val="9"/>
            <color indexed="81"/>
            <rFont val="Tahoma"/>
            <family val="2"/>
          </rPr>
          <t>Usuario:</t>
        </r>
        <r>
          <rPr>
            <sz val="9"/>
            <color indexed="81"/>
            <rFont val="Tahoma"/>
            <family val="2"/>
          </rPr>
          <t xml:space="preserve">
1) Mantenimiento 
2) Incremento.</t>
        </r>
      </text>
    </comment>
    <comment ref="H6" authorId="0" shapeId="0" xr:uid="{00000000-0006-0000-07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7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7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7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7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7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700-00000D000000}">
      <text>
        <r>
          <rPr>
            <b/>
            <sz val="9"/>
            <color indexed="81"/>
            <rFont val="Tahoma"/>
            <family val="2"/>
          </rPr>
          <t>Usuario:</t>
        </r>
        <r>
          <rPr>
            <sz val="9"/>
            <color indexed="81"/>
            <rFont val="Tahoma"/>
            <family val="2"/>
          </rPr>
          <t xml:space="preserve">
Financiados dentro del presupuesto de gastos de invserión del Departamento </t>
        </r>
      </text>
    </comment>
    <comment ref="X13" authorId="1" shapeId="0" xr:uid="{00000000-0006-0000-0700-00000E000000}">
      <text>
        <r>
          <rPr>
            <b/>
            <sz val="9"/>
            <color indexed="81"/>
            <rFont val="Tahoma"/>
            <family val="2"/>
          </rPr>
          <t>AUXFAMILIA29:</t>
        </r>
        <r>
          <rPr>
            <sz val="9"/>
            <color indexed="81"/>
            <rFont val="Tahoma"/>
            <family val="2"/>
          </rPr>
          <t xml:space="preserve">
en el seguimiento esta por valor de 242.084.518,61</t>
        </r>
      </text>
    </comment>
    <comment ref="X14" authorId="1" shapeId="0" xr:uid="{00000000-0006-0000-0700-00000F000000}">
      <text>
        <r>
          <rPr>
            <b/>
            <sz val="9"/>
            <color indexed="81"/>
            <rFont val="Tahoma"/>
            <family val="2"/>
          </rPr>
          <t>AUXFAMILIA29:</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b/>
            <sz val="9"/>
            <color indexed="81"/>
            <rFont val="Tahoma"/>
            <family val="2"/>
          </rPr>
          <t>Usuario:</t>
        </r>
        <r>
          <rPr>
            <sz val="9"/>
            <color indexed="81"/>
            <rFont val="Tahoma"/>
            <family val="2"/>
          </rPr>
          <t xml:space="preserve">
Consecutivo Linea Estrátegica según Ordenanza No. 001 de 2017</t>
        </r>
      </text>
    </comment>
    <comment ref="C6" authorId="0" shapeId="0" xr:uid="{00000000-0006-0000-0800-000002000000}">
      <text>
        <r>
          <rPr>
            <b/>
            <sz val="9"/>
            <color indexed="81"/>
            <rFont val="Tahoma"/>
            <family val="2"/>
          </rPr>
          <t>Usuario:</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xr:uid="{00000000-0006-0000-0800-000003000000}">
      <text>
        <r>
          <rPr>
            <b/>
            <sz val="9"/>
            <color indexed="81"/>
            <rFont val="Tahoma"/>
            <family val="2"/>
          </rPr>
          <t>Usuario:</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xr:uid="{00000000-0006-0000-0800-000004000000}">
      <text>
        <r>
          <rPr>
            <b/>
            <sz val="9"/>
            <color indexed="81"/>
            <rFont val="Tahoma"/>
            <family val="2"/>
          </rPr>
          <t>Usuario:</t>
        </r>
        <r>
          <rPr>
            <sz val="9"/>
            <color indexed="81"/>
            <rFont val="Tahoma"/>
            <family val="2"/>
          </rPr>
          <t xml:space="preserve">
Debe ser mediable y cuantificables. La meta debe establecerse para el cuatreinio</t>
        </r>
      </text>
    </comment>
    <comment ref="F6" authorId="0" shapeId="0" xr:uid="{00000000-0006-0000-0800-000005000000}">
      <text>
        <r>
          <rPr>
            <b/>
            <sz val="9"/>
            <color indexed="81"/>
            <rFont val="Tahoma"/>
            <family val="2"/>
          </rPr>
          <t>Usuario:</t>
        </r>
        <r>
          <rPr>
            <sz val="9"/>
            <color indexed="81"/>
            <rFont val="Tahoma"/>
            <family val="2"/>
          </rPr>
          <t xml:space="preserve">
Unidad de medida de la meta . Debe estar expesada en los terminos del objetivo y meta.</t>
        </r>
      </text>
    </comment>
    <comment ref="G6" authorId="0" shapeId="0" xr:uid="{00000000-0006-0000-0800-000006000000}">
      <text>
        <r>
          <rPr>
            <b/>
            <sz val="9"/>
            <color indexed="81"/>
            <rFont val="Tahoma"/>
            <family val="2"/>
          </rPr>
          <t>Usuario:</t>
        </r>
        <r>
          <rPr>
            <sz val="9"/>
            <color indexed="81"/>
            <rFont val="Tahoma"/>
            <family val="2"/>
          </rPr>
          <t xml:space="preserve">
1) Mantenimiento 
2) Incremento.</t>
        </r>
      </text>
    </comment>
    <comment ref="H6" authorId="0" shapeId="0" xr:uid="{00000000-0006-0000-0800-000007000000}">
      <text>
        <r>
          <rPr>
            <b/>
            <sz val="9"/>
            <color indexed="81"/>
            <rFont val="Tahoma"/>
            <family val="2"/>
          </rPr>
          <t>Usuario:</t>
        </r>
        <r>
          <rPr>
            <sz val="9"/>
            <color indexed="81"/>
            <rFont val="Tahoma"/>
            <family val="2"/>
          </rPr>
          <t xml:space="preserve">
Dcoumento que soporta el cumplimiento de la meta realizada </t>
        </r>
      </text>
    </comment>
    <comment ref="I6" authorId="0" shapeId="0" xr:uid="{00000000-0006-0000-0800-000008000000}">
      <text>
        <r>
          <rPr>
            <b/>
            <sz val="9"/>
            <color indexed="81"/>
            <rFont val="Tahoma"/>
            <family val="2"/>
          </rPr>
          <t>Usuario:</t>
        </r>
        <r>
          <rPr>
            <sz val="9"/>
            <color indexed="81"/>
            <rFont val="Tahoma"/>
            <family val="2"/>
          </rPr>
          <t xml:space="preserve">
Expresada en valores absolutos, para cada vigencia </t>
        </r>
      </text>
    </comment>
    <comment ref="Q6" authorId="0" shapeId="0" xr:uid="{00000000-0006-0000-0800-000009000000}">
      <text>
        <r>
          <rPr>
            <b/>
            <sz val="9"/>
            <color indexed="81"/>
            <rFont val="Tahoma"/>
            <family val="2"/>
          </rPr>
          <t>Usuario:</t>
        </r>
        <r>
          <rPr>
            <sz val="9"/>
            <color indexed="81"/>
            <rFont val="Tahoma"/>
            <family val="2"/>
          </rPr>
          <t xml:space="preserve">
Presupuesto asignado y ejecutado </t>
        </r>
      </text>
    </comment>
    <comment ref="Q7" authorId="0" shapeId="0" xr:uid="{00000000-0006-0000-0800-00000A000000}">
      <text>
        <r>
          <rPr>
            <b/>
            <sz val="9"/>
            <color indexed="81"/>
            <rFont val="Tahoma"/>
            <family val="2"/>
          </rPr>
          <t>Usuario:</t>
        </r>
        <r>
          <rPr>
            <sz val="9"/>
            <color indexed="81"/>
            <rFont val="Tahoma"/>
            <family val="2"/>
          </rPr>
          <t xml:space="preserve">
Señalar con una X según corresponda </t>
        </r>
      </text>
    </comment>
    <comment ref="Q8" authorId="0" shapeId="0" xr:uid="{00000000-0006-0000-0800-00000B000000}">
      <text>
        <r>
          <rPr>
            <b/>
            <sz val="9"/>
            <color indexed="81"/>
            <rFont val="Tahoma"/>
            <family val="2"/>
          </rPr>
          <t>Usuario:</t>
        </r>
        <r>
          <rPr>
            <sz val="9"/>
            <color indexed="81"/>
            <rFont val="Tahoma"/>
            <family val="2"/>
          </rPr>
          <t xml:space="preserve">
Aportes  en bienes y/o servicios , que no respresentan erogaciones de recursos</t>
        </r>
      </text>
    </comment>
    <comment ref="R8" authorId="0" shapeId="0" xr:uid="{00000000-0006-0000-0800-00000C000000}">
      <text>
        <r>
          <rPr>
            <b/>
            <sz val="9"/>
            <color indexed="81"/>
            <rFont val="Tahoma"/>
            <family val="2"/>
          </rPr>
          <t>Usuario:</t>
        </r>
        <r>
          <rPr>
            <sz val="9"/>
            <color indexed="81"/>
            <rFont val="Tahoma"/>
            <family val="2"/>
          </rPr>
          <t xml:space="preserve">
Financiados dentro del Presupuesto de Gastos de Funcionamiento del departamento </t>
        </r>
      </text>
    </comment>
    <comment ref="S8" authorId="0" shapeId="0" xr:uid="{00000000-0006-0000-0800-00000D000000}">
      <text>
        <r>
          <rPr>
            <b/>
            <sz val="9"/>
            <color indexed="81"/>
            <rFont val="Tahoma"/>
            <family val="2"/>
          </rPr>
          <t>Usuario:</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<sst xmlns="http://schemas.openxmlformats.org/spreadsheetml/2006/main" count="1430" uniqueCount="484">
  <si>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</si>
  <si>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</si>
  <si>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</si>
  <si>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</si>
  <si>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</si>
  <si>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</si>
  <si>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</si>
  <si>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</si>
  <si>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</si>
  <si>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</si>
  <si>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</si>
  <si>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BIENES Y/O SERVICIOS </t>
  </si>
  <si>
    <t xml:space="preserve">FUNCIONAMIENTO </t>
  </si>
  <si>
    <t xml:space="preserve">INVERSIÓN </t>
  </si>
  <si>
    <t xml:space="preserve">Fortalecimiento de La Capacidad de la Ciudadanía </t>
  </si>
  <si>
    <t>M</t>
  </si>
  <si>
    <t>X</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</si>
  <si>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</si>
  <si>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</si>
  <si>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</si>
  <si>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</si>
  <si>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</si>
  <si>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Infraestructura para la Prestación de Servicios a la Ciudadanía Suficiente y Adecuada.</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</si>
  <si>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</si>
  <si>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</si>
  <si>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</si>
  <si>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</si>
  <si>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</si>
  <si>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</si>
  <si>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</si>
  <si>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</si>
  <si>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</si>
  <si>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</si>
  <si>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</si>
  <si>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</si>
  <si>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</si>
  <si>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</si>
  <si>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</si>
  <si>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</si>
  <si>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</si>
  <si>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</si>
  <si>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</si>
  <si>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 xml:space="preserve">TIPO DE GASTO </t>
  </si>
  <si>
    <t>P</t>
  </si>
  <si>
    <t>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</si>
  <si>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</si>
  <si>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</si>
  <si>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</si>
  <si>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</si>
  <si>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</si>
  <si>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</si>
  <si>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</si>
  <si>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</si>
  <si>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</si>
  <si>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</si>
  <si>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</si>
  <si>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</si>
  <si>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</si>
  <si>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</si>
  <si>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</si>
  <si>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</si>
  <si>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</si>
  <si>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</si>
  <si>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</si>
  <si>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</si>
  <si>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</si>
  <si>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</si>
  <si>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</si>
  <si>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</si>
  <si>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Promocionar los sectores económicos,  productos y servicios del Departamento del Quindío desde la Casa Delegada en Bogotá.  "PIT"- Punto de Información Turística y atención al ciudadano                                                                         </t>
  </si>
  <si>
    <t>Listados de asistencias, actas y publicaciones redes sociales                                  soporte de solicitudes gestionadas</t>
  </si>
  <si>
    <t>Casa Delegada (Secretaría de Planeación)</t>
  </si>
  <si>
    <t>Acompañar la  Gestión en materia de Cooperación Internacional del Departamento desde la ciudad de Bogotá D.C</t>
  </si>
  <si>
    <t>Seguimiento a los compromisos del Plan de trabajo territorial de Cooperación</t>
  </si>
  <si>
    <t>Brindar apoyo a la gestión institucional del Departamento desde Bogotá D.C</t>
  </si>
  <si>
    <t>Archivo de solicitudes con soportes de la acción apoyada o acompañada; Diseño de piezas, documentación de entrevistas realizadas y  publicaciones realizadas</t>
  </si>
  <si>
    <t xml:space="preserve"> </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</si>
  <si>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</si>
  <si>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</si>
  <si>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</si>
  <si>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</si>
  <si>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</si>
  <si>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</si>
  <si>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</si>
  <si>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</si>
  <si>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</si>
  <si>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</si>
  <si>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</si>
  <si>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</si>
  <si>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</si>
  <si>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</si>
  <si>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</si>
  <si>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</si>
  <si>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</si>
  <si>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</si>
  <si>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</si>
  <si>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</si>
  <si>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</si>
  <si>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</si>
  <si>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</si>
  <si>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</si>
  <si>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</si>
  <si>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</si>
  <si>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</si>
  <si>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 xml:space="preserve">Secretaría Administrativa  - Secretaría de Aguas e Infraestructura </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</si>
  <si>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</si>
  <si>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</si>
  <si>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Modulos diseñados, señalizados y adecuados.</t>
  </si>
  <si>
    <t xml:space="preserve"> Registro Fotograficos de los modulos diseñados, señalizados y adecuados.</t>
  </si>
  <si>
    <t>Uso Intensivo de Tecnologías de la Información y Comunicación TICs</t>
  </si>
  <si>
    <t>Chat virtual institucional implementado</t>
  </si>
  <si>
    <t>Chat virtual en funcionamiento</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</si>
  <si>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</si>
  <si>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</si>
  <si>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</si>
  <si>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</si>
  <si>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Link en pagina web</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</si>
  <si>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</si>
  <si>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</si>
  <si>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</si>
  <si>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</si>
  <si>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</si>
  <si>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</si>
  <si>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</si>
  <si>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</si>
  <si>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</si>
  <si>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</si>
  <si>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</si>
  <si>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</si>
  <si>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</si>
  <si>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 xml:space="preserve"> Secretaría Tecnologías de la Información y Comunicaciones - Secretaría de Hacienda</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</si>
  <si>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</si>
  <si>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</si>
  <si>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</si>
  <si>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</si>
  <si>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Servicio de educación informal en teletrabajo</t>
  </si>
  <si>
    <t>Personas y/o entidades publicas o privadas de la comunidad capacitadas en teletrabajo</t>
  </si>
  <si>
    <t>Listados de asistencia, actas, contenidos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</si>
  <si>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</si>
  <si>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</si>
  <si>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</si>
  <si>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</si>
  <si>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</si>
  <si>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</si>
  <si>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</si>
  <si>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</si>
  <si>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</si>
  <si>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</si>
  <si>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</si>
  <si>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</si>
  <si>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</si>
  <si>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</si>
  <si>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</si>
  <si>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</si>
  <si>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Secretaría de Representacion judicial</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</si>
  <si>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</si>
  <si>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</si>
  <si>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</si>
  <si>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</si>
  <si>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</si>
  <si>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</si>
  <si>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Micrositio web actualizado</t>
  </si>
  <si>
    <t>Actualizacion del micrositio web</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</si>
  <si>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</si>
  <si>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</si>
  <si>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</si>
  <si>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</si>
  <si>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</si>
  <si>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Brindar la información necesaria al contribuyente en temas de impuestos de  la gobernacion del Quindio</t>
  </si>
  <si>
    <t>Fomentar la cultura de pago,  a traves de campañas institucionales.</t>
  </si>
  <si>
    <t>Realizar dos  campañas para fomentar la cultura de pago en los contribuyentes</t>
  </si>
  <si>
    <t>Nº de campañas realizadas</t>
  </si>
  <si>
    <t xml:space="preserve">Porcentaje de recaudo virtual del ISVA </t>
  </si>
  <si>
    <t>Porcentaje de recaudo virtual ISVA</t>
  </si>
  <si>
    <t>Plataforma virtual PSE</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</si>
  <si>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</si>
  <si>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</si>
  <si>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</si>
  <si>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 xml:space="preserve">Documentos de los informes elaborados. </t>
  </si>
  <si>
    <t>Secretaria Administrativa (Gestión Documental)</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</si>
  <si>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</si>
  <si>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</si>
  <si>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</si>
  <si>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</si>
  <si>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</si>
  <si>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</si>
  <si>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</si>
  <si>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</si>
  <si>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</si>
  <si>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</si>
  <si>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Acto administrativo elaborado y  publicado en pagina web</t>
  </si>
  <si>
    <t>Feria realizada</t>
  </si>
  <si>
    <t>Listados de asistencia y registro fotografico</t>
  </si>
  <si>
    <t>Secretaría Administrativa - Secretarias Sectoriales</t>
  </si>
  <si>
    <t xml:space="preserve">Realizar capacitaciones de Atención al Ciudadano socializando los protocolos  en las diferentes Secretarías de Despacho  de la Gobernación del Quindío. </t>
  </si>
  <si>
    <t>Realizar capacitaciones de Atención al Ciudadano  a las 17  Secretarías de Despacho de la Gobernación del Quindío.</t>
  </si>
  <si>
    <t xml:space="preserve">Secretarías de Despacho  con procesos de capacitación en Atención al Ciudadano 
</t>
  </si>
  <si>
    <t xml:space="preserve">Secretaría Administrativa- Dirección de Talento Humano          </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</si>
  <si>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</si>
  <si>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</si>
  <si>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</si>
  <si>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</si>
  <si>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</si>
  <si>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</si>
  <si>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</si>
  <si>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</si>
  <si>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</si>
  <si>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</si>
  <si>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</si>
  <si>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</si>
  <si>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</si>
  <si>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</si>
  <si>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</si>
  <si>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 xml:space="preserve">Documentos y registros que evidencian la socializacion </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</si>
  <si>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</si>
  <si>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</si>
  <si>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</si>
  <si>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Actas, listado de asistencia</t>
  </si>
  <si>
    <t>Ordenanza ajustada</t>
  </si>
  <si>
    <t xml:space="preserve"> Documento  de Ordenanza ajustada</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</si>
  <si>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</si>
  <si>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</si>
  <si>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</si>
  <si>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</si>
  <si>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</si>
  <si>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</si>
  <si>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</si>
  <si>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</si>
  <si>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</si>
  <si>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</si>
  <si>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</si>
  <si>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Secretaría de Turismo, Industria y comercio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</si>
  <si>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</si>
  <si>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</si>
  <si>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</si>
  <si>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</si>
  <si>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</si>
  <si>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</si>
  <si>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</si>
  <si>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</si>
  <si>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Secretaría de Salud</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</si>
  <si>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</si>
  <si>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</si>
  <si>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</si>
  <si>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</si>
  <si>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</si>
  <si>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</si>
  <si>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</si>
  <si>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</si>
  <si>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</si>
  <si>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</si>
  <si>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</si>
  <si>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</si>
  <si>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</si>
  <si>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</si>
  <si>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</si>
  <si>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</si>
  <si>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</si>
  <si>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</si>
  <si>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</si>
  <si>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</si>
  <si>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</si>
  <si>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</si>
  <si>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</si>
  <si>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</si>
  <si>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</si>
  <si>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</si>
  <si>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</si>
  <si>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</si>
  <si>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Garantizar la atención a la población LGBTI y a la población sexualmente diversa.</t>
  </si>
  <si>
    <t>Establecer un procedimiento para recibir y dar respuesta a la población LGBTI- población sexualmente diversa.</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</si>
  <si>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</si>
  <si>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</si>
  <si>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</si>
  <si>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Garantizar  la  atención dirigida a personas en condicion de discapacidad .</t>
  </si>
  <si>
    <t>Establecer un procedimiento de atención dirigida a personas en condicion de discapacidad</t>
  </si>
  <si>
    <t xml:space="preserve">Garantizar  la atención dirigida al adulto mayor </t>
  </si>
  <si>
    <t xml:space="preserve">Establecer un procedimiento de atención dirigida al adulto mayor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</si>
  <si>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</si>
  <si>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</si>
  <si>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</si>
  <si>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</si>
  <si>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</si>
  <si>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</si>
  <si>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</si>
  <si>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</si>
  <si>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</si>
  <si>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</si>
  <si>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</si>
  <si>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</si>
  <si>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</si>
  <si>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</si>
  <si>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</si>
  <si>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</si>
  <si>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Código</t>
  </si>
  <si>
    <t>Versión</t>
  </si>
  <si>
    <t>Fecha</t>
  </si>
  <si>
    <t>Página</t>
  </si>
  <si>
    <t>1 de 1</t>
  </si>
  <si>
    <t>FORMATO</t>
  </si>
  <si>
    <t>SEGUIMIENTO AL PLAN DE ACCION DEL SISTEMA DEPARTAMETAL DE SERVICIO A LA CIUDADANIA SDSC 2020 - 2023</t>
  </si>
  <si>
    <t>F-SAD-127</t>
  </si>
  <si>
    <t>En el segundo semestre de 2023, se realizará dos (2) Reuniones de la Comisión  Intersectorial del Servicio a la Ciudadanía</t>
  </si>
  <si>
    <r>
      <t xml:space="preserve">Esta meta esta programada para ejecutarse el dia 18 de agosto de 2023. </t>
    </r>
    <r>
      <rPr>
        <b/>
        <sz val="12"/>
        <color theme="1"/>
        <rFont val="Arial"/>
        <family val="2"/>
      </rPr>
      <t>Evidencia 8.</t>
    </r>
    <r>
      <rPr>
        <sz val="12"/>
        <color theme="1"/>
        <rFont val="Arial"/>
        <family val="2"/>
      </rPr>
      <t xml:space="preserve"> Invitación Capacitación de Atención Al Ciudadano.</t>
    </r>
  </si>
  <si>
    <r>
      <t xml:space="preserve">Para el cumplimiento de esta meta se cuenta con la cartilla de manual y protocolos de servicio a la ciudadanía - se realizan jornadas de Inducción y Reinducción. </t>
    </r>
    <r>
      <rPr>
        <b/>
        <sz val="12"/>
        <color theme="1"/>
        <rFont val="Arial"/>
        <family val="2"/>
      </rPr>
      <t xml:space="preserve">Evidencia 9. </t>
    </r>
    <r>
      <rPr>
        <sz val="12"/>
        <color theme="1"/>
        <rFont val="Arial"/>
        <family val="2"/>
      </rPr>
      <t>Cartilla  manual y protocolos de SC</t>
    </r>
  </si>
  <si>
    <r>
      <t>Meta cumplida al 100%, Carta del trato digno elaborada y publicada en la pagina Web.</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</si>
  <si>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r>
      <t xml:space="preserve">Para el cumplimiento de esta meta se cuenta con la Estrategia de Salario Emocional, esta pendiente el acto administrativo. </t>
    </r>
    <r>
      <rPr>
        <b/>
        <sz val="12"/>
        <color theme="1"/>
        <rFont val="Arial"/>
        <family val="2"/>
      </rPr>
      <t>Evidencia 17</t>
    </r>
    <r>
      <rPr>
        <sz val="12"/>
        <color theme="1"/>
        <rFont val="Arial"/>
        <family val="2"/>
      </rPr>
      <t xml:space="preserve">. Estrategia Incentivos No Monetarios </t>
    </r>
  </si>
  <si>
    <r>
      <t xml:space="preserve">Esta meta se cumple en un 50%  ya que se cuenta con la evidencia del manual de PQRSD y no con la socialización. </t>
    </r>
    <r>
      <rPr>
        <b/>
        <sz val="12"/>
        <color theme="1"/>
        <rFont val="Arial"/>
        <family val="2"/>
      </rPr>
      <t>Evidencia 19.</t>
    </r>
    <r>
      <rPr>
        <sz val="12"/>
        <color theme="1"/>
        <rFont val="Arial"/>
        <family val="2"/>
      </rPr>
      <t xml:space="preserve"> Manual de PQRDS</t>
    </r>
  </si>
  <si>
    <r>
      <t xml:space="preserve">Meta ejecutada. </t>
    </r>
    <r>
      <rPr>
        <b/>
        <sz val="12"/>
        <color theme="1"/>
        <rFont val="Arial"/>
        <family val="2"/>
      </rPr>
      <t xml:space="preserve">Evidencia 21. </t>
    </r>
    <r>
      <rPr>
        <sz val="12"/>
        <color theme="1"/>
        <rFont val="Arial"/>
        <family val="2"/>
      </rPr>
      <t>Ordenanza 003 de 01 de junio de 2021 y se encuentra publicada en la página de la Gobernación del Quindío en el siguiente link. https://www.quindio.gov.co/home/docs/items/item_101/ORDENANZA_003_01_DE_JUNIO_2021.pdf</t>
    </r>
  </si>
  <si>
    <r>
      <t xml:space="preserve">Link de atención a la Ciudadnía actualizado </t>
    </r>
    <r>
      <rPr>
        <b/>
        <sz val="12"/>
        <color theme="1"/>
        <rFont val="Arial"/>
        <family val="2"/>
      </rPr>
      <t xml:space="preserve">Evidenvia 22. </t>
    </r>
    <r>
      <rPr>
        <sz val="12"/>
        <color theme="1"/>
        <rFont val="Arial"/>
        <family val="2"/>
      </rPr>
      <t xml:space="preserve">en el siguiente link se puede evidnciar la meta cumplida </t>
    </r>
    <r>
      <rPr>
        <b/>
        <sz val="12"/>
        <color theme="1"/>
        <rFont val="Arial"/>
        <family val="2"/>
      </rPr>
      <t xml:space="preserve"> </t>
    </r>
    <r>
      <rPr>
        <sz val="12"/>
        <color theme="1"/>
        <rFont val="Arial"/>
        <family val="2"/>
      </rPr>
      <t>https://www.quindio.gov.co/atencion-a-la-ciudadania/peticiones-quejas-reclamos-y-denuncias</t>
    </r>
  </si>
  <si>
    <r>
      <t xml:space="preserve">Videos informativos y volantes en la oficina de Atención Ciudadana y en la entrada de la Gobernación. </t>
    </r>
    <r>
      <rPr>
        <b/>
        <sz val="12"/>
        <color theme="1"/>
        <rFont val="Arial"/>
        <family val="2"/>
      </rPr>
      <t>Evidencia 6</t>
    </r>
    <r>
      <rPr>
        <sz val="12"/>
        <color theme="1"/>
        <rFont val="Arial"/>
        <family val="2"/>
      </rPr>
      <t>. Estrategia de comunicación (Videos y volantes)</t>
    </r>
  </si>
  <si>
    <r>
      <t xml:space="preserve">Esta meta esta implementada al 100%, en el manual "Estrategia de Lenjuaje Claro" y el "Manual y Protocolos de Servicio a la Ciudadanía". </t>
    </r>
    <r>
      <rPr>
        <b/>
        <sz val="12"/>
        <color theme="1"/>
        <rFont val="Arial"/>
        <family val="2"/>
      </rPr>
      <t>Evidencia 13.</t>
    </r>
    <r>
      <rPr>
        <sz val="12"/>
        <color theme="1"/>
        <rFont val="Arial"/>
        <family val="2"/>
      </rPr>
      <t xml:space="preserve"> Documentos de estrategia</t>
    </r>
  </si>
  <si>
    <r>
      <t xml:space="preserve">Esta meta se cumplió al 100%. </t>
    </r>
    <r>
      <rPr>
        <b/>
        <sz val="12"/>
        <color theme="1"/>
        <rFont val="Arial"/>
        <family val="2"/>
      </rPr>
      <t>Evidencia 16.</t>
    </r>
    <r>
      <rPr>
        <sz val="12"/>
        <color theme="1"/>
        <rFont val="Arial"/>
        <family val="2"/>
      </rPr>
      <t xml:space="preserve">  Registros fotográficos de los pendones en los puntos mencionados</t>
    </r>
  </si>
  <si>
    <t xml:space="preserve">Realizar Ferias de Atención al Ciudadano, estrategia que permitirá acercar las entidades de orden Nacional, Departamental y Municipal a los ciudadanos y facilitar el acceso a la información. </t>
  </si>
  <si>
    <t xml:space="preserve">Realizar una (1) Feria de Atención al Ciudadano anual con el fin acercar las entidades de orden Nacional, Departamental y Municipal a los ciudadanos y facilitar el acceso a la información. </t>
  </si>
  <si>
    <t>Realizar ajuste  a la  ORDENANZA NÚMERO 003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</si>
  <si>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003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</si>
  <si>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r>
      <t xml:space="preserve">Esta meta se cumplió en un 100%, ya que los informes están publicados en la página web. </t>
    </r>
    <r>
      <rPr>
        <b/>
        <sz val="12"/>
        <color theme="1"/>
        <rFont val="Arial"/>
        <family val="2"/>
      </rPr>
      <t>Evidencia 12.</t>
    </r>
    <r>
      <rPr>
        <sz val="12"/>
        <color theme="1"/>
        <rFont val="Arial"/>
        <family val="2"/>
      </rPr>
      <t xml:space="preserve"> Infomres trimestrales PQRSD y estan publicados en la pagina Web de la Gobernación del Quindío en el siguiente link:    https://www.quindio.gov.co/index.php?option=com_content&amp;view=article&amp;id=26012:informes-de-pqrsd&amp;catid=2</t>
    </r>
  </si>
  <si>
    <r>
      <t xml:space="preserve">Se diseño un espacio con  módulos  de servicio, señalización y condiciones adecuadas para  atención al ciudadan de en la Sección de Pasaportes. </t>
    </r>
    <r>
      <rPr>
        <b/>
        <sz val="12"/>
        <color theme="1"/>
        <rFont val="Arial"/>
        <family val="2"/>
      </rPr>
      <t>Evidencia 5</t>
    </r>
    <r>
      <rPr>
        <sz val="12"/>
        <color theme="1"/>
        <rFont val="Arial"/>
        <family val="2"/>
      </rPr>
      <t>. Diseño módulos atención al ciudadano</t>
    </r>
  </si>
  <si>
    <r>
      <t xml:space="preserve">Esta meta se encuentra en un 50%, se realizaron 2 adecuaciones de espacios físicos (Gestión Documental y Pasaporte), se programará reunión con el enlace para revisar el avance de esta. </t>
    </r>
    <r>
      <rPr>
        <b/>
        <sz val="12"/>
        <color theme="1"/>
        <rFont val="Arial"/>
        <family val="2"/>
      </rPr>
      <t>Evidencia 4.</t>
    </r>
    <r>
      <rPr>
        <sz val="12"/>
        <color theme="1"/>
        <rFont val="Arial"/>
        <family val="2"/>
      </rPr>
      <t xml:space="preserve"> Adecuación de espacios físicos</t>
    </r>
  </si>
  <si>
    <r>
      <t xml:space="preserve">Meta cumplida al 100%, formatos, revisados, ajustados y normalizados. </t>
    </r>
    <r>
      <rPr>
        <b/>
        <sz val="12"/>
        <color theme="1"/>
        <rFont val="Arial"/>
        <family val="2"/>
      </rPr>
      <t xml:space="preserve">Evidencia 7. </t>
    </r>
    <r>
      <rPr>
        <sz val="12"/>
        <color theme="1"/>
        <rFont val="Arial"/>
        <family val="2"/>
      </rPr>
      <t>Formatos de Atención al Ciudadano</t>
    </r>
  </si>
  <si>
    <r>
      <t xml:space="preserve">Se anexa </t>
    </r>
    <r>
      <rPr>
        <b/>
        <sz val="12"/>
        <color theme="1"/>
        <rFont val="Arial"/>
        <family val="2"/>
      </rPr>
      <t xml:space="preserve">Evidencia 10. </t>
    </r>
    <r>
      <rPr>
        <sz val="12"/>
        <color theme="1"/>
        <rFont val="Arial"/>
        <family val="2"/>
      </rPr>
      <t>segumiento al Plan de Acción  SDSC- Información suministrada por el Contratista Eduardo Castaño Jaramillo el día 9 de agosto de 2023 y acta de reunión.                                                  Este proceso se encuentra en ejecución con la contratista Margarita Turriago.</t>
    </r>
  </si>
  <si>
    <t>No se evidencia la ejecución de esta meta, se realizara acercamiento a la oficina de Gestión Documental para que den informción sobre el avance de esta.</t>
  </si>
  <si>
    <r>
      <t xml:space="preserve">Meta ejecutada , ya que  la Secretaría de Aguas e Infraestructura realizo  3 autodiagnósticos . </t>
    </r>
    <r>
      <rPr>
        <b/>
        <sz val="12"/>
        <color theme="1"/>
        <rFont val="Arial"/>
        <family val="2"/>
      </rPr>
      <t>Evidencia 3.</t>
    </r>
    <r>
      <rPr>
        <sz val="12"/>
        <color theme="1"/>
        <rFont val="Arial"/>
        <family val="2"/>
      </rPr>
      <t xml:space="preserve"> Autodiagnosticos de espacios fisicos</t>
    </r>
  </si>
  <si>
    <t>Para realizar el servicio de asesoría para el fortalecimiento de la asociatividad, se atendieron 23 Asociaciones del sector rural, a las cuales se les brindó asesoría y asistencia en diversos temas técnicos, comerciales y organizacionales orientados a fortalecer la base social, la generación de productos, el cumplimiento sanitario, la formalización comercial y el apoyo a temas sanitarios de los productos terminados.</t>
  </si>
  <si>
    <t xml:space="preserve"> Las asociaciones fortalecidas corresponden a:</t>
  </si>
  <si>
    <r>
      <t>1.</t>
    </r>
    <r>
      <rPr>
        <sz val="7"/>
        <color rgb="FF000000"/>
        <rFont val="Times New Roman"/>
        <family val="1"/>
      </rPr>
      <t xml:space="preserve">       </t>
    </r>
    <r>
      <rPr>
        <sz val="12"/>
        <color rgb="FF000000"/>
        <rFont val="Arial Narrow"/>
        <family val="2"/>
      </rPr>
      <t>Asociación de desplazados de circasia- ASODECIR</t>
    </r>
  </si>
  <si>
    <r>
      <t>2.</t>
    </r>
    <r>
      <rPr>
        <sz val="7"/>
        <color rgb="FF000000"/>
        <rFont val="Times New Roman"/>
        <family val="1"/>
      </rPr>
      <t xml:space="preserve">       </t>
    </r>
    <r>
      <rPr>
        <sz val="12"/>
        <color rgb="FF000000"/>
        <rFont val="Arial Narrow"/>
        <family val="2"/>
      </rPr>
      <t xml:space="preserve">Asociación de productores de alimentos frutos de Córdoba Quindío </t>
    </r>
  </si>
  <si>
    <r>
      <t>3.</t>
    </r>
    <r>
      <rPr>
        <sz val="7"/>
        <color rgb="FF000000"/>
        <rFont val="Times New Roman"/>
        <family val="1"/>
      </rPr>
      <t xml:space="preserve">       </t>
    </r>
    <r>
      <rPr>
        <sz val="12"/>
        <color rgb="FF000000"/>
        <rFont val="Arial Narrow"/>
        <family val="2"/>
      </rPr>
      <t>Asociación herencia cafetera del Quindío- ASOHERCA</t>
    </r>
  </si>
  <si>
    <r>
      <t>4.</t>
    </r>
    <r>
      <rPr>
        <sz val="7"/>
        <color rgb="FF000000"/>
        <rFont val="Times New Roman"/>
        <family val="1"/>
      </rPr>
      <t xml:space="preserve">       </t>
    </r>
    <r>
      <rPr>
        <sz val="12"/>
        <color rgb="FF000000"/>
        <rFont val="Arial Narrow"/>
        <family val="2"/>
      </rPr>
      <t>Fundación centro agroempresarial del sur del Quindío-FUCAEMSUQUI</t>
    </r>
  </si>
  <si>
    <r>
      <t>5.</t>
    </r>
    <r>
      <rPr>
        <sz val="7"/>
        <color rgb="FF000000"/>
        <rFont val="Times New Roman"/>
        <family val="1"/>
      </rPr>
      <t xml:space="preserve">       </t>
    </r>
    <r>
      <rPr>
        <sz val="12"/>
        <color rgb="FF000000"/>
        <rFont val="Arial Narrow"/>
        <family val="2"/>
      </rPr>
      <t xml:space="preserve">Asociación Agropecuaria de pijao- ASOAGROPIJAO </t>
    </r>
  </si>
  <si>
    <r>
      <t>6.</t>
    </r>
    <r>
      <rPr>
        <sz val="7"/>
        <color rgb="FF000000"/>
        <rFont val="Times New Roman"/>
        <family val="1"/>
      </rPr>
      <t xml:space="preserve">       </t>
    </r>
    <r>
      <rPr>
        <sz val="12"/>
        <color rgb="FF000000"/>
        <rFont val="Arial Narrow"/>
        <family val="2"/>
      </rPr>
      <t xml:space="preserve">Asociación de mercado campesino de circasia -AMERCACIR </t>
    </r>
  </si>
  <si>
    <r>
      <t>7.</t>
    </r>
    <r>
      <rPr>
        <sz val="7"/>
        <color rgb="FF000000"/>
        <rFont val="Times New Roman"/>
        <family val="1"/>
      </rPr>
      <t xml:space="preserve">       </t>
    </r>
    <r>
      <rPr>
        <sz val="12"/>
        <color rgb="FF000000"/>
        <rFont val="Arial Narrow"/>
        <family val="2"/>
      </rPr>
      <t xml:space="preserve">Fundación social JIAMPI </t>
    </r>
  </si>
  <si>
    <r>
      <t>8.</t>
    </r>
    <r>
      <rPr>
        <sz val="7"/>
        <color rgb="FF000000"/>
        <rFont val="Times New Roman"/>
        <family val="1"/>
      </rPr>
      <t xml:space="preserve">       </t>
    </r>
    <r>
      <rPr>
        <sz val="12"/>
        <color rgb="FF000000"/>
        <rFont val="Arial Narrow"/>
        <family val="2"/>
      </rPr>
      <t xml:space="preserve">Asociación de desplazados de Génova Quindío- ASDEGEQUIN </t>
    </r>
  </si>
  <si>
    <r>
      <t>9.</t>
    </r>
    <r>
      <rPr>
        <sz val="7"/>
        <color rgb="FF000000"/>
        <rFont val="Times New Roman"/>
        <family val="1"/>
      </rPr>
      <t xml:space="preserve">       </t>
    </r>
    <r>
      <rPr>
        <sz val="12"/>
        <color rgb="FF000000"/>
        <rFont val="Arial Narrow"/>
        <family val="2"/>
      </rPr>
      <t xml:space="preserve">Asociación Quimbaya Quindío Agropecuaria-QUIMQUINAGRO </t>
    </r>
  </si>
  <si>
    <r>
      <t>10.</t>
    </r>
    <r>
      <rPr>
        <sz val="7"/>
        <color rgb="FF000000"/>
        <rFont val="Times New Roman"/>
        <family val="1"/>
      </rPr>
      <t xml:space="preserve">   </t>
    </r>
    <r>
      <rPr>
        <sz val="12"/>
        <color rgb="FF000000"/>
        <rFont val="Arial Narrow"/>
        <family val="2"/>
      </rPr>
      <t>Asociación de cafés especiales TUMBAGO</t>
    </r>
  </si>
  <si>
    <r>
      <t>11.</t>
    </r>
    <r>
      <rPr>
        <sz val="7"/>
        <color rgb="FF000000"/>
        <rFont val="Times New Roman"/>
        <family val="1"/>
      </rPr>
      <t xml:space="preserve">   </t>
    </r>
    <r>
      <rPr>
        <sz val="12"/>
        <color rgb="FF000000"/>
        <rFont val="Arial Narrow"/>
        <family val="2"/>
      </rPr>
      <t>Asociación paisaje mujer y café “PIJAO”</t>
    </r>
  </si>
  <si>
    <r>
      <t>12.</t>
    </r>
    <r>
      <rPr>
        <sz val="7"/>
        <color rgb="FF000000"/>
        <rFont val="Times New Roman"/>
        <family val="1"/>
      </rPr>
      <t xml:space="preserve">   </t>
    </r>
    <r>
      <rPr>
        <sz val="12"/>
        <color rgb="FF000000"/>
        <rFont val="Arial Narrow"/>
        <family val="2"/>
      </rPr>
      <t xml:space="preserve">Asociación de mujeres cafeteras de Buena Vista  </t>
    </r>
  </si>
  <si>
    <r>
      <t>13.</t>
    </r>
    <r>
      <rPr>
        <sz val="7"/>
        <color rgb="FF000000"/>
        <rFont val="Times New Roman"/>
        <family val="1"/>
      </rPr>
      <t xml:space="preserve">   </t>
    </r>
    <r>
      <rPr>
        <sz val="12"/>
        <color rgb="FF000000"/>
        <rFont val="Arial Narrow"/>
        <family val="2"/>
      </rPr>
      <t xml:space="preserve">ASOPROAGRO </t>
    </r>
  </si>
  <si>
    <r>
      <t>14.</t>
    </r>
    <r>
      <rPr>
        <sz val="7"/>
        <color rgb="FF000000"/>
        <rFont val="Times New Roman"/>
        <family val="1"/>
      </rPr>
      <t xml:space="preserve">   </t>
    </r>
    <r>
      <rPr>
        <sz val="12"/>
        <color rgb="FF000000"/>
        <rFont val="Arial Narrow"/>
        <family val="2"/>
      </rPr>
      <t xml:space="preserve">ASOCAMPO </t>
    </r>
  </si>
  <si>
    <r>
      <t>15.</t>
    </r>
    <r>
      <rPr>
        <sz val="7"/>
        <color rgb="FF000000"/>
        <rFont val="Times New Roman"/>
        <family val="1"/>
      </rPr>
      <t xml:space="preserve">   </t>
    </r>
    <r>
      <rPr>
        <sz val="12"/>
        <color rgb="FF000000"/>
        <rFont val="Arial Narrow"/>
        <family val="2"/>
      </rPr>
      <t xml:space="preserve">Asociación de productores de caña y procesadores de panela de Córdoba </t>
    </r>
  </si>
  <si>
    <r>
      <t>16.</t>
    </r>
    <r>
      <rPr>
        <sz val="7"/>
        <color rgb="FF000000"/>
        <rFont val="Times New Roman"/>
        <family val="1"/>
      </rPr>
      <t xml:space="preserve">   </t>
    </r>
    <r>
      <rPr>
        <sz val="12"/>
        <color rgb="FF000000"/>
        <rFont val="Arial Narrow"/>
        <family val="2"/>
      </rPr>
      <t>ASOCAPAPI</t>
    </r>
  </si>
  <si>
    <r>
      <t>17.</t>
    </r>
    <r>
      <rPr>
        <sz val="7"/>
        <color rgb="FF000000"/>
        <rFont val="Times New Roman"/>
        <family val="1"/>
      </rPr>
      <t xml:space="preserve">   </t>
    </r>
    <r>
      <rPr>
        <sz val="12"/>
        <color rgb="FF000000"/>
        <rFont val="Arial Narrow"/>
        <family val="2"/>
      </rPr>
      <t>Asociación de productores agrícolas de circasia -ASOPRACIR</t>
    </r>
  </si>
  <si>
    <r>
      <t>18.</t>
    </r>
    <r>
      <rPr>
        <sz val="7"/>
        <color rgb="FF000000"/>
        <rFont val="Times New Roman"/>
        <family val="1"/>
      </rPr>
      <t xml:space="preserve">   </t>
    </r>
    <r>
      <rPr>
        <sz val="12"/>
        <color rgb="FF000000"/>
        <rFont val="Arial Narrow"/>
        <family val="2"/>
      </rPr>
      <t xml:space="preserve">Asociación PORCIGENOVA </t>
    </r>
  </si>
  <si>
    <r>
      <t>19.</t>
    </r>
    <r>
      <rPr>
        <sz val="7"/>
        <color rgb="FF000000"/>
        <rFont val="Times New Roman"/>
        <family val="1"/>
      </rPr>
      <t xml:space="preserve">   </t>
    </r>
    <r>
      <rPr>
        <sz val="12"/>
        <color rgb="FF000000"/>
        <rFont val="Arial Narrow"/>
        <family val="2"/>
      </rPr>
      <t xml:space="preserve">Asociación ASOPODERMQ </t>
    </r>
  </si>
  <si>
    <r>
      <t>20.</t>
    </r>
    <r>
      <rPr>
        <sz val="7"/>
        <color rgb="FF000000"/>
        <rFont val="Times New Roman"/>
        <family val="1"/>
      </rPr>
      <t xml:space="preserve">   </t>
    </r>
    <r>
      <rPr>
        <sz val="12"/>
        <color rgb="FF000000"/>
        <rFont val="Arial Narrow"/>
        <family val="2"/>
      </rPr>
      <t xml:space="preserve">Asociación de productores agropecuarios de Génova Quindío -APRAGEM </t>
    </r>
  </si>
  <si>
    <r>
      <t>21.</t>
    </r>
    <r>
      <rPr>
        <sz val="7"/>
        <color rgb="FF000000"/>
        <rFont val="Times New Roman"/>
        <family val="1"/>
      </rPr>
      <t xml:space="preserve">   </t>
    </r>
    <r>
      <rPr>
        <sz val="12"/>
        <color rgb="FF000000"/>
        <rFont val="Arial Narrow"/>
        <family val="2"/>
      </rPr>
      <t>Asociación de queseros del Quindío QQ</t>
    </r>
  </si>
  <si>
    <r>
      <t>22.</t>
    </r>
    <r>
      <rPr>
        <sz val="7"/>
        <color rgb="FF000000"/>
        <rFont val="Times New Roman"/>
        <family val="1"/>
      </rPr>
      <t xml:space="preserve">   </t>
    </r>
    <r>
      <rPr>
        <sz val="12"/>
        <color rgb="FF000000"/>
        <rFont val="Arial Narrow"/>
        <family val="2"/>
      </rPr>
      <t>Asociación mujeres cafeteras de Barcelona, MUCABAT</t>
    </r>
  </si>
  <si>
    <r>
      <t>23.</t>
    </r>
    <r>
      <rPr>
        <sz val="7"/>
        <color rgb="FF000000"/>
        <rFont val="Times New Roman"/>
        <family val="1"/>
      </rPr>
      <t xml:space="preserve">   </t>
    </r>
    <r>
      <rPr>
        <sz val="12"/>
        <color rgb="FF000000"/>
        <rFont val="Arial Narrow"/>
        <family val="2"/>
      </rPr>
      <t xml:space="preserve">Asociación de relevo generacional, ASORGEC </t>
    </r>
  </si>
  <si>
    <t>Se da cumplimiento a la meta mediante la implementación del Manual de Trámites y Servicios de la Secretaría de Salud Departamental</t>
  </si>
  <si>
    <t>Para el segundo trimestre de la vigencia 2023 se han realizado socializaciones, impactando a 580 personas.
El presupuesto asignado corresponde a la meta de solicitudes tramitadas del proyecto 2020003630064</t>
  </si>
  <si>
    <t>En el primer Semestre de la vigencia 2023, se han realizado 35 visitas técnicas por parte del área de reducción y manejo del riesgo, en los Municipios  Armenia, Buenavista, Calarcá, Circasia, Córdoba, Filandia, Génova, Pijao y Salento. , del Departamento del Quindío; efectuando verificación del estado actual de las afectaciones reportadas e identificadas por parte de los municipios y las autoridades competentes, realizando entrega de informe y recomendaciones técnicas realizadas por los profesionales.
El presupuesto asignado y ejecutado son los contratos de prestación de servicios de 4 técnicos los cuales tienen dentro de sus obligaciones visitas técnicas aportando al proyecto 2020003630069</t>
  </si>
  <si>
    <t xml:space="preserve">https://view.officeapps.live.com/op/view.aspx?src=https%3A%2F%2Fquindio.gov.co%2Fmedios%2FESTRATEGIA_DE_PARTICIPACI%25C3%2593N_2023_v1_1.xlsx&amp;wdOrigin=BROWSELINK 
Se hace la claridad que dicha actividad hace parte de la meta Servicios como apoyo a estrategías de participación del proyecto 2020003630071, por lo que el presupuesto ejecutato se obtiene del contrato de prestación de servicios 2358 </t>
  </si>
  <si>
    <t xml:space="preserve">En el segundo trimestre se realizó seguimiento del Plan de participación ciudadana para el primer cuatrimestre del año, el cual se encuentra en consolidación para ser publicado en página.
Se hace la claridad que dicha actividad hace parte de la meta Servicios como apoyo a estrategías de participación del proyecto 2020003630071, por lo que el presupuesto ejecutato se obtiene del contrato de prestación de servicios 2358   </t>
  </si>
  <si>
    <t>Tasa de satisfaccion con la calidad de la respuesta de fondo</t>
  </si>
  <si>
    <t>ENCUESTAS REALIZADAS</t>
  </si>
  <si>
    <t>SECRETARIA DE EDUCACION DEPARTAMENTAL</t>
  </si>
  <si>
    <t>La SED cuenta con dos funcionarios de planta encargados de liedrara y acomañar el proceso de atencion al ciudadano. 1 profesional universitario y 1 tecnico operatico pagos con SGP</t>
  </si>
  <si>
    <t>JAIRO ANDRES SILVA SERNA</t>
  </si>
  <si>
    <t>EDNA LILIANA INSUASTY PUERTO</t>
  </si>
  <si>
    <t>Director Adminstrativo con funciones de Secretario de Educacion</t>
  </si>
  <si>
    <t>Control Interno SED</t>
  </si>
  <si>
    <t>Desde el proyecto TU Y YO JUNTOS EN LA INCLUSION con código BPIN 2020003630035, se viene prestando el servicio de interprete de lenguas de señas colombianas a través de la modalidad de contrato por prestación de Servicios No. 0597 de 2023, para los diferentes eventos, actividades y/o poblaciones que lo requieran, la cual se encuentra establecida en la actividad de seguimiento e implementacion de la politica publica de discapacidad (Capacidad sin limites ) del departamento del Quindio.Por lo anterior, se identifica que el valor ejecutado corresponde al desarrollo del presente contrato de prestación de servicios, que a la fecha del reporte actual del plan de acción era de $6.400.000</t>
  </si>
  <si>
    <t xml:space="preserve">Desde la Dirección de Poblaciones se cuenta con el Profesional Universitario, que desarrolla el rol de enlace con los diferentes cabildos y resguardos indígenas y se han venido realizando las mesas de trabajo con la comunidad necesarias para la actualización del plan de vida del cabildo indígena Miraflores del municipio de Armenia, concertado con la Gobernadora, en el espacio del cabildo ubicado en el barrio Miraflores.  Se realizó concertación con el gobernador y vicegobernador del cabildo indígena Yanaconas de la ciudad de Armenia, para la actualización del Plan de vida. De igual manera se han realizado los acercamientos necesarios para continuar en la implementación y el fortalecimiento de los planes de vida ya construidos y que a traves de la Secretaria de Familia se les ha brindado la asistencia tecnica. 
En cuanto a la ejecucion del presupuesto se estan recibiendo las actas de nombramiento de los Gobernadores de cada cabildo. Al corte de 31 de marzo, se esta a la espera del municipio de Armenia, para asi poder adelantar el proceso de realizacion de los convenios. </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</si>
  <si>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2023.
- Se realiza el acompañamiento y asesoría jurídica a las personas que allegan a la Oficina de la Jefatura de la Mujer y Equidad por vulneración de derechos, activando la ruta de atención pertinente.
- Se realizó socialización de la ruta de antidiscriminación en diferentes grupos poblacionales OSIGD/LGBTI en el Departamento del Quindío, Instituciones Educativas y entidades públicas.                                                                                                           - Se realizó los respectivos subcomites del consejo consultivo de diversidad sexual e identidad de género del Departamento del Quindío , de acuerdo a la ordenanza 0510 de 2020.</t>
  </si>
  <si>
    <t>La Jefatura de Familia, en el proceso de implementación de la Política Pública de Primera Infancia, Infancia y Adolescencia, ha realizado las siguientes acciones:
1 Comité Departamental e Interinstitucional para la Primera Infancia, Infancia, Adolescencia y Familia.
Así mismo, se solicitó el seguimiento del primer trimestre de la vigencia 2023 de la Política Pública y se realizaron reuniones con las diferentes Secretarías de la Gobernación del Quindío para brindar asistencia técnica en el diligenciamiento y reporte de los indicadores de la Política Pública de Primera Infancia, Infancia y Adolescencia.
También, se han realizado mesas de trabajo en los diferentes municipios del con el propósito de fortalecer las capacidades técnicas de los equipos de trabajo de las Administraciones Municipales, en el proceso de adopción, ajuste, implementación y seguimiento de la Política Pública de Primera Infancia, Infancia y Adolescencia.
De igual manera, se han realizado jornadas de trabajo con el propósito de actualizar la Ruta Integral de Atención de Infancia y Adolescencia del Departamento del Quindío. 
Del mismo modo, Se han llevado a cabo jornadas de prevención y erradicación de la explotación sexual, comercial de niños, niñas y adolescentes (ESCNNA), en los diferentes municipios del Departamento; y talleres de fortalecimiento de los entornos de la infancia y adolescencia.
También, se están adelantando acciones correspondientes con el proceso de Rendición Pública de Cuentas de Niños, Niñas Adolescentes y Jóvenes de la vigencia 2020 – 2023, en cumplimiento de la directiva de la Procuraduría General de la Nación No 004 de 2023.</t>
  </si>
  <si>
    <t xml:space="preserve">Para el primer trimestre del 2023, se ha iniciado el nuevo proceso de contratación para la compra de dispositivos técnicos para personas con discapacidad,    Se han entregado 122 dispositivos adquiridos en 2022.                                                                      La Dirección Administrativa de Adulto Mayor y Discapacidad,  brindó a las personas con discapacidad mediante la implementación de la ESTRATEGIA DE REHABILITACIÓN BASADA EN LA COMUNIDAD RBC y la  atención con servicios integrales  en los 3  municipios del Quindío, Montenegro, Córdoba y Buenavista   con las siguientes acciones:                                                                                                                            Elaboración del plan de acción, socialización de la estrategia y visitas domiciliarias a las personas con discapacidad y sus familias con el fin de identificar necesidades y brindar orientación  de autogestión de su problemática de cada una de las personas con discapacidad y su familia, teniendo en cuenta la oferta institucional pública y privada del orden  municipal y departamental y dejando a la familia un plan de trabajo  de actividades que se deben  realizar cada día con el compromiso de la familia y de la persona con discapacidad..               
VALORACIONES DE APOYOS: Desde la dirección Administrativa de Adulto Mayor y Discapacidad, desde un equipo interdisciplinario, se realizan valoraciones de apoyos a todas las personas con discapacidad que requieren revisión del proceso de interdiccion por cambio de ley, igualmente todas aquellas personas con discapacidad que requieran una adjudicación judicial de apoyos para la toma de decisiones en relación a los actos jurídicos. 
En el periodo 2023 se han realizado 29 valoraciones de apoyo a personas con discapacidad en los municipios de Armenia, Montenegro, Quimbaya, Circasia y La Tebaida.           </t>
  </si>
  <si>
    <t xml:space="preserve">Mediante la implementación de acciones y actividades encaminadas a la atención integral e inclusión de los adultos mayores se ha brindado apoyo a los grupos de adulto mayor organizados y los CBA de los Municipio de Armenia,  La Tebaida, Calarca,  Buenavista, Cordoba y Montenegro en los meses comprendidos de enero, febrero y marzo en la realización de actividades lúdicas, deportivas, culturales y de motivación por la vida (Gimnasia con implementos, Rumba recreativa, Gimnasia cerebral, actividades  lúdicas de estimulación cognitiva y rumba terapia).                                                                                                                                                                                                                                                       Municipios con recursos transferidos con la estampilla Departamental para el bienestar del adulto mayor:   12 municipios del departamento.         
Se realizó un giro de transferencia del recurso por concepto de la estampilla departamental a través de los siguientes actos administrativos: Decretos 195 y 197 del 21 de febrero de 2023 por valor de $934.325.106,43                                                                                                                 </t>
  </si>
  <si>
    <t>EVIDENCIAS</t>
  </si>
  <si>
    <t>Documento informe de Gestión realizado . Constancia de Publicación .</t>
  </si>
  <si>
    <t>Secretaría de Planeación  - Secretaría de Tecnologías de la Información y Comunicaciones</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</si>
  <si>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2022, con el propósito de afianzar la relación Comunidad - Estado y fomentar la Ley de Transparencia dando a conocer el accionar las ejecutorias de la Administración.
</t>
    </r>
    <r>
      <rPr>
        <b/>
        <sz val="9"/>
        <color rgb="FF000000"/>
        <rFont val="Arial"/>
        <family val="2"/>
      </rPr>
      <t>Fecha de Publicación</t>
    </r>
    <r>
      <rPr>
        <sz val="9"/>
        <color rgb="FF000000"/>
        <rFont val="Arial"/>
        <family val="2"/>
      </rPr>
      <t xml:space="preserve">: Enero de 2023
</t>
    </r>
    <r>
      <rPr>
        <b/>
        <sz val="9"/>
        <color rgb="FF000000"/>
        <rFont val="Arial"/>
        <family val="2"/>
      </rPr>
      <t xml:space="preserve">Link:  </t>
    </r>
    <r>
      <rPr>
        <sz val="9"/>
        <color rgb="FF000000"/>
        <rFont val="Arial"/>
        <family val="2"/>
      </rPr>
      <t>https://quindio.gov.co/rendicion-publica-cuentas/vigencia-2022</t>
    </r>
  </si>
  <si>
    <r>
      <rPr>
        <b/>
        <sz val="11"/>
        <color theme="1"/>
        <rFont val="Calibri"/>
        <family val="2"/>
        <scheme val="minor"/>
      </rPr>
      <t>La evidencia se encuentra en el sigueinte link:</t>
    </r>
    <r>
      <rPr>
        <sz val="11"/>
        <color theme="1"/>
        <rFont val="Calibri"/>
        <family val="2"/>
        <scheme val="minor"/>
      </rPr>
      <t xml:space="preserve">
https://drive.google.com/drive/folders/1jd76vQcMCqeX0C-E4wb_hWbFSYDQZ6vh</t>
    </r>
  </si>
  <si>
    <t>Secretaría Administrativa  - Secretaría de Tecnologías de la Información y Comunicaciones</t>
  </si>
  <si>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La evidencia de publicacion se encuentra en el siguiente link:
</t>
    </r>
    <r>
      <rPr>
        <b/>
        <sz val="9"/>
        <color rgb="FF000000"/>
        <rFont val="Arial"/>
        <family val="2"/>
      </rPr>
      <t xml:space="preserve">Link: </t>
    </r>
    <r>
      <rPr>
        <sz val="9"/>
        <color rgb="FF000000"/>
        <rFont val="Arial"/>
        <family val="2"/>
      </rPr>
      <t>https://quindio.gov.co/atencion-a-la-ciudadania/carta-del-trato-digno</t>
    </r>
  </si>
  <si>
    <r>
      <rPr>
        <b/>
        <sz val="11"/>
        <color theme="1"/>
        <rFont val="Calibri"/>
        <family val="2"/>
        <scheme val="minor"/>
      </rPr>
      <t>La evidencia se encuentra en el sigueinte link:</t>
    </r>
    <r>
      <rPr>
        <sz val="11"/>
        <color theme="1"/>
        <rFont val="Calibri"/>
        <family val="2"/>
        <scheme val="minor"/>
      </rPr>
      <t xml:space="preserve">
https://drive.google.com/drive/folders/1xZC_OfA8Ri1zclRaO0o3xpafdZwVVuIA</t>
    </r>
  </si>
  <si>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administrativa, la secretaria de las TIC es la responsable de realizar mantenimiento e instalación de equipos y puntos de conectividad para tener mejor accesibilidad de los servicios para los ciudadanos.
</t>
    </r>
    <r>
      <rPr>
        <b/>
        <sz val="9"/>
        <color rgb="FF000000"/>
        <rFont val="Arial"/>
        <family val="2"/>
      </rPr>
      <t xml:space="preserve">TIC1992-PSP-2023 -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Sia Observa: </t>
    </r>
    <r>
      <rPr>
        <sz val="9"/>
        <color rgb="FF000000"/>
        <rFont val="Arial"/>
        <family val="2"/>
      </rPr>
      <t xml:space="preserve">https://siaobserva.auditoria.gov.co/guess/cto_ficha_resumen_guess.aspx?idc=8395837
</t>
    </r>
    <r>
      <rPr>
        <b/>
        <sz val="9"/>
        <color rgb="FF000000"/>
        <rFont val="Arial"/>
        <family val="2"/>
      </rPr>
      <t>Secop II:</t>
    </r>
    <r>
      <rPr>
        <sz val="9"/>
        <color rgb="FF000000"/>
        <rFont val="Arial"/>
        <family val="2"/>
      </rPr>
      <t xml:space="preserve"> https://community.secop.gov.co/Public/Common/GoogleReCaptcha/Index?previousUrl=https%3a%2f%2fcommunity.secop.gov.co%2fPublic%2fTendering%2fOpportunityDetail%2fIndex%3fnoticeUID%3dCO1.NTC.4542287%26isFromPublicArea%3dTrue%26isModal%3dFalse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TIC078-PSP-2023 </t>
    </r>
    <r>
      <rPr>
        <sz val="9"/>
        <color rgb="FF000000"/>
        <rFont val="Arial"/>
        <family val="2"/>
      </rPr>
      <t xml:space="preserve">- PRESTAR SERVICIOS PROFESIONALES A LA ADMINISTRACION DEPARTAMENTAL EN LA ATENCION DE INCIDENCIAS REPORTADAS A TRAVES DEL APLICATIVO MESA DE AYUDA, ASI COMO EN EL DESARROLLO DE ACTIVIDADES DE APOYO REFERENTE A PLANES, SOPORTE Y MEJORAMIENTO DE LA RED DE DATOS DE LA ADMINISTRACION CENTRAL DEPARTAMENTAL CON ENFASIS EN EL MONITOREO DE LA RED DE DATOS.
</t>
    </r>
    <r>
      <rPr>
        <b/>
        <sz val="9"/>
        <color rgb="FF000000"/>
        <rFont val="Arial"/>
        <family val="2"/>
      </rPr>
      <t>Link Publicacion:</t>
    </r>
    <r>
      <rPr>
        <sz val="9"/>
        <color rgb="FF000000"/>
        <rFont val="Arial"/>
        <family val="2"/>
      </rPr>
      <t xml:space="preserve">
</t>
    </r>
    <r>
      <rPr>
        <b/>
        <sz val="9"/>
        <color rgb="FF000000"/>
        <rFont val="Arial"/>
        <family val="2"/>
      </rPr>
      <t>Sia Observa:</t>
    </r>
    <r>
      <rPr>
        <sz val="9"/>
        <color rgb="FF000000"/>
        <rFont val="Arial"/>
        <family val="2"/>
      </rPr>
      <t xml:space="preserve"> https://siaobserva.auditoria.gov.co/guess/cto_ficha_resumen_guess.aspx?idc=7721407
</t>
    </r>
    <r>
      <rPr>
        <b/>
        <sz val="9"/>
        <color rgb="FF000000"/>
        <rFont val="Arial"/>
        <family val="2"/>
      </rPr>
      <t xml:space="preserve">Secop II: https://community.secop.gov.co/Public/Tendering/OpportunityDetail/Index?noticeUID=CO1.NTC.3731369&amp;isFromPublicArea=True&amp;isModal=False
</t>
    </r>
    <r>
      <rPr>
        <b/>
        <i/>
        <sz val="9"/>
        <color rgb="FF000000"/>
        <rFont val="Arial"/>
        <family val="2"/>
      </rPr>
      <t>NOTA: En el proceso contractual a corte de 30 de junio se ha ejecutado un total de $ 15.386.408, correspondiente a los contratos de prestacion de servicios numero TIC078-PSP-2023 y TIC1992-PSP-2023</t>
    </r>
  </si>
  <si>
    <r>
      <rPr>
        <b/>
        <sz val="11"/>
        <color theme="1"/>
        <rFont val="Calibri"/>
        <family val="2"/>
        <scheme val="minor"/>
      </rPr>
      <t>La evidencia se encuentra en el sigueinte link:</t>
    </r>
    <r>
      <rPr>
        <sz val="11"/>
        <color theme="1"/>
        <rFont val="Calibri"/>
        <family val="2"/>
        <scheme val="minor"/>
      </rPr>
      <t xml:space="preserve">
https://drive.google.com/drive/folders/1aw4C_V_deev-RWqFfqMrm80VDLh120mx</t>
    </r>
  </si>
  <si>
    <t xml:space="preserve">La secretaria TIC apoyo en:
-Instalacion puntos de red CRUE
Prueba de RED cableado de datos sala de crisis
</t>
  </si>
  <si>
    <r>
      <rPr>
        <b/>
        <sz val="11"/>
        <rFont val="Calibri"/>
        <family val="2"/>
        <scheme val="minor"/>
      </rPr>
      <t xml:space="preserve">La evidencia se encuentra en el sigueinte link:
</t>
    </r>
    <r>
      <rPr>
        <sz val="11"/>
        <rFont val="Calibri"/>
        <family val="2"/>
        <scheme val="minor"/>
      </rPr>
      <t xml:space="preserve">https://drive.google.com/drive/folders/1T-T89F4mv8Skou7r0CYpHPBhKkblny4a
 </t>
    </r>
  </si>
  <si>
    <t>Módulos diseñados, señalizados y adecuados.</t>
  </si>
  <si>
    <t>Registro Fotográficos de los módulos diseñados, señalizados y adecuados.</t>
  </si>
  <si>
    <t xml:space="preserve">La Secretaria TIC apoyó en:
-Apoyo en instalacion de punto de red Archivo CAD
Prueba ancho de banda carga Archivo 2
</t>
  </si>
  <si>
    <r>
      <rPr>
        <b/>
        <sz val="11"/>
        <rFont val="Calibri"/>
        <family val="2"/>
        <scheme val="minor"/>
      </rPr>
      <t xml:space="preserve">La evidencia se encuentra en el siguiente Link:
</t>
    </r>
    <r>
      <rPr>
        <sz val="11"/>
        <rFont val="Calibri"/>
        <family val="2"/>
        <scheme val="minor"/>
      </rPr>
      <t xml:space="preserve">https://drive.google.com/drive/folders/1p267vX3vk1mKgzGf-LnNjWO3eb3ZZBHq 
</t>
    </r>
  </si>
  <si>
    <t>Uso Intensivo de Tecnologías de la Información y Comunicación TIC</t>
  </si>
  <si>
    <t>Implementar una herramienta de Chat en Línea que permita dar respuesta oportuna.</t>
  </si>
  <si>
    <t>Contar con el personal idóneo y la herramienta establecida en el sistema de chat</t>
  </si>
  <si>
    <t>Para la implementación del Chat Virtual es necesario contar con el personal las 24 horas atendiendo y respondiendo las solicitudes, para poder realizar el software en tiempo real. Por lo tanto a corte de 30 de junio no se ha realizado ningun proceso en esta actividad.
Se cuenta con un canal de atencion y consulta a la ciudadania</t>
  </si>
  <si>
    <t>NA</t>
  </si>
  <si>
    <r>
      <t xml:space="preserve">Con corte al segundo trimestre 2023, en referente al link de atención al ciudadano y PQRD están publicados en la pagina web institucional: Link: https://www.quindio.gov.co
https://quindio.gov.co/atencion-a-la-ciudadania/peticiones-quejas-reclamos-y-denuncias
La secretaria TIC apoya este proceso a traves de las actividades realizadas en el contratos de prestacion de servicios:
TIC334-PSP-2023
</t>
    </r>
    <r>
      <rPr>
        <b/>
        <sz val="11"/>
        <color theme="1"/>
        <rFont val="Calibri"/>
        <family val="2"/>
        <scheme val="minor"/>
      </rPr>
      <t xml:space="preserve">OBJETO: </t>
    </r>
    <r>
      <rPr>
        <sz val="11"/>
        <color theme="1"/>
        <rFont val="Calibri"/>
        <family val="2"/>
        <scheme val="minor"/>
      </rPr>
      <t xml:space="preserve">PRESTAR LOS SERVICIOS PROFESIONALES A LA SECRETARIA TIC DEL DEPARTAMENTO DEL QUINDIO, EN LOS PROCESOS DE ADMINISTRACION, ACTUALIZACION Y TALLERES FORMATIVOS DE LA ESTRATEGIA DE GOBIERNO DIGITAL, ASI COMO EL APOYO EN LA PAGINA WEB INSTITUCIONAL E INDICADORES DEL MODELO INTEGRADO DE PLANEACION Y GESTION MIPG
</t>
    </r>
    <r>
      <rPr>
        <b/>
        <sz val="11"/>
        <color theme="1"/>
        <rFont val="Calibri"/>
        <family val="2"/>
        <scheme val="minor"/>
      </rPr>
      <t xml:space="preserve">Link SIA observa: </t>
    </r>
    <r>
      <rPr>
        <sz val="11"/>
        <color theme="1"/>
        <rFont val="Calibri"/>
        <family val="2"/>
        <scheme val="minor"/>
      </rPr>
      <t>https://siaobserva.auditoria.gov.co/guess/cto_ficha_resumen_guess.aspx?idc=7747468</t>
    </r>
    <r>
      <rPr>
        <b/>
        <sz val="11"/>
        <color theme="1"/>
        <rFont val="Calibri"/>
        <family val="2"/>
        <scheme val="minor"/>
      </rPr>
      <t xml:space="preserve">
Link Secop: </t>
    </r>
    <r>
      <rPr>
        <sz val="11"/>
        <color theme="1"/>
        <rFont val="Calibri"/>
        <family val="2"/>
        <scheme val="minor"/>
      </rPr>
      <t xml:space="preserve">https://community.secop.gov.co/Public/Tendering/OpportunityDetail/Index?noticeUID=CO1.NTC.3798305&amp;isFromPublicArea=True&amp;isModal=False
Estos procesos contractuales corresponden a la persona encargada del manejo de la pagina web institucional de la gobernacion. La cual tiene dentro de sus actividades la actualizacion de las diferentes secciones de la pagina web, dentro de ellas esta la actualizacion link de atención al ciudadano y PQRD.
</t>
    </r>
    <r>
      <rPr>
        <b/>
        <i/>
        <sz val="11"/>
        <color theme="1"/>
        <rFont val="Calibri"/>
        <family val="2"/>
        <scheme val="minor"/>
      </rPr>
      <t xml:space="preserve">NOTA: Se reporta el valor total de los contratos de prestacion de servicios realizados a corte de 30 de junio relacionados con la adminsitracin y/o actualizacion de la pagina web institucional, debido a que la actualizacion del link de atencion al ciudadano esta inmerso dentro de las obligaciones de estos contratos. </t>
    </r>
  </si>
  <si>
    <r>
      <rPr>
        <b/>
        <sz val="11"/>
        <color theme="1"/>
        <rFont val="Calibri"/>
        <family val="2"/>
        <scheme val="minor"/>
      </rPr>
      <t>La evidencia se encuentra en el sigueinte link:</t>
    </r>
    <r>
      <rPr>
        <sz val="11"/>
        <color theme="1"/>
        <rFont val="Calibri"/>
        <family val="2"/>
        <scheme val="minor"/>
      </rPr>
      <t xml:space="preserve">
https://drive.google.com/drive/folders/1VkuHipoWClmWbNT8dLSE61GG-hlJfDJe</t>
    </r>
  </si>
  <si>
    <t xml:space="preserve">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Información y Política de Datos Personales.
5. Carpeta Ciudadana Digital
</t>
  </si>
  <si>
    <r>
      <rPr>
        <b/>
        <sz val="11"/>
        <color theme="1"/>
        <rFont val="Calibri"/>
        <family val="2"/>
        <scheme val="minor"/>
      </rPr>
      <t>La evidencia se encuentra en el sigueinte link:</t>
    </r>
    <r>
      <rPr>
        <sz val="11"/>
        <color theme="1"/>
        <rFont val="Calibri"/>
        <family val="2"/>
        <scheme val="minor"/>
      </rPr>
      <t xml:space="preserve">
https://drive.google.com/drive/folders/1dcN5_xx-eUdTPv7NtFWo4ztrYm64yd7g</t>
    </r>
  </si>
  <si>
    <t xml:space="preserve">Para el segundo trimestre de la vigencia 2023, en segundo componente de Racionalización de Tramites, La secretaría de las Tecnologías de la Información y las Comunicaciones, no ha llevado a cabo ningun proceso </t>
  </si>
  <si>
    <t xml:space="preserve">Cuantificar el número y tipo de trámites realizados a través de la página web,  para determinar la demanda de los mismos por parte de la ciudadanía  </t>
  </si>
  <si>
    <t xml:space="preserve">Cuantificar el número y tipo de trámites realizados a través de la página web, realizados por los usuarios registrados. para determinar  la demanda de los mismos por parte de la ciudadanía  </t>
  </si>
  <si>
    <t xml:space="preserve">N.º de usuarios registrados
N.º de tramites realizados
</t>
  </si>
  <si>
    <t>Documentos que acrediten el numero y tipo de tramites demandados a través de la página web</t>
  </si>
  <si>
    <t>A corte de 30 de junio de 2023 se encuentran 69 tramites vigentes, de los cuales los tramites con mas frecuencia de solicitud por parte de los usuarios fueron un total de 19 tramites. Y el numero solicitantes fueron un total de 105 usuarios para estos tramites mas solicitados. 
Para los tramites soportes la ciudadania y/o empresas no requieren de usuarios o ya cuentan con ellos, por lo tanto no se haya evidencia de creación de nuevos usuarios.</t>
  </si>
  <si>
    <r>
      <rPr>
        <b/>
        <sz val="11"/>
        <color theme="1"/>
        <rFont val="Calibri"/>
        <family val="2"/>
        <scheme val="minor"/>
      </rPr>
      <t>La evidencia se encuentra en el sigueinte link:</t>
    </r>
    <r>
      <rPr>
        <sz val="11"/>
        <color theme="1"/>
        <rFont val="Calibri"/>
        <family val="2"/>
        <scheme val="minor"/>
      </rPr>
      <t xml:space="preserve">
https://docs.google.com/spreadsheets/d/1BJ3ao7QgC__hi56PYJWkx3wyFByfitQj/edit#gid=2059121853
https://docs.google.com/spreadsheets/d/1BJ3ao7QgC__hi56PYJWkx3wyFByfitQj/edit#gid=2059121853</t>
    </r>
  </si>
  <si>
    <t xml:space="preserve">Durante el ultimo cuatrimestre se tiene actualizados los mecanismos de accesibilidad a la información en el portal web https://quindio.gov.co/ para facilitar una mayor inclusión de personas en situación de discapacidad.
</t>
  </si>
  <si>
    <r>
      <rPr>
        <b/>
        <sz val="11"/>
        <color theme="1"/>
        <rFont val="Calibri"/>
        <family val="2"/>
        <scheme val="minor"/>
      </rPr>
      <t>La evidencia se encuentra en el sigueinte link:</t>
    </r>
    <r>
      <rPr>
        <sz val="11"/>
        <color theme="1"/>
        <rFont val="Calibri"/>
        <family val="2"/>
        <scheme val="minor"/>
      </rPr>
      <t xml:space="preserve">
https://drive.google.com/drive/folders/1Sen0LF5YzfDCc2i2NSW8LZVqRT7JKi98 </t>
    </r>
  </si>
  <si>
    <t>Ofrecer puntos de acceso comunitario a las tecnología de la información y las comunicaciones en los diferentes sectores urbanos del departamento del Quindío</t>
  </si>
  <si>
    <t>Brindar servicio de acceso y uso de tecnologías de la información y comunicaciones</t>
  </si>
  <si>
    <t xml:space="preserve">N.º  de Puntos  de acceso comunitario en zonas urbanas funcionando </t>
  </si>
  <si>
    <t xml:space="preserve">Registro de asistencia y fotográfico  de puntos de acceso comunitario en zonas urbanas funcionando </t>
  </si>
  <si>
    <t>La Secretaría de las Tecnologías de la Información y las Comunicaciones  llevó a cabo el mantenimiento preventivo y correctivo de los equipos tecnológicos en 9 centros de acceso comunitarios urbanos (Puntos Vive Digital - PVD) del departamento del Quindío. Lo anterior con el fin de tener estos centros de acceso comunitario urbanos funcionando de manera óptima, con todos sus equipos tecnológicos en buen estado y de esta manera beneficiar a toda la población del departamento. 
Los centros de acceso comunitarios urbanos (PVD) intervenidos fueron: 
1.Vive La Centenario Armenia. 
2.Instituto Tecnológico Calarcá.
3. San bernardo en Calarcá.
4.Institución Educativa San José Circasia.
5. Instituto Montenegro.
6. Instituto Montenegro - Marco Fidel Suárez. 
7. Institución- Baudilio Montoya  - Barcelona.
8. Institución - María Inmaculada - Quimbaya.
9. Instituto Quimbaya.</t>
  </si>
  <si>
    <r>
      <rPr>
        <b/>
        <sz val="11"/>
        <color theme="1"/>
        <rFont val="Calibri"/>
        <family val="2"/>
        <scheme val="minor"/>
      </rPr>
      <t>La evidencia se encuentra en el sigueinte link:</t>
    </r>
    <r>
      <rPr>
        <sz val="11"/>
        <color theme="1"/>
        <rFont val="Calibri"/>
        <family val="2"/>
        <scheme val="minor"/>
      </rPr>
      <t xml:space="preserve">
https://drive.google.com/drive/folders/1KoMA6h6yy9_jA_lUiUVisHi5dKjrRo4S </t>
    </r>
  </si>
  <si>
    <t>Capacitar personas y/o entidades (publicas y privadas) de la comunidad en la modalidad de teletrabajo a través de las TIC</t>
  </si>
  <si>
    <t>Con corte a 30 de junio, la Secretaría de las Tecnologías de la Información y las Comunicaciones capacitó un total de 48 personas y/o entidades (públicas y privadas) en teletrabajo en temas como manejo de base de datos, apertura y cierre de ventas.
En este proceso se llevo a cabo en los diferentes puntos vive digital del departamento del Quindío.</t>
  </si>
  <si>
    <r>
      <rPr>
        <b/>
        <sz val="11"/>
        <color theme="1"/>
        <rFont val="Calibri"/>
        <family val="2"/>
        <scheme val="minor"/>
      </rPr>
      <t>La evidencia se encuentra en el sigueinte link:</t>
    </r>
    <r>
      <rPr>
        <sz val="11"/>
        <color theme="1"/>
        <rFont val="Calibri"/>
        <family val="2"/>
        <scheme val="minor"/>
      </rPr>
      <t xml:space="preserve">
https://drive.google.com/drive/folders/1hpo2om7OwPgIMB9hUisHsIrQyNyebqW6
</t>
    </r>
  </si>
  <si>
    <t>Capacitar y/o formar personas a través de programas TIC en diferentes sectores del departamento, con énfasis en inclusión social y generacional</t>
  </si>
  <si>
    <t>Capacitar y/o formar 7.000  personas a través de programas TIC en diferentes sectores del departamento, con énfasis en inclusión social y generacional</t>
  </si>
  <si>
    <t>Personas en tecnologías de la información y las comunicaciones capacitadas</t>
  </si>
  <si>
    <t>Con corte a 30 de junio, la Secretaría de las Tecnologías de la Información y las Comunicaciones a través del equipo de modelo integrador capacitó a un total de 3891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Robótica Educativa: 1021 niños capacitados.
2. Emprendedores Digitales, Feria TIC: 643 Personas capacitadas.
3. Mujeres TIC - Startup: 363 Personas capacitadas.
4. Población Digital - Grupo Narp (Negros, Afrodescendientes, Raizales y Palenqueros): 356 Personas capacitadas.
5. Programa 50 Plus: 137 Personas capacitadas.
6. Brigadas Digitales - 1371 Personas Capacitadas.</t>
  </si>
  <si>
    <r>
      <rPr>
        <b/>
        <sz val="11"/>
        <color theme="1"/>
        <rFont val="Calibri"/>
        <family val="2"/>
        <scheme val="minor"/>
      </rPr>
      <t>La evidencia se encuentra en el sigueinte link:</t>
    </r>
    <r>
      <rPr>
        <sz val="11"/>
        <color theme="1"/>
        <rFont val="Calibri"/>
        <family val="2"/>
        <scheme val="minor"/>
      </rPr>
      <t xml:space="preserve">
https://drive.google.com/drive/folders/1IZ56j_6lWDnxH-THO75n_qUwxj-9hDrM</t>
    </r>
  </si>
  <si>
    <t xml:space="preserve">Por medio de una encuentra de, utilizado como un mecanismo de evaluación y de atención al ciudadano que se generen automáticamente por medio de una encuesta.
</t>
  </si>
  <si>
    <r>
      <rPr>
        <b/>
        <sz val="11"/>
        <color theme="1"/>
        <rFont val="Calibri"/>
        <family val="2"/>
        <scheme val="minor"/>
      </rPr>
      <t>La evidencia se encuentra en el sigueinte link:</t>
    </r>
    <r>
      <rPr>
        <sz val="11"/>
        <color theme="1"/>
        <rFont val="Calibri"/>
        <family val="2"/>
        <scheme val="minor"/>
      </rPr>
      <t xml:space="preserve">
 https://drive.google.com/drive/folders/17mWzX_5MUGuP44JBkgBjp2vqZ4IO31BR
</t>
    </r>
  </si>
  <si>
    <t xml:space="preserve">Implementar un sistema de información web que permita la atención de los usuarios,  con la información necesaria,  así como gestionar  las diferentes solicitudes que se realicen, referentes a los tramites  y/o OPA que se brinden en el edificio del centro administrativo departamental.                                                                              </t>
  </si>
  <si>
    <t xml:space="preserve">Desde las redes sociales de la Secretarìa de Turismo Industria y Comercio,  diariamente se genera contenido que es del interes de los empresarios del sector y de la ciudadania en general, como convocatorias, informacion de eventos y la promocion del destino y los empresarios.  ademas en el micro sitio se alimenta cada semana o dos semanas con las noticias mas relevantes </t>
  </si>
  <si>
    <t xml:space="preserve">https://quindio.gov.co/inicioturismo
https://www.facebook.com/SecretariaTurismoIndustriaComercioQuindio
https://instagram.com/turismo.quindio?igshid=YmMyMTA2M2Y=
</t>
  </si>
  <si>
    <t xml:space="preserve">Durante el trimestre Se realizaron campañas, donde se dio a conocer a los empresarios del sector, la ruta de la formalidad turistica en los siguientes municipios del departamento. Salennto, Circasia y Montengro, en donde se impactaron 74 hoteles. donde Se adjuntan evidencias de las actividades. </t>
  </si>
  <si>
    <t>EVIDENCIA 2</t>
  </si>
  <si>
    <t>1,933,936,000</t>
  </si>
  <si>
    <t xml:space="preserve">Sin ejecucion </t>
  </si>
  <si>
    <t>3,500,000,000</t>
  </si>
  <si>
    <t>397,367,952</t>
  </si>
  <si>
    <t>1,800,000,000</t>
  </si>
  <si>
    <t>1,775,510,001</t>
  </si>
  <si>
    <t>para sentencias $ 1.500.000.000  Total $1.500.000.000</t>
  </si>
  <si>
    <t xml:space="preserve">se remiten matrices las cuales contienen los procesos judiciales en los que es parte del Departamento del Quindio como accionado:  Tutelas:  528 Medios de control:   180.  </t>
  </si>
  <si>
    <t>Secretaría de Planeación- Secretaría Privada  - Secretarías Sectoriales</t>
  </si>
  <si>
    <r>
      <t xml:space="preserve">En la vigencia 2019 se realizó la Rendición Pública de Cuentas finalizando dicha vigencia de conformidad con la Ordenanza 010 de 2019 que estipula que el último año de gobierno el proceso de rendición de cuentas se realizá en el último mes. Esta se puede verificar en el empalme correspondiente. https://www.quindio.gov.co/modelo-integrado-de-planeacion/encuesta-de-satisfaccion.
</t>
    </r>
    <r>
      <rPr>
        <b/>
        <sz val="11"/>
        <color theme="1"/>
        <rFont val="Calibri"/>
        <family val="2"/>
        <scheme val="minor"/>
      </rPr>
      <t>Para vigencia 2021</t>
    </r>
    <r>
      <rPr>
        <sz val="11"/>
        <color theme="1"/>
        <rFont val="Calibri"/>
        <family val="2"/>
        <scheme val="minor"/>
      </rPr>
      <t xml:space="preserve">, Gobierno Departamental adelantó el proceso de rendición pública de cuentas a la ciudadanía el 25 DE MAYO DE 2021, dónde realizó una audiencia pública de manera presencial en el municipio de Armenia, en la cual confluyeron actores sociales, institucionales y políticos, y de manera descentralizada con transmisión directa de manera virtual y con cubrimiento del Canal Telecafé al resto de los municipios del departamento del Quindío, alcanzando una amplia participación ciudadana, permitiéndonos evidenciar los mayores logros de la gestión en el marco de nuestro Plan de Desarrollo. En total se contó con un acompañamiento 360 personas de manera presencial en cada uno de los doce municipios del departamento, y de manera virtual un promedio de 300 personas, y el video de la audiencia pública ha alcanzado las 7200 reproducciones. Por último, se tuvo la oportunidad de responder diversas preguntas de la ciudadanía junto con el equipo de gobierno durante la transmisión, aclarando diferentes dudas sobre la gestión del gobierno; así mismo, se tomaron las PQR`S de la ciudadanía las cuales fueron tomadas como derechos de petición y se brindó respuesta de forma clara y de fondo.  La evidencia se encuentra : https://quindio.gov.co/rendicion-publica-cuentas/vigencia-2020
</t>
    </r>
    <r>
      <rPr>
        <b/>
        <sz val="11"/>
        <color theme="1"/>
        <rFont val="Calibri"/>
        <family val="2"/>
        <scheme val="minor"/>
      </rPr>
      <t xml:space="preserve">Para vigencia 2022, </t>
    </r>
    <r>
      <rPr>
        <sz val="11"/>
        <color theme="1"/>
        <rFont val="Calibri"/>
        <family val="2"/>
        <scheme val="minor"/>
      </rPr>
      <t xml:space="preserve">la administración departamental realizó el evento de Rendición Pública de Cuentas para vigencia 2021, el día 29 de junio de 2022 en el Centro Cultural Metropolitano de Convenciones y en los once municipios del departamento; donde se brindó a la ciudadanía la información de los principales logros con un promedio de participación presencial de 894 personas en todo el departamento. Igualmente, se tuvo presencia en los Centros Comerciales de la ciudad (Portal del Quindío, Unicentro, Calima) con el objetivo de llegar a más personas, dando a conocer la gestión del gobernador. https://quindio.gov.co/rendicion-publica-cuentas/vigencia-2021?view=article&amp;id=24921:principales-logros-rendicion-de-cuentas-vigencia-2022&amp;catid=2.
Las evidencias se adjuntaron para el seguimiento con corte a 30 de junio de 2022. 
La evidencia correspondiente se suministro en el anterior seguimiento.                                                                                                                                                                                                                 </t>
    </r>
    <r>
      <rPr>
        <b/>
        <sz val="11"/>
        <color theme="1"/>
        <rFont val="Calibri"/>
        <family val="2"/>
        <scheme val="minor"/>
      </rPr>
      <t xml:space="preserve">Para vigencia 2023; a) </t>
    </r>
    <r>
      <rPr>
        <sz val="11"/>
        <color theme="1"/>
        <rFont val="Calibri"/>
        <family val="2"/>
        <scheme val="minor"/>
      </rPr>
      <t xml:space="preserve">Se tiene establecido realizar cuatro encuentros de Rendición Publica de Cuentas 1. Vigencia 2022, 2. Vigencia 2023, 3. Rendición Pública de Cuentas de niños, niñas, adolescentes y jóvenes de la vigencia 2020 - 2023 y una última Rendición de la gestión del cuatrienio.
</t>
    </r>
    <r>
      <rPr>
        <b/>
        <sz val="11"/>
        <color theme="1"/>
        <rFont val="Calibri"/>
        <family val="2"/>
        <scheme val="minor"/>
      </rPr>
      <t xml:space="preserve">b) </t>
    </r>
    <r>
      <rPr>
        <sz val="11"/>
        <color theme="1"/>
        <rFont val="Calibri"/>
        <family val="2"/>
        <scheme val="minor"/>
      </rPr>
      <t xml:space="preserve">Se han realizados dos encuentros presenciales con el equipo de aprestamiento (el 13 de marzo a las 02:30 pm y 21 de abril 09:00 am), se tiene establecido que de deben de hacer la de vigencia 2022 y la de la Secretaría de Familia antes del 30 de junio. Las principales tematicas de las reuniones son: Puesta en escena en cada uno de los municipios del departamento, imagen corporativa, Validación base de datos - actores a intervenir, tarjeta de invitación del evento, elaboración Plan Estrategico de comunicaciones, Propuesta de NODO frente al sistema Nacional de Rendición Pública de Cuentas, además de costear la propuesta que se hace para toda la logistica y públicidad de la Rendición Pública de Cuentas.  
</t>
    </r>
    <r>
      <rPr>
        <b/>
        <sz val="11"/>
        <color theme="1"/>
        <rFont val="Calibri"/>
        <family val="2"/>
        <scheme val="minor"/>
      </rPr>
      <t xml:space="preserve">c) </t>
    </r>
    <r>
      <rPr>
        <sz val="11"/>
        <color theme="1"/>
        <rFont val="Calibri"/>
        <family val="2"/>
        <scheme val="minor"/>
      </rPr>
      <t xml:space="preserve">La Secretaría de Planeación ha llevado a cabo dos reuniones virtuales (viernes 31 de marzo a las 09:30 am y miercoles 12 de abril a las 09:30 pm) dando a conocer a todos los que hacen parte de la gobernación la normatividad establecida para el tema de Rendición de Cuentas.     
</t>
    </r>
    <r>
      <rPr>
        <b/>
        <sz val="11"/>
        <color theme="1"/>
        <rFont val="Calibri"/>
        <family val="2"/>
        <scheme val="minor"/>
      </rPr>
      <t xml:space="preserve">d) </t>
    </r>
    <r>
      <rPr>
        <sz val="11"/>
        <color theme="1"/>
        <rFont val="Calibri"/>
        <family val="2"/>
        <scheme val="minor"/>
      </rPr>
      <t xml:space="preserve">La Secretaría Privada realizo una reunión con su equipo de directores y asesores de despacho ( el día 11 de abril a las 09:30 am) para establecer los parametros y planear las actividades que sean necesarias.
</t>
    </r>
    <r>
      <rPr>
        <b/>
        <sz val="11"/>
        <color theme="1"/>
        <rFont val="Calibri"/>
        <family val="2"/>
        <scheme val="minor"/>
      </rPr>
      <t xml:space="preserve">e) </t>
    </r>
    <r>
      <rPr>
        <sz val="11"/>
        <color theme="1"/>
        <rFont val="Calibri"/>
        <family val="2"/>
        <scheme val="minor"/>
      </rPr>
      <t>Desde la Secretaría privada se realizo una socialización con su equipo de trabajo para dar a conocer la normatividad de la Rendición Píblica de cuentas el día 27 de marzo de 2023.
f</t>
    </r>
    <r>
      <rPr>
        <b/>
        <sz val="11"/>
        <color theme="1"/>
        <rFont val="Calibri"/>
        <family val="2"/>
        <scheme val="minor"/>
      </rPr>
      <t xml:space="preserve">) </t>
    </r>
    <r>
      <rPr>
        <sz val="11"/>
        <color theme="1"/>
        <rFont val="Calibri"/>
        <family val="2"/>
        <scheme val="minor"/>
      </rPr>
      <t xml:space="preserve">La Secretaria de familia llevo a cabo una jornada de trabajo el día 23 de marzo del 2023 de 9am a 5 de la tarde en el Centro Cultural Metropolitano de Convenciones para dar a conocer todo el proceso relacionado con la Rendición pública de cuentas de niños, niñas, adolescentes y jóvenes de la vigencia 2020-2023. 
</t>
    </r>
    <r>
      <rPr>
        <b/>
        <sz val="11"/>
        <color theme="1"/>
        <rFont val="Calibri"/>
        <family val="2"/>
        <scheme val="minor"/>
      </rPr>
      <t xml:space="preserve">II TRIMESTRE 2023
</t>
    </r>
    <r>
      <rPr>
        <sz val="11"/>
        <color theme="1"/>
        <rFont val="Calibri"/>
        <family val="2"/>
        <scheme val="minor"/>
      </rPr>
      <t xml:space="preserve">g) Se llevarón a cabo las reuniones de aprestamiento con la Secretaría de Planeación los días 3.  Acta de Aprestamiento 003 - 4 mayo 2023 4. Acta de Aprestamiento 004 - 19 mayo 2023. 5. Acta de Aprestamiento 005 - 30 mayo 2023. 6. Acta de Aprestamiento 006 - 13 junio 2023.
h) Se llevo a cabo la reunión para establecer el nodo de Agricultura el día 26 de mayo de 2023.
i) Desde la Secretaría Privada se apoyó en todo el proceso de convocatoria, con el objetivo de cumplir  con una buena asistencia de la ciudadanía el día del evento. 
j) Se apoyó en todo el proceso logistico para llevar acabo el evento de Rendición Pública de Cuentas 2023, la cual fue llevada a cabo el día 21 de junio en el Centro Cultural Metropolitano de Convenciones.
Se hace aclaración que desde la Secretaría Privada no se tiene asignado un presupuesto específico para el tema de Rendición Pública de Cuentas, sin embargo el apoyó brindado desde nuestra secretaría es logistico y operativo. </t>
    </r>
  </si>
  <si>
    <t xml:space="preserve">Registro fotográfico de los pendones ubicados a la entrada de edificio de la Administración Departamental y Sede de Atención al Servicio al Ciudadano  </t>
  </si>
  <si>
    <t>Secretaría Administrativa (Dirección de Recursos Físicos) - Secretaría Privada(Comunicaciones)</t>
  </si>
  <si>
    <t>Para esta actividad en los seguimientos anteriores se ha mencionado que desde la Secretaría Privada no se tiene destinado presupuesto especifico a esta labor, sin embargo se le puede dar cumplimiento de manera articulada con la Secretaria Administrativa, en donde la Dirección de Comunicaciones puede apoyar con el insumo comunicativo y de diseño.</t>
  </si>
  <si>
    <t xml:space="preserve">Para esta actividad como se mencionaba en el anterior seguimiento, la Secretaria Privada no cuenta con presupuesto asignado a esta acción, sin embargo desde la Dirección de Comunicaciones se puede brindar apoyo en la elaboración de diseños para pendones o material gráfico. </t>
  </si>
  <si>
    <t>Secretaría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</si>
  <si>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</si>
  <si>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 xml:space="preserve">Secretaría Privada - Dirección Gestión estrategica </t>
  </si>
  <si>
    <r>
      <rPr>
        <b/>
        <sz val="11"/>
        <color theme="1"/>
        <rFont val="Calibri"/>
        <family val="2"/>
        <scheme val="minor"/>
      </rPr>
      <t xml:space="preserve">Para vigencia 2020 </t>
    </r>
    <r>
      <rPr>
        <sz val="11"/>
        <color theme="1"/>
        <rFont val="Calibri"/>
        <family val="2"/>
        <scheme val="minor"/>
      </rPr>
      <t xml:space="preserve">la dirección de Oficina Privada realizo treinta y tres 33 encuentros ciudadanos en los diferentes municipios del departamento.
</t>
    </r>
    <r>
      <rPr>
        <b/>
        <sz val="11"/>
        <color theme="1"/>
        <rFont val="Calibri"/>
        <family val="2"/>
        <scheme val="minor"/>
      </rPr>
      <t>Se llevó a cabo para vigencia 2021</t>
    </r>
    <r>
      <rPr>
        <sz val="11"/>
        <color theme="1"/>
        <rFont val="Calibri"/>
        <family val="2"/>
        <scheme val="minor"/>
      </rPr>
      <t xml:space="preserve"> a corte 31 de diciembre, 30 encuentros ciudadanos en diferentes municipios y escenarios del departamento ( Circasia, Génova, Buenavista, Córdoba, Pijao, Salento, Calarcá- La Virginia, Pueblo Tapao- Finca el Agrado, Montenegro, Boquia, Filandia, La Tebaida, Centro Cultural Metropolitano de Convenciones, Gobernación del Quindío, salón de Gobernadores y sala de juntas secretaria del Interior, salón Bolívar, centro de acopio AGRIQUIN), tratando diferentes temas:
Entrega de equipos tecnológicos eventos en Instituciones Educativas, ejecución de Alianzas Productivas para fortalecer el agro quindiano, fortalecimiento de los Café Mujer, entrega de viviendas a familias del resguardo Embera Chamí, entrega de ayudas productivas y maquinarias a familias beneficiadas, encuentros con la comunidad LGBTI, mesas de coordinación de derechos humanos, evento de Rendición Pública de Cuentas Vigencia 2020, encuentros y seguimiento al Paro Nacional, encuentros con las madres cuidadoras de personas con discapacidad, encuentros con grupos de adultos mayores, Mesa Departamental de Participación de Niños, Niñas y Adolescentes, mesas de trabajo con el grupo de artesanos del departamento, mercados campesinos en los municipios, encuentros con cabildo indígenas, encuentros con productores agropecuarios y caficultores, ferias empresariales, cooperación internacional de mujeres, activaciones económicas y encuentros empresariales; distribuidas de la siguiente manera: 6 en el mes de febrero, 4 en el mes de marzo, 7 en el mes de abril, 3 en el mes de mayo, 4 en el mes de junio, 1 en el mes de julio, 1 en el mes de agosto, 1 en el mes de septiembre, 1 en el mes de octubre y 2 en el mes de noviembre. 
Las correspondientes evidencias se encuentran en la página de la gobernación del Quindío para las vigencias 2020 y 2021. El informe de gestión para vigencia 2022 se realizará para corte 31 de diciembre.
</t>
    </r>
    <r>
      <rPr>
        <b/>
        <sz val="11"/>
        <color theme="1"/>
        <rFont val="Calibri"/>
        <family val="2"/>
        <scheme val="minor"/>
      </rPr>
      <t>Y para vigencia 2022,</t>
    </r>
    <r>
      <rPr>
        <sz val="11"/>
        <color theme="1"/>
        <rFont val="Calibri"/>
        <family val="2"/>
        <scheme val="minor"/>
      </rPr>
      <t xml:space="preserve"> • 30 Encuentros Ciudadanos realizados, en el proceso de ejecución del proyecto de fortalecimiento de las capacidades institucionales de la administración departamental del Quindío con el equipo de trabajo:
1. Modernización de la educación en los municipios del departamento del Quindío con la entrega de las AULAS STEAM -Secretaría TIC febrero 03,08,11,14,16 y 24 de marzo.
2. Ferias de atención y servicio al ciudadano -Activaciones económicas y empleo Feria de Atención y servicio al ciudadano 
a) "Nos metimos al barrio"  19 de Febrero 
b) Activación económica municipio de Montenegro 07 de mayo
c) Activación económica municipio de Córdoba 09 de julio de 2022. 
d) Caravana de Activación Económica Pijao- 29 de Octubre
e) Festival del Maíz. 13 de agosto Barcelona
f) Feria de Emprendimiento Jóvenes. 26 de Agosto Salento
3. Programa BIENESTAR MAYOR - Casa del Adulto Mayor Humberto López Vásquez – Córdoba Quindío 23 de febrero.
4. Socialización del programa EnamorArte 2022. 28 de febrero.
5. Segunda entrega de maquinaria para beneficio de café, en beneficio de 50 mujeres cafeteras. 03 de marzo.
6. Primer encuentro colectivo RAP ARMENIA en su primer “HIP – HOP al parque. 19 de abril
7. Homenaje a la niñez “Quindío Territorio de Crianza Amorosa” Festival de crianza amorosa + juego. Del 18 al 30 de abril.
8. Feria Ambiental. 29 de abril.
9. "Celebraciones:
a) Conmemoración del mes de la familia  en los municipios de la Tebaida, Quimbaya, Armenia, y Circasia. 13, 17, 23, 25, 26 y  28 de mayo.
b) Celebraciones: Homenaje a las madres adultas mayores en el Centro Cultural Metropolitano de Convenciones. 31 de mayo. - celebración de los 50 años de Garay Lo Viste, en el Centro Cultural Metropolitano de convenciones. 3 de junio.
c) Celebración día de la familia COMDATA. Colegio Baudilio Montoya Calarcá 16 de julio"
10. Fortalecimiento de 40 familias que realizan los procesos de siembra y recolección de hortalizas en el municipio de Córdoba - Asociación Procor. 16 de mayo.
11. Diseñar y ejecutar la estrategia “TU Y YO DE LA MANO” a través de jornada deportiva con la compañía del Club balón mano Cuyabros y la administración departamental - en Institución Educativa Teresita sede Luis Carlos galán. 21 de mayo.
12. Jornada de entrega de insumos a la Asociación de Productores y Comercializadores Agropecuarios (ASOPYCA) en el marco de las alianzas productivas en fase I, siendo 40 familias beneficiadas en municipio de Salento, Quindío. 25 de mayo.
13. Mesa de concertación departamental con diferentes cabildos indígenas con el objetivo de brindar un espacio de diálogo para conocer las necesidades de la comunidad y así garantizar la seguridad y calidad de vida de los pueblos indígenas. 13 de junio.
14. Visitas empresariales en el Departamento
a) Visita Empresarial a Curtiembres de la María. 15 de junio.                    
b) Café Quindío 05 de agosto de 2022.
c) Visita COMDATA 05 de agosto de 2022.
d) Visita empresarial Yolis- 27 de Octubre
e) Visita Berlham 02 de noviembre 2022.
f) Visita Don Pollo 02 de noviembre 2022.
g) Visita empresarial Icono- 09 de Noviembre
h) Visita Quebrada negra Calarcá- Queda pendiente
i) Visita a Fritomix 13 de diciembre"
15. Evento Audiencia Pública de Rendición Pública de Cuentas vigencia 2021 29 de junio
16. III Feria empresarial mujeres TIC Centro de Convenciones. 15,16, 17 de julio
17. Charla Trading. 31 de julio Centro de Convenciones 
18. FESTIC. 30 y 31 de Agosto Centro de Convenciones
19. Sueña en grande, actividad en conjunto con la Institución Educativa Rufino Cuervo en el Centro Cultural Metropolitano de Convenciones, el día 02 de septiembre del 2022.       
20. Festival Gastronómico. La Tebaida 15 Octubre
21. Miss Earth Belleza encanto. 23 de octubre Centro de Convenciones"
22. Toma de municipios del Departamento
a) Toma municipio Quimbaya- 01 de Noviembre 
b) Toma municipio Buenavista- 24 de Noviembre
c) Toma municipio Córdoba- 12 de Noviembre 
d) Toma de municipio Circasia- 25 de Noviembre
f) Toma de municipio Filandia- 02 de Diciembre
23. En el municipio de Salento, Quindío se llevó a cabo expo jóvenes, el día 26 de agosto de 2022.
24. Día de niño- 30 Oct Parques de bolívar y 31 de oct Barrio Popular
25. Cae a La Feria - Feria de oportunidades juveniles 23 de noviembre
26. Feria del sticker. 3 de Diciembre Alto del rio Calarcá.
27. Feria de Emprendimiento en el Hotel las Camelias 06 de diciembre
28. Caravanas navideñas diciembre 09 (Urb. la Milagrosa, los Quindos, la Virginia), Diciembre12 (Barrios: Nuevo Horizonte, Portal del Edén Alto, Bosques de Pinares), diciembre 13 (Barrios: el Recreo, Las colinas, La Cecilia), diciembre 14 (Barrios: Rojas Pinilla, Villa Carolina 2, la Patria) y diciembre 15 (Barrios: Belencito, La miranda, Pinares).
29. Campaña de sensibilización promoción y prevención para la garantía de los derechos de los Niños, Niñas, Adolescentes y familias vulnerables. Diciembre 12.
30. Novenas navideñas.
</t>
    </r>
    <r>
      <rPr>
        <b/>
        <sz val="11"/>
        <color theme="1"/>
        <rFont val="Calibri"/>
        <family val="2"/>
        <scheme val="minor"/>
      </rPr>
      <t>"Para vigencia 2023</t>
    </r>
    <r>
      <rPr>
        <sz val="11"/>
        <color theme="1"/>
        <rFont val="Calibri"/>
        <family val="2"/>
        <scheme val="minor"/>
      </rPr>
      <t xml:space="preserve"> en el proyecto de Fortalecimiento de  las capacidades institucionales de la administración departamental del Quindío con el equipo de trabajo se ha venido trabajando en generar un plan de trabajo para dar cumplimiento a la meta estratégica de la Secretaría Privada en cada uno de sus encuentros ciudadanos:
a) Se han realizado tres (03) eventos de encuentros ciudadanos en Armenia 
1. Feria de mujeres grandiosas 11 de marzo.
2. Un día para el adulto mayor   31 de marzo. 
3. Feria Empresarial de Mujeres TICS  del 18 al 20 de marzo. 
Se continuará desarrollando el cronograma de trabajo de los eventos. 
Dentro de otras actividades se han realizado:
b) Se realizaron visitas empresariales en diferentes comunas de la ciudad de Armenia con el objetivo de conocer las diferentes actividades y fomentar gestión empresarial en el departamento así: comuna 1: 17, comuna 2: 8, comuna 3: 3, comuna 4: 12, comuna 5: 11, comuna 6: 8, comuna 7: 23, comuna 8: 5, comuna 9: 6, comuna 10: 20 visitas a empresas.  
igualmente se seleccionarán unas empresas para que el Gobernador del Quindío  con el objetivo de visibilizar y contribuir a la dinámica económica del departamento, la región y en la búsqueda de generar espacios de dialogo que permitan identificar las necesidades de cada uno de los sectores de nuestra productividad realice ya visitas personalizadas."
Se anexa la evidencia correspondiente, para el primer encuentro de mujeres grandiosas, no se pudo obtener evidencia fotográfica.
</t>
    </r>
    <r>
      <rPr>
        <b/>
        <sz val="11"/>
        <color theme="1"/>
        <rFont val="Calibri"/>
        <family val="2"/>
        <scheme val="minor"/>
      </rPr>
      <t xml:space="preserve">II TRIMESTRE 2023
</t>
    </r>
    <r>
      <rPr>
        <sz val="11"/>
        <color theme="1"/>
        <rFont val="Calibri"/>
        <family val="2"/>
        <scheme val="minor"/>
      </rPr>
      <t xml:space="preserve">Para este segundo trimestre de la vigencia, la Secretaría Privada en su proyecto de fortalecimiento de las capacidades institucionales, se realizaron los siguientes encuentros ciudadanos:
4. Toma corregimiento La India- Filandia./ 15 de abril
5. Amor y civismo por Barcelona./15 de abril 
6. Obra de teatro sobre el Bullying"¿Quieres ser el villano?" centro de convenciones./20 de abril
7. Feria de Empleo parque laureles Arm./22 de abril
8. Celebración Día del niño, IE Simón Bolívar Quimbaya./ 21 de abril
9. Visita Empresarial predio La Bretaña./ 26 de abril 
10. Celebración día del niño, Barrio Nuevo Armenia, Quindío Corazón de la Felicidad./ 29 de abril
11. Feria de Emprendimiento Barrio Alfonso López Arm./ 06 de mayo
12. Caravana de Activación Económica, Sector la Estación Tebaida./ 13 de mayo
13. Feria artesanal y gastronómica Barrio Granada Arm./ 03 de junio 
14. Audiencia Pública de Rendición de Cuentas Vigencia 2022/ Centro de Convenciones
15.  Feria empresarial y de emprendimiento, B Bosques de Pinares/ 24 de junio 
para un total de quince encuentros ciudadanos para el primer semestre del año, con el equipo de trabajo se continuará dando cumplimiento con esta meta.
</t>
    </r>
  </si>
  <si>
    <t xml:space="preserve">Informe de Visita técnica Con Diagnostco elaborado </t>
  </si>
  <si>
    <t>$ 48.255.000</t>
  </si>
  <si>
    <t>$58.398.000</t>
  </si>
  <si>
    <t xml:space="preserve">EL PROCESO DE CONTRATACIÓN CORRESPONDIENTE AL CONTRATO DE SUMINISTRO DE ARTICULOS DE FERRETERIA CON ACTA DE INICIO ORDEN DE COMPRA No. 106777 DEL 2023 TUVO FECHA DE INICIO EL 18 DE ABRIL DEL 2023 Y FECHA DE TERMINACIÓN DEL 29 DE DICIEMBRE DEL PRESENTE AÑO, A TRAVÉS DE ESTE CONTRATO SE PROYECTA EJECUTAR LAS ACCIONES PARA EL CUMPLIMIENTO DE ESTA ACTIVIDAD EN EL SEGUNDO TRIMESTRE DEL AÑO 2023, ARTICULANDO EL DISEÑO CON LAS ANTERIORES METAS. EVIDENCIA 3. 
</t>
  </si>
  <si>
    <t>Actualmente nos encontramos en la suscripcion de los 40  convenios  de las organizaciones , que resultaron ganadoras de la convocatoria departamental de concertación y el pago de 19 estímulos al igual que el pago de las 34 confinaciones a las organizaciones ganadoras de la convocatoria de concertación Nacional ,los cuales todos estos nos permitan visibilizar las actividades culturales de sector al igual que su propio fortalecimiento.</t>
  </si>
  <si>
    <t xml:space="preserve">
Se dio apertura  a las convocatorias departamental de concertación y estímulos, con una bolsa de $ 1.516.000.000 aproximadamente,los cuales estan en processo de suscripcion .
se han realizado producciones con  la participación de los trovadores en diferentes municipios apoyando las ferias , eventos de I.E  y en la media maratón, como visibilizacion de arte del Quindío.  
Esta meta tuvo una adicción al presupuesto para realizar la contratación de una banda departamental de música la cual promueve las músicas en el departamento y ayuda con la formación de los jóvenes en las instituciones educativas del departamento.
.</t>
  </si>
  <si>
    <r>
      <t xml:space="preserve">Dentro del programa de formacion informal se siguen realizando las capacitaciones en danza , teatro, misica de cuerda, artes plasticas, en los  doce municipios del departamento , contando con </t>
    </r>
    <r>
      <rPr>
        <b/>
        <sz val="11"/>
        <color theme="1"/>
        <rFont val="Calibri"/>
        <family val="2"/>
        <scheme val="minor"/>
      </rPr>
      <t xml:space="preserve"> 5344</t>
    </r>
    <r>
      <rPr>
        <sz val="11"/>
        <color theme="1"/>
        <rFont val="Calibri"/>
        <family val="2"/>
        <scheme val="minor"/>
      </rPr>
      <t xml:space="preserve"> prsonas capacitadas en estas areas. 
</t>
    </r>
  </si>
  <si>
    <t>Se han capacitado de Manera informal a 5344, personas en áreas artísticas con profesores en las casas de cultura de los diferentes municipios del departamento , también se ha dictado Talleres de Trova en los centros educativos de Quimbaya con los grados de 9,10 y 11. 
Se realizó una Adicción al presupuesto, para la continuación de los proceso de formación informal que se adelantan en las casas de la cultura de los municipios del Quindío.</t>
  </si>
  <si>
    <t>la Secretaria de Cultura, realiza actividades de  promoción de lectura y escritura ,con el acompañamiemto con la red de bibliotecas a diferentes instituciones educativas del Departameto del Quindio , para incentivar a la poblacion infantil  a adquirir habilidades de comunicación  y manejo de conflictos  a traves de la lectura.
Se realizaron asistencias reportadas a través de la lleve del saber .
Entrega de libros a las bibliotecas y de material bibliografico para el desarrollo del plan de lectura.</t>
  </si>
  <si>
    <t>Se han impactado 50788 usuarios entre los cuales  a  6115  usuarios atendidos con los procesos de promocion de lectura y escritura  e incluidas la visita a la Bibliotecas Públicas del Quindíose realizando  visitas a la Bibliotecas Publicas del Quindio. se han trabajado  actividades de lectura crítica y reflexiva en temas ambientales, sociales, de ética, cultura, arqueológica, paz y BAQ (Bibliotecas de Autores Quindianos) y se realizan actividades que les permita a los niños , jóvenes y adultos  a  concentrarse , adivinanzas, audio cuentos que permitan la expresión corporal. y 44673 ususarios reposrta la llave del saber que  han sido atendidos en las bibliotecas que forman parte de la red departamental.  
Este tuvo una adición al presupuesto, para la continuación de los procesos de promoción de lectura en lugares convencionales y no convencionales del territorio</t>
  </si>
  <si>
    <r>
      <t xml:space="preserve">se han realizado dos   seguimientos y evaluaciones al  Plan de Desarrollo ( IV- trimestre de 2022 y I - trimestre de 2023)  Los cuales  se encuentran publicados en la página web del Departamento, asi:
</t>
    </r>
    <r>
      <rPr>
        <b/>
        <sz val="11"/>
        <color theme="1"/>
        <rFont val="Arial"/>
        <family val="2"/>
      </rPr>
      <t xml:space="preserve">                                                                                                                                                                                                                Plan Indicativo: </t>
    </r>
    <r>
      <rPr>
        <sz val="11"/>
        <color theme="1"/>
        <rFont val="Arial"/>
        <family val="2"/>
      </rPr>
      <t xml:space="preserve">https://www.quindio.gov.co/evaluacion-y-seguimiento-a-la-gestion-publica/segumiento-y-evaluacion-plan-indicativo
</t>
    </r>
    <r>
      <rPr>
        <b/>
        <sz val="11"/>
        <color theme="1"/>
        <rFont val="Arial"/>
        <family val="2"/>
      </rPr>
      <t>Plan Operativo Anual de Inverciones - POAI:</t>
    </r>
    <r>
      <rPr>
        <sz val="11"/>
        <color theme="1"/>
        <rFont val="Arial"/>
        <family val="2"/>
      </rPr>
      <t xml:space="preserve"> https://www.quindio.gov.co/evaluacion-y-seguimiento-a-la-gestion-publica/seguimiento-y-evaluacion-plan-operativo-anual-de-inversion
</t>
    </r>
    <r>
      <rPr>
        <b/>
        <sz val="11"/>
        <color theme="1"/>
        <rFont val="Arial"/>
        <family val="2"/>
      </rPr>
      <t xml:space="preserve">Planes de acción: </t>
    </r>
    <r>
      <rPr>
        <sz val="11"/>
        <color theme="1"/>
        <rFont val="Arial"/>
        <family val="2"/>
      </rPr>
      <t xml:space="preserve">https://www.quindio.gov.co/evaluacion-y-seguimiento-a-la-gestion-publica/seguimiento-y-evaluacion-plan-de-accion
</t>
    </r>
    <r>
      <rPr>
        <sz val="11"/>
        <rFont val="Arial"/>
        <family val="2"/>
      </rPr>
      <t xml:space="preserve">
</t>
    </r>
  </si>
  <si>
    <r>
      <t xml:space="preserve">A corte de junio 30 se realizarón 52 asistencias técnicas entorno al Seguimiento  y Evaluación del proceso de  implementación de la política de Transparencia y acceso a la información. </t>
    </r>
    <r>
      <rPr>
        <b/>
        <sz val="11"/>
        <rFont val="Arial"/>
        <family val="2"/>
      </rPr>
      <t>Evidencia:</t>
    </r>
    <r>
      <rPr>
        <sz val="11"/>
        <rFont val="Arial"/>
        <family val="2"/>
      </rPr>
      <t xml:space="preserve"> https://drive.google.com/drive/folders/1xvMLO1WxJHeffeJ0SfVmHqXCsT9GBMmJ?usp=share_link </t>
    </r>
  </si>
  <si>
    <r>
      <t xml:space="preserve">A junio 30 se realizó el reporte de los datos de operacion del primer trimestre, asi como la suscripcion de la estrategia de racionalizacion en la plataforma suit. Igualmente se realizó el minitoreo por parte del jefe de </t>
    </r>
    <r>
      <rPr>
        <sz val="11"/>
        <rFont val="Arial"/>
        <family val="2"/>
      </rPr>
      <t>planeacion y el seguimiento por parte de la oficina de control interno en la plataforma SUIT y se elevó la solicitud ante el DAFP de la eliminacion de 4 tramites.</t>
    </r>
    <r>
      <rPr>
        <sz val="11"/>
        <color theme="1"/>
        <rFont val="Arial"/>
        <family val="2"/>
      </rPr>
      <t xml:space="preserve"> Se racionalizaron 12 neuvos  trámites. </t>
    </r>
    <r>
      <rPr>
        <b/>
        <sz val="11"/>
        <color theme="1"/>
        <rFont val="Arial"/>
        <family val="2"/>
      </rPr>
      <t>Evidencia:</t>
    </r>
    <r>
      <rPr>
        <sz val="11"/>
        <color theme="1"/>
        <rFont val="Arial"/>
        <family val="2"/>
      </rPr>
      <t xml:space="preserve"> https://drive.google.com/drive/folders/1FOyTklPkGzY334NKPBuPh-tByMRjZCK4?usp=drive_link</t>
    </r>
  </si>
  <si>
    <r>
      <t xml:space="preserve">De acuerdo a lo planeado, se realizó el estudio de medición de satisfacción del usuario de primer semestre antes del 30 de junio de 2023, sin embargo, su publicación y socialización se realizará en julio. </t>
    </r>
    <r>
      <rPr>
        <b/>
        <sz val="11"/>
        <color theme="1"/>
        <rFont val="Arial"/>
        <family val="2"/>
      </rPr>
      <t>Evidencia - Informe I SEM:</t>
    </r>
    <r>
      <rPr>
        <sz val="11"/>
        <color theme="1"/>
        <rFont val="Arial"/>
        <family val="2"/>
      </rPr>
      <t xml:space="preserve"> https://drive.google.com/drive/folders/1-pdJwNL9ThO70Pn7uHlZfZObNA7epH4C?usp=drive_link </t>
    </r>
  </si>
  <si>
    <r>
      <t xml:space="preserve">
Se realizó el informe de gestión correspondiente a la vigencia 2022, publicado en la página web de la adminitración departamental, a través del siguiente</t>
    </r>
    <r>
      <rPr>
        <b/>
        <sz val="11"/>
        <rFont val="Arial"/>
        <family val="2"/>
      </rPr>
      <t xml:space="preserve"> link</t>
    </r>
    <r>
      <rPr>
        <sz val="11"/>
        <rFont val="Arial"/>
        <family val="2"/>
      </rPr>
      <t xml:space="preserve">: https://quindio.gov.co/evaluacion-y-seguimiento-a-la-gestion-publica/informes-de-gestion/informes-de-gestion-vigencia-2022 
</t>
    </r>
  </si>
  <si>
    <t>Listados de asistencia, registro fotográfico, etc.</t>
  </si>
  <si>
    <r>
      <t xml:space="preserve">La Administración Departamental, realizó la Audiencia Pública de Rendición de Cuentas vigencia 2022, el 21 de junio de 2023. En el siguiente link se encuentra todo lo relacionado con las misma. Cabe anotar, que no se realiza publicación de listado de asistencia por Ley de habeas data. </t>
    </r>
    <r>
      <rPr>
        <b/>
        <sz val="11"/>
        <rFont val="Arial"/>
        <family val="2"/>
      </rPr>
      <t>Link:</t>
    </r>
    <r>
      <rPr>
        <sz val="11"/>
        <rFont val="Arial"/>
        <family val="2"/>
      </rPr>
      <t xml:space="preserve"> https://quindio.gov.co/rendicion-publica-cuentas/vigencia-2022                                                                               </t>
    </r>
    <r>
      <rPr>
        <b/>
        <sz val="11"/>
        <rFont val="Arial"/>
        <family val="2"/>
      </rPr>
      <t xml:space="preserve">Nota: </t>
    </r>
    <r>
      <rPr>
        <sz val="11"/>
        <rFont val="Arial"/>
        <family val="2"/>
      </rPr>
      <t>Es de aclarar que la Rendición Pública de Cuentas de la gestión realizada en la vigencia 2023, se llevará a acabo en el mes de diciembre, en cumplimiento de la ordenanza 010 de 2019,</t>
    </r>
  </si>
  <si>
    <t>Estrategia Formulada</t>
  </si>
  <si>
    <t>Estrategia implementada</t>
  </si>
  <si>
    <r>
      <t xml:space="preserve">Se implemento la Estrategia para promocionar los sectores económicos, productos y servicios del Departamento del Quindío desde la Casa Delegada en Bogotá.  "PIT"- Punto de Información Turística y atención al ciudadano.                                                       Resultados consolidados del I y II Trimestre de 2023:                                                                                                                                                           72 acciones de promoción; 
156 consultas ciudadanas atendidas;
19 consultas del destino Quindío atendidas; 
9 préstamos de oficinas a empresarios y Quindianos                                                                                                                                </t>
    </r>
    <r>
      <rPr>
        <u/>
        <sz val="11"/>
        <rFont val="Arial"/>
        <family val="2"/>
      </rPr>
      <t>Nota:</t>
    </r>
    <r>
      <rPr>
        <sz val="11"/>
        <rFont val="Arial"/>
        <family val="2"/>
      </rPr>
      <t xml:space="preserve"> los soportes de la información se encuentran en los informes mensuales de gestión remitidos a la Secretaría de Planeación
</t>
    </r>
    <r>
      <rPr>
        <b/>
        <sz val="11"/>
        <rFont val="Arial"/>
        <family val="2"/>
      </rPr>
      <t>Evidencias:</t>
    </r>
    <r>
      <rPr>
        <sz val="11"/>
        <rFont val="Arial"/>
        <family val="2"/>
      </rPr>
      <t xml:space="preserve">https://drive.google.com/drive/folders/1Z--_k3NPMZiZXzDZ42TI-MloalHzgGZ4?usp=drive_link
</t>
    </r>
  </si>
  <si>
    <r>
      <t xml:space="preserve">Se viene implementando la estrategia  de acompañamiento a  la  Gestión en materia de Cooperación Internacional del Departamento desde la ciudad de Bogotá D.C Resultados de I y II Trimestre de 2023: 
18 capacitaciones en C.I; 
69 convocatorias socializadas; 3 acciones acompañadas en materia de C.I; 
12 Acciones acompañadas en maateria de cooperación internacional  con entidades; 
83 acciones comunicativas difundiendo posibilidades de C.I                                                                                                                    </t>
    </r>
    <r>
      <rPr>
        <u/>
        <sz val="11"/>
        <rFont val="Arial"/>
        <family val="2"/>
      </rPr>
      <t>Nota:</t>
    </r>
    <r>
      <rPr>
        <sz val="11"/>
        <rFont val="Arial"/>
        <family val="2"/>
      </rPr>
      <t xml:space="preserve">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 xml:space="preserve">https://drive.google.com/drive/folders/1Z--_k3NPMZiZXzDZ42TI-MloalHzgGZ4?usp=drive_link                                                          
</t>
    </r>
  </si>
  <si>
    <t>12  Municipios</t>
  </si>
  <si>
    <t xml:space="preserve">
# de comunicados, #boletines,    #piezas diseñadas y publicadas        
# de acciones fortalecidas y/o acompañadas   sector publico privado      </t>
  </si>
  <si>
    <r>
      <t xml:space="preserve">12 municipios acompañados sector público-privado vía publicaciones, comunicaciones y apoyo institucional.                                               Resultados I y II trimestre de 2023:        
12 municipios acompañados a través de 51 acciones;
11 préstamos de oficinas a empresarios y Quindianos; 
71 acciones de apoyo para fortalecer procesos administrativos de gestión y calidad;
420 acciones comunicativas (notas, boletines, piezas, campañas, gestiones medios nacionales
Nota: los soportes de la información se encuentran en los informes mensuales de gestión remitidos a la Secretaría de Planeación, correos electrónicos remitidos, publicaciones mediante redes sociales y página web de Casa Delegada
</t>
    </r>
    <r>
      <rPr>
        <b/>
        <sz val="11"/>
        <rFont val="Arial"/>
        <family val="2"/>
      </rPr>
      <t xml:space="preserve">Evidencias: </t>
    </r>
    <r>
      <rPr>
        <sz val="11"/>
        <rFont val="Arial"/>
        <family val="2"/>
      </rPr>
      <t>https://drive.google.com/drive/folders/1Z--_k3NPMZiZXzDZ42TI-MloalHzgGZ4?usp=drive_link</t>
    </r>
  </si>
  <si>
    <r>
      <t xml:space="preserve">Se realizaron socializaciones a las 17 secretarías secctoriales entorno al marco normativo de la  Rendición Pública de Cuentas vigencia 2022, cuyas evidencias reposan en el anexo.
</t>
    </r>
    <r>
      <rPr>
        <b/>
        <sz val="11"/>
        <color rgb="FF000000"/>
        <rFont val="Arial"/>
        <family val="2"/>
      </rPr>
      <t>Evidencias:</t>
    </r>
    <r>
      <rPr>
        <sz val="11"/>
        <color rgb="FF000000"/>
        <rFont val="Arial"/>
        <family val="2"/>
      </rPr>
      <t xml:space="preserve"> https://drive.google.com/drive/folders/15D86GYvTJCEbVczXZPzVCpF51iDmZn-e?usp=share_link</t>
    </r>
  </si>
  <si>
    <t>La caracterización de usuarios, se realizó con el apoyo de las Secretarías Sectoriales a sus usuarios, a trevés del un Google Form, donde se establecian las caracteristicas de los usuarios, en atención a la información allí suministrada y de acuerdo a la Ley de Habeas Data, el consolidado reposa en la Secretaría de Planeación.</t>
  </si>
  <si>
    <t>A la fecha no se han presentado actualizaciones de procesos y procediemientos de Servicio de Atención al Ciudadano</t>
  </si>
  <si>
    <r>
      <t>Se realizaró el siguiente autodiagnóstcos:</t>
    </r>
    <r>
      <rPr>
        <b/>
        <sz val="14"/>
        <color theme="1"/>
        <rFont val="Calibri"/>
        <family val="2"/>
        <scheme val="minor"/>
      </rPr>
      <t xml:space="preserve">
CENTRO DE CONVENCIONES: - </t>
    </r>
    <r>
      <rPr>
        <sz val="14"/>
        <color theme="1"/>
        <rFont val="Calibri"/>
        <family val="2"/>
        <scheme val="minor"/>
      </rPr>
      <t xml:space="preserve">Se requiere adecuaciones en la fachada del centro de convenciones debido a que carece de mantenimiento, resane de humedades y de la pintura. </t>
    </r>
  </si>
  <si>
    <t xml:space="preserve">
PARA DAR CUMPLIMIENTO A ESTA META SE INICIARON ADECUACIONES EN EL CENTRO DE CONVENCIONES EL DÍA 28 DE SEPTIEMBRE DEL 2022,  SE FINALIZÓ Y SE CUMPLIÓ CON DICHAS ADECUACIONES DEL CENTRO DE CONVENCIONES EL DÍA 15 DE MAYO DE 2023, SE ENVIA INFORME CON EVIDENCIAS AL CORREO SERVICIOCIUDADANO@GOBERNACIONQUINDIO.GOV.CO COMO SEGUIMIENTO DEL SEGUNDO TRIMESTRE DEL AÑO 2023. 
.</t>
  </si>
  <si>
    <r>
      <t xml:space="preserve"> Carta del trato digno elaborada y publicada en la pagina Web.</t>
    </r>
    <r>
      <rPr>
        <b/>
        <sz val="12"/>
        <color theme="1"/>
        <rFont val="Arial"/>
        <family val="2"/>
      </rPr>
      <t xml:space="preserve"> Evidencia 14.</t>
    </r>
    <r>
      <rPr>
        <sz val="12"/>
        <color theme="1"/>
        <rFont val="Arial"/>
        <family val="2"/>
      </rPr>
      <t xml:space="preserve"> Carta del Trato Digno, esta se evidenca en el siguiente link https://www.quindio.gov.co/atencion-a-la-ciudadania/carta-del-trato-digno</t>
    </r>
  </si>
  <si>
    <r>
      <t xml:space="preserve">Se dio cumplimiento a la meta por medio de la encuesta de satisfacción.      </t>
    </r>
    <r>
      <rPr>
        <b/>
        <sz val="11"/>
        <color theme="1"/>
        <rFont val="Calibri"/>
        <family val="2"/>
        <scheme val="minor"/>
      </rPr>
      <t>Evidencia 18</t>
    </r>
    <r>
      <rPr>
        <sz val="11"/>
        <color theme="1"/>
        <rFont val="Calibri"/>
        <family val="2"/>
        <scheme val="minor"/>
      </rPr>
      <t>. https://www.quindio.gov.co/modelo-integrado-de-planeacion/encuesta-de-satisfaccion</t>
    </r>
  </si>
  <si>
    <r>
      <t xml:space="preserve">Meta ejecutada </t>
    </r>
    <r>
      <rPr>
        <b/>
        <sz val="12"/>
        <color theme="1"/>
        <rFont val="Arial"/>
        <family val="2"/>
      </rPr>
      <t xml:space="preserve">                     Evidencia 15</t>
    </r>
    <r>
      <rPr>
        <sz val="12"/>
        <color theme="1"/>
        <rFont val="Arial"/>
        <family val="2"/>
      </rPr>
      <t xml:space="preserve">. Registro fotografico y listado de Asistencia de feria de atención al ciudadano y codigo de Integridad. </t>
    </r>
  </si>
  <si>
    <t>Se han  publicado todos los informes presupuestales mes a mes en el siguiente enlace https://quindio.gov.co/informes-presupuestales/informes-presupuestales-ano-2023</t>
  </si>
  <si>
    <t>Brindar la información oportuna   al contribuyente en materia de  impuestos (impuesto vehicular, impuesto al registro, impuesto al consumo y fiscalizacion .</t>
  </si>
  <si>
    <t xml:space="preserve">N         de contribuyentes asesorados </t>
  </si>
  <si>
    <t xml:space="preserve">Informe de recaudo en donde se evidencia la gestión realizada en atención a las diferentes solicitudes realizadas por los contribuyentes en términos de contestación de derechos de petición, tutelas, atención al usuario, recepción de llamadas, registro de llamadas realizadas  y correos electrónicos. De igual manera el registro de cobros  persuasivos, seguimiento a embargos, órdenes de desembargo, atención de solicitudes de prescripción. acuerdos de pago y atención al usuario en cuanto a registro. </t>
  </si>
  <si>
    <t>Se atendieron todas las solicitudes realizadas de manera presencial y virtual.                   Como evidencia Se anexa:       1) Informe  de registro segundo trimestre 2023.           2) Informe gestión Fiscalización.                          3) informe Cobro Coactivo.    4) Informe de RP 2023</t>
  </si>
  <si>
    <t>Con relación a las campañas para fomentar la cultura de pago, durante éste trimestre se enfocó la estrategia en la realización de llamadas de cobro persuasivo a los contribuyentes.  En Total se realizaron 1608   llamadas</t>
  </si>
  <si>
    <t>Se adjunta el reporte de la Auditoria de llamadas que es suministrado por la plataforma ISVA</t>
  </si>
  <si>
    <t>Se adjunta el reporte  de ingresos por la plataforma virtual PSE duarante el segundo trimestre 2023 y también se establece un comparativo entre el total de los ingresos de impuesto de vehiculos automotores sobre el ingreso por éste mismo concepto a través de la plataforma virtual, permitiendo así establecer un porcentaje de recaudo por éste medio y logrando evidenciar una meta física.</t>
  </si>
  <si>
    <t>Docuementos que acrediten el numero y tipo de tramites demandados a través de la página web</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</si>
  <si>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https://quindio.gov.co/contratacion/consulta-secop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</si>
  <si>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https://quindio.gov.co/entidades-sin-animo-de-lucro-1 También se anexa copia del oficio mediante el cual se solicitó la actualización del micrositio de la Secretaría Jurídica y de Contratación en el tema de personerías jurídica e inspección vigilancia y control entidades sin ánimo de lucro (S.J.32.145.01-00) y oficio mediante el cual se da respuesta de la respectiva actualización por parte de la secretaría de las TIC.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</si>
</sst>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_(&quot;$&quot;\ * #,##0_);_(&quot;$&quot;\ * \(#,##0\);_(&quot;$&quot;\ * &quot;-&quot;_);_(@_)"/>
    <numFmt numFmtId="169" formatCode="_(&quot;$&quot;\ * #,##0.00_);_(&quot;$&quot;\ * \(#,##0.00\);_(&quot;$&quot;\ * &quot;-&quot;??_);_(@_)"/>
    <numFmt numFmtId="170" formatCode="_-&quot;$&quot;\ * #,##0_-;\-&quot;$&quot;\ * #,##0_-;_-&quot;$&quot;\ * &quot;-&quot;??_-;_-@_-"/>
    <numFmt numFmtId="171" formatCode="_(* #,##0.00_);_(* \(#,##0.00\);_(* &quot;-&quot;??_);_(@_)"/>
    <numFmt numFmtId="172" formatCode="&quot;$&quot;\ #,##0_);[Red]\(&quot;$&quot;\ #,##0\)"/>
    <numFmt numFmtId="173" formatCode="#,##0_ ;\-#,##0\ "/>
    <numFmt numFmtId="174" formatCode="0.0%"/>
    <numFmt numFmtId="175" formatCode="&quot;$&quot;\ #,##0.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9"/>
      <name val="Arial"/>
      <family val="2"/>
    </font>
    <font>
      <sz val="11"/>
      <color rgb="FF000000"/>
      <name val="Calibri"/>
      <family val="2"/>
      <charset val="1"/>
    </font>
    <font>
      <b/>
      <sz val="9"/>
      <color indexed="81"/>
      <name val="Tahoma"/>
      <family val="2"/>
    </font>
    <font>
      <sz val="9"/>
      <color indexed="81"/>
      <name val="Tahoma"/>
      <family val="2"/>
    </font>
    <font>
      <sz val="14"/>
      <color rgb="FF000000"/>
      <name val="Arial"/>
      <family val="2"/>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10"/>
      <name val="Arial"/>
      <family val="2"/>
    </font>
    <font>
      <sz val="10"/>
      <color rgb="FF000000"/>
      <name val="Arial"/>
      <family val="2"/>
    </font>
    <font>
      <sz val="12"/>
      <color theme="1"/>
      <name val="Arial"/>
      <family val="2"/>
    </font>
    <font>
      <u/>
      <sz val="11"/>
      <color theme="10"/>
      <name val="Calibri"/>
      <family val="2"/>
      <scheme val="minor"/>
    </font>
    <font>
      <sz val="9"/>
      <color indexed="81"/>
      <name val="Tahoma"/>
      <charset val="1"/>
    </font>
    <font>
      <b/>
      <sz val="9"/>
      <color indexed="81"/>
      <name val="Tahoma"/>
      <charset val="1"/>
    </font>
    <font>
      <sz val="12"/>
      <color rgb="FF000000"/>
      <name val="Arial Narrow"/>
      <family val="2"/>
    </font>
    <font>
      <sz val="7"/>
      <color rgb="FF000000"/>
      <name val="Times New Roman"/>
      <family val="1"/>
    </font>
    <font>
      <sz val="20"/>
      <color theme="1"/>
      <name val="Calibri"/>
      <family val="2"/>
      <scheme val="minor"/>
    </font>
    <font>
      <sz val="11"/>
      <name val="Calibri"/>
      <family val="2"/>
      <scheme val="minor"/>
    </font>
    <font>
      <sz val="11"/>
      <color indexed="8"/>
      <name val="Calibri"/>
      <family val="2"/>
    </font>
    <font>
      <b/>
      <sz val="9"/>
      <color theme="1"/>
      <name val="Arial"/>
      <family val="2"/>
    </font>
    <font>
      <b/>
      <sz val="9"/>
      <color rgb="FF000000"/>
      <name val="Arial"/>
      <family val="2"/>
    </font>
    <font>
      <b/>
      <i/>
      <sz val="9"/>
      <color rgb="FF000000"/>
      <name val="Arial"/>
      <family val="2"/>
    </font>
    <font>
      <b/>
      <sz val="11"/>
      <name val="Calibri"/>
      <family val="2"/>
      <scheme val="minor"/>
    </font>
    <font>
      <b/>
      <i/>
      <sz val="11"/>
      <color theme="1"/>
      <name val="Calibri"/>
      <family val="2"/>
      <scheme val="minor"/>
    </font>
    <font>
      <sz val="11"/>
      <color theme="1"/>
      <name val="Arial"/>
      <family val="2"/>
    </font>
    <font>
      <sz val="11"/>
      <color rgb="FF000000"/>
      <name val="Arial"/>
      <family val="2"/>
    </font>
    <font>
      <sz val="11"/>
      <name val="Arial"/>
      <family val="2"/>
    </font>
    <font>
      <b/>
      <sz val="11"/>
      <color theme="1"/>
      <name val="Arial"/>
      <family val="2"/>
    </font>
    <font>
      <b/>
      <sz val="11"/>
      <name val="Arial"/>
      <family val="2"/>
    </font>
    <font>
      <u/>
      <sz val="11"/>
      <name val="Arial"/>
      <family val="2"/>
    </font>
    <font>
      <b/>
      <sz val="11"/>
      <color rgb="FF000000"/>
      <name val="Arial"/>
      <family val="2"/>
    </font>
    <font>
      <b/>
      <sz val="14"/>
      <color theme="1"/>
      <name val="Calibri"/>
      <family val="2"/>
      <scheme val="minor"/>
    </font>
    <font>
      <sz val="14"/>
      <color theme="1"/>
      <name val="Arial"/>
      <family val="2"/>
    </font>
    <font>
      <sz val="14"/>
      <color theme="1"/>
      <name val="Calibri"/>
      <family val="2"/>
      <scheme val="minor"/>
    </font>
    <font>
      <sz val="14"/>
      <name val="Arial"/>
      <family val="2"/>
    </font>
    <font>
      <sz val="10"/>
      <color rgb="FF000000"/>
      <name val="Calibri"/>
      <family val="2"/>
      <scheme val="minor"/>
    </font>
    <font>
      <sz val="10"/>
      <color theme="1"/>
      <name val="Calibri"/>
      <family val="2"/>
      <scheme val="minor"/>
    </font>
    <font>
      <sz val="16"/>
      <color theme="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s>
  <borders count="15">
    <border>
      <left/>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s>
  <cellStyleXfs count="14">
    <xf numFmtId="0" fontId="0" fillId="0" borderId="0"/>
    <xf numFmtId="168" fontId="1" fillId="0" borderId="0" applyFont="0" applyFill="0" applyBorder="0" applyAlignment="0" applyProtection="0"/>
    <xf numFmtId="0" fontId="6" fillId="0" borderId="0"/>
    <xf numFmtId="167" fontId="1" fillId="0" borderId="0" applyFont="0" applyFill="0" applyBorder="0" applyAlignment="0" applyProtection="0"/>
    <xf numFmtId="9" fontId="1" fillId="0" borderId="0" applyFont="0" applyFill="0" applyBorder="0" applyAlignment="0" applyProtection="0"/>
    <xf numFmtId="16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71" fontId="25"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cellStyleXfs>
  <cellXfs count="295">
    <xf numFmtId="0" fontId="0" fillId="0" borderId="0" xfId="0"/>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3" fillId="0" borderId="6" xfId="0" applyFont="1" applyBorder="1"/>
    <xf numFmtId="0" fontId="3" fillId="0" borderId="6"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6" xfId="2" applyFont="1" applyBorder="1" applyAlignment="1">
      <alignment horizontal="justify"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vertical="center" wrapText="1"/>
    </xf>
    <xf numFmtId="0" fontId="4" fillId="0" borderId="6"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vertical="center"/>
    </xf>
    <xf numFmtId="0" fontId="0" fillId="0" borderId="6" xfId="0" applyBorder="1"/>
    <xf numFmtId="0" fontId="0" fillId="0" borderId="6" xfId="0" applyBorder="1" applyAlignment="1">
      <alignment horizontal="center" vertical="center"/>
    </xf>
    <xf numFmtId="0" fontId="2" fillId="0" borderId="6" xfId="0" applyFont="1" applyBorder="1"/>
    <xf numFmtId="168" fontId="0" fillId="0" borderId="6" xfId="1" applyFont="1" applyBorder="1" applyAlignment="1">
      <alignment vertical="center"/>
    </xf>
    <xf numFmtId="0" fontId="2" fillId="0" borderId="8" xfId="0" applyFont="1" applyBorder="1" applyAlignment="1">
      <alignment horizontal="center"/>
    </xf>
    <xf numFmtId="168" fontId="0" fillId="0" borderId="6" xfId="1" applyFont="1" applyBorder="1" applyAlignment="1">
      <alignment horizontal="right" vertical="center"/>
    </xf>
    <xf numFmtId="0" fontId="4" fillId="0" borderId="6" xfId="0" applyFont="1" applyBorder="1" applyAlignment="1">
      <alignment horizontal="justify" vertical="center"/>
    </xf>
    <xf numFmtId="0" fontId="4" fillId="0" borderId="6" xfId="0" applyFont="1" applyBorder="1" applyAlignment="1">
      <alignment horizontal="center" vertical="center"/>
    </xf>
    <xf numFmtId="0" fontId="3" fillId="0" borderId="6" xfId="0" applyFont="1" applyBorder="1" applyAlignment="1">
      <alignment horizontal="justify" vertical="center"/>
    </xf>
    <xf numFmtId="0" fontId="5" fillId="0" borderId="6" xfId="0" applyFont="1" applyBorder="1"/>
    <xf numFmtId="0" fontId="5" fillId="0" borderId="6" xfId="0" applyFont="1" applyBorder="1" applyAlignment="1">
      <alignment horizontal="justify" vertical="center"/>
    </xf>
    <xf numFmtId="0" fontId="4" fillId="0" borderId="6" xfId="0" applyFont="1" applyBorder="1" applyAlignment="1">
      <alignment horizontal="left" vertical="center" wrapText="1"/>
    </xf>
    <xf numFmtId="0" fontId="5" fillId="0" borderId="6" xfId="0" applyFont="1" applyBorder="1" applyAlignment="1">
      <alignment vertical="center"/>
    </xf>
    <xf numFmtId="0" fontId="3" fillId="0" borderId="6" xfId="0" applyFont="1" applyBorder="1" applyAlignment="1">
      <alignment horizontal="center" vertical="center" wrapText="1"/>
    </xf>
    <xf numFmtId="9" fontId="0" fillId="0" borderId="6" xfId="4"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vertical="center"/>
    </xf>
    <xf numFmtId="0" fontId="4" fillId="0" borderId="6" xfId="0" applyFont="1" applyBorder="1" applyAlignment="1">
      <alignment vertical="center"/>
    </xf>
    <xf numFmtId="0" fontId="9" fillId="0" borderId="6" xfId="0" applyFont="1" applyBorder="1" applyAlignment="1">
      <alignment horizontal="center" vertical="center" wrapText="1"/>
    </xf>
    <xf numFmtId="168" fontId="3" fillId="0" borderId="6" xfId="1" applyFont="1" applyFill="1" applyBorder="1" applyAlignment="1">
      <alignment vertical="center"/>
    </xf>
    <xf numFmtId="168" fontId="0" fillId="0" borderId="6" xfId="1" applyFont="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vertical="center"/>
    </xf>
    <xf numFmtId="0" fontId="14" fillId="0" borderId="6" xfId="0" applyFont="1" applyBorder="1" applyAlignment="1">
      <alignment horizontal="center" vertical="center"/>
    </xf>
    <xf numFmtId="15" fontId="14" fillId="0" borderId="6" xfId="0" applyNumberFormat="1" applyFont="1" applyBorder="1" applyAlignment="1">
      <alignment horizontal="center" vertical="center"/>
    </xf>
    <xf numFmtId="0" fontId="12" fillId="0" borderId="6" xfId="0" applyFont="1" applyBorder="1" applyAlignment="1">
      <alignment horizontal="center" vertical="center"/>
    </xf>
    <xf numFmtId="170" fontId="0" fillId="0" borderId="6" xfId="3" applyNumberFormat="1" applyFont="1" applyBorder="1" applyAlignment="1">
      <alignment horizontal="center" vertical="center"/>
    </xf>
    <xf numFmtId="0" fontId="15" fillId="0" borderId="6" xfId="0" applyFont="1" applyBorder="1" applyAlignment="1">
      <alignment horizontal="center" vertical="center" wrapText="1"/>
    </xf>
    <xf numFmtId="0" fontId="16" fillId="0" borderId="6" xfId="0" applyFont="1" applyBorder="1" applyAlignment="1">
      <alignment horizontal="center" vertical="center" wrapText="1"/>
    </xf>
    <xf numFmtId="168" fontId="0" fillId="0" borderId="6" xfId="1" applyFont="1" applyFill="1" applyBorder="1" applyAlignment="1">
      <alignment vertical="center"/>
    </xf>
    <xf numFmtId="168" fontId="0" fillId="0" borderId="6" xfId="1" applyFont="1" applyFill="1" applyBorder="1" applyAlignment="1">
      <alignment horizontal="right" vertical="center"/>
    </xf>
    <xf numFmtId="0" fontId="0" fillId="0" borderId="6" xfId="0" applyBorder="1" applyAlignment="1">
      <alignment horizontal="left" wrapText="1"/>
    </xf>
    <xf numFmtId="0" fontId="17" fillId="3" borderId="6" xfId="0" applyFont="1" applyFill="1" applyBorder="1" applyAlignment="1">
      <alignment horizontal="justify" vertical="center" wrapText="1"/>
    </xf>
    <xf numFmtId="0" fontId="17" fillId="3" borderId="6" xfId="0" applyFont="1" applyFill="1" applyBorder="1" applyAlignment="1">
      <alignment horizontal="center" vertical="center"/>
    </xf>
    <xf numFmtId="0" fontId="17" fillId="3" borderId="6" xfId="0" applyFont="1" applyFill="1" applyBorder="1"/>
    <xf numFmtId="0" fontId="17" fillId="3" borderId="6" xfId="0" applyFont="1" applyFill="1" applyBorder="1" applyAlignment="1">
      <alignment vertical="center" wrapText="1"/>
    </xf>
    <xf numFmtId="0" fontId="17" fillId="3" borderId="6" xfId="0" applyFont="1" applyFill="1" applyBorder="1" applyAlignment="1">
      <alignment horizontal="justify" vertical="center"/>
    </xf>
    <xf numFmtId="0" fontId="11" fillId="3" borderId="6" xfId="0" applyFont="1" applyFill="1" applyBorder="1" applyAlignment="1">
      <alignment horizontal="center" vertical="center"/>
    </xf>
    <xf numFmtId="0" fontId="17" fillId="3" borderId="0" xfId="0" applyFont="1" applyFill="1"/>
    <xf numFmtId="0" fontId="17" fillId="3" borderId="6" xfId="0" applyFont="1" applyFill="1" applyBorder="1" applyAlignment="1">
      <alignment horizontal="left" vertical="center" wrapText="1"/>
    </xf>
    <xf numFmtId="0" fontId="17" fillId="3" borderId="6" xfId="2" applyFont="1" applyFill="1" applyBorder="1" applyAlignment="1">
      <alignment horizontal="justify" vertical="center" wrapText="1"/>
    </xf>
    <xf numFmtId="0" fontId="4" fillId="0" borderId="6" xfId="0" applyFont="1" applyBorder="1" applyAlignment="1">
      <alignment horizontal="justify" vertical="center" wrapText="1"/>
    </xf>
    <xf numFmtId="3" fontId="0" fillId="0" borderId="6" xfId="0" applyNumberFormat="1" applyBorder="1" applyAlignment="1">
      <alignment horizontal="center" vertical="center"/>
    </xf>
    <xf numFmtId="0" fontId="0" fillId="0" borderId="6" xfId="0" applyBorder="1" applyAlignment="1">
      <alignment vertical="center" wrapText="1"/>
    </xf>
    <xf numFmtId="168" fontId="0" fillId="0" borderId="6" xfId="8" applyFont="1" applyBorder="1" applyAlignment="1">
      <alignment vertical="center"/>
    </xf>
    <xf numFmtId="168" fontId="1" fillId="0" borderId="6" xfId="8" applyFont="1" applyBorder="1" applyAlignment="1">
      <alignment vertical="center"/>
    </xf>
    <xf numFmtId="164" fontId="0" fillId="0" borderId="6" xfId="0" applyNumberFormat="1" applyBorder="1" applyAlignment="1">
      <alignment vertical="center"/>
    </xf>
    <xf numFmtId="0" fontId="18" fillId="0" borderId="6" xfId="6" applyBorder="1" applyAlignment="1">
      <alignment wrapText="1"/>
    </xf>
    <xf numFmtId="0" fontId="24" fillId="0" borderId="6" xfId="6" applyFont="1" applyBorder="1" applyAlignment="1">
      <alignment wrapText="1"/>
    </xf>
    <xf numFmtId="0" fontId="2" fillId="0" borderId="6" xfId="0" applyFont="1" applyBorder="1" applyAlignment="1">
      <alignment vertical="center" wrapText="1"/>
    </xf>
    <xf numFmtId="0" fontId="2" fillId="0" borderId="6" xfId="0" applyFont="1" applyBorder="1" applyAlignment="1">
      <alignment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xf>
    <xf numFmtId="0" fontId="0" fillId="0" borderId="6" xfId="0" applyBorder="1" applyAlignment="1">
      <alignment wrapText="1"/>
    </xf>
    <xf numFmtId="0" fontId="2" fillId="3" borderId="8" xfId="0" applyFont="1" applyFill="1" applyBorder="1" applyAlignment="1">
      <alignment horizontal="center"/>
    </xf>
    <xf numFmtId="0" fontId="2" fillId="3" borderId="6" xfId="0" applyFont="1" applyFill="1" applyBorder="1" applyAlignment="1">
      <alignment horizontal="center" vertical="center"/>
    </xf>
    <xf numFmtId="0" fontId="2" fillId="3" borderId="6" xfId="0" applyFont="1" applyFill="1" applyBorder="1" applyAlignment="1">
      <alignment vertical="center"/>
    </xf>
    <xf numFmtId="0" fontId="2" fillId="3" borderId="6" xfId="0" applyFont="1" applyFill="1" applyBorder="1"/>
    <xf numFmtId="167" fontId="2" fillId="3" borderId="6" xfId="3" applyFont="1" applyFill="1" applyBorder="1" applyAlignment="1">
      <alignment horizontal="center" vertical="center"/>
    </xf>
    <xf numFmtId="0" fontId="3" fillId="3" borderId="6" xfId="0" applyFont="1" applyFill="1" applyBorder="1" applyAlignment="1">
      <alignment horizontal="center" vertical="center"/>
    </xf>
    <xf numFmtId="0" fontId="3" fillId="3" borderId="6" xfId="0" applyFont="1" applyFill="1" applyBorder="1" applyAlignment="1">
      <alignment horizontal="justify" vertical="center" wrapText="1"/>
    </xf>
    <xf numFmtId="0" fontId="5" fillId="3" borderId="6" xfId="0" applyFont="1" applyFill="1" applyBorder="1" applyAlignment="1">
      <alignment horizontal="justify" vertical="center" wrapText="1"/>
    </xf>
    <xf numFmtId="0" fontId="3" fillId="3" borderId="6" xfId="0" applyFont="1" applyFill="1" applyBorder="1"/>
    <xf numFmtId="168" fontId="3" fillId="3" borderId="6" xfId="1" applyFont="1" applyFill="1" applyBorder="1" applyAlignment="1">
      <alignment vertical="center"/>
    </xf>
    <xf numFmtId="169" fontId="3" fillId="3" borderId="6" xfId="5" applyFont="1" applyFill="1" applyBorder="1" applyAlignment="1">
      <alignment vertical="center"/>
    </xf>
    <xf numFmtId="167" fontId="3" fillId="3" borderId="6" xfId="3" applyFont="1" applyFill="1" applyBorder="1" applyAlignment="1">
      <alignment vertical="center"/>
    </xf>
    <xf numFmtId="168" fontId="3" fillId="3" borderId="6" xfId="1" applyFont="1" applyFill="1" applyBorder="1" applyAlignment="1">
      <alignment horizontal="center" vertical="center"/>
    </xf>
    <xf numFmtId="0" fontId="4" fillId="3" borderId="6" xfId="0" applyFont="1" applyFill="1" applyBorder="1" applyAlignment="1">
      <alignment horizontal="justify" vertical="center"/>
    </xf>
    <xf numFmtId="0" fontId="3" fillId="3" borderId="6"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xf numFmtId="0" fontId="5" fillId="3" borderId="6" xfId="5" applyNumberFormat="1" applyFont="1" applyFill="1" applyBorder="1" applyAlignment="1">
      <alignment horizontal="center" vertical="center"/>
    </xf>
    <xf numFmtId="168" fontId="5" fillId="3" borderId="6" xfId="1" applyFont="1" applyFill="1" applyBorder="1" applyAlignment="1">
      <alignment vertical="center"/>
    </xf>
    <xf numFmtId="169" fontId="5" fillId="3" borderId="6" xfId="5" applyFont="1" applyFill="1" applyBorder="1" applyAlignment="1">
      <alignment vertical="center"/>
    </xf>
    <xf numFmtId="168" fontId="5" fillId="3" borderId="6" xfId="1" applyFont="1" applyFill="1" applyBorder="1" applyAlignment="1">
      <alignment horizontal="center" vertical="center"/>
    </xf>
    <xf numFmtId="167" fontId="5" fillId="3" borderId="6" xfId="3" applyFont="1" applyFill="1" applyBorder="1" applyAlignment="1">
      <alignment vertical="center"/>
    </xf>
    <xf numFmtId="0" fontId="5" fillId="3" borderId="6" xfId="0" applyFont="1" applyFill="1" applyBorder="1" applyAlignment="1">
      <alignment horizontal="justify" vertical="center"/>
    </xf>
    <xf numFmtId="0" fontId="5" fillId="3" borderId="6" xfId="0" applyFont="1" applyFill="1" applyBorder="1" applyAlignment="1">
      <alignment vertical="center" wrapText="1"/>
    </xf>
    <xf numFmtId="0" fontId="5" fillId="3" borderId="6" xfId="2" applyFont="1" applyFill="1" applyBorder="1" applyAlignment="1">
      <alignment horizontal="justify" vertical="center" wrapText="1"/>
    </xf>
    <xf numFmtId="0" fontId="3" fillId="3" borderId="6" xfId="5" applyNumberFormat="1" applyFont="1" applyFill="1" applyBorder="1" applyAlignment="1">
      <alignment horizontal="center" vertical="center"/>
    </xf>
    <xf numFmtId="171" fontId="5" fillId="3" borderId="10" xfId="9" applyFont="1" applyFill="1" applyBorder="1" applyAlignment="1" applyProtection="1">
      <alignment horizontal="center" vertical="center"/>
      <protection locked="0"/>
    </xf>
    <xf numFmtId="171" fontId="5" fillId="3" borderId="10" xfId="9" applyFont="1" applyFill="1" applyBorder="1" applyAlignment="1" applyProtection="1">
      <alignment horizontal="right" vertical="center"/>
      <protection locked="0"/>
    </xf>
    <xf numFmtId="0" fontId="3" fillId="3" borderId="6" xfId="0" applyFont="1" applyFill="1" applyBorder="1" applyAlignment="1">
      <alignment vertical="top" wrapText="1"/>
    </xf>
    <xf numFmtId="0" fontId="3" fillId="3" borderId="6" xfId="0" applyFont="1" applyFill="1" applyBorder="1" applyAlignment="1">
      <alignment horizontal="left" vertical="center" wrapText="1"/>
    </xf>
    <xf numFmtId="169" fontId="26" fillId="3" borderId="6" xfId="5" applyFont="1" applyFill="1" applyBorder="1" applyAlignment="1">
      <alignment vertical="center"/>
    </xf>
    <xf numFmtId="167" fontId="3" fillId="3" borderId="6" xfId="3" applyFont="1" applyFill="1" applyBorder="1" applyAlignment="1">
      <alignment horizontal="center" vertical="center"/>
    </xf>
    <xf numFmtId="43" fontId="3" fillId="3" borderId="6" xfId="7" applyFont="1" applyFill="1" applyBorder="1" applyAlignment="1">
      <alignment horizontal="right" vertical="center"/>
    </xf>
    <xf numFmtId="0" fontId="5" fillId="3" borderId="6" xfId="0" applyFont="1" applyFill="1" applyBorder="1" applyAlignment="1" applyProtection="1">
      <alignment vertical="center" wrapText="1"/>
      <protection locked="0"/>
    </xf>
    <xf numFmtId="0" fontId="0" fillId="3" borderId="6" xfId="0" applyFill="1" applyBorder="1" applyAlignment="1">
      <alignment vertical="center" wrapText="1"/>
    </xf>
    <xf numFmtId="0" fontId="24" fillId="0" borderId="6" xfId="6" applyFont="1" applyFill="1" applyBorder="1" applyAlignment="1">
      <alignment horizontal="center" vertical="center" wrapText="1"/>
    </xf>
    <xf numFmtId="0" fontId="4" fillId="3" borderId="6" xfId="0" applyFont="1" applyFill="1" applyBorder="1" applyAlignment="1">
      <alignment horizontal="justify" vertical="center" wrapText="1"/>
    </xf>
    <xf numFmtId="0" fontId="0" fillId="3" borderId="6" xfId="0" applyFill="1" applyBorder="1" applyAlignment="1">
      <alignment horizontal="center" vertical="center"/>
    </xf>
    <xf numFmtId="0" fontId="0" fillId="3" borderId="6" xfId="0" applyFill="1" applyBorder="1"/>
    <xf numFmtId="168" fontId="0" fillId="3" borderId="6" xfId="1" applyFont="1" applyFill="1" applyBorder="1" applyAlignment="1">
      <alignment vertical="center"/>
    </xf>
    <xf numFmtId="0" fontId="4" fillId="3" borderId="0" xfId="0" applyFont="1" applyFill="1"/>
    <xf numFmtId="0" fontId="4" fillId="3" borderId="6" xfId="0" applyFont="1" applyFill="1" applyBorder="1" applyAlignment="1">
      <alignment horizontal="left" vertical="center" wrapText="1"/>
    </xf>
    <xf numFmtId="0" fontId="0" fillId="3" borderId="6" xfId="0" applyFill="1" applyBorder="1" applyAlignment="1">
      <alignment horizontal="center" vertical="center" wrapText="1"/>
    </xf>
    <xf numFmtId="0" fontId="24" fillId="0" borderId="6" xfId="0" applyFont="1" applyBorder="1" applyAlignment="1">
      <alignment vertical="top" wrapText="1"/>
    </xf>
    <xf numFmtId="0" fontId="0" fillId="0" borderId="6" xfId="0" applyBorder="1" applyAlignment="1">
      <alignment vertical="top" wrapText="1"/>
    </xf>
    <xf numFmtId="0" fontId="2" fillId="0" borderId="8" xfId="0" applyFont="1" applyBorder="1" applyAlignment="1">
      <alignment horizontal="center" vertical="center"/>
    </xf>
    <xf numFmtId="168" fontId="0" fillId="0" borderId="6" xfId="1" applyFont="1" applyBorder="1" applyAlignment="1">
      <alignment vertical="center" wrapText="1"/>
    </xf>
    <xf numFmtId="170" fontId="0" fillId="0" borderId="6" xfId="3" applyNumberFormat="1" applyFont="1" applyFill="1" applyBorder="1" applyAlignment="1">
      <alignment horizontal="center" vertical="center"/>
    </xf>
    <xf numFmtId="167" fontId="0" fillId="0" borderId="6" xfId="3" applyFont="1" applyBorder="1" applyAlignment="1">
      <alignment horizontal="center" vertical="center"/>
    </xf>
    <xf numFmtId="170" fontId="0" fillId="0" borderId="6" xfId="3" applyNumberFormat="1" applyFont="1" applyBorder="1" applyAlignment="1">
      <alignment vertical="center"/>
    </xf>
    <xf numFmtId="173" fontId="0" fillId="0" borderId="6" xfId="3" applyNumberFormat="1" applyFont="1" applyBorder="1" applyAlignment="1">
      <alignment vertical="center"/>
    </xf>
    <xf numFmtId="167" fontId="3" fillId="0" borderId="6" xfId="3" applyFont="1" applyFill="1" applyBorder="1" applyAlignment="1">
      <alignment vertical="center"/>
    </xf>
    <xf numFmtId="167" fontId="0" fillId="0" borderId="6" xfId="3" applyFont="1" applyFill="1" applyBorder="1" applyAlignment="1">
      <alignment vertical="center"/>
    </xf>
    <xf numFmtId="167" fontId="0" fillId="0" borderId="6" xfId="3" applyFont="1" applyBorder="1" applyAlignment="1">
      <alignment vertical="center"/>
    </xf>
    <xf numFmtId="0" fontId="34" fillId="0" borderId="8" xfId="0" applyFont="1" applyBorder="1" applyAlignment="1">
      <alignment horizontal="center" vertical="center" wrapText="1"/>
    </xf>
    <xf numFmtId="0" fontId="34" fillId="0" borderId="6" xfId="0" applyFont="1" applyBorder="1" applyAlignment="1">
      <alignment horizontal="center" vertical="center" wrapText="1"/>
    </xf>
    <xf numFmtId="0" fontId="34" fillId="3" borderId="6" xfId="0" applyFont="1" applyFill="1" applyBorder="1" applyAlignment="1">
      <alignment horizontal="center" vertical="center" wrapText="1"/>
    </xf>
    <xf numFmtId="0" fontId="31" fillId="0" borderId="6" xfId="0" applyFont="1" applyBorder="1" applyAlignment="1">
      <alignment horizontal="justify" vertical="center" wrapText="1"/>
    </xf>
    <xf numFmtId="0" fontId="32" fillId="0" borderId="6" xfId="0" applyFont="1" applyBorder="1" applyAlignment="1">
      <alignment horizontal="justify" vertical="center" wrapText="1"/>
    </xf>
    <xf numFmtId="0" fontId="31" fillId="0" borderId="6" xfId="0" applyFont="1" applyBorder="1" applyAlignment="1">
      <alignment horizontal="center" vertical="center" wrapText="1"/>
    </xf>
    <xf numFmtId="168" fontId="31" fillId="0" borderId="6" xfId="8" applyFont="1" applyFill="1" applyBorder="1" applyAlignment="1">
      <alignment horizontal="center" vertical="center" wrapText="1"/>
    </xf>
    <xf numFmtId="168" fontId="31" fillId="3" borderId="6" xfId="8" applyFont="1" applyFill="1" applyBorder="1" applyAlignment="1">
      <alignment horizontal="center" vertical="center" wrapText="1"/>
    </xf>
    <xf numFmtId="0" fontId="32" fillId="0" borderId="6" xfId="0" applyFont="1" applyBorder="1" applyAlignment="1">
      <alignment horizontal="center" vertical="center" wrapText="1"/>
    </xf>
    <xf numFmtId="0" fontId="31" fillId="0" borderId="6" xfId="0" applyFont="1" applyBorder="1" applyAlignment="1">
      <alignment horizontal="left" vertical="justify" wrapText="1"/>
    </xf>
    <xf numFmtId="168" fontId="33" fillId="3" borderId="6" xfId="8" applyFont="1" applyFill="1" applyBorder="1" applyAlignment="1">
      <alignment horizontal="center" vertical="center" wrapText="1"/>
    </xf>
    <xf numFmtId="170" fontId="31" fillId="3" borderId="6" xfId="3" applyNumberFormat="1" applyFont="1" applyFill="1" applyBorder="1" applyAlignment="1">
      <alignment horizontal="right" vertical="center" wrapText="1"/>
    </xf>
    <xf numFmtId="0" fontId="33" fillId="0" borderId="6" xfId="0" applyFont="1" applyBorder="1" applyAlignment="1">
      <alignment horizontal="justify" vertical="center" wrapText="1"/>
    </xf>
    <xf numFmtId="168" fontId="31" fillId="0" borderId="6" xfId="8" applyFont="1" applyFill="1" applyBorder="1" applyAlignment="1">
      <alignment horizontal="justify" vertical="center" wrapText="1"/>
    </xf>
    <xf numFmtId="170" fontId="31" fillId="0" borderId="6" xfId="3" applyNumberFormat="1" applyFont="1" applyBorder="1" applyAlignment="1">
      <alignment horizontal="justify" vertical="center" wrapText="1"/>
    </xf>
    <xf numFmtId="0" fontId="33" fillId="0" borderId="6" xfId="0" applyFont="1" applyBorder="1" applyAlignment="1">
      <alignment horizontal="left" vertical="center" wrapText="1"/>
    </xf>
    <xf numFmtId="0" fontId="33" fillId="0" borderId="6" xfId="2" applyFont="1" applyBorder="1" applyAlignment="1">
      <alignment horizontal="justify" vertical="center" wrapText="1"/>
    </xf>
    <xf numFmtId="0" fontId="33" fillId="0" borderId="6" xfId="0" applyFont="1" applyBorder="1" applyAlignment="1">
      <alignment horizontal="center" vertical="center" wrapText="1"/>
    </xf>
    <xf numFmtId="168" fontId="33" fillId="0" borderId="6" xfId="8" applyFont="1" applyFill="1" applyBorder="1" applyAlignment="1">
      <alignment horizontal="center" vertical="center" wrapText="1"/>
    </xf>
    <xf numFmtId="170" fontId="33" fillId="0" borderId="6" xfId="3" applyNumberFormat="1" applyFont="1" applyBorder="1" applyAlignment="1">
      <alignment horizontal="justify" vertical="center" wrapText="1"/>
    </xf>
    <xf numFmtId="0" fontId="33" fillId="0" borderId="12" xfId="0" applyFont="1" applyBorder="1" applyAlignment="1">
      <alignment horizontal="justify" vertical="center" wrapText="1"/>
    </xf>
    <xf numFmtId="0" fontId="33" fillId="0" borderId="12" xfId="2" applyFont="1" applyBorder="1" applyAlignment="1">
      <alignment horizontal="justify" vertical="center" wrapText="1"/>
    </xf>
    <xf numFmtId="0" fontId="33" fillId="0" borderId="12" xfId="0" applyFont="1" applyBorder="1" applyAlignment="1">
      <alignment horizontal="center" vertical="center" wrapText="1"/>
    </xf>
    <xf numFmtId="168" fontId="33" fillId="0" borderId="12" xfId="8" applyFont="1" applyFill="1" applyBorder="1" applyAlignment="1">
      <alignment horizontal="center" vertical="center" wrapText="1"/>
    </xf>
    <xf numFmtId="170" fontId="33" fillId="0" borderId="12" xfId="3" applyNumberFormat="1" applyFont="1" applyBorder="1" applyAlignment="1">
      <alignment horizontal="justify" vertical="center" wrapText="1"/>
    </xf>
    <xf numFmtId="0" fontId="32" fillId="0" borderId="6" xfId="0" applyFont="1" applyBorder="1" applyAlignment="1">
      <alignment vertical="center" wrapText="1"/>
    </xf>
    <xf numFmtId="0" fontId="31" fillId="3" borderId="6" xfId="0" applyFont="1" applyFill="1" applyBorder="1" applyAlignment="1">
      <alignment horizontal="justify" vertical="center" wrapText="1"/>
    </xf>
    <xf numFmtId="168" fontId="33" fillId="0" borderId="6" xfId="8" applyFont="1" applyFill="1" applyBorder="1" applyAlignment="1">
      <alignment horizontal="justify" vertical="center" wrapText="1"/>
    </xf>
    <xf numFmtId="0" fontId="0" fillId="0" borderId="6" xfId="1" applyNumberFormat="1" applyFont="1" applyBorder="1" applyAlignment="1">
      <alignment vertical="center"/>
    </xf>
    <xf numFmtId="0" fontId="38" fillId="0" borderId="8" xfId="0" applyFont="1" applyBorder="1" applyAlignment="1">
      <alignment horizontal="center"/>
    </xf>
    <xf numFmtId="0" fontId="38" fillId="0" borderId="6" xfId="0" applyFont="1" applyBorder="1" applyAlignment="1">
      <alignment horizontal="center" vertical="center"/>
    </xf>
    <xf numFmtId="0" fontId="38" fillId="0" borderId="6" xfId="0" applyFont="1" applyBorder="1" applyAlignment="1">
      <alignment vertical="center"/>
    </xf>
    <xf numFmtId="0" fontId="38" fillId="0" borderId="6" xfId="0" applyFont="1" applyBorder="1" applyAlignment="1">
      <alignment horizontal="center"/>
    </xf>
    <xf numFmtId="0" fontId="39" fillId="0" borderId="6" xfId="0" applyFont="1" applyBorder="1" applyAlignment="1">
      <alignment horizontal="center" vertical="center"/>
    </xf>
    <xf numFmtId="0" fontId="9" fillId="0" borderId="6" xfId="0" applyFont="1" applyBorder="1" applyAlignment="1">
      <alignment horizontal="justify" vertical="center" wrapText="1"/>
    </xf>
    <xf numFmtId="0" fontId="9" fillId="0" borderId="6" xfId="0" applyFont="1" applyBorder="1" applyAlignment="1">
      <alignment horizontal="justify" vertical="center"/>
    </xf>
    <xf numFmtId="0" fontId="9" fillId="0" borderId="6" xfId="0" applyFont="1" applyBorder="1" applyAlignment="1">
      <alignment horizontal="center" vertical="center"/>
    </xf>
    <xf numFmtId="0" fontId="39" fillId="0" borderId="6" xfId="0" applyFont="1" applyBorder="1" applyAlignment="1">
      <alignment horizontal="justify" vertical="center" wrapText="1"/>
    </xf>
    <xf numFmtId="0" fontId="40" fillId="0" borderId="6" xfId="0" applyFont="1" applyBorder="1" applyAlignment="1">
      <alignment horizontal="center" vertical="center"/>
    </xf>
    <xf numFmtId="0" fontId="40" fillId="0" borderId="6" xfId="0" applyFont="1" applyBorder="1" applyAlignment="1">
      <alignment horizontal="left" vertical="center" wrapText="1"/>
    </xf>
    <xf numFmtId="0" fontId="40" fillId="0" borderId="6" xfId="0" applyFont="1" applyBorder="1"/>
    <xf numFmtId="0" fontId="40" fillId="0" borderId="6" xfId="0" applyFont="1" applyBorder="1" applyAlignment="1">
      <alignment vertical="center" wrapText="1"/>
    </xf>
    <xf numFmtId="0" fontId="39" fillId="0" borderId="6" xfId="0" applyFont="1" applyBorder="1" applyAlignment="1">
      <alignment horizontal="justify" vertical="center"/>
    </xf>
    <xf numFmtId="0" fontId="40" fillId="0" borderId="6" xfId="0" applyFont="1" applyBorder="1" applyAlignment="1">
      <alignment horizontal="center" vertical="center" wrapText="1"/>
    </xf>
    <xf numFmtId="0" fontId="9"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6" xfId="0" applyBorder="1" applyAlignment="1">
      <alignment horizontal="center" wrapText="1"/>
    </xf>
    <xf numFmtId="174" fontId="0" fillId="0" borderId="6" xfId="4" applyNumberFormat="1" applyFont="1" applyBorder="1" applyAlignment="1">
      <alignment horizontal="center" vertical="center"/>
    </xf>
    <xf numFmtId="175" fontId="0" fillId="0" borderId="6" xfId="0" applyNumberFormat="1" applyBorder="1" applyAlignment="1">
      <alignment vertical="center"/>
    </xf>
    <xf numFmtId="175" fontId="4" fillId="0" borderId="6" xfId="0" applyNumberFormat="1" applyFont="1" applyBorder="1" applyAlignment="1">
      <alignment horizontal="justify" vertical="center"/>
    </xf>
    <xf numFmtId="0" fontId="0" fillId="0" borderId="6" xfId="0" applyBorder="1" applyAlignment="1">
      <alignment vertical="center"/>
    </xf>
    <xf numFmtId="168" fontId="42" fillId="0" borderId="6" xfId="1" applyFont="1" applyFill="1" applyBorder="1" applyAlignment="1" applyProtection="1">
      <alignment horizontal="right" vertical="center"/>
    </xf>
    <xf numFmtId="168" fontId="43" fillId="0" borderId="0" xfId="1" applyFont="1" applyFill="1" applyBorder="1" applyAlignment="1" applyProtection="1">
      <alignment horizontal="center" vertical="center"/>
    </xf>
    <xf numFmtId="9" fontId="0" fillId="0" borderId="6" xfId="0" applyNumberFormat="1" applyBorder="1" applyAlignment="1">
      <alignment horizontal="center" vertical="center"/>
    </xf>
    <xf numFmtId="175" fontId="0" fillId="0" borderId="6" xfId="0" applyNumberFormat="1" applyBorder="1" applyAlignment="1">
      <alignment horizontal="left" vertical="center"/>
    </xf>
    <xf numFmtId="0" fontId="2" fillId="0" borderId="7" xfId="0" applyFont="1" applyBorder="1" applyAlignment="1">
      <alignment horizont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9" fontId="44" fillId="6" borderId="6" xfId="4" applyFont="1" applyFill="1" applyBorder="1" applyAlignment="1">
      <alignment horizontal="center" vertical="center"/>
    </xf>
    <xf numFmtId="9" fontId="44" fillId="4" borderId="6" xfId="4" applyFont="1" applyFill="1" applyBorder="1" applyAlignment="1">
      <alignment horizontal="center" vertical="center"/>
    </xf>
    <xf numFmtId="14" fontId="5" fillId="0" borderId="6" xfId="0" applyNumberFormat="1" applyFont="1" applyBorder="1" applyAlignment="1">
      <alignment horizontal="center" vertical="center"/>
    </xf>
    <xf numFmtId="0" fontId="21" fillId="0" borderId="0" xfId="0" applyFont="1" applyAlignment="1">
      <alignment horizontal="center" vertical="center"/>
    </xf>
    <xf numFmtId="9" fontId="44" fillId="7" borderId="6" xfId="4" applyFont="1" applyFill="1" applyBorder="1" applyAlignment="1">
      <alignment horizontal="center" vertical="center"/>
    </xf>
    <xf numFmtId="9" fontId="44" fillId="8" borderId="6" xfId="4" applyFont="1" applyFill="1" applyBorder="1" applyAlignment="1">
      <alignment horizontal="center" vertical="center"/>
    </xf>
    <xf numFmtId="168" fontId="0" fillId="3" borderId="6" xfId="0" applyNumberFormat="1" applyFill="1" applyBorder="1" applyAlignment="1">
      <alignment vertical="center"/>
    </xf>
    <xf numFmtId="9" fontId="23" fillId="4" borderId="6" xfId="4" applyFont="1" applyFill="1" applyBorder="1" applyAlignment="1">
      <alignment horizontal="center" vertical="center"/>
    </xf>
    <xf numFmtId="9" fontId="23" fillId="8" borderId="6" xfId="4" applyFont="1" applyFill="1" applyBorder="1" applyAlignment="1">
      <alignment horizontal="center" vertical="center"/>
    </xf>
    <xf numFmtId="9" fontId="23" fillId="6" borderId="6" xfId="4" applyFont="1" applyFill="1" applyBorder="1" applyAlignment="1">
      <alignment horizontal="center" vertical="center"/>
    </xf>
    <xf numFmtId="9" fontId="23" fillId="9" borderId="6" xfId="4" applyFont="1" applyFill="1" applyBorder="1" applyAlignment="1">
      <alignment horizontal="center" vertical="center"/>
    </xf>
    <xf numFmtId="0" fontId="17" fillId="3" borderId="0" xfId="0" applyFont="1" applyFill="1" applyAlignment="1">
      <alignment vertical="center"/>
    </xf>
    <xf numFmtId="0" fontId="11" fillId="3" borderId="6" xfId="0" applyFont="1" applyFill="1" applyBorder="1" applyAlignment="1">
      <alignment vertical="center"/>
    </xf>
    <xf numFmtId="15" fontId="17" fillId="3" borderId="6"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6" xfId="0" applyFont="1" applyFill="1" applyBorder="1"/>
    <xf numFmtId="14" fontId="17" fillId="3" borderId="6" xfId="0" applyNumberFormat="1" applyFont="1" applyFill="1" applyBorder="1" applyAlignment="1">
      <alignment horizontal="justify" vertical="center"/>
    </xf>
    <xf numFmtId="0" fontId="17" fillId="3" borderId="6" xfId="6" applyFont="1" applyFill="1" applyBorder="1" applyAlignment="1">
      <alignment vertical="center" wrapText="1"/>
    </xf>
    <xf numFmtId="9" fontId="23" fillId="7" borderId="6" xfId="4" applyFont="1" applyFill="1" applyBorder="1" applyAlignment="1">
      <alignment horizontal="center" vertical="center"/>
    </xf>
    <xf numFmtId="0" fontId="2" fillId="0" borderId="2" xfId="0" applyFont="1" applyBorder="1" applyAlignment="1">
      <alignment horizontal="center"/>
    </xf>
    <xf numFmtId="9" fontId="0" fillId="8" borderId="6" xfId="4" applyFont="1" applyFill="1" applyBorder="1" applyAlignment="1">
      <alignment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0"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3"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9" xfId="0" applyFont="1" applyBorder="1" applyAlignment="1">
      <alignment horizontal="center" vertical="center" wrapText="1"/>
    </xf>
    <xf numFmtId="0" fontId="34" fillId="3" borderId="8"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0" borderId="6"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9" fontId="44" fillId="4" borderId="10" xfId="4" applyFont="1" applyFill="1" applyBorder="1" applyAlignment="1">
      <alignment horizontal="center" vertical="center"/>
    </xf>
    <xf numFmtId="9" fontId="44" fillId="4" borderId="11" xfId="4" applyFont="1" applyFill="1" applyBorder="1" applyAlignment="1">
      <alignment horizontal="center" vertical="center"/>
    </xf>
    <xf numFmtId="9" fontId="44" fillId="4" borderId="12" xfId="4" applyFont="1" applyFill="1" applyBorder="1" applyAlignment="1">
      <alignment horizontal="center" vertical="center"/>
    </xf>
    <xf numFmtId="165" fontId="40" fillId="0" borderId="10" xfId="0" applyNumberFormat="1"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38" fillId="0" borderId="6" xfId="0" applyFont="1" applyBorder="1" applyAlignment="1">
      <alignment horizontal="center" vertical="center"/>
    </xf>
    <xf numFmtId="0" fontId="41" fillId="5" borderId="6" xfId="0" applyFont="1" applyFill="1" applyBorder="1" applyAlignment="1">
      <alignment horizontal="center" vertical="center"/>
    </xf>
    <xf numFmtId="0" fontId="40" fillId="0" borderId="10" xfId="0" applyFont="1" applyBorder="1" applyAlignment="1">
      <alignment horizontal="center" vertical="center"/>
    </xf>
    <xf numFmtId="164" fontId="40" fillId="0" borderId="10" xfId="0" applyNumberFormat="1" applyFont="1" applyBorder="1" applyAlignment="1">
      <alignment horizontal="center" vertical="center"/>
    </xf>
    <xf numFmtId="172" fontId="41" fillId="5" borderId="6" xfId="0" applyNumberFormat="1" applyFont="1" applyFill="1" applyBorder="1" applyAlignment="1">
      <alignment horizontal="center"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8" fillId="0" borderId="9" xfId="0" applyFont="1" applyBorder="1" applyAlignment="1">
      <alignment horizontal="center" vertical="center"/>
    </xf>
    <xf numFmtId="0" fontId="38" fillId="0" borderId="7" xfId="0" applyFont="1" applyBorder="1" applyAlignment="1">
      <alignment horizontal="center"/>
    </xf>
    <xf numFmtId="0" fontId="38" fillId="0" borderId="6" xfId="0" applyFont="1" applyBorder="1" applyAlignment="1">
      <alignment horizontal="center"/>
    </xf>
    <xf numFmtId="0" fontId="38" fillId="0" borderId="8" xfId="0" applyFont="1" applyBorder="1" applyAlignment="1">
      <alignment horizontal="center"/>
    </xf>
    <xf numFmtId="0" fontId="38" fillId="0" borderId="9" xfId="0" applyFont="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2" fillId="3"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7" xfId="0" applyFont="1" applyFill="1" applyBorder="1" applyAlignment="1">
      <alignment horizontal="center"/>
    </xf>
    <xf numFmtId="0" fontId="2" fillId="3" borderId="6"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0" fillId="0" borderId="1"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18" fillId="0" borderId="8" xfId="6" applyBorder="1" applyAlignment="1">
      <alignment horizontal="center" wrapText="1"/>
    </xf>
    <xf numFmtId="0" fontId="18" fillId="0" borderId="7" xfId="6" applyBorder="1" applyAlignment="1">
      <alignment horizontal="center" wrapText="1"/>
    </xf>
    <xf numFmtId="0" fontId="0" fillId="0" borderId="8" xfId="0" applyBorder="1" applyAlignment="1">
      <alignment horizontal="center"/>
    </xf>
    <xf numFmtId="0" fontId="0" fillId="0" borderId="7" xfId="0" applyBorder="1" applyAlignment="1">
      <alignment horizontal="center"/>
    </xf>
    <xf numFmtId="170" fontId="17" fillId="3" borderId="10" xfId="3" applyNumberFormat="1" applyFont="1" applyFill="1" applyBorder="1" applyAlignment="1">
      <alignment horizontal="center" vertical="center" wrapText="1"/>
    </xf>
    <xf numFmtId="170" fontId="17" fillId="3" borderId="11" xfId="3" applyNumberFormat="1" applyFont="1" applyFill="1" applyBorder="1" applyAlignment="1">
      <alignment horizontal="center" vertical="center" wrapText="1"/>
    </xf>
    <xf numFmtId="170" fontId="17" fillId="3" borderId="12" xfId="3" applyNumberFormat="1" applyFont="1" applyFill="1" applyBorder="1" applyAlignment="1">
      <alignment horizontal="center" vertical="center" wrapText="1"/>
    </xf>
    <xf numFmtId="170" fontId="17" fillId="3" borderId="10" xfId="3" applyNumberFormat="1" applyFont="1" applyFill="1" applyBorder="1" applyAlignment="1">
      <alignment horizontal="center" vertical="center"/>
    </xf>
    <xf numFmtId="170" fontId="17" fillId="3" borderId="11" xfId="3" applyNumberFormat="1" applyFont="1" applyFill="1" applyBorder="1" applyAlignment="1">
      <alignment horizontal="center" vertical="center"/>
    </xf>
    <xf numFmtId="170" fontId="17" fillId="3" borderId="12" xfId="3" applyNumberFormat="1" applyFont="1" applyFill="1" applyBorder="1" applyAlignment="1">
      <alignment horizontal="center" vertical="center"/>
    </xf>
    <xf numFmtId="0" fontId="11" fillId="3" borderId="6"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3" borderId="7" xfId="0" applyFont="1" applyFill="1" applyBorder="1" applyAlignment="1">
      <alignment horizontal="center"/>
    </xf>
    <xf numFmtId="0" fontId="11" fillId="3" borderId="6"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7" fillId="3" borderId="6" xfId="0" applyFont="1" applyFill="1" applyBorder="1" applyAlignment="1">
      <alignment horizontal="center" vertical="center"/>
    </xf>
  </cellXfs>
  <cellStyles count="14">
    <cellStyle name="Hipervínculo" xfId="6" builtinId="8"/>
    <cellStyle name="Millares" xfId="7" builtinId="3"/>
    <cellStyle name="Millares 2" xfId="13" xr:uid="{00000000-0005-0000-0000-000002000000}"/>
    <cellStyle name="Millares 2 2 3" xfId="9" xr:uid="{00000000-0005-0000-0000-000003000000}"/>
    <cellStyle name="Millares 2 2 3 2" xfId="12" xr:uid="{00000000-0005-0000-0000-000004000000}"/>
    <cellStyle name="Moneda" xfId="3" builtinId="4"/>
    <cellStyle name="Moneda [0]" xfId="1" builtinId="7"/>
    <cellStyle name="Moneda [0] 2" xfId="8" xr:uid="{00000000-0005-0000-0000-000007000000}"/>
    <cellStyle name="Moneda [0] 3" xfId="10" xr:uid="{00000000-0005-0000-0000-000008000000}"/>
    <cellStyle name="Moneda 2" xfId="5" xr:uid="{00000000-0005-0000-0000-000009000000}"/>
    <cellStyle name="Moneda 3" xfId="11" xr:uid="{00000000-0005-0000-0000-00000A000000}"/>
    <cellStyle name="Normal" xfId="0" builtinId="0"/>
    <cellStyle name="Normal 2" xfId="2" xr:uid="{00000000-0005-0000-0000-00000C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781269</xdr:colOff>
      <xdr:row>0</xdr:row>
      <xdr:rowOff>31326</xdr:rowOff>
    </xdr:from>
    <xdr:to>
      <xdr:col>4</xdr:col>
      <xdr:colOff>1704136</xdr:colOff>
      <xdr:row>3</xdr:row>
      <xdr:rowOff>224701</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4235" y="31326"/>
          <a:ext cx="922867" cy="9553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737870</xdr:colOff>
      <xdr:row>0</xdr:row>
      <xdr:rowOff>22861</xdr:rowOff>
    </xdr:from>
    <xdr:to>
      <xdr:col>4</xdr:col>
      <xdr:colOff>1409700</xdr:colOff>
      <xdr:row>3</xdr:row>
      <xdr:rowOff>152401</xdr:rowOff>
    </xdr:to>
    <xdr:pic>
      <xdr:nvPicPr>
        <xdr:cNvPr id="2" name="Imagen 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twoCellAnchor editAs="oneCell">
    <xdr:from>
      <xdr:col>28</xdr:col>
      <xdr:colOff>0</xdr:colOff>
      <xdr:row>10</xdr:row>
      <xdr:rowOff>0</xdr:rowOff>
    </xdr:from>
    <xdr:to>
      <xdr:col>32</xdr:col>
      <xdr:colOff>121239</xdr:colOff>
      <xdr:row>37</xdr:row>
      <xdr:rowOff>33669</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26167080" y="5867400"/>
          <a:ext cx="5447619" cy="4971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7094" y="22861"/>
          <a:ext cx="757555" cy="748664"/>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6" y="22861"/>
          <a:ext cx="904874" cy="882014"/>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1" y="0"/>
          <a:ext cx="904874" cy="882014"/>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975" y="31326"/>
          <a:ext cx="922867" cy="92117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3</xdr:row>
      <xdr:rowOff>176107</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00913" y="31327"/>
          <a:ext cx="706754" cy="71204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1" y="38100"/>
          <a:ext cx="815339" cy="8343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4" name="Imagen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55490" y="38100"/>
          <a:ext cx="702310" cy="73152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0</xdr:rowOff>
    </xdr:to>
    <xdr:pic>
      <xdr:nvPicPr>
        <xdr:cNvPr id="2" name="Imagen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8310" y="0"/>
          <a:ext cx="706120" cy="742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4585" y="0"/>
          <a:ext cx="706120" cy="7581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z%20Adriana/Downloads/Nueva%20carpeta/Alo/Works%20Appart/Gobernaci&#243;n/2021/3-%20Sep-%20Diciembre%202130/Plan%20de%20Acci&#243;n/2.%20Planeacion%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8.%20Familia%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ueva%20carpeta/Alo/Works%20Appart/Gobernaci&#243;n/2021/3-%20Sep-%20Diciembre%202130/Plan%20de%20Acci&#243;n/9.%20Interior%20-%20%20Plan%20de%20Accion%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ueva%20carpeta/Alo/Works%20Appart/Gobernaci&#243;n/2021/3-%20Sep-%20Diciembre%202130/Plan%20de%20Acci&#243;n/10.%20Salud%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2.%20Administrativa%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
    </sheetNames>
    <sheetDataSet>
      <sheetData sheetId="0" refreshError="1">
        <row r="8">
          <cell r="J8">
            <v>4</v>
          </cell>
          <cell r="K8">
            <v>4</v>
          </cell>
          <cell r="L8">
            <v>4</v>
          </cell>
          <cell r="P8">
            <v>122870000</v>
          </cell>
          <cell r="Q8">
            <v>126556100</v>
          </cell>
          <cell r="S8">
            <v>134263366.49000001</v>
          </cell>
        </row>
        <row r="11">
          <cell r="P11">
            <v>0</v>
          </cell>
          <cell r="Q11">
            <v>0</v>
          </cell>
          <cell r="R11">
            <v>0</v>
          </cell>
          <cell r="S11">
            <v>0</v>
          </cell>
        </row>
        <row r="17">
          <cell r="I17">
            <v>0</v>
          </cell>
          <cell r="J17">
            <v>1</v>
          </cell>
          <cell r="K17">
            <v>1</v>
          </cell>
          <cell r="L17">
            <v>1</v>
          </cell>
          <cell r="P17">
            <v>1500000</v>
          </cell>
          <cell r="Q17">
            <v>2200000</v>
          </cell>
          <cell r="S17">
            <v>1000000</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row>
        <row r="11">
          <cell r="I11">
            <v>0</v>
          </cell>
          <cell r="J11">
            <v>1</v>
          </cell>
          <cell r="K11">
            <v>2</v>
          </cell>
          <cell r="L11">
            <v>1</v>
          </cell>
          <cell r="P11"/>
          <cell r="Q11"/>
          <cell r="R11"/>
          <cell r="S11"/>
        </row>
        <row r="12">
          <cell r="I12">
            <v>0</v>
          </cell>
          <cell r="J12">
            <v>1</v>
          </cell>
          <cell r="K12">
            <v>1</v>
          </cell>
          <cell r="L12">
            <v>1</v>
          </cell>
          <cell r="P12"/>
          <cell r="Q12"/>
          <cell r="R12"/>
          <cell r="S12"/>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ow r="8">
          <cell r="I8">
            <v>30</v>
          </cell>
          <cell r="J8">
            <v>30</v>
          </cell>
          <cell r="K8">
            <v>30</v>
          </cell>
          <cell r="P8">
            <v>195850000</v>
          </cell>
          <cell r="Q8">
            <v>226000000</v>
          </cell>
          <cell r="R8">
            <v>254663620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row>
        <row r="9">
          <cell r="I9">
            <v>0</v>
          </cell>
          <cell r="J9">
            <v>0</v>
          </cell>
          <cell r="K9">
            <v>2</v>
          </cell>
          <cell r="L9">
            <v>2</v>
          </cell>
          <cell r="P9"/>
        </row>
        <row r="10">
          <cell r="I10">
            <v>0</v>
          </cell>
          <cell r="J10">
            <v>1</v>
          </cell>
          <cell r="K10">
            <v>1</v>
          </cell>
          <cell r="L10">
            <v>1</v>
          </cell>
          <cell r="P10"/>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ow r="8">
          <cell r="S8">
            <v>16000000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ow r="8">
          <cell r="I8">
            <v>0</v>
          </cell>
          <cell r="P8">
            <v>0</v>
          </cell>
          <cell r="Q8">
            <v>5000000</v>
          </cell>
          <cell r="R8">
            <v>5000000</v>
          </cell>
        </row>
        <row r="9">
          <cell r="P9" t="str">
            <v xml:space="preserve"> $ - </v>
          </cell>
          <cell r="Q9">
            <v>25200000</v>
          </cell>
          <cell r="R9">
            <v>25200000</v>
          </cell>
        </row>
        <row r="10">
          <cell r="P10" t="str">
            <v xml:space="preserve"> $ -   </v>
          </cell>
          <cell r="Q10">
            <v>2500000</v>
          </cell>
          <cell r="R10">
            <v>3000000</v>
          </cell>
        </row>
        <row r="11">
          <cell r="P11">
            <v>5000000</v>
          </cell>
          <cell r="Q11">
            <v>5600000</v>
          </cell>
          <cell r="R11">
            <v>6000000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efreshError="1">
        <row r="8">
          <cell r="P8">
            <v>0</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SGTO PLAN ACCION "/>
    </sheetNames>
    <sheetDataSet>
      <sheetData sheetId="0">
        <row r="8">
          <cell r="I8">
            <v>0</v>
          </cell>
          <cell r="J8">
            <v>1</v>
          </cell>
          <cell r="K8">
            <v>1</v>
          </cell>
          <cell r="L8">
            <v>1</v>
          </cell>
          <cell r="P8">
            <v>0</v>
          </cell>
          <cell r="Q8">
            <v>33000000</v>
          </cell>
          <cell r="R8">
            <v>33000000</v>
          </cell>
        </row>
        <row r="9">
          <cell r="I9">
            <v>0</v>
          </cell>
          <cell r="J9">
            <v>1</v>
          </cell>
          <cell r="K9">
            <v>1</v>
          </cell>
          <cell r="L9">
            <v>1</v>
          </cell>
          <cell r="P9">
            <v>0</v>
          </cell>
          <cell r="Q9">
            <v>33000000</v>
          </cell>
          <cell r="R9">
            <v>33000000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sheetName val="PROPUESTA SGTO PLAN "/>
    </sheetNames>
    <sheetDataSet>
      <sheetData sheetId="0">
        <row r="8">
          <cell r="I8">
            <v>4</v>
          </cell>
          <cell r="J8">
            <v>4</v>
          </cell>
          <cell r="K8">
            <v>4</v>
          </cell>
          <cell r="L8">
            <v>4</v>
          </cell>
        </row>
        <row r="9">
          <cell r="I9">
            <v>0</v>
          </cell>
          <cell r="J9">
            <v>1</v>
          </cell>
          <cell r="K9">
            <v>1</v>
          </cell>
          <cell r="L9">
            <v>1</v>
          </cell>
        </row>
        <row r="10">
          <cell r="I10">
            <v>0</v>
          </cell>
          <cell r="J10">
            <v>1</v>
          </cell>
          <cell r="K10">
            <v>1</v>
          </cell>
          <cell r="L10">
            <v>1</v>
          </cell>
        </row>
        <row r="11">
          <cell r="I11">
            <v>0</v>
          </cell>
          <cell r="J11">
            <v>1</v>
          </cell>
          <cell r="K11">
            <v>1</v>
          </cell>
          <cell r="L11">
            <v>1</v>
          </cell>
        </row>
        <row r="12">
          <cell r="I12">
            <v>0</v>
          </cell>
          <cell r="J12">
            <v>1</v>
          </cell>
          <cell r="K12">
            <v>1</v>
          </cell>
          <cell r="L12">
            <v>1</v>
          </cell>
        </row>
        <row r="13">
          <cell r="I13">
            <v>0</v>
          </cell>
          <cell r="J13">
            <v>1</v>
          </cell>
          <cell r="K13">
            <v>1</v>
          </cell>
          <cell r="L13">
            <v>1</v>
          </cell>
        </row>
        <row r="14">
          <cell r="I14">
            <v>0</v>
          </cell>
          <cell r="J14">
            <v>1</v>
          </cell>
          <cell r="K14">
            <v>0</v>
          </cell>
          <cell r="L14">
            <v>0</v>
          </cell>
        </row>
        <row r="15">
          <cell r="I15">
            <v>0</v>
          </cell>
          <cell r="J15">
            <v>1</v>
          </cell>
          <cell r="K15">
            <v>2</v>
          </cell>
          <cell r="L15">
            <v>1</v>
          </cell>
        </row>
        <row r="16">
          <cell r="I16">
            <v>0</v>
          </cell>
          <cell r="J16">
            <v>1</v>
          </cell>
          <cell r="K16">
            <v>1</v>
          </cell>
          <cell r="L16">
            <v>1</v>
          </cell>
        </row>
        <row r="17">
          <cell r="I17">
            <v>0</v>
          </cell>
          <cell r="J17">
            <v>2</v>
          </cell>
          <cell r="K17">
            <v>2</v>
          </cell>
          <cell r="L17">
            <v>2</v>
          </cell>
        </row>
        <row r="18">
          <cell r="I18">
            <v>0</v>
          </cell>
          <cell r="J18">
            <v>4</v>
          </cell>
          <cell r="K18">
            <v>4</v>
          </cell>
          <cell r="L18">
            <v>4</v>
          </cell>
        </row>
        <row r="19">
          <cell r="I19">
            <v>0</v>
          </cell>
          <cell r="J19">
            <v>1</v>
          </cell>
          <cell r="K19">
            <v>1</v>
          </cell>
          <cell r="L19">
            <v>1</v>
          </cell>
        </row>
        <row r="20">
          <cell r="I20">
            <v>0</v>
          </cell>
          <cell r="J20">
            <v>17</v>
          </cell>
          <cell r="K20">
            <v>17</v>
          </cell>
          <cell r="L20">
            <v>17</v>
          </cell>
        </row>
        <row r="21">
          <cell r="I21">
            <v>0</v>
          </cell>
          <cell r="J21">
            <v>1</v>
          </cell>
          <cell r="K21">
            <v>1</v>
          </cell>
          <cell r="L21">
            <v>1</v>
          </cell>
        </row>
        <row r="22">
          <cell r="I22">
            <v>0</v>
          </cell>
          <cell r="J22">
            <v>1</v>
          </cell>
          <cell r="K22">
            <v>1</v>
          </cell>
          <cell r="L22">
            <v>1</v>
          </cell>
        </row>
        <row r="23">
          <cell r="I23">
            <v>0</v>
          </cell>
          <cell r="J23">
            <v>1</v>
          </cell>
          <cell r="K23">
            <v>1</v>
          </cell>
          <cell r="L23">
            <v>1</v>
          </cell>
        </row>
        <row r="24">
          <cell r="I24">
            <v>17</v>
          </cell>
          <cell r="J24">
            <v>17</v>
          </cell>
          <cell r="K24">
            <v>17</v>
          </cell>
          <cell r="L24">
            <v>17</v>
          </cell>
        </row>
        <row r="25">
          <cell r="I25">
            <v>0</v>
          </cell>
          <cell r="J25">
            <v>17</v>
          </cell>
          <cell r="K25">
            <v>17</v>
          </cell>
          <cell r="L25">
            <v>17</v>
          </cell>
        </row>
        <row r="26">
          <cell r="I26">
            <v>0</v>
          </cell>
          <cell r="J26">
            <v>1</v>
          </cell>
          <cell r="K26">
            <v>0</v>
          </cell>
          <cell r="L26">
            <v>0</v>
          </cell>
        </row>
        <row r="27">
          <cell r="I27">
            <v>0</v>
          </cell>
          <cell r="J27">
            <v>4</v>
          </cell>
          <cell r="K27">
            <v>4</v>
          </cell>
          <cell r="L27">
            <v>4</v>
          </cell>
        </row>
        <row r="28">
          <cell r="I28">
            <v>0</v>
          </cell>
          <cell r="J28">
            <v>2</v>
          </cell>
          <cell r="K28">
            <v>2</v>
          </cell>
          <cell r="L28">
            <v>2</v>
          </cell>
        </row>
        <row r="30">
          <cell r="I30">
            <v>0</v>
          </cell>
          <cell r="J30">
            <v>1</v>
          </cell>
          <cell r="K30">
            <v>1</v>
          </cell>
          <cell r="L30">
            <v>1</v>
          </cell>
        </row>
        <row r="31">
          <cell r="I31">
            <v>0</v>
          </cell>
          <cell r="J31">
            <v>1</v>
          </cell>
          <cell r="K31">
            <v>1</v>
          </cell>
          <cell r="L31">
            <v>1</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quindio.gov.co/inicioturismohttps:/www.facebook.com/SecretariaTurismoIndustriaComercioQuindio"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3"/>
  <sheetViews>
    <sheetView topLeftCell="U10" zoomScale="87" zoomScaleNormal="87" workbookViewId="0">
      <selection activeCell="AB6" sqref="AB6:AB12"/>
    </sheetView>
  </sheetViews>
  <sheetFormatPr baseColWidth="10" defaultColWidth="10.6640625" defaultRowHeight="15" x14ac:dyDescent="0.2"/>
  <cols>
    <col min="1" max="1" width="1.83203125" customWidth="1"/>
    <col min="2" max="2" width="5.83203125" customWidth="1"/>
    <col min="3" max="3" width="28.6640625" customWidth="1"/>
    <col min="4" max="4" width="44.33203125" customWidth="1"/>
    <col min="5" max="5" width="35.5" customWidth="1"/>
    <col min="6" max="6" width="14.5" customWidth="1"/>
    <col min="7" max="7" width="13.83203125" bestFit="1" customWidth="1"/>
    <col min="8" max="8" width="21.5" customWidth="1"/>
    <col min="9" max="9" width="8.6640625" style="11" customWidth="1"/>
    <col min="10" max="10" width="9.83203125" style="11" customWidth="1"/>
    <col min="11" max="11" width="8.33203125" style="11" customWidth="1"/>
    <col min="12" max="12" width="10.1640625" style="11" customWidth="1"/>
    <col min="13" max="13" width="8.1640625" style="11" customWidth="1"/>
    <col min="14" max="14" width="9.5" style="11" customWidth="1"/>
    <col min="15" max="15" width="7.5" style="11" customWidth="1"/>
    <col min="16" max="16" width="9.6640625" style="11" customWidth="1"/>
    <col min="17" max="17" width="22.1640625" bestFit="1" customWidth="1"/>
    <col min="18" max="18" width="19.33203125" bestFit="1" customWidth="1"/>
    <col min="19" max="19" width="12.1640625" bestFit="1" customWidth="1"/>
    <col min="20" max="21" width="14" customWidth="1"/>
    <col min="22" max="22" width="19.1640625" customWidth="1"/>
    <col min="23" max="23" width="22.1640625" customWidth="1"/>
    <col min="24" max="24" width="20.33203125" customWidth="1"/>
    <col min="25" max="25" width="16.5" customWidth="1"/>
    <col min="26" max="26" width="18.33203125" customWidth="1"/>
    <col min="27" max="28" width="18.1640625" customWidth="1"/>
    <col min="29" max="29" width="27.83203125" customWidth="1"/>
    <col min="30" max="30" width="50.33203125" customWidth="1"/>
  </cols>
  <sheetData>
    <row r="1" spans="2:30" ht="20" customHeight="1" x14ac:dyDescent="0.2">
      <c r="E1" s="213"/>
      <c r="F1" s="214" t="s">
        <v>299</v>
      </c>
      <c r="G1" s="214"/>
      <c r="H1" s="214"/>
      <c r="I1" s="214"/>
      <c r="J1" s="214"/>
      <c r="K1" s="214"/>
      <c r="L1" s="214"/>
      <c r="M1" s="214"/>
      <c r="N1" s="214"/>
      <c r="O1" s="214"/>
      <c r="P1" s="214"/>
      <c r="Q1" s="214"/>
      <c r="R1" s="214"/>
      <c r="S1" s="214"/>
      <c r="T1" s="35" t="s">
        <v>294</v>
      </c>
      <c r="U1" s="35" t="s">
        <v>301</v>
      </c>
    </row>
    <row r="2" spans="2:30" ht="20" customHeight="1" x14ac:dyDescent="0.2">
      <c r="E2" s="213"/>
      <c r="F2" s="215" t="s">
        <v>300</v>
      </c>
      <c r="G2" s="215"/>
      <c r="H2" s="215"/>
      <c r="I2" s="215"/>
      <c r="J2" s="215"/>
      <c r="K2" s="215"/>
      <c r="L2" s="215"/>
      <c r="M2" s="215"/>
      <c r="N2" s="215"/>
      <c r="O2" s="215"/>
      <c r="P2" s="215"/>
      <c r="Q2" s="215"/>
      <c r="R2" s="215"/>
      <c r="S2" s="215"/>
      <c r="T2" s="36" t="s">
        <v>295</v>
      </c>
      <c r="U2" s="37">
        <v>1</v>
      </c>
    </row>
    <row r="3" spans="2:30" ht="20" customHeight="1" x14ac:dyDescent="0.2">
      <c r="E3" s="213"/>
      <c r="F3" s="215"/>
      <c r="G3" s="215"/>
      <c r="H3" s="215"/>
      <c r="I3" s="215"/>
      <c r="J3" s="215"/>
      <c r="K3" s="215"/>
      <c r="L3" s="215"/>
      <c r="M3" s="215"/>
      <c r="N3" s="215"/>
      <c r="O3" s="215"/>
      <c r="P3" s="215"/>
      <c r="Q3" s="215"/>
      <c r="R3" s="215"/>
      <c r="S3" s="215"/>
      <c r="T3" s="36" t="s">
        <v>296</v>
      </c>
      <c r="U3" s="38">
        <v>44651</v>
      </c>
    </row>
    <row r="4" spans="2:30" ht="20"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5" t="s">
        <v>7</v>
      </c>
      <c r="J6" s="205"/>
      <c r="K6" s="201"/>
      <c r="L6" s="201"/>
      <c r="M6" s="201"/>
      <c r="N6" s="201"/>
      <c r="O6" s="201"/>
      <c r="P6" s="113"/>
      <c r="Q6" s="206" t="s">
        <v>8</v>
      </c>
      <c r="R6" s="207"/>
      <c r="S6" s="207"/>
      <c r="T6" s="207"/>
      <c r="U6" s="207"/>
      <c r="V6" s="207"/>
      <c r="W6" s="207"/>
      <c r="X6" s="207"/>
      <c r="Y6" s="207"/>
      <c r="Z6" s="207"/>
      <c r="AA6" s="208"/>
      <c r="AB6" s="210"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2"/>
      <c r="AC8" s="201"/>
      <c r="AD8" s="201"/>
    </row>
    <row r="9" spans="2:30" ht="409.6" x14ac:dyDescent="0.2">
      <c r="B9" s="1">
        <v>1</v>
      </c>
      <c r="C9" s="55" t="s">
        <v>14</v>
      </c>
      <c r="D9" s="55" t="s">
        <v>17</v>
      </c>
      <c r="E9" s="55" t="s">
        <v>18</v>
      </c>
      <c r="F9" s="55" t="s">
        <v>19</v>
      </c>
      <c r="G9" s="1" t="s">
        <v>15</v>
      </c>
      <c r="H9" s="55" t="s">
        <v>20</v>
      </c>
      <c r="I9" s="15">
        <v>12</v>
      </c>
      <c r="J9" s="15">
        <v>12</v>
      </c>
      <c r="K9" s="15">
        <v>12</v>
      </c>
      <c r="L9" s="15">
        <v>12</v>
      </c>
      <c r="M9" s="15">
        <v>12</v>
      </c>
      <c r="N9" s="15">
        <v>12</v>
      </c>
      <c r="O9" s="15">
        <v>12</v>
      </c>
      <c r="P9" s="15"/>
      <c r="Q9" s="1" t="s">
        <v>16</v>
      </c>
      <c r="R9" s="1" t="s">
        <v>16</v>
      </c>
      <c r="S9" s="3"/>
      <c r="T9" s="43">
        <v>1500000</v>
      </c>
      <c r="U9" s="43">
        <v>1500000</v>
      </c>
      <c r="V9" s="43">
        <f>4400000+14925000</f>
        <v>19325000</v>
      </c>
      <c r="W9" s="43">
        <f>+V9</f>
        <v>19325000</v>
      </c>
      <c r="X9" s="43">
        <v>35000000</v>
      </c>
      <c r="Y9" s="43">
        <v>11540000</v>
      </c>
      <c r="Z9" s="44">
        <v>0</v>
      </c>
      <c r="AA9" s="115">
        <v>0</v>
      </c>
      <c r="AB9" s="180">
        <v>0.8</v>
      </c>
      <c r="AC9" s="55" t="s">
        <v>431</v>
      </c>
      <c r="AD9" s="67" t="s">
        <v>432</v>
      </c>
    </row>
    <row r="10" spans="2:30" ht="119.5" customHeight="1" x14ac:dyDescent="0.2">
      <c r="B10" s="1">
        <v>2</v>
      </c>
      <c r="C10" s="10" t="s">
        <v>22</v>
      </c>
      <c r="D10" s="4" t="s">
        <v>23</v>
      </c>
      <c r="E10" s="9" t="s">
        <v>24</v>
      </c>
      <c r="F10" s="5" t="s">
        <v>25</v>
      </c>
      <c r="G10" s="1" t="s">
        <v>15</v>
      </c>
      <c r="H10" s="5" t="s">
        <v>433</v>
      </c>
      <c r="I10" s="15">
        <v>0</v>
      </c>
      <c r="J10" s="15"/>
      <c r="K10" s="15">
        <v>2</v>
      </c>
      <c r="L10" s="15"/>
      <c r="M10" s="15">
        <v>2</v>
      </c>
      <c r="N10" s="15"/>
      <c r="O10" s="15">
        <v>2</v>
      </c>
      <c r="P10" s="15"/>
      <c r="Q10" s="1" t="s">
        <v>16</v>
      </c>
      <c r="R10" s="3"/>
      <c r="S10" s="3"/>
      <c r="T10" s="40">
        <v>0</v>
      </c>
      <c r="U10" s="40"/>
      <c r="V10" s="40">
        <v>0</v>
      </c>
      <c r="W10" s="40"/>
      <c r="X10" s="40">
        <v>0</v>
      </c>
      <c r="Y10" s="40"/>
      <c r="Z10" s="40">
        <v>0</v>
      </c>
      <c r="AA10" s="40"/>
      <c r="AB10" s="180"/>
      <c r="AC10" s="74" t="s">
        <v>434</v>
      </c>
      <c r="AD10" s="67" t="s">
        <v>435</v>
      </c>
    </row>
    <row r="11" spans="2:30" ht="77" customHeight="1" x14ac:dyDescent="0.2">
      <c r="B11" s="1">
        <v>3</v>
      </c>
      <c r="C11" s="55" t="s">
        <v>14</v>
      </c>
      <c r="D11" s="4" t="s">
        <v>28</v>
      </c>
      <c r="E11" s="4" t="s">
        <v>29</v>
      </c>
      <c r="F11" s="6" t="s">
        <v>30</v>
      </c>
      <c r="G11" s="1" t="s">
        <v>15</v>
      </c>
      <c r="H11" s="6" t="s">
        <v>31</v>
      </c>
      <c r="I11" s="41">
        <v>0</v>
      </c>
      <c r="J11" s="41"/>
      <c r="K11" s="41">
        <v>4</v>
      </c>
      <c r="L11" s="41"/>
      <c r="M11" s="15">
        <v>4</v>
      </c>
      <c r="N11" s="15"/>
      <c r="O11" s="15">
        <v>4</v>
      </c>
      <c r="P11" s="15"/>
      <c r="Q11" s="1"/>
      <c r="R11" s="1" t="s">
        <v>16</v>
      </c>
      <c r="S11" s="1"/>
      <c r="T11" s="40">
        <v>0</v>
      </c>
      <c r="U11" s="40"/>
      <c r="V11" s="40">
        <v>0</v>
      </c>
      <c r="W11" s="40"/>
      <c r="X11" s="40">
        <v>0</v>
      </c>
      <c r="Y11" s="40"/>
      <c r="Z11" s="40">
        <v>0</v>
      </c>
      <c r="AA11" s="40"/>
      <c r="AB11" s="180">
        <v>0.9</v>
      </c>
      <c r="AC11" s="74" t="s">
        <v>434</v>
      </c>
      <c r="AD11" s="67" t="s">
        <v>436</v>
      </c>
    </row>
    <row r="12" spans="2:30" ht="256" x14ac:dyDescent="0.2">
      <c r="B12" s="8">
        <v>4</v>
      </c>
      <c r="C12" s="4" t="s">
        <v>32</v>
      </c>
      <c r="D12" s="4" t="s">
        <v>33</v>
      </c>
      <c r="E12" s="4" t="s">
        <v>34</v>
      </c>
      <c r="F12" s="5" t="s">
        <v>35</v>
      </c>
      <c r="G12" s="7" t="s">
        <v>15</v>
      </c>
      <c r="H12" s="5" t="s">
        <v>36</v>
      </c>
      <c r="I12" s="41">
        <v>0</v>
      </c>
      <c r="J12" s="41">
        <v>0</v>
      </c>
      <c r="K12" s="41">
        <v>1</v>
      </c>
      <c r="L12" s="41">
        <v>1</v>
      </c>
      <c r="M12" s="15">
        <v>1</v>
      </c>
      <c r="N12" s="15">
        <v>1</v>
      </c>
      <c r="O12" s="15">
        <v>1</v>
      </c>
      <c r="P12" s="15">
        <v>0</v>
      </c>
      <c r="Q12" s="8" t="s">
        <v>16</v>
      </c>
      <c r="R12" s="5"/>
      <c r="S12" s="8"/>
      <c r="T12" s="115">
        <v>0</v>
      </c>
      <c r="U12" s="115">
        <v>0</v>
      </c>
      <c r="V12" s="115">
        <v>0</v>
      </c>
      <c r="W12" s="115">
        <v>0</v>
      </c>
      <c r="X12" s="115">
        <v>0</v>
      </c>
      <c r="Y12" s="115">
        <v>0</v>
      </c>
      <c r="Z12" s="115">
        <v>0</v>
      </c>
      <c r="AA12" s="115">
        <v>0</v>
      </c>
      <c r="AB12" s="180">
        <v>1</v>
      </c>
      <c r="AC12" s="5" t="s">
        <v>437</v>
      </c>
      <c r="AD12" s="67" t="s">
        <v>438</v>
      </c>
    </row>
    <row r="13" spans="2:30" ht="409.6" x14ac:dyDescent="0.2">
      <c r="B13" s="2">
        <v>5</v>
      </c>
      <c r="C13" s="55" t="s">
        <v>37</v>
      </c>
      <c r="D13" s="55" t="s">
        <v>38</v>
      </c>
      <c r="E13" s="55" t="s">
        <v>39</v>
      </c>
      <c r="F13" s="55" t="s">
        <v>40</v>
      </c>
      <c r="G13" s="2" t="s">
        <v>15</v>
      </c>
      <c r="H13" s="55" t="s">
        <v>41</v>
      </c>
      <c r="I13" s="42">
        <v>30</v>
      </c>
      <c r="J13" s="42">
        <v>33</v>
      </c>
      <c r="K13" s="42">
        <v>30</v>
      </c>
      <c r="L13" s="42">
        <v>30</v>
      </c>
      <c r="M13" s="15">
        <v>30</v>
      </c>
      <c r="N13" s="15">
        <v>30</v>
      </c>
      <c r="O13" s="15">
        <v>30</v>
      </c>
      <c r="P13" s="15"/>
      <c r="Q13" s="55"/>
      <c r="R13" s="55"/>
      <c r="S13" s="2" t="s">
        <v>16</v>
      </c>
      <c r="T13" s="40">
        <v>60000000</v>
      </c>
      <c r="U13" s="40">
        <v>39216663</v>
      </c>
      <c r="V13" s="40">
        <v>145000000</v>
      </c>
      <c r="W13" s="116">
        <v>144287499.97999999</v>
      </c>
      <c r="X13" s="40">
        <v>271452800</v>
      </c>
      <c r="Y13" s="40">
        <v>269574997</v>
      </c>
      <c r="Z13" s="40">
        <v>795000000</v>
      </c>
      <c r="AA13" s="40">
        <v>252719071</v>
      </c>
      <c r="AB13" s="180">
        <v>0.8</v>
      </c>
      <c r="AC13" s="55" t="s">
        <v>439</v>
      </c>
      <c r="AD13" s="45" t="s">
        <v>440</v>
      </c>
    </row>
  </sheetData>
  <mergeCells count="24">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I6:O6"/>
    <mergeCell ref="Q6:AA6"/>
    <mergeCell ref="Q7:S7"/>
    <mergeCell ref="T7:U7"/>
    <mergeCell ref="V7:W7"/>
    <mergeCell ref="X7:Y7"/>
    <mergeCell ref="Z7:AA7"/>
    <mergeCell ref="AB6:AB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9"/>
  <sheetViews>
    <sheetView topLeftCell="S1"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21" customWidth="1"/>
    <col min="5" max="5" width="17.5"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8" width="14" customWidth="1"/>
    <col min="29" max="29" width="24.5" bestFit="1" customWidth="1"/>
    <col min="30" max="30" width="28.5" customWidth="1"/>
  </cols>
  <sheetData>
    <row r="1" spans="2:30" ht="16" x14ac:dyDescent="0.2">
      <c r="E1" s="213"/>
      <c r="F1" s="214" t="s">
        <v>299</v>
      </c>
      <c r="G1" s="214"/>
      <c r="H1" s="214"/>
      <c r="I1" s="214"/>
      <c r="J1" s="214"/>
      <c r="K1" s="214"/>
      <c r="L1" s="214"/>
      <c r="M1" s="214"/>
      <c r="N1" s="214"/>
      <c r="O1" s="214"/>
      <c r="P1" s="214"/>
      <c r="Q1" s="214"/>
      <c r="R1" s="214"/>
      <c r="S1" s="214"/>
      <c r="T1" s="35" t="s">
        <v>294</v>
      </c>
      <c r="U1" s="35" t="s">
        <v>301</v>
      </c>
    </row>
    <row r="2" spans="2:30" x14ac:dyDescent="0.2">
      <c r="E2" s="213"/>
      <c r="F2" s="215" t="s">
        <v>300</v>
      </c>
      <c r="G2" s="215"/>
      <c r="H2" s="215"/>
      <c r="I2" s="215"/>
      <c r="J2" s="215"/>
      <c r="K2" s="215"/>
      <c r="L2" s="215"/>
      <c r="M2" s="215"/>
      <c r="N2" s="215"/>
      <c r="O2" s="215"/>
      <c r="P2" s="215"/>
      <c r="Q2" s="215"/>
      <c r="R2" s="215"/>
      <c r="S2" s="215"/>
      <c r="T2" s="36" t="s">
        <v>295</v>
      </c>
      <c r="U2" s="37">
        <v>1</v>
      </c>
    </row>
    <row r="3" spans="2:30" x14ac:dyDescent="0.2">
      <c r="E3" s="213"/>
      <c r="F3" s="215"/>
      <c r="G3" s="215"/>
      <c r="H3" s="215"/>
      <c r="I3" s="215"/>
      <c r="J3" s="215"/>
      <c r="K3" s="215"/>
      <c r="L3" s="215"/>
      <c r="M3" s="215"/>
      <c r="N3" s="215"/>
      <c r="O3" s="215"/>
      <c r="P3" s="215"/>
      <c r="Q3" s="215"/>
      <c r="R3" s="215"/>
      <c r="S3" s="215"/>
      <c r="T3" s="36" t="s">
        <v>296</v>
      </c>
      <c r="U3" s="38">
        <v>44651</v>
      </c>
    </row>
    <row r="4" spans="2:30"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10"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2"/>
      <c r="AC8" s="201"/>
      <c r="AD8" s="201"/>
    </row>
    <row r="9" spans="2:30" ht="78" x14ac:dyDescent="0.2">
      <c r="B9" s="1">
        <v>1</v>
      </c>
      <c r="C9" s="4" t="s">
        <v>14</v>
      </c>
      <c r="D9" s="6" t="s">
        <v>236</v>
      </c>
      <c r="E9" s="6" t="s">
        <v>237</v>
      </c>
      <c r="F9" s="4" t="s">
        <v>238</v>
      </c>
      <c r="G9" s="1" t="s">
        <v>15</v>
      </c>
      <c r="H9" s="5" t="s">
        <v>239</v>
      </c>
      <c r="I9" s="15">
        <v>0</v>
      </c>
      <c r="J9" s="15"/>
      <c r="K9" s="15">
        <v>1</v>
      </c>
      <c r="L9" s="15"/>
      <c r="M9" s="15">
        <v>1</v>
      </c>
      <c r="N9" s="15"/>
      <c r="O9" s="15">
        <v>1</v>
      </c>
      <c r="P9" s="15"/>
      <c r="Q9" s="14"/>
      <c r="R9" s="15" t="s">
        <v>16</v>
      </c>
      <c r="S9" s="14"/>
      <c r="T9" s="17">
        <f>+'[7]PLAN DE ACCION'!P8</f>
        <v>0</v>
      </c>
      <c r="U9" s="17"/>
      <c r="V9" s="17">
        <v>0</v>
      </c>
      <c r="W9" s="17"/>
      <c r="X9" s="17">
        <v>0</v>
      </c>
      <c r="Y9" s="17"/>
      <c r="Z9" s="150">
        <v>0</v>
      </c>
      <c r="AA9" s="150">
        <v>0</v>
      </c>
      <c r="AB9" s="190">
        <v>1</v>
      </c>
      <c r="AC9" s="29" t="s">
        <v>240</v>
      </c>
      <c r="AD9" s="57" t="s">
        <v>349</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F10"/>
  <sheetViews>
    <sheetView topLeftCell="U6"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34.83203125" customWidth="1"/>
    <col min="5" max="5" width="31"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3203125" customWidth="1"/>
    <col min="30" max="30" width="28.5" customWidth="1"/>
  </cols>
  <sheetData>
    <row r="1" spans="2:32" ht="16" x14ac:dyDescent="0.2">
      <c r="E1" s="213"/>
      <c r="F1" s="214" t="s">
        <v>299</v>
      </c>
      <c r="G1" s="214"/>
      <c r="H1" s="214"/>
      <c r="I1" s="214"/>
      <c r="J1" s="214"/>
      <c r="K1" s="214"/>
      <c r="L1" s="214"/>
      <c r="M1" s="214"/>
      <c r="N1" s="214"/>
      <c r="O1" s="214"/>
      <c r="P1" s="214"/>
      <c r="Q1" s="214"/>
      <c r="R1" s="214"/>
      <c r="S1" s="214"/>
      <c r="T1" s="35" t="s">
        <v>294</v>
      </c>
      <c r="U1" s="35" t="s">
        <v>301</v>
      </c>
    </row>
    <row r="2" spans="2:32" x14ac:dyDescent="0.2">
      <c r="E2" s="213"/>
      <c r="F2" s="215" t="s">
        <v>300</v>
      </c>
      <c r="G2" s="215"/>
      <c r="H2" s="215"/>
      <c r="I2" s="215"/>
      <c r="J2" s="215"/>
      <c r="K2" s="215"/>
      <c r="L2" s="215"/>
      <c r="M2" s="215"/>
      <c r="N2" s="215"/>
      <c r="O2" s="215"/>
      <c r="P2" s="215"/>
      <c r="Q2" s="215"/>
      <c r="R2" s="215"/>
      <c r="S2" s="215"/>
      <c r="T2" s="36" t="s">
        <v>295</v>
      </c>
      <c r="U2" s="37">
        <v>1</v>
      </c>
    </row>
    <row r="3" spans="2:32" x14ac:dyDescent="0.2">
      <c r="E3" s="213"/>
      <c r="F3" s="215"/>
      <c r="G3" s="215"/>
      <c r="H3" s="215"/>
      <c r="I3" s="215"/>
      <c r="J3" s="215"/>
      <c r="K3" s="215"/>
      <c r="L3" s="215"/>
      <c r="M3" s="215"/>
      <c r="N3" s="215"/>
      <c r="O3" s="215"/>
      <c r="P3" s="215"/>
      <c r="Q3" s="215"/>
      <c r="R3" s="215"/>
      <c r="S3" s="215"/>
      <c r="T3" s="36" t="s">
        <v>296</v>
      </c>
      <c r="U3" s="38">
        <v>44651</v>
      </c>
    </row>
    <row r="4" spans="2:32" x14ac:dyDescent="0.2">
      <c r="E4" s="213"/>
      <c r="F4" s="215"/>
      <c r="G4" s="215"/>
      <c r="H4" s="215"/>
      <c r="I4" s="215"/>
      <c r="J4" s="215"/>
      <c r="K4" s="215"/>
      <c r="L4" s="215"/>
      <c r="M4" s="215"/>
      <c r="N4" s="215"/>
      <c r="O4" s="215"/>
      <c r="P4" s="215"/>
      <c r="Q4" s="215"/>
      <c r="R4" s="215"/>
      <c r="S4" s="215"/>
      <c r="T4" s="36" t="s">
        <v>297</v>
      </c>
      <c r="U4" s="39" t="s">
        <v>298</v>
      </c>
    </row>
    <row r="6" spans="2:32" x14ac:dyDescent="0.2">
      <c r="B6" s="231" t="s">
        <v>0</v>
      </c>
      <c r="C6" s="231" t="s">
        <v>1</v>
      </c>
      <c r="D6" s="231" t="s">
        <v>2</v>
      </c>
      <c r="E6" s="231" t="s">
        <v>3</v>
      </c>
      <c r="F6" s="231" t="s">
        <v>4</v>
      </c>
      <c r="G6" s="231" t="s">
        <v>5</v>
      </c>
      <c r="H6" s="231" t="s">
        <v>6</v>
      </c>
      <c r="I6" s="206" t="s">
        <v>7</v>
      </c>
      <c r="J6" s="207"/>
      <c r="K6" s="207"/>
      <c r="L6" s="207"/>
      <c r="M6" s="207"/>
      <c r="N6" s="207"/>
      <c r="O6" s="208"/>
      <c r="P6" s="18"/>
      <c r="Q6" s="206" t="s">
        <v>8</v>
      </c>
      <c r="R6" s="207"/>
      <c r="S6" s="207"/>
      <c r="T6" s="207"/>
      <c r="U6" s="207"/>
      <c r="V6" s="207"/>
      <c r="W6" s="207"/>
      <c r="X6" s="207"/>
      <c r="Y6" s="207"/>
      <c r="Z6" s="207"/>
      <c r="AA6" s="208"/>
      <c r="AB6" s="210" t="s">
        <v>44</v>
      </c>
      <c r="AC6" s="231" t="s">
        <v>9</v>
      </c>
      <c r="AD6" s="231" t="s">
        <v>10</v>
      </c>
      <c r="AE6" s="267" t="s">
        <v>368</v>
      </c>
      <c r="AF6" s="268"/>
    </row>
    <row r="7" spans="2:32" x14ac:dyDescent="0.2">
      <c r="B7" s="232"/>
      <c r="C7" s="232"/>
      <c r="D7" s="232"/>
      <c r="E7" s="232"/>
      <c r="F7" s="232"/>
      <c r="G7" s="232"/>
      <c r="H7" s="232"/>
      <c r="I7" s="204">
        <v>2020</v>
      </c>
      <c r="J7" s="205"/>
      <c r="K7" s="204">
        <v>2021</v>
      </c>
      <c r="L7" s="205"/>
      <c r="M7" s="204">
        <v>2022</v>
      </c>
      <c r="N7" s="205"/>
      <c r="O7" s="204">
        <v>2023</v>
      </c>
      <c r="P7" s="205"/>
      <c r="Q7" s="204" t="s">
        <v>42</v>
      </c>
      <c r="R7" s="209"/>
      <c r="S7" s="205"/>
      <c r="T7" s="204">
        <v>2020</v>
      </c>
      <c r="U7" s="205"/>
      <c r="V7" s="204">
        <v>2021</v>
      </c>
      <c r="W7" s="205"/>
      <c r="X7" s="204">
        <v>2022</v>
      </c>
      <c r="Y7" s="205"/>
      <c r="Z7" s="204">
        <v>2023</v>
      </c>
      <c r="AA7" s="205"/>
      <c r="AB7" s="211"/>
      <c r="AC7" s="232"/>
      <c r="AD7" s="232"/>
      <c r="AE7" s="269"/>
      <c r="AF7" s="270"/>
    </row>
    <row r="8" spans="2:32" x14ac:dyDescent="0.2">
      <c r="B8" s="233"/>
      <c r="C8" s="233"/>
      <c r="D8" s="233"/>
      <c r="E8" s="233"/>
      <c r="F8" s="233"/>
      <c r="G8" s="233"/>
      <c r="H8" s="233"/>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2"/>
      <c r="AC8" s="233"/>
      <c r="AD8" s="233"/>
      <c r="AE8" s="271"/>
      <c r="AF8" s="272"/>
    </row>
    <row r="9" spans="2:32" ht="192" x14ac:dyDescent="0.2">
      <c r="B9" s="1">
        <v>1</v>
      </c>
      <c r="C9" s="4" t="s">
        <v>14</v>
      </c>
      <c r="D9" s="4" t="s">
        <v>230</v>
      </c>
      <c r="E9" s="4" t="s">
        <v>230</v>
      </c>
      <c r="F9" s="4" t="s">
        <v>161</v>
      </c>
      <c r="G9" s="27" t="s">
        <v>15</v>
      </c>
      <c r="H9" s="4" t="s">
        <v>161</v>
      </c>
      <c r="I9" s="15">
        <f>+'[8]PLAN DE ACCION'!I8</f>
        <v>0</v>
      </c>
      <c r="J9" s="15"/>
      <c r="K9" s="15">
        <f>+'[8]PLAN DE ACCION'!J8</f>
        <v>1</v>
      </c>
      <c r="L9" s="15"/>
      <c r="M9" s="15">
        <f>+'[8]PLAN DE ACCION'!K8</f>
        <v>1</v>
      </c>
      <c r="N9" s="15">
        <v>1</v>
      </c>
      <c r="O9" s="15">
        <f>+'[8]PLAN DE ACCION'!L8</f>
        <v>1</v>
      </c>
      <c r="P9" s="15">
        <v>1</v>
      </c>
      <c r="Q9" s="14"/>
      <c r="R9" s="14"/>
      <c r="S9" s="1" t="s">
        <v>16</v>
      </c>
      <c r="T9" s="17">
        <f>+'[8]PLAN DE ACCION'!P8</f>
        <v>0</v>
      </c>
      <c r="U9" s="17"/>
      <c r="V9" s="17">
        <f>+'[8]PLAN DE ACCION'!Q8</f>
        <v>33000000</v>
      </c>
      <c r="W9" s="17"/>
      <c r="X9" s="17">
        <f>+'[8]PLAN DE ACCION'!R8</f>
        <v>33000000</v>
      </c>
      <c r="Y9" s="17">
        <v>33000000</v>
      </c>
      <c r="Z9" s="107">
        <v>24800000</v>
      </c>
      <c r="AA9" s="107">
        <v>12400000</v>
      </c>
      <c r="AB9" s="187">
        <f>AA9/Z9</f>
        <v>0.5</v>
      </c>
      <c r="AC9" s="9" t="s">
        <v>231</v>
      </c>
      <c r="AD9" s="67" t="s">
        <v>419</v>
      </c>
      <c r="AE9" s="273" t="s">
        <v>420</v>
      </c>
      <c r="AF9" s="274"/>
    </row>
    <row r="10" spans="2:32" ht="160" x14ac:dyDescent="0.2">
      <c r="B10" s="1">
        <v>2</v>
      </c>
      <c r="C10" s="4" t="s">
        <v>14</v>
      </c>
      <c r="D10" s="4" t="s">
        <v>232</v>
      </c>
      <c r="E10" s="4" t="s">
        <v>233</v>
      </c>
      <c r="F10" s="4" t="s">
        <v>234</v>
      </c>
      <c r="G10" s="27" t="s">
        <v>15</v>
      </c>
      <c r="H10" s="4" t="s">
        <v>235</v>
      </c>
      <c r="I10" s="15">
        <f>+'[8]PLAN DE ACCION'!I9</f>
        <v>0</v>
      </c>
      <c r="J10" s="15"/>
      <c r="K10" s="15">
        <f>+'[8]PLAN DE ACCION'!J9</f>
        <v>1</v>
      </c>
      <c r="L10" s="15"/>
      <c r="M10" s="15">
        <f>+'[8]PLAN DE ACCION'!K9</f>
        <v>1</v>
      </c>
      <c r="N10" s="15">
        <v>1</v>
      </c>
      <c r="O10" s="15">
        <f>+'[8]PLAN DE ACCION'!L9</f>
        <v>1</v>
      </c>
      <c r="P10" s="14"/>
      <c r="Q10" s="14"/>
      <c r="R10" s="14"/>
      <c r="S10" s="1" t="s">
        <v>16</v>
      </c>
      <c r="T10" s="17">
        <f>+'[8]PLAN DE ACCION'!P9</f>
        <v>0</v>
      </c>
      <c r="U10" s="17"/>
      <c r="V10" s="17">
        <f>+'[8]PLAN DE ACCION'!Q9</f>
        <v>33000000</v>
      </c>
      <c r="W10" s="17"/>
      <c r="X10" s="17">
        <f>+'[8]PLAN DE ACCION'!R9</f>
        <v>33000000</v>
      </c>
      <c r="Y10" s="17">
        <v>33000000</v>
      </c>
      <c r="Z10" s="107">
        <v>105243868</v>
      </c>
      <c r="AA10" s="107">
        <v>52621934</v>
      </c>
      <c r="AB10" s="187">
        <f>AA10/Z10</f>
        <v>0.5</v>
      </c>
      <c r="AC10" s="9" t="s">
        <v>231</v>
      </c>
      <c r="AD10" s="57" t="s">
        <v>421</v>
      </c>
      <c r="AE10" s="275" t="s">
        <v>422</v>
      </c>
      <c r="AF10" s="276"/>
    </row>
  </sheetData>
  <mergeCells count="27">
    <mergeCell ref="AE6:AF8"/>
    <mergeCell ref="AE9:AF9"/>
    <mergeCell ref="AE10:AF10"/>
    <mergeCell ref="B6:B8"/>
    <mergeCell ref="C6:C8"/>
    <mergeCell ref="D6:D8"/>
    <mergeCell ref="E6:E8"/>
    <mergeCell ref="F6:F8"/>
    <mergeCell ref="G6:G8"/>
    <mergeCell ref="H6:H8"/>
    <mergeCell ref="AB6:AB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s>
  <hyperlinks>
    <hyperlink ref="AE9" r:id="rId1" display="https://quindio.gov.co/inicioturismohttps://www.facebook.com/SecretariaTurismoIndustriaComercioQuindio" xr:uid="{00000000-0004-0000-0A00-000000000000}"/>
  </hyperlinks>
  <pageMargins left="0.7" right="0.7" top="0.75" bottom="0.75" header="0.3" footer="0.3"/>
  <pageSetup paperSize="9" orientation="portrait" horizontalDpi="0" verticalDpi="0"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31"/>
  <sheetViews>
    <sheetView topLeftCell="S1" zoomScale="70" zoomScaleNormal="70" workbookViewId="0">
      <selection activeCell="AB6" sqref="AB6:AB9"/>
    </sheetView>
  </sheetViews>
  <sheetFormatPr baseColWidth="10" defaultColWidth="10.6640625" defaultRowHeight="16" x14ac:dyDescent="0.2"/>
  <cols>
    <col min="1" max="1" width="1.83203125" style="52" customWidth="1"/>
    <col min="2" max="2" width="5.83203125" style="52" customWidth="1"/>
    <col min="3" max="3" width="28.6640625" style="52" customWidth="1"/>
    <col min="4" max="4" width="40.33203125" style="52" customWidth="1"/>
    <col min="5" max="5" width="29.5" style="52" customWidth="1"/>
    <col min="6" max="6" width="16.6640625" style="52" customWidth="1"/>
    <col min="7" max="7" width="16.1640625" style="52" customWidth="1"/>
    <col min="8" max="8" width="17.5" style="52" customWidth="1"/>
    <col min="9" max="9" width="8.6640625" style="52" customWidth="1"/>
    <col min="10" max="10" width="9.83203125" style="52" customWidth="1"/>
    <col min="11" max="11" width="8.33203125" style="52" customWidth="1"/>
    <col min="12" max="12" width="10.1640625" style="52" customWidth="1"/>
    <col min="13" max="13" width="8.1640625" style="52" customWidth="1"/>
    <col min="14" max="14" width="9.5" style="52" customWidth="1"/>
    <col min="15" max="15" width="7.5" style="52" customWidth="1"/>
    <col min="16" max="16" width="9.6640625" style="52" customWidth="1"/>
    <col min="17" max="17" width="22.1640625" style="52" bestFit="1" customWidth="1"/>
    <col min="18" max="18" width="19.33203125" style="52" bestFit="1" customWidth="1"/>
    <col min="19" max="19" width="12.1640625" style="52" bestFit="1" customWidth="1"/>
    <col min="20" max="20" width="22.5" style="52" customWidth="1"/>
    <col min="21" max="21" width="22.6640625" style="52" customWidth="1"/>
    <col min="22" max="22" width="20" style="52" customWidth="1"/>
    <col min="23" max="23" width="19.5" style="52" customWidth="1"/>
    <col min="24" max="24" width="18.5" style="52" customWidth="1"/>
    <col min="25" max="25" width="21" style="52" customWidth="1"/>
    <col min="26" max="26" width="22.6640625" style="52" customWidth="1"/>
    <col min="27" max="28" width="22.5" style="52" customWidth="1"/>
    <col min="29" max="29" width="27.83203125" style="52" customWidth="1"/>
    <col min="30" max="30" width="41.5" style="191" customWidth="1"/>
    <col min="31" max="31" width="12.6640625" style="52" bestFit="1" customWidth="1"/>
    <col min="32" max="16384" width="10.6640625" style="52"/>
  </cols>
  <sheetData>
    <row r="1" spans="2:30" ht="18" customHeight="1" x14ac:dyDescent="0.2">
      <c r="E1" s="294"/>
      <c r="F1" s="284" t="s">
        <v>299</v>
      </c>
      <c r="G1" s="284"/>
      <c r="H1" s="284"/>
      <c r="I1" s="284"/>
      <c r="J1" s="284"/>
      <c r="K1" s="284"/>
      <c r="L1" s="284"/>
      <c r="M1" s="284"/>
      <c r="N1" s="284"/>
      <c r="O1" s="284"/>
      <c r="P1" s="284"/>
      <c r="Q1" s="284"/>
      <c r="R1" s="284"/>
      <c r="S1" s="284"/>
      <c r="T1" s="51" t="s">
        <v>294</v>
      </c>
      <c r="U1" s="51" t="s">
        <v>301</v>
      </c>
    </row>
    <row r="2" spans="2:30" ht="17.5" customHeight="1" x14ac:dyDescent="0.2">
      <c r="E2" s="294"/>
      <c r="F2" s="284" t="s">
        <v>300</v>
      </c>
      <c r="G2" s="284"/>
      <c r="H2" s="284"/>
      <c r="I2" s="284"/>
      <c r="J2" s="284"/>
      <c r="K2" s="284"/>
      <c r="L2" s="284"/>
      <c r="M2" s="284"/>
      <c r="N2" s="284"/>
      <c r="O2" s="284"/>
      <c r="P2" s="284"/>
      <c r="Q2" s="284"/>
      <c r="R2" s="284"/>
      <c r="S2" s="284"/>
      <c r="T2" s="192" t="s">
        <v>295</v>
      </c>
      <c r="U2" s="47">
        <v>1</v>
      </c>
    </row>
    <row r="3" spans="2:30" ht="17.5" customHeight="1" x14ac:dyDescent="0.2">
      <c r="E3" s="294"/>
      <c r="F3" s="284"/>
      <c r="G3" s="284"/>
      <c r="H3" s="284"/>
      <c r="I3" s="284"/>
      <c r="J3" s="284"/>
      <c r="K3" s="284"/>
      <c r="L3" s="284"/>
      <c r="M3" s="284"/>
      <c r="N3" s="284"/>
      <c r="O3" s="284"/>
      <c r="P3" s="284"/>
      <c r="Q3" s="284"/>
      <c r="R3" s="284"/>
      <c r="S3" s="284"/>
      <c r="T3" s="192" t="s">
        <v>296</v>
      </c>
      <c r="U3" s="193">
        <v>44651</v>
      </c>
    </row>
    <row r="4" spans="2:30" x14ac:dyDescent="0.2">
      <c r="E4" s="294"/>
      <c r="F4" s="284"/>
      <c r="G4" s="284"/>
      <c r="H4" s="284"/>
      <c r="I4" s="284"/>
      <c r="J4" s="284"/>
      <c r="K4" s="284"/>
      <c r="L4" s="284"/>
      <c r="M4" s="284"/>
      <c r="N4" s="284"/>
      <c r="O4" s="284"/>
      <c r="P4" s="284"/>
      <c r="Q4" s="284"/>
      <c r="R4" s="284"/>
      <c r="S4" s="284"/>
      <c r="T4" s="192" t="s">
        <v>297</v>
      </c>
      <c r="U4" s="51" t="s">
        <v>298</v>
      </c>
    </row>
    <row r="6" spans="2:30" x14ac:dyDescent="0.2">
      <c r="B6" s="284" t="s">
        <v>0</v>
      </c>
      <c r="C6" s="284" t="s">
        <v>1</v>
      </c>
      <c r="D6" s="284" t="s">
        <v>2</v>
      </c>
      <c r="E6" s="284" t="s">
        <v>3</v>
      </c>
      <c r="F6" s="284" t="s">
        <v>4</v>
      </c>
      <c r="G6" s="284" t="s">
        <v>5</v>
      </c>
      <c r="H6" s="284" t="s">
        <v>6</v>
      </c>
      <c r="I6" s="285" t="s">
        <v>7</v>
      </c>
      <c r="J6" s="285"/>
      <c r="K6" s="286"/>
      <c r="L6" s="286"/>
      <c r="M6" s="286"/>
      <c r="N6" s="286"/>
      <c r="O6" s="286"/>
      <c r="P6" s="194"/>
      <c r="Q6" s="287" t="s">
        <v>8</v>
      </c>
      <c r="R6" s="288"/>
      <c r="S6" s="288"/>
      <c r="T6" s="288"/>
      <c r="U6" s="288"/>
      <c r="V6" s="288"/>
      <c r="W6" s="288"/>
      <c r="X6" s="288"/>
      <c r="Y6" s="288"/>
      <c r="Z6" s="288"/>
      <c r="AA6" s="285"/>
      <c r="AB6" s="210" t="s">
        <v>44</v>
      </c>
      <c r="AC6" s="283" t="s">
        <v>9</v>
      </c>
      <c r="AD6" s="284" t="s">
        <v>10</v>
      </c>
    </row>
    <row r="7" spans="2:30" x14ac:dyDescent="0.2">
      <c r="B7" s="284"/>
      <c r="C7" s="284"/>
      <c r="D7" s="284"/>
      <c r="E7" s="284"/>
      <c r="F7" s="284"/>
      <c r="G7" s="284"/>
      <c r="H7" s="284"/>
      <c r="I7" s="289">
        <v>2020</v>
      </c>
      <c r="J7" s="290"/>
      <c r="K7" s="289">
        <v>2021</v>
      </c>
      <c r="L7" s="290"/>
      <c r="M7" s="291">
        <v>2022</v>
      </c>
      <c r="N7" s="292"/>
      <c r="O7" s="284">
        <v>2023</v>
      </c>
      <c r="P7" s="284"/>
      <c r="Q7" s="291" t="s">
        <v>42</v>
      </c>
      <c r="R7" s="293"/>
      <c r="S7" s="292"/>
      <c r="T7" s="284">
        <v>2020</v>
      </c>
      <c r="U7" s="284"/>
      <c r="V7" s="284">
        <v>2021</v>
      </c>
      <c r="W7" s="284"/>
      <c r="X7" s="284">
        <v>2022</v>
      </c>
      <c r="Y7" s="284"/>
      <c r="Z7" s="284">
        <v>2023</v>
      </c>
      <c r="AA7" s="284"/>
      <c r="AB7" s="211"/>
      <c r="AC7" s="283"/>
      <c r="AD7" s="284"/>
    </row>
    <row r="8" spans="2:30" x14ac:dyDescent="0.2">
      <c r="B8" s="284"/>
      <c r="C8" s="284"/>
      <c r="D8" s="284"/>
      <c r="E8" s="284"/>
      <c r="F8" s="284"/>
      <c r="G8" s="284"/>
      <c r="H8" s="284"/>
      <c r="I8" s="51" t="s">
        <v>43</v>
      </c>
      <c r="J8" s="51" t="s">
        <v>44</v>
      </c>
      <c r="K8" s="51" t="s">
        <v>43</v>
      </c>
      <c r="L8" s="51" t="s">
        <v>44</v>
      </c>
      <c r="M8" s="51" t="s">
        <v>43</v>
      </c>
      <c r="N8" s="51" t="s">
        <v>44</v>
      </c>
      <c r="O8" s="51" t="s">
        <v>43</v>
      </c>
      <c r="P8" s="51" t="s">
        <v>44</v>
      </c>
      <c r="Q8" s="192" t="s">
        <v>11</v>
      </c>
      <c r="R8" s="195" t="s">
        <v>12</v>
      </c>
      <c r="S8" s="195" t="s">
        <v>13</v>
      </c>
      <c r="T8" s="51" t="s">
        <v>43</v>
      </c>
      <c r="U8" s="51" t="s">
        <v>44</v>
      </c>
      <c r="V8" s="51" t="s">
        <v>43</v>
      </c>
      <c r="W8" s="51" t="s">
        <v>44</v>
      </c>
      <c r="X8" s="51" t="s">
        <v>43</v>
      </c>
      <c r="Y8" s="51" t="s">
        <v>44</v>
      </c>
      <c r="Z8" s="51" t="s">
        <v>43</v>
      </c>
      <c r="AA8" s="51" t="s">
        <v>44</v>
      </c>
      <c r="AB8" s="212"/>
      <c r="AC8" s="283"/>
      <c r="AD8" s="284"/>
    </row>
    <row r="9" spans="2:30" ht="119" x14ac:dyDescent="0.2">
      <c r="B9" s="51">
        <v>1</v>
      </c>
      <c r="C9" s="46" t="s">
        <v>14</v>
      </c>
      <c r="D9" s="46" t="s">
        <v>180</v>
      </c>
      <c r="E9" s="46" t="s">
        <v>181</v>
      </c>
      <c r="F9" s="46" t="s">
        <v>182</v>
      </c>
      <c r="G9" s="47" t="s">
        <v>15</v>
      </c>
      <c r="H9" s="46" t="s">
        <v>57</v>
      </c>
      <c r="I9" s="47">
        <f>++'[9]PLAN DE ACCION'!I9</f>
        <v>0</v>
      </c>
      <c r="J9" s="48"/>
      <c r="K9" s="47">
        <f>+'[9]PLAN DE ACCION'!J9</f>
        <v>1</v>
      </c>
      <c r="L9" s="48"/>
      <c r="M9" s="47">
        <f>+'[9]PLAN DE ACCION'!K9</f>
        <v>1</v>
      </c>
      <c r="N9" s="48"/>
      <c r="O9" s="47">
        <f>+'[9]PLAN DE ACCION'!L9</f>
        <v>1</v>
      </c>
      <c r="P9" s="48"/>
      <c r="Q9" s="48"/>
      <c r="R9" s="47"/>
      <c r="S9" s="47" t="s">
        <v>16</v>
      </c>
      <c r="T9" s="277">
        <v>30000000</v>
      </c>
      <c r="U9" s="277">
        <v>30000000</v>
      </c>
      <c r="V9" s="277">
        <v>81464933</v>
      </c>
      <c r="W9" s="277">
        <v>81464933</v>
      </c>
      <c r="X9" s="277">
        <v>68015000</v>
      </c>
      <c r="Y9" s="277">
        <v>68015000</v>
      </c>
      <c r="Z9" s="280">
        <v>125910000</v>
      </c>
      <c r="AA9" s="280">
        <v>65334933</v>
      </c>
      <c r="AB9" s="187">
        <f>$AA$9/$Z$9</f>
        <v>0.51890185847033599</v>
      </c>
      <c r="AC9" s="196" t="s">
        <v>179</v>
      </c>
      <c r="AD9" s="53"/>
    </row>
    <row r="10" spans="2:30" ht="102" x14ac:dyDescent="0.2">
      <c r="B10" s="51">
        <v>2</v>
      </c>
      <c r="C10" s="46" t="s">
        <v>14</v>
      </c>
      <c r="D10" s="46" t="s">
        <v>187</v>
      </c>
      <c r="E10" s="46" t="s">
        <v>188</v>
      </c>
      <c r="F10" s="46" t="s">
        <v>189</v>
      </c>
      <c r="G10" s="47" t="s">
        <v>15</v>
      </c>
      <c r="H10" s="46" t="s">
        <v>190</v>
      </c>
      <c r="I10" s="47">
        <f>++'[9]PLAN DE ACCION'!I11</f>
        <v>0</v>
      </c>
      <c r="J10" s="48"/>
      <c r="K10" s="47">
        <f>+'[9]PLAN DE ACCION'!J11</f>
        <v>1</v>
      </c>
      <c r="L10" s="48"/>
      <c r="M10" s="47">
        <f>+'[9]PLAN DE ACCION'!K11</f>
        <v>1</v>
      </c>
      <c r="N10" s="48"/>
      <c r="O10" s="47">
        <f>+'[9]PLAN DE ACCION'!L11</f>
        <v>1</v>
      </c>
      <c r="P10" s="48"/>
      <c r="Q10" s="48"/>
      <c r="R10" s="47"/>
      <c r="S10" s="47" t="s">
        <v>16</v>
      </c>
      <c r="T10" s="278"/>
      <c r="U10" s="278"/>
      <c r="V10" s="278"/>
      <c r="W10" s="278"/>
      <c r="X10" s="278"/>
      <c r="Y10" s="278"/>
      <c r="Z10" s="281"/>
      <c r="AA10" s="281"/>
      <c r="AB10" s="187">
        <f t="shared" ref="AB10:AB31" si="0">$AA$9/$Z$9</f>
        <v>0.51890185847033599</v>
      </c>
      <c r="AC10" s="196" t="s">
        <v>179</v>
      </c>
      <c r="AD10" s="53"/>
    </row>
    <row r="11" spans="2:30" ht="187" x14ac:dyDescent="0.2">
      <c r="B11" s="51">
        <v>3</v>
      </c>
      <c r="C11" s="46" t="s">
        <v>22</v>
      </c>
      <c r="D11" s="50" t="s">
        <v>95</v>
      </c>
      <c r="E11" s="50" t="s">
        <v>96</v>
      </c>
      <c r="F11" s="50" t="s">
        <v>97</v>
      </c>
      <c r="G11" s="47" t="s">
        <v>15</v>
      </c>
      <c r="H11" s="46" t="s">
        <v>98</v>
      </c>
      <c r="I11" s="47">
        <f>++'[9]PLAN DE ACCION'!I14</f>
        <v>0</v>
      </c>
      <c r="J11" s="48"/>
      <c r="K11" s="47">
        <f>+'[9]PLAN DE ACCION'!J14</f>
        <v>1</v>
      </c>
      <c r="L11" s="48"/>
      <c r="M11" s="47">
        <f>+'[9]PLAN DE ACCION'!K14</f>
        <v>0</v>
      </c>
      <c r="N11" s="48"/>
      <c r="O11" s="47">
        <f>+'[9]PLAN DE ACCION'!L14</f>
        <v>0</v>
      </c>
      <c r="P11" s="48"/>
      <c r="Q11" s="48"/>
      <c r="R11" s="48"/>
      <c r="S11" s="47" t="s">
        <v>16</v>
      </c>
      <c r="T11" s="278"/>
      <c r="U11" s="278"/>
      <c r="V11" s="278"/>
      <c r="W11" s="278"/>
      <c r="X11" s="278"/>
      <c r="Y11" s="278"/>
      <c r="Z11" s="281"/>
      <c r="AA11" s="281"/>
      <c r="AB11" s="187">
        <f t="shared" si="0"/>
        <v>0.51890185847033599</v>
      </c>
      <c r="AC11" s="50" t="s">
        <v>99</v>
      </c>
      <c r="AD11" s="49" t="s">
        <v>323</v>
      </c>
    </row>
    <row r="12" spans="2:30" ht="102" x14ac:dyDescent="0.2">
      <c r="B12" s="51">
        <v>4</v>
      </c>
      <c r="C12" s="46" t="s">
        <v>22</v>
      </c>
      <c r="D12" s="50" t="s">
        <v>100</v>
      </c>
      <c r="E12" s="50" t="s">
        <v>101</v>
      </c>
      <c r="F12" s="50" t="s">
        <v>102</v>
      </c>
      <c r="G12" s="47" t="s">
        <v>103</v>
      </c>
      <c r="H12" s="46" t="s">
        <v>102</v>
      </c>
      <c r="I12" s="47">
        <f>++'[9]PLAN DE ACCION'!I15</f>
        <v>0</v>
      </c>
      <c r="J12" s="48"/>
      <c r="K12" s="47">
        <f>+'[9]PLAN DE ACCION'!J15</f>
        <v>1</v>
      </c>
      <c r="L12" s="48"/>
      <c r="M12" s="47">
        <f>+'[9]PLAN DE ACCION'!K15</f>
        <v>2</v>
      </c>
      <c r="N12" s="48"/>
      <c r="O12" s="47">
        <f>+'[9]PLAN DE ACCION'!L15</f>
        <v>1</v>
      </c>
      <c r="P12" s="48"/>
      <c r="Q12" s="48"/>
      <c r="R12" s="48"/>
      <c r="S12" s="47" t="s">
        <v>16</v>
      </c>
      <c r="T12" s="278"/>
      <c r="U12" s="278"/>
      <c r="V12" s="278"/>
      <c r="W12" s="278"/>
      <c r="X12" s="278"/>
      <c r="Y12" s="278"/>
      <c r="Z12" s="281"/>
      <c r="AA12" s="281"/>
      <c r="AB12" s="187">
        <f t="shared" si="0"/>
        <v>0.51890185847033599</v>
      </c>
      <c r="AC12" s="50" t="s">
        <v>104</v>
      </c>
      <c r="AD12" s="49" t="s">
        <v>319</v>
      </c>
    </row>
    <row r="13" spans="2:30" ht="129" customHeight="1" x14ac:dyDescent="0.2">
      <c r="B13" s="51">
        <v>5</v>
      </c>
      <c r="C13" s="46" t="s">
        <v>22</v>
      </c>
      <c r="D13" s="46" t="s">
        <v>105</v>
      </c>
      <c r="E13" s="46" t="s">
        <v>106</v>
      </c>
      <c r="F13" s="46" t="s">
        <v>107</v>
      </c>
      <c r="G13" s="47" t="s">
        <v>15</v>
      </c>
      <c r="H13" s="46" t="s">
        <v>108</v>
      </c>
      <c r="I13" s="47">
        <f>++'[9]PLAN DE ACCION'!I16</f>
        <v>0</v>
      </c>
      <c r="J13" s="48"/>
      <c r="K13" s="47">
        <f>+'[9]PLAN DE ACCION'!J16</f>
        <v>1</v>
      </c>
      <c r="L13" s="48"/>
      <c r="M13" s="47">
        <f>+'[9]PLAN DE ACCION'!K16</f>
        <v>1</v>
      </c>
      <c r="N13" s="48"/>
      <c r="O13" s="47">
        <f>+'[9]PLAN DE ACCION'!L16</f>
        <v>1</v>
      </c>
      <c r="P13" s="48"/>
      <c r="Q13" s="48"/>
      <c r="R13" s="48"/>
      <c r="S13" s="47" t="s">
        <v>16</v>
      </c>
      <c r="T13" s="278"/>
      <c r="U13" s="278"/>
      <c r="V13" s="278"/>
      <c r="W13" s="278"/>
      <c r="X13" s="278"/>
      <c r="Y13" s="278"/>
      <c r="Z13" s="281"/>
      <c r="AA13" s="281"/>
      <c r="AB13" s="187">
        <f t="shared" si="0"/>
        <v>0.51890185847033599</v>
      </c>
      <c r="AC13" s="50" t="s">
        <v>99</v>
      </c>
      <c r="AD13" s="49" t="s">
        <v>318</v>
      </c>
    </row>
    <row r="14" spans="2:30" ht="119" x14ac:dyDescent="0.2">
      <c r="B14" s="51">
        <v>6</v>
      </c>
      <c r="C14" s="46" t="s">
        <v>14</v>
      </c>
      <c r="D14" s="46" t="s">
        <v>28</v>
      </c>
      <c r="E14" s="46" t="s">
        <v>29</v>
      </c>
      <c r="F14" s="54" t="s">
        <v>30</v>
      </c>
      <c r="G14" s="47" t="s">
        <v>15</v>
      </c>
      <c r="H14" s="54" t="s">
        <v>31</v>
      </c>
      <c r="I14" s="47">
        <f>++'[9]PLAN DE ACCION'!I18</f>
        <v>0</v>
      </c>
      <c r="J14" s="48"/>
      <c r="K14" s="47">
        <f>+'[9]PLAN DE ACCION'!J18</f>
        <v>4</v>
      </c>
      <c r="L14" s="48"/>
      <c r="M14" s="47">
        <f>+'[9]PLAN DE ACCION'!K18</f>
        <v>4</v>
      </c>
      <c r="N14" s="48"/>
      <c r="O14" s="47">
        <f>+'[9]PLAN DE ACCION'!L18</f>
        <v>4</v>
      </c>
      <c r="P14" s="48"/>
      <c r="Q14" s="47"/>
      <c r="R14" s="47" t="s">
        <v>16</v>
      </c>
      <c r="S14" s="47"/>
      <c r="T14" s="278"/>
      <c r="U14" s="278"/>
      <c r="V14" s="278"/>
      <c r="W14" s="278"/>
      <c r="X14" s="278"/>
      <c r="Y14" s="278"/>
      <c r="Z14" s="281"/>
      <c r="AA14" s="281"/>
      <c r="AB14" s="187">
        <f t="shared" si="0"/>
        <v>0.51890185847033599</v>
      </c>
      <c r="AC14" s="46" t="s">
        <v>27</v>
      </c>
      <c r="AD14" s="53" t="s">
        <v>310</v>
      </c>
    </row>
    <row r="15" spans="2:30" ht="136" x14ac:dyDescent="0.2">
      <c r="B15" s="51">
        <v>7</v>
      </c>
      <c r="C15" s="46" t="s">
        <v>32</v>
      </c>
      <c r="D15" s="50" t="s">
        <v>85</v>
      </c>
      <c r="E15" s="50" t="s">
        <v>86</v>
      </c>
      <c r="F15" s="50" t="s">
        <v>87</v>
      </c>
      <c r="G15" s="47" t="s">
        <v>15</v>
      </c>
      <c r="H15" s="46" t="s">
        <v>88</v>
      </c>
      <c r="I15" s="47">
        <f>++'[9]PLAN DE ACCION'!I19</f>
        <v>0</v>
      </c>
      <c r="J15" s="48"/>
      <c r="K15" s="47">
        <f>+'[9]PLAN DE ACCION'!J19</f>
        <v>1</v>
      </c>
      <c r="L15" s="48"/>
      <c r="M15" s="47">
        <f>+'[9]PLAN DE ACCION'!K19</f>
        <v>1</v>
      </c>
      <c r="N15" s="48"/>
      <c r="O15" s="47">
        <f>+'[9]PLAN DE ACCION'!L19</f>
        <v>1</v>
      </c>
      <c r="P15" s="48"/>
      <c r="Q15" s="48"/>
      <c r="R15" s="48"/>
      <c r="S15" s="47" t="s">
        <v>16</v>
      </c>
      <c r="T15" s="278"/>
      <c r="U15" s="278"/>
      <c r="V15" s="278"/>
      <c r="W15" s="278"/>
      <c r="X15" s="278"/>
      <c r="Y15" s="278"/>
      <c r="Z15" s="281"/>
      <c r="AA15" s="281"/>
      <c r="AB15" s="187">
        <f t="shared" si="0"/>
        <v>0.51890185847033599</v>
      </c>
      <c r="AC15" s="50" t="s">
        <v>89</v>
      </c>
      <c r="AD15" s="49" t="s">
        <v>320</v>
      </c>
    </row>
    <row r="16" spans="2:30" ht="136" x14ac:dyDescent="0.2">
      <c r="B16" s="51">
        <v>8</v>
      </c>
      <c r="C16" s="46" t="s">
        <v>32</v>
      </c>
      <c r="D16" s="50" t="s">
        <v>194</v>
      </c>
      <c r="E16" s="50" t="s">
        <v>195</v>
      </c>
      <c r="F16" s="46" t="s">
        <v>196</v>
      </c>
      <c r="G16" s="47" t="s">
        <v>15</v>
      </c>
      <c r="H16" s="46" t="s">
        <v>192</v>
      </c>
      <c r="I16" s="47">
        <f>++'[9]PLAN DE ACCION'!I20</f>
        <v>0</v>
      </c>
      <c r="J16" s="48"/>
      <c r="K16" s="47">
        <f>+'[9]PLAN DE ACCION'!J20</f>
        <v>17</v>
      </c>
      <c r="L16" s="48"/>
      <c r="M16" s="47">
        <f>+'[9]PLAN DE ACCION'!K20</f>
        <v>17</v>
      </c>
      <c r="N16" s="48"/>
      <c r="O16" s="47">
        <f>+'[9]PLAN DE ACCION'!L20</f>
        <v>17</v>
      </c>
      <c r="P16" s="48"/>
      <c r="Q16" s="48"/>
      <c r="R16" s="48"/>
      <c r="S16" s="47" t="s">
        <v>16</v>
      </c>
      <c r="T16" s="278"/>
      <c r="U16" s="278"/>
      <c r="V16" s="278"/>
      <c r="W16" s="278"/>
      <c r="X16" s="278"/>
      <c r="Y16" s="278"/>
      <c r="Z16" s="281"/>
      <c r="AA16" s="281"/>
      <c r="AB16" s="187">
        <f t="shared" si="0"/>
        <v>0.51890185847033599</v>
      </c>
      <c r="AC16" s="50" t="s">
        <v>197</v>
      </c>
      <c r="AD16" s="49" t="s">
        <v>303</v>
      </c>
    </row>
    <row r="17" spans="2:30" ht="153" x14ac:dyDescent="0.2">
      <c r="B17" s="51">
        <v>9</v>
      </c>
      <c r="C17" s="46" t="s">
        <v>32</v>
      </c>
      <c r="D17" s="46" t="s">
        <v>202</v>
      </c>
      <c r="E17" s="46" t="s">
        <v>203</v>
      </c>
      <c r="F17" s="46" t="s">
        <v>204</v>
      </c>
      <c r="G17" s="47" t="s">
        <v>15</v>
      </c>
      <c r="H17" s="54" t="s">
        <v>205</v>
      </c>
      <c r="I17" s="47">
        <f>++'[9]PLAN DE ACCION'!I22</f>
        <v>0</v>
      </c>
      <c r="J17" s="48"/>
      <c r="K17" s="47">
        <f>+'[9]PLAN DE ACCION'!J22</f>
        <v>1</v>
      </c>
      <c r="L17" s="48"/>
      <c r="M17" s="47">
        <f>+'[9]PLAN DE ACCION'!K22</f>
        <v>1</v>
      </c>
      <c r="N17" s="48"/>
      <c r="O17" s="47">
        <f>+'[9]PLAN DE ACCION'!L22</f>
        <v>1</v>
      </c>
      <c r="P17" s="48"/>
      <c r="Q17" s="47"/>
      <c r="R17" s="47" t="s">
        <v>16</v>
      </c>
      <c r="S17" s="47"/>
      <c r="T17" s="278"/>
      <c r="U17" s="278"/>
      <c r="V17" s="278"/>
      <c r="W17" s="278"/>
      <c r="X17" s="278"/>
      <c r="Y17" s="278"/>
      <c r="Z17" s="281"/>
      <c r="AA17" s="281"/>
      <c r="AB17" s="187">
        <f t="shared" si="0"/>
        <v>0.51890185847033599</v>
      </c>
      <c r="AC17" s="50" t="s">
        <v>197</v>
      </c>
      <c r="AD17" s="49" t="s">
        <v>304</v>
      </c>
    </row>
    <row r="18" spans="2:30" ht="187" x14ac:dyDescent="0.2">
      <c r="B18" s="51">
        <v>10</v>
      </c>
      <c r="C18" s="46" t="s">
        <v>37</v>
      </c>
      <c r="D18" s="50" t="s">
        <v>220</v>
      </c>
      <c r="E18" s="50" t="s">
        <v>221</v>
      </c>
      <c r="F18" s="50" t="s">
        <v>222</v>
      </c>
      <c r="G18" s="47" t="s">
        <v>103</v>
      </c>
      <c r="H18" s="46" t="s">
        <v>223</v>
      </c>
      <c r="I18" s="47">
        <f>++'[9]PLAN DE ACCION'!I27</f>
        <v>0</v>
      </c>
      <c r="J18" s="48"/>
      <c r="K18" s="47">
        <f>+'[9]PLAN DE ACCION'!J27</f>
        <v>4</v>
      </c>
      <c r="L18" s="48"/>
      <c r="M18" s="47">
        <f>+'[9]PLAN DE ACCION'!K27</f>
        <v>4</v>
      </c>
      <c r="N18" s="48"/>
      <c r="O18" s="47">
        <f>+'[9]PLAN DE ACCION'!L27</f>
        <v>4</v>
      </c>
      <c r="P18" s="48"/>
      <c r="Q18" s="48"/>
      <c r="R18" s="48"/>
      <c r="S18" s="47" t="s">
        <v>16</v>
      </c>
      <c r="T18" s="278"/>
      <c r="U18" s="278"/>
      <c r="V18" s="278"/>
      <c r="W18" s="278"/>
      <c r="X18" s="278"/>
      <c r="Y18" s="278"/>
      <c r="Z18" s="281"/>
      <c r="AA18" s="281"/>
      <c r="AB18" s="187">
        <f t="shared" si="0"/>
        <v>0.51890185847033599</v>
      </c>
      <c r="AC18" s="50" t="s">
        <v>224</v>
      </c>
      <c r="AD18" s="49" t="s">
        <v>321</v>
      </c>
    </row>
    <row r="19" spans="2:30" ht="153" x14ac:dyDescent="0.2">
      <c r="B19" s="51">
        <v>11</v>
      </c>
      <c r="C19" s="46" t="s">
        <v>37</v>
      </c>
      <c r="D19" s="50" t="s">
        <v>225</v>
      </c>
      <c r="E19" s="50" t="s">
        <v>226</v>
      </c>
      <c r="F19" s="50" t="s">
        <v>227</v>
      </c>
      <c r="G19" s="47" t="s">
        <v>15</v>
      </c>
      <c r="H19" s="46" t="s">
        <v>228</v>
      </c>
      <c r="I19" s="47">
        <f>++'[9]PLAN DE ACCION'!I28</f>
        <v>0</v>
      </c>
      <c r="J19" s="48"/>
      <c r="K19" s="47">
        <f>+'[9]PLAN DE ACCION'!J28</f>
        <v>2</v>
      </c>
      <c r="L19" s="48"/>
      <c r="M19" s="47">
        <f>+'[9]PLAN DE ACCION'!K28</f>
        <v>2</v>
      </c>
      <c r="N19" s="48"/>
      <c r="O19" s="47">
        <f>+'[9]PLAN DE ACCION'!L28</f>
        <v>2</v>
      </c>
      <c r="P19" s="48"/>
      <c r="Q19" s="48"/>
      <c r="R19" s="48"/>
      <c r="S19" s="47" t="s">
        <v>16</v>
      </c>
      <c r="T19" s="278"/>
      <c r="U19" s="278"/>
      <c r="V19" s="278"/>
      <c r="W19" s="278"/>
      <c r="X19" s="278"/>
      <c r="Y19" s="278"/>
      <c r="Z19" s="281"/>
      <c r="AA19" s="281"/>
      <c r="AB19" s="187">
        <f t="shared" si="0"/>
        <v>0.51890185847033599</v>
      </c>
      <c r="AC19" s="50" t="s">
        <v>229</v>
      </c>
      <c r="AD19" s="53" t="s">
        <v>302</v>
      </c>
    </row>
    <row r="20" spans="2:30" ht="195" customHeight="1" x14ac:dyDescent="0.2">
      <c r="B20" s="47">
        <v>12</v>
      </c>
      <c r="C20" s="46" t="s">
        <v>14</v>
      </c>
      <c r="D20" s="46" t="s">
        <v>175</v>
      </c>
      <c r="E20" s="46" t="s">
        <v>176</v>
      </c>
      <c r="F20" s="46" t="s">
        <v>177</v>
      </c>
      <c r="G20" s="47" t="s">
        <v>15</v>
      </c>
      <c r="H20" s="46" t="s">
        <v>178</v>
      </c>
      <c r="I20" s="47">
        <f>++'[9]PLAN DE ACCION'!I8</f>
        <v>4</v>
      </c>
      <c r="J20" s="48"/>
      <c r="K20" s="47">
        <f>+'[9]PLAN DE ACCION'!J8</f>
        <v>4</v>
      </c>
      <c r="L20" s="48"/>
      <c r="M20" s="47">
        <f>+'[9]PLAN DE ACCION'!K8</f>
        <v>4</v>
      </c>
      <c r="N20" s="48"/>
      <c r="O20" s="47">
        <f>+'[9]PLAN DE ACCION'!L8</f>
        <v>4</v>
      </c>
      <c r="P20" s="48"/>
      <c r="Q20" s="47" t="s">
        <v>255</v>
      </c>
      <c r="R20" s="47"/>
      <c r="S20" s="47" t="s">
        <v>16</v>
      </c>
      <c r="T20" s="278"/>
      <c r="U20" s="278"/>
      <c r="V20" s="278"/>
      <c r="W20" s="278"/>
      <c r="X20" s="278"/>
      <c r="Y20" s="278"/>
      <c r="Z20" s="281"/>
      <c r="AA20" s="281"/>
      <c r="AB20" s="187">
        <f t="shared" si="0"/>
        <v>0.51890185847033599</v>
      </c>
      <c r="AC20" s="196" t="s">
        <v>179</v>
      </c>
      <c r="AD20" s="197" t="s">
        <v>317</v>
      </c>
    </row>
    <row r="21" spans="2:30" ht="102" x14ac:dyDescent="0.2">
      <c r="B21" s="47">
        <v>13</v>
      </c>
      <c r="C21" s="46" t="s">
        <v>14</v>
      </c>
      <c r="D21" s="46" t="s">
        <v>183</v>
      </c>
      <c r="E21" s="46" t="s">
        <v>184</v>
      </c>
      <c r="F21" s="46" t="s">
        <v>185</v>
      </c>
      <c r="G21" s="47" t="s">
        <v>15</v>
      </c>
      <c r="H21" s="46" t="s">
        <v>186</v>
      </c>
      <c r="I21" s="47">
        <f>++'[9]PLAN DE ACCION'!I10</f>
        <v>0</v>
      </c>
      <c r="J21" s="48"/>
      <c r="K21" s="47">
        <f>+'[9]PLAN DE ACCION'!J10</f>
        <v>1</v>
      </c>
      <c r="L21" s="48"/>
      <c r="M21" s="47">
        <f>+'[9]PLAN DE ACCION'!K10</f>
        <v>1</v>
      </c>
      <c r="N21" s="48"/>
      <c r="O21" s="47">
        <f>+'[9]PLAN DE ACCION'!L10</f>
        <v>1</v>
      </c>
      <c r="P21" s="48"/>
      <c r="Q21" s="48"/>
      <c r="R21" s="47"/>
      <c r="S21" s="47" t="s">
        <v>16</v>
      </c>
      <c r="T21" s="278"/>
      <c r="U21" s="278"/>
      <c r="V21" s="278"/>
      <c r="W21" s="278"/>
      <c r="X21" s="278"/>
      <c r="Y21" s="278"/>
      <c r="Z21" s="281"/>
      <c r="AA21" s="281"/>
      <c r="AB21" s="187">
        <f t="shared" si="0"/>
        <v>0.51890185847033599</v>
      </c>
      <c r="AC21" s="196" t="s">
        <v>179</v>
      </c>
      <c r="AD21" s="53" t="s">
        <v>311</v>
      </c>
    </row>
    <row r="22" spans="2:30" ht="187" x14ac:dyDescent="0.2">
      <c r="B22" s="47">
        <v>14</v>
      </c>
      <c r="C22" s="46" t="s">
        <v>14</v>
      </c>
      <c r="D22" s="50" t="s">
        <v>90</v>
      </c>
      <c r="E22" s="50" t="s">
        <v>91</v>
      </c>
      <c r="F22" s="50" t="s">
        <v>92</v>
      </c>
      <c r="G22" s="47" t="s">
        <v>15</v>
      </c>
      <c r="H22" s="46" t="s">
        <v>93</v>
      </c>
      <c r="I22" s="47">
        <f>++'[9]PLAN DE ACCION'!I12</f>
        <v>0</v>
      </c>
      <c r="J22" s="48"/>
      <c r="K22" s="47">
        <f>+'[9]PLAN DE ACCION'!J12</f>
        <v>1</v>
      </c>
      <c r="L22" s="48"/>
      <c r="M22" s="47">
        <f>+'[9]PLAN DE ACCION'!K12</f>
        <v>1</v>
      </c>
      <c r="N22" s="48"/>
      <c r="O22" s="47">
        <f>+'[9]PLAN DE ACCION'!L12</f>
        <v>1</v>
      </c>
      <c r="P22" s="48"/>
      <c r="Q22" s="47" t="s">
        <v>16</v>
      </c>
      <c r="R22" s="48"/>
      <c r="S22" s="47"/>
      <c r="T22" s="278"/>
      <c r="U22" s="278"/>
      <c r="V22" s="278"/>
      <c r="W22" s="278"/>
      <c r="X22" s="278"/>
      <c r="Y22" s="278"/>
      <c r="Z22" s="281"/>
      <c r="AA22" s="281"/>
      <c r="AB22" s="187">
        <f t="shared" si="0"/>
        <v>0.51890185847033599</v>
      </c>
      <c r="AC22" s="50" t="s">
        <v>94</v>
      </c>
      <c r="AD22" s="49" t="s">
        <v>470</v>
      </c>
    </row>
    <row r="23" spans="2:30" ht="119" x14ac:dyDescent="0.2">
      <c r="B23" s="47">
        <v>15</v>
      </c>
      <c r="C23" s="46" t="s">
        <v>14</v>
      </c>
      <c r="D23" s="50" t="s">
        <v>313</v>
      </c>
      <c r="E23" s="50" t="s">
        <v>314</v>
      </c>
      <c r="F23" s="50" t="s">
        <v>191</v>
      </c>
      <c r="G23" s="47" t="s">
        <v>15</v>
      </c>
      <c r="H23" s="46" t="s">
        <v>192</v>
      </c>
      <c r="I23" s="47">
        <f>++'[9]PLAN DE ACCION'!I13</f>
        <v>0</v>
      </c>
      <c r="J23" s="48"/>
      <c r="K23" s="47">
        <f>+'[9]PLAN DE ACCION'!J13</f>
        <v>1</v>
      </c>
      <c r="L23" s="48"/>
      <c r="M23" s="47">
        <f>+'[9]PLAN DE ACCION'!K13</f>
        <v>1</v>
      </c>
      <c r="N23" s="48"/>
      <c r="O23" s="47">
        <f>+'[9]PLAN DE ACCION'!L13</f>
        <v>1</v>
      </c>
      <c r="P23" s="48"/>
      <c r="Q23" s="47" t="s">
        <v>16</v>
      </c>
      <c r="R23" s="48"/>
      <c r="S23" s="47"/>
      <c r="T23" s="278"/>
      <c r="U23" s="278"/>
      <c r="V23" s="278"/>
      <c r="W23" s="278"/>
      <c r="X23" s="278"/>
      <c r="Y23" s="278"/>
      <c r="Z23" s="281"/>
      <c r="AA23" s="281"/>
      <c r="AB23" s="187">
        <f t="shared" si="0"/>
        <v>0.51890185847033599</v>
      </c>
      <c r="AC23" s="50" t="s">
        <v>193</v>
      </c>
      <c r="AD23" s="49" t="s">
        <v>472</v>
      </c>
    </row>
    <row r="24" spans="2:30" ht="238" x14ac:dyDescent="0.2">
      <c r="B24" s="47">
        <v>16</v>
      </c>
      <c r="C24" s="49" t="s">
        <v>22</v>
      </c>
      <c r="D24" s="46" t="s">
        <v>23</v>
      </c>
      <c r="E24" s="49" t="s">
        <v>24</v>
      </c>
      <c r="F24" s="46" t="s">
        <v>25</v>
      </c>
      <c r="G24" s="47" t="s">
        <v>15</v>
      </c>
      <c r="H24" s="46" t="s">
        <v>26</v>
      </c>
      <c r="I24" s="47">
        <f>++'[9]PLAN DE ACCION'!I17</f>
        <v>0</v>
      </c>
      <c r="J24" s="48"/>
      <c r="K24" s="47">
        <f>+'[9]PLAN DE ACCION'!J17</f>
        <v>2</v>
      </c>
      <c r="L24" s="48"/>
      <c r="M24" s="47">
        <f>+'[9]PLAN DE ACCION'!K17</f>
        <v>2</v>
      </c>
      <c r="N24" s="48"/>
      <c r="O24" s="47">
        <f>+'[9]PLAN DE ACCION'!L17</f>
        <v>2</v>
      </c>
      <c r="P24" s="48"/>
      <c r="Q24" s="47" t="s">
        <v>16</v>
      </c>
      <c r="R24" s="48"/>
      <c r="S24" s="48"/>
      <c r="T24" s="278"/>
      <c r="U24" s="278"/>
      <c r="V24" s="278"/>
      <c r="W24" s="278"/>
      <c r="X24" s="278"/>
      <c r="Y24" s="278"/>
      <c r="Z24" s="281"/>
      <c r="AA24" s="281"/>
      <c r="AB24" s="187">
        <f t="shared" si="0"/>
        <v>0.51890185847033599</v>
      </c>
      <c r="AC24" s="46" t="s">
        <v>27</v>
      </c>
      <c r="AD24" s="53" t="s">
        <v>312</v>
      </c>
    </row>
    <row r="25" spans="2:30" ht="136" x14ac:dyDescent="0.2">
      <c r="B25" s="47">
        <v>17</v>
      </c>
      <c r="C25" s="46" t="s">
        <v>32</v>
      </c>
      <c r="D25" s="50" t="s">
        <v>198</v>
      </c>
      <c r="E25" s="50" t="s">
        <v>199</v>
      </c>
      <c r="F25" s="50" t="s">
        <v>200</v>
      </c>
      <c r="G25" s="47" t="s">
        <v>103</v>
      </c>
      <c r="H25" s="46" t="s">
        <v>201</v>
      </c>
      <c r="I25" s="47">
        <f>++'[9]PLAN DE ACCION'!I21</f>
        <v>0</v>
      </c>
      <c r="J25" s="48"/>
      <c r="K25" s="47">
        <f>+'[9]PLAN DE ACCION'!J21</f>
        <v>1</v>
      </c>
      <c r="L25" s="48"/>
      <c r="M25" s="47">
        <f>+'[9]PLAN DE ACCION'!K21</f>
        <v>1</v>
      </c>
      <c r="N25" s="48"/>
      <c r="O25" s="47">
        <f>+'[9]PLAN DE ACCION'!L21</f>
        <v>1</v>
      </c>
      <c r="P25" s="48"/>
      <c r="Q25" s="48"/>
      <c r="R25" s="47" t="s">
        <v>16</v>
      </c>
      <c r="S25" s="47"/>
      <c r="T25" s="278"/>
      <c r="U25" s="278"/>
      <c r="V25" s="278"/>
      <c r="W25" s="278"/>
      <c r="X25" s="278"/>
      <c r="Y25" s="278"/>
      <c r="Z25" s="281"/>
      <c r="AA25" s="281"/>
      <c r="AB25" s="187">
        <f t="shared" si="0"/>
        <v>0.51890185847033599</v>
      </c>
      <c r="AC25" s="50" t="s">
        <v>197</v>
      </c>
      <c r="AD25" s="49" t="s">
        <v>306</v>
      </c>
    </row>
    <row r="26" spans="2:30" ht="102" x14ac:dyDescent="0.2">
      <c r="B26" s="47">
        <v>18</v>
      </c>
      <c r="C26" s="46" t="s">
        <v>32</v>
      </c>
      <c r="D26" s="46" t="s">
        <v>206</v>
      </c>
      <c r="E26" s="46" t="s">
        <v>207</v>
      </c>
      <c r="F26" s="46" t="s">
        <v>208</v>
      </c>
      <c r="G26" s="47" t="s">
        <v>15</v>
      </c>
      <c r="H26" s="54" t="s">
        <v>209</v>
      </c>
      <c r="I26" s="47">
        <f>++'[9]PLAN DE ACCION'!I23</f>
        <v>0</v>
      </c>
      <c r="J26" s="48"/>
      <c r="K26" s="47">
        <f>+'[9]PLAN DE ACCION'!J23</f>
        <v>1</v>
      </c>
      <c r="L26" s="48"/>
      <c r="M26" s="47">
        <f>+'[9]PLAN DE ACCION'!K23</f>
        <v>1</v>
      </c>
      <c r="N26" s="48"/>
      <c r="O26" s="47">
        <f>+'[9]PLAN DE ACCION'!L23</f>
        <v>1</v>
      </c>
      <c r="P26" s="48"/>
      <c r="Q26" s="47"/>
      <c r="R26" s="47" t="s">
        <v>16</v>
      </c>
      <c r="S26" s="48"/>
      <c r="T26" s="278"/>
      <c r="U26" s="278"/>
      <c r="V26" s="278"/>
      <c r="W26" s="278"/>
      <c r="X26" s="278"/>
      <c r="Y26" s="278"/>
      <c r="Z26" s="281"/>
      <c r="AA26" s="281"/>
      <c r="AB26" s="187">
        <f t="shared" si="0"/>
        <v>0.51890185847033599</v>
      </c>
      <c r="AC26" s="50" t="s">
        <v>197</v>
      </c>
      <c r="AD26" s="102" t="s">
        <v>471</v>
      </c>
    </row>
    <row r="27" spans="2:30" ht="119" x14ac:dyDescent="0.2">
      <c r="B27" s="47">
        <v>19</v>
      </c>
      <c r="C27" s="46" t="s">
        <v>32</v>
      </c>
      <c r="D27" s="46" t="s">
        <v>210</v>
      </c>
      <c r="E27" s="46" t="s">
        <v>211</v>
      </c>
      <c r="F27" s="46" t="s">
        <v>212</v>
      </c>
      <c r="G27" s="47" t="s">
        <v>15</v>
      </c>
      <c r="H27" s="46" t="s">
        <v>213</v>
      </c>
      <c r="I27" s="47">
        <f>++'[9]PLAN DE ACCION'!I24</f>
        <v>17</v>
      </c>
      <c r="J27" s="48"/>
      <c r="K27" s="47">
        <f>+'[9]PLAN DE ACCION'!J24</f>
        <v>17</v>
      </c>
      <c r="L27" s="48"/>
      <c r="M27" s="47">
        <f>+'[9]PLAN DE ACCION'!K24</f>
        <v>17</v>
      </c>
      <c r="N27" s="48"/>
      <c r="O27" s="47">
        <f>+'[9]PLAN DE ACCION'!L24</f>
        <v>17</v>
      </c>
      <c r="P27" s="48"/>
      <c r="Q27" s="48"/>
      <c r="R27" s="47"/>
      <c r="S27" s="47" t="s">
        <v>16</v>
      </c>
      <c r="T27" s="278"/>
      <c r="U27" s="278"/>
      <c r="V27" s="278"/>
      <c r="W27" s="278"/>
      <c r="X27" s="278"/>
      <c r="Y27" s="278"/>
      <c r="Z27" s="281"/>
      <c r="AA27" s="281"/>
      <c r="AB27" s="187">
        <f t="shared" si="0"/>
        <v>0.51890185847033599</v>
      </c>
      <c r="AC27" s="196" t="s">
        <v>179</v>
      </c>
      <c r="AD27" s="49" t="s">
        <v>307</v>
      </c>
    </row>
    <row r="28" spans="2:30" ht="221" x14ac:dyDescent="0.2">
      <c r="B28" s="47">
        <v>20</v>
      </c>
      <c r="C28" s="46" t="s">
        <v>32</v>
      </c>
      <c r="D28" s="46" t="s">
        <v>214</v>
      </c>
      <c r="E28" s="46" t="s">
        <v>215</v>
      </c>
      <c r="F28" s="46" t="s">
        <v>216</v>
      </c>
      <c r="G28" s="47" t="s">
        <v>15</v>
      </c>
      <c r="H28" s="46" t="s">
        <v>217</v>
      </c>
      <c r="I28" s="47">
        <f>++'[9]PLAN DE ACCION'!I25</f>
        <v>0</v>
      </c>
      <c r="J28" s="48"/>
      <c r="K28" s="47">
        <f>+'[9]PLAN DE ACCION'!J25</f>
        <v>17</v>
      </c>
      <c r="L28" s="48"/>
      <c r="M28" s="47">
        <f>+'[9]PLAN DE ACCION'!K25</f>
        <v>17</v>
      </c>
      <c r="N28" s="48"/>
      <c r="O28" s="47">
        <f>+'[9]PLAN DE ACCION'!L25</f>
        <v>17</v>
      </c>
      <c r="P28" s="48"/>
      <c r="Q28" s="48"/>
      <c r="R28" s="47"/>
      <c r="S28" s="47" t="s">
        <v>16</v>
      </c>
      <c r="T28" s="278"/>
      <c r="U28" s="278"/>
      <c r="V28" s="278"/>
      <c r="W28" s="278"/>
      <c r="X28" s="278"/>
      <c r="Y28" s="278"/>
      <c r="Z28" s="281"/>
      <c r="AA28" s="281"/>
      <c r="AB28" s="187">
        <f t="shared" si="0"/>
        <v>0.51890185847033599</v>
      </c>
      <c r="AC28" s="196" t="s">
        <v>179</v>
      </c>
      <c r="AD28" s="49" t="s">
        <v>322</v>
      </c>
    </row>
    <row r="29" spans="2:30" ht="255" x14ac:dyDescent="0.2">
      <c r="B29" s="47">
        <v>21</v>
      </c>
      <c r="C29" s="46" t="s">
        <v>37</v>
      </c>
      <c r="D29" s="50" t="s">
        <v>315</v>
      </c>
      <c r="E29" s="50" t="s">
        <v>316</v>
      </c>
      <c r="F29" s="50" t="s">
        <v>218</v>
      </c>
      <c r="G29" s="47" t="s">
        <v>103</v>
      </c>
      <c r="H29" s="46" t="s">
        <v>219</v>
      </c>
      <c r="I29" s="47">
        <f>++'[9]PLAN DE ACCION'!I26</f>
        <v>0</v>
      </c>
      <c r="J29" s="48"/>
      <c r="K29" s="47">
        <f>+'[9]PLAN DE ACCION'!J26</f>
        <v>1</v>
      </c>
      <c r="L29" s="48"/>
      <c r="M29" s="47">
        <f>+'[9]PLAN DE ACCION'!K26</f>
        <v>0</v>
      </c>
      <c r="N29" s="48"/>
      <c r="O29" s="47">
        <f>+'[9]PLAN DE ACCION'!L26</f>
        <v>0</v>
      </c>
      <c r="P29" s="48"/>
      <c r="Q29" s="48"/>
      <c r="R29" s="48"/>
      <c r="S29" s="47" t="s">
        <v>16</v>
      </c>
      <c r="T29" s="278"/>
      <c r="U29" s="278"/>
      <c r="V29" s="278"/>
      <c r="W29" s="278"/>
      <c r="X29" s="278"/>
      <c r="Y29" s="278"/>
      <c r="Z29" s="281"/>
      <c r="AA29" s="281"/>
      <c r="AB29" s="187">
        <f t="shared" si="0"/>
        <v>0.51890185847033599</v>
      </c>
      <c r="AC29" s="50" t="s">
        <v>193</v>
      </c>
      <c r="AD29" s="49" t="s">
        <v>308</v>
      </c>
    </row>
    <row r="30" spans="2:30" ht="119" x14ac:dyDescent="0.2">
      <c r="B30" s="47">
        <v>22</v>
      </c>
      <c r="C30" s="46" t="s">
        <v>109</v>
      </c>
      <c r="D30" s="50" t="s">
        <v>112</v>
      </c>
      <c r="E30" s="50" t="s">
        <v>113</v>
      </c>
      <c r="F30" s="50" t="s">
        <v>114</v>
      </c>
      <c r="G30" s="47" t="s">
        <v>15</v>
      </c>
      <c r="H30" s="46" t="s">
        <v>115</v>
      </c>
      <c r="I30" s="47">
        <f>++'[9]PLAN DE ACCION'!I30</f>
        <v>0</v>
      </c>
      <c r="J30" s="48"/>
      <c r="K30" s="47">
        <f>+'[9]PLAN DE ACCION'!J30</f>
        <v>1</v>
      </c>
      <c r="L30" s="48"/>
      <c r="M30" s="47">
        <f>+'[9]PLAN DE ACCION'!K30</f>
        <v>1</v>
      </c>
      <c r="N30" s="48"/>
      <c r="O30" s="47">
        <f>+'[9]PLAN DE ACCION'!L30</f>
        <v>1</v>
      </c>
      <c r="P30" s="48"/>
      <c r="Q30" s="48"/>
      <c r="R30" s="48"/>
      <c r="S30" s="47" t="s">
        <v>16</v>
      </c>
      <c r="T30" s="278"/>
      <c r="U30" s="278"/>
      <c r="V30" s="278"/>
      <c r="W30" s="278"/>
      <c r="X30" s="278"/>
      <c r="Y30" s="278"/>
      <c r="Z30" s="281"/>
      <c r="AA30" s="281"/>
      <c r="AB30" s="187">
        <f t="shared" si="0"/>
        <v>0.51890185847033599</v>
      </c>
      <c r="AC30" s="50" t="s">
        <v>94</v>
      </c>
      <c r="AD30" s="49" t="s">
        <v>309</v>
      </c>
    </row>
    <row r="31" spans="2:30" ht="187" x14ac:dyDescent="0.2">
      <c r="B31" s="47">
        <v>23</v>
      </c>
      <c r="C31" s="46" t="s">
        <v>109</v>
      </c>
      <c r="D31" s="50" t="s">
        <v>90</v>
      </c>
      <c r="E31" s="50" t="s">
        <v>91</v>
      </c>
      <c r="F31" s="50" t="s">
        <v>92</v>
      </c>
      <c r="G31" s="47" t="s">
        <v>15</v>
      </c>
      <c r="H31" s="50" t="s">
        <v>116</v>
      </c>
      <c r="I31" s="47">
        <f>++'[9]PLAN DE ACCION'!I31</f>
        <v>0</v>
      </c>
      <c r="J31" s="48"/>
      <c r="K31" s="47">
        <f>+'[9]PLAN DE ACCION'!J31</f>
        <v>1</v>
      </c>
      <c r="L31" s="48"/>
      <c r="M31" s="47">
        <f>+'[9]PLAN DE ACCION'!K31</f>
        <v>1</v>
      </c>
      <c r="N31" s="48"/>
      <c r="O31" s="47">
        <f>+'[9]PLAN DE ACCION'!L31</f>
        <v>1</v>
      </c>
      <c r="P31" s="48"/>
      <c r="Q31" s="48"/>
      <c r="R31" s="48"/>
      <c r="S31" s="47" t="s">
        <v>16</v>
      </c>
      <c r="T31" s="279"/>
      <c r="U31" s="279"/>
      <c r="V31" s="279"/>
      <c r="W31" s="279"/>
      <c r="X31" s="279"/>
      <c r="Y31" s="279"/>
      <c r="Z31" s="282"/>
      <c r="AA31" s="282"/>
      <c r="AB31" s="187">
        <f t="shared" si="0"/>
        <v>0.51890185847033599</v>
      </c>
      <c r="AC31" s="50" t="s">
        <v>94</v>
      </c>
      <c r="AD31" s="49" t="s">
        <v>305</v>
      </c>
    </row>
  </sheetData>
  <mergeCells count="32">
    <mergeCell ref="B6:B8"/>
    <mergeCell ref="C6:C8"/>
    <mergeCell ref="D6:D8"/>
    <mergeCell ref="E6:E8"/>
    <mergeCell ref="F6:F8"/>
    <mergeCell ref="G6:G8"/>
    <mergeCell ref="H6:H8"/>
    <mergeCell ref="E1:E4"/>
    <mergeCell ref="F1:S1"/>
    <mergeCell ref="F2:S4"/>
    <mergeCell ref="T7:U7"/>
    <mergeCell ref="V7:W7"/>
    <mergeCell ref="X7:Y7"/>
    <mergeCell ref="Z7:AA7"/>
    <mergeCell ref="I6:O6"/>
    <mergeCell ref="Q6:AA6"/>
    <mergeCell ref="I7:J7"/>
    <mergeCell ref="K7:L7"/>
    <mergeCell ref="M7:N7"/>
    <mergeCell ref="O7:P7"/>
    <mergeCell ref="Q7:S7"/>
    <mergeCell ref="AA9:AA31"/>
    <mergeCell ref="Y9:Y31"/>
    <mergeCell ref="AC6:AC8"/>
    <mergeCell ref="X9:X31"/>
    <mergeCell ref="AD6:AD8"/>
    <mergeCell ref="AB6:AB8"/>
    <mergeCell ref="W9:W31"/>
    <mergeCell ref="V9:V31"/>
    <mergeCell ref="T9:T31"/>
    <mergeCell ref="U9:U31"/>
    <mergeCell ref="Z9:Z31"/>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D13"/>
  <sheetViews>
    <sheetView topLeftCell="R6" zoomScale="80" zoomScaleNormal="80"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24.33203125" customWidth="1"/>
    <col min="5" max="5" width="27" customWidth="1"/>
    <col min="6" max="6" width="14.5"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2.1640625" bestFit="1" customWidth="1"/>
    <col min="18" max="18" width="19.33203125" bestFit="1" customWidth="1"/>
    <col min="19" max="19" width="12.1640625" bestFit="1" customWidth="1"/>
    <col min="20" max="21" width="14" customWidth="1"/>
    <col min="22" max="22" width="15" bestFit="1" customWidth="1"/>
    <col min="23" max="23" width="14" customWidth="1"/>
    <col min="24" max="24" width="15" bestFit="1" customWidth="1"/>
    <col min="25" max="25" width="21.1640625" customWidth="1"/>
    <col min="26" max="26" width="19.83203125" customWidth="1"/>
    <col min="27" max="28" width="21.1640625" customWidth="1"/>
    <col min="29" max="29" width="26" bestFit="1" customWidth="1"/>
    <col min="30" max="30" width="28.5" customWidth="1"/>
  </cols>
  <sheetData>
    <row r="1" spans="2:30" ht="20" customHeight="1" x14ac:dyDescent="0.2">
      <c r="E1" s="213"/>
      <c r="F1" s="214" t="s">
        <v>299</v>
      </c>
      <c r="G1" s="214"/>
      <c r="H1" s="214"/>
      <c r="I1" s="214"/>
      <c r="J1" s="214"/>
      <c r="K1" s="214"/>
      <c r="L1" s="214"/>
      <c r="M1" s="214"/>
      <c r="N1" s="214"/>
      <c r="O1" s="214"/>
      <c r="P1" s="214"/>
      <c r="Q1" s="214"/>
      <c r="R1" s="214"/>
      <c r="S1" s="214"/>
      <c r="T1" s="35" t="s">
        <v>294</v>
      </c>
      <c r="U1" s="35" t="s">
        <v>301</v>
      </c>
    </row>
    <row r="2" spans="2:30" ht="20" customHeight="1" x14ac:dyDescent="0.2">
      <c r="E2" s="213"/>
      <c r="F2" s="215" t="s">
        <v>300</v>
      </c>
      <c r="G2" s="215"/>
      <c r="H2" s="215"/>
      <c r="I2" s="215"/>
      <c r="J2" s="215"/>
      <c r="K2" s="215"/>
      <c r="L2" s="215"/>
      <c r="M2" s="215"/>
      <c r="N2" s="215"/>
      <c r="O2" s="215"/>
      <c r="P2" s="215"/>
      <c r="Q2" s="215"/>
      <c r="R2" s="215"/>
      <c r="S2" s="215"/>
      <c r="T2" s="36" t="s">
        <v>295</v>
      </c>
      <c r="U2" s="37">
        <v>1</v>
      </c>
    </row>
    <row r="3" spans="2:30" ht="20" customHeight="1" x14ac:dyDescent="0.2">
      <c r="E3" s="213"/>
      <c r="F3" s="215"/>
      <c r="G3" s="215"/>
      <c r="H3" s="215"/>
      <c r="I3" s="215"/>
      <c r="J3" s="215"/>
      <c r="K3" s="215"/>
      <c r="L3" s="215"/>
      <c r="M3" s="215"/>
      <c r="N3" s="215"/>
      <c r="O3" s="215"/>
      <c r="P3" s="215"/>
      <c r="Q3" s="215"/>
      <c r="R3" s="215"/>
      <c r="S3" s="215"/>
      <c r="T3" s="36" t="s">
        <v>296</v>
      </c>
      <c r="U3" s="38">
        <v>44651</v>
      </c>
    </row>
    <row r="4" spans="2:30" ht="20"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10"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2"/>
      <c r="AC8" s="201"/>
      <c r="AD8" s="201"/>
    </row>
    <row r="9" spans="2:30" ht="96" x14ac:dyDescent="0.2">
      <c r="B9" s="7">
        <v>1</v>
      </c>
      <c r="C9" s="5" t="s">
        <v>14</v>
      </c>
      <c r="D9" s="5" t="s">
        <v>163</v>
      </c>
      <c r="E9" s="5" t="s">
        <v>164</v>
      </c>
      <c r="F9" s="5" t="s">
        <v>165</v>
      </c>
      <c r="G9" s="7" t="s">
        <v>15</v>
      </c>
      <c r="H9" s="167" t="s">
        <v>166</v>
      </c>
      <c r="I9" s="15">
        <v>1</v>
      </c>
      <c r="J9" s="15"/>
      <c r="K9" s="15">
        <v>1</v>
      </c>
      <c r="L9" s="15"/>
      <c r="M9" s="15">
        <v>1</v>
      </c>
      <c r="N9" s="15">
        <v>1</v>
      </c>
      <c r="O9" s="15">
        <v>1</v>
      </c>
      <c r="P9" s="15"/>
      <c r="Q9" s="7"/>
      <c r="R9" s="7" t="s">
        <v>16</v>
      </c>
      <c r="S9" s="7"/>
      <c r="T9" s="17">
        <f>+'[10]PLAN DE ACCION'!P8</f>
        <v>0</v>
      </c>
      <c r="U9" s="14"/>
      <c r="V9" s="17">
        <f>+'[10]PLAN DE ACCION'!Q8</f>
        <v>0</v>
      </c>
      <c r="W9" s="14"/>
      <c r="X9" s="17">
        <f>+'[10]PLAN DE ACCION'!R8</f>
        <v>0</v>
      </c>
      <c r="Y9" s="14"/>
      <c r="Z9" s="17">
        <f>+'[10]PLAN DE ACCION'!S8</f>
        <v>0</v>
      </c>
      <c r="AA9" s="14"/>
      <c r="AB9" s="190">
        <v>1</v>
      </c>
      <c r="AC9" s="24" t="s">
        <v>167</v>
      </c>
      <c r="AD9" s="168" t="s">
        <v>473</v>
      </c>
    </row>
    <row r="10" spans="2:30" ht="356" x14ac:dyDescent="0.2">
      <c r="B10" s="1">
        <v>2</v>
      </c>
      <c r="C10" s="4" t="s">
        <v>14</v>
      </c>
      <c r="D10" s="6" t="s">
        <v>168</v>
      </c>
      <c r="E10" s="92" t="s">
        <v>474</v>
      </c>
      <c r="F10" s="4" t="s">
        <v>475</v>
      </c>
      <c r="G10" s="1" t="s">
        <v>15</v>
      </c>
      <c r="H10" s="5" t="s">
        <v>476</v>
      </c>
      <c r="I10" s="28">
        <v>1</v>
      </c>
      <c r="J10" s="14"/>
      <c r="K10" s="169">
        <v>1</v>
      </c>
      <c r="L10" s="14"/>
      <c r="M10" s="28">
        <v>1</v>
      </c>
      <c r="N10" s="28">
        <v>1</v>
      </c>
      <c r="O10" s="28">
        <v>1</v>
      </c>
      <c r="P10" s="14"/>
      <c r="Q10" s="3"/>
      <c r="R10" s="3"/>
      <c r="S10" s="1" t="s">
        <v>16</v>
      </c>
      <c r="T10" s="17">
        <f>+'[10]PLAN DE ACCION'!P9</f>
        <v>0</v>
      </c>
      <c r="U10" s="14"/>
      <c r="V10" s="17">
        <f>+'[10]PLAN DE ACCION'!Q9</f>
        <v>671000000</v>
      </c>
      <c r="W10" s="14"/>
      <c r="X10" s="17">
        <f>+'[10]PLAN DE ACCION'!R9</f>
        <v>704000000</v>
      </c>
      <c r="Y10" s="17">
        <v>1034857725</v>
      </c>
      <c r="Z10" s="17">
        <f>+'[10]PLAN DE ACCION'!S9</f>
        <v>739200000</v>
      </c>
      <c r="AA10" s="170">
        <v>669360000</v>
      </c>
      <c r="AB10" s="189">
        <f t="shared" ref="AB10:AB11" si="0">AA10/Z10</f>
        <v>0.9055194805194805</v>
      </c>
      <c r="AC10" s="171" t="s">
        <v>167</v>
      </c>
      <c r="AD10" s="65" t="s">
        <v>477</v>
      </c>
    </row>
    <row r="11" spans="2:30" ht="156" x14ac:dyDescent="0.2">
      <c r="B11" s="1">
        <v>3</v>
      </c>
      <c r="C11" s="4" t="s">
        <v>14</v>
      </c>
      <c r="D11" s="6" t="s">
        <v>169</v>
      </c>
      <c r="E11" s="92" t="s">
        <v>170</v>
      </c>
      <c r="F11" s="4" t="s">
        <v>171</v>
      </c>
      <c r="G11" s="1" t="s">
        <v>15</v>
      </c>
      <c r="H11" s="5" t="s">
        <v>478</v>
      </c>
      <c r="I11" s="15">
        <v>0</v>
      </c>
      <c r="J11" s="172"/>
      <c r="K11" s="15">
        <v>3</v>
      </c>
      <c r="L11" s="172"/>
      <c r="M11" s="15">
        <v>3</v>
      </c>
      <c r="N11" s="172">
        <v>3</v>
      </c>
      <c r="O11" s="15">
        <v>3</v>
      </c>
      <c r="P11" s="14"/>
      <c r="Q11" s="3"/>
      <c r="R11" s="3"/>
      <c r="S11" s="1" t="s">
        <v>16</v>
      </c>
      <c r="T11" s="17">
        <f>+'[10]PLAN DE ACCION'!P10</f>
        <v>0</v>
      </c>
      <c r="U11" s="14"/>
      <c r="V11" s="17">
        <f>+'[10]PLAN DE ACCION'!Q10</f>
        <v>135000000</v>
      </c>
      <c r="W11" s="14"/>
      <c r="X11" s="17">
        <f>+'[10]PLAN DE ACCION'!R10</f>
        <v>141750000</v>
      </c>
      <c r="Y11" s="17">
        <v>233520000</v>
      </c>
      <c r="Z11" s="173">
        <v>1499306665</v>
      </c>
      <c r="AA11" s="174">
        <v>490292665</v>
      </c>
      <c r="AB11" s="188">
        <f t="shared" si="0"/>
        <v>0.32701292967306322</v>
      </c>
      <c r="AC11" s="20" t="s">
        <v>167</v>
      </c>
      <c r="AD11" s="57" t="s">
        <v>479</v>
      </c>
    </row>
    <row r="12" spans="2:30" ht="192" x14ac:dyDescent="0.2">
      <c r="B12" s="1">
        <v>4</v>
      </c>
      <c r="C12" s="4" t="s">
        <v>14</v>
      </c>
      <c r="D12" s="6" t="s">
        <v>169</v>
      </c>
      <c r="E12" s="6" t="s">
        <v>172</v>
      </c>
      <c r="F12" s="4" t="s">
        <v>173</v>
      </c>
      <c r="G12" s="15" t="s">
        <v>103</v>
      </c>
      <c r="H12" s="5" t="s">
        <v>174</v>
      </c>
      <c r="I12" s="28">
        <v>0.2</v>
      </c>
      <c r="J12" s="14"/>
      <c r="K12" s="28">
        <v>0.3</v>
      </c>
      <c r="L12" s="14"/>
      <c r="M12" s="28">
        <v>0.3</v>
      </c>
      <c r="N12" s="175">
        <v>0.55000000000000004</v>
      </c>
      <c r="O12" s="169">
        <v>0.43</v>
      </c>
      <c r="P12" s="14"/>
      <c r="Q12" s="14"/>
      <c r="R12" s="14"/>
      <c r="S12" s="15" t="s">
        <v>16</v>
      </c>
      <c r="T12" s="17">
        <f>+'[10]PLAN DE ACCION'!P11</f>
        <v>0</v>
      </c>
      <c r="U12" s="14"/>
      <c r="V12" s="17">
        <f>+'[10]PLAN DE ACCION'!Q11</f>
        <v>50000000</v>
      </c>
      <c r="W12" s="14"/>
      <c r="X12" s="17">
        <f>+'[10]PLAN DE ACCION'!R11</f>
        <v>52500000</v>
      </c>
      <c r="Y12" s="34">
        <v>753820170</v>
      </c>
      <c r="Z12" s="17">
        <f>+'[10]PLAN DE ACCION'!S11</f>
        <v>55125000</v>
      </c>
      <c r="AA12" s="176"/>
      <c r="AB12" s="187">
        <v>0.5</v>
      </c>
      <c r="AC12" s="20" t="s">
        <v>167</v>
      </c>
      <c r="AD12" s="67" t="s">
        <v>480</v>
      </c>
    </row>
    <row r="13" spans="2:30" ht="78" x14ac:dyDescent="0.2">
      <c r="B13" s="1">
        <v>5</v>
      </c>
      <c r="C13" s="55" t="s">
        <v>109</v>
      </c>
      <c r="D13" s="55" t="s">
        <v>127</v>
      </c>
      <c r="E13" s="55" t="s">
        <v>128</v>
      </c>
      <c r="F13" s="55" t="s">
        <v>129</v>
      </c>
      <c r="G13" s="1" t="s">
        <v>15</v>
      </c>
      <c r="H13" s="55" t="s">
        <v>481</v>
      </c>
      <c r="I13" s="15">
        <v>0</v>
      </c>
      <c r="J13" s="14"/>
      <c r="K13" s="15">
        <v>1</v>
      </c>
      <c r="L13" s="14"/>
      <c r="M13" s="15">
        <v>1</v>
      </c>
      <c r="N13" s="14"/>
      <c r="O13" s="15"/>
      <c r="P13" s="14"/>
      <c r="Q13" s="1"/>
      <c r="R13" s="1" t="s">
        <v>16</v>
      </c>
      <c r="S13" s="1"/>
      <c r="T13" s="17">
        <f>+'[10]PLAN DE ACCION'!P12</f>
        <v>0</v>
      </c>
      <c r="U13" s="14"/>
      <c r="V13" s="17">
        <f>+'[10]PLAN DE ACCION'!Q12</f>
        <v>0</v>
      </c>
      <c r="W13" s="14"/>
      <c r="X13" s="17">
        <f>+'[10]PLAN DE ACCION'!R12</f>
        <v>0</v>
      </c>
      <c r="Y13" s="14"/>
      <c r="Z13" s="17">
        <f>+'[10]PLAN DE ACCION'!S12</f>
        <v>0</v>
      </c>
      <c r="AA13" s="14"/>
      <c r="AB13" s="198">
        <v>0</v>
      </c>
      <c r="AC13" s="25" t="s">
        <v>130</v>
      </c>
      <c r="AD13" s="14" t="s">
        <v>76</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D10"/>
  <sheetViews>
    <sheetView tabSelected="1" topLeftCell="V4" zoomScale="80" zoomScaleNormal="80" workbookViewId="0">
      <selection activeCell="AB10" sqref="AB10"/>
    </sheetView>
  </sheetViews>
  <sheetFormatPr baseColWidth="10" defaultColWidth="10.6640625" defaultRowHeight="15" x14ac:dyDescent="0.2"/>
  <cols>
    <col min="1" max="1" width="1.83203125" customWidth="1"/>
    <col min="2" max="2" width="5.83203125" customWidth="1"/>
    <col min="3" max="3" width="28.6640625" customWidth="1"/>
    <col min="4" max="4" width="44.1640625" customWidth="1"/>
    <col min="5" max="5" width="46" customWidth="1"/>
    <col min="6" max="6" width="17"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2.1640625" bestFit="1" customWidth="1"/>
    <col min="18" max="18" width="18.6640625" customWidth="1"/>
    <col min="19" max="19" width="12.1640625" bestFit="1" customWidth="1"/>
    <col min="20" max="28" width="14" customWidth="1"/>
    <col min="29" max="29" width="27.83203125" customWidth="1"/>
    <col min="30" max="30" width="28.5" customWidth="1"/>
  </cols>
  <sheetData>
    <row r="1" spans="2:30" ht="20" customHeight="1" x14ac:dyDescent="0.2">
      <c r="E1" s="213"/>
      <c r="F1" s="214" t="s">
        <v>299</v>
      </c>
      <c r="G1" s="214"/>
      <c r="H1" s="214"/>
      <c r="I1" s="214"/>
      <c r="J1" s="214"/>
      <c r="K1" s="214"/>
      <c r="L1" s="214"/>
      <c r="M1" s="214"/>
      <c r="N1" s="214"/>
      <c r="O1" s="214"/>
      <c r="P1" s="214"/>
      <c r="Q1" s="214"/>
      <c r="R1" s="214"/>
      <c r="S1" s="214"/>
      <c r="T1" s="35" t="s">
        <v>294</v>
      </c>
      <c r="U1" s="35" t="s">
        <v>301</v>
      </c>
    </row>
    <row r="2" spans="2:30" ht="20" customHeight="1" x14ac:dyDescent="0.2">
      <c r="E2" s="213"/>
      <c r="F2" s="215" t="s">
        <v>300</v>
      </c>
      <c r="G2" s="215"/>
      <c r="H2" s="215"/>
      <c r="I2" s="215"/>
      <c r="J2" s="215"/>
      <c r="K2" s="215"/>
      <c r="L2" s="215"/>
      <c r="M2" s="215"/>
      <c r="N2" s="215"/>
      <c r="O2" s="215"/>
      <c r="P2" s="215"/>
      <c r="Q2" s="215"/>
      <c r="R2" s="215"/>
      <c r="S2" s="215"/>
      <c r="T2" s="36" t="s">
        <v>295</v>
      </c>
      <c r="U2" s="37">
        <v>1</v>
      </c>
    </row>
    <row r="3" spans="2:30" ht="20" customHeight="1" x14ac:dyDescent="0.2">
      <c r="E3" s="213"/>
      <c r="F3" s="215"/>
      <c r="G3" s="215"/>
      <c r="H3" s="215"/>
      <c r="I3" s="215"/>
      <c r="J3" s="215"/>
      <c r="K3" s="215"/>
      <c r="L3" s="215"/>
      <c r="M3" s="215"/>
      <c r="N3" s="215"/>
      <c r="O3" s="215"/>
      <c r="P3" s="215"/>
      <c r="Q3" s="215"/>
      <c r="R3" s="215"/>
      <c r="S3" s="215"/>
      <c r="T3" s="36" t="s">
        <v>296</v>
      </c>
      <c r="U3" s="38">
        <v>44651</v>
      </c>
    </row>
    <row r="4" spans="2:30" ht="20"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10"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t="s">
        <v>44</v>
      </c>
      <c r="Z8" s="12" t="s">
        <v>43</v>
      </c>
      <c r="AA8" s="12" t="s">
        <v>44</v>
      </c>
      <c r="AB8" s="212"/>
      <c r="AC8" s="201"/>
      <c r="AD8" s="201"/>
    </row>
    <row r="9" spans="2:30" ht="335" x14ac:dyDescent="0.2">
      <c r="B9" s="1">
        <v>1</v>
      </c>
      <c r="C9" s="4" t="s">
        <v>14</v>
      </c>
      <c r="D9" s="4" t="s">
        <v>155</v>
      </c>
      <c r="E9" s="4" t="s">
        <v>156</v>
      </c>
      <c r="F9" s="4" t="s">
        <v>157</v>
      </c>
      <c r="G9" s="27" t="s">
        <v>15</v>
      </c>
      <c r="H9" s="4" t="s">
        <v>157</v>
      </c>
      <c r="I9" s="15">
        <f>+'[11]PLAN DE ACCION'!I8</f>
        <v>0</v>
      </c>
      <c r="J9" s="14"/>
      <c r="K9" s="15">
        <f>+'[11]PLAN DE ACCION'!J8</f>
        <v>1</v>
      </c>
      <c r="L9" s="14"/>
      <c r="M9" s="15">
        <f>+'[11]PLAN DE ACCION'!K8</f>
        <v>1</v>
      </c>
      <c r="N9" s="14"/>
      <c r="O9" s="15">
        <f>+'[11]PLAN DE ACCION'!L8</f>
        <v>1</v>
      </c>
      <c r="P9" s="14"/>
      <c r="Q9" s="3"/>
      <c r="R9" s="1" t="s">
        <v>16</v>
      </c>
      <c r="S9" s="3"/>
      <c r="T9" s="17">
        <f>+'[11]PLAN DE ACCION'!P8</f>
        <v>0</v>
      </c>
      <c r="U9" s="14"/>
      <c r="V9" s="17">
        <f>+'[11]PLAN DE ACCION'!Q8</f>
        <v>0</v>
      </c>
      <c r="W9" s="14"/>
      <c r="X9" s="17">
        <f>+'[11]PLAN DE ACCION'!R8</f>
        <v>0</v>
      </c>
      <c r="Y9" s="14"/>
      <c r="Z9" s="17">
        <f>+'[11]PLAN DE ACCION'!S8</f>
        <v>0</v>
      </c>
      <c r="AA9" s="14"/>
      <c r="AB9" s="190">
        <v>1</v>
      </c>
      <c r="AC9" s="9" t="s">
        <v>158</v>
      </c>
      <c r="AD9" s="67" t="s">
        <v>482</v>
      </c>
    </row>
    <row r="10" spans="2:30" ht="162" customHeight="1" x14ac:dyDescent="0.2">
      <c r="B10" s="1">
        <v>2</v>
      </c>
      <c r="C10" s="4" t="s">
        <v>14</v>
      </c>
      <c r="D10" s="4" t="s">
        <v>159</v>
      </c>
      <c r="E10" s="4" t="s">
        <v>160</v>
      </c>
      <c r="F10" s="4" t="s">
        <v>161</v>
      </c>
      <c r="G10" s="27" t="s">
        <v>15</v>
      </c>
      <c r="H10" s="4" t="s">
        <v>162</v>
      </c>
      <c r="I10" s="15">
        <f>+'[11]PLAN DE ACCION'!I9</f>
        <v>0</v>
      </c>
      <c r="J10" s="14"/>
      <c r="K10" s="15">
        <f>+'[11]PLAN DE ACCION'!J9</f>
        <v>1</v>
      </c>
      <c r="L10" s="14"/>
      <c r="M10" s="15">
        <f>+'[11]PLAN DE ACCION'!K9</f>
        <v>1</v>
      </c>
      <c r="N10" s="14"/>
      <c r="O10" s="15">
        <f>+'[11]PLAN DE ACCION'!L9</f>
        <v>1</v>
      </c>
      <c r="P10" s="14"/>
      <c r="Q10" s="3"/>
      <c r="R10" s="1" t="s">
        <v>16</v>
      </c>
      <c r="S10" s="3"/>
      <c r="T10" s="17">
        <f>+'[11]PLAN DE ACCION'!P9</f>
        <v>0</v>
      </c>
      <c r="U10" s="14"/>
      <c r="V10" s="17">
        <f>+'[11]PLAN DE ACCION'!Q9</f>
        <v>0</v>
      </c>
      <c r="W10" s="14"/>
      <c r="X10" s="17">
        <f>+'[11]PLAN DE ACCION'!R9</f>
        <v>0</v>
      </c>
      <c r="Y10" s="14"/>
      <c r="Z10" s="17">
        <f>+'[11]PLAN DE ACCION'!S9</f>
        <v>0</v>
      </c>
      <c r="AA10" s="14"/>
      <c r="AB10" s="190">
        <v>1</v>
      </c>
      <c r="AC10" s="9" t="s">
        <v>158</v>
      </c>
      <c r="AD10" s="67" t="s">
        <v>483</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D9"/>
  <sheetViews>
    <sheetView topLeftCell="S1" workbookViewId="0">
      <selection activeCell="AB9" sqref="AB9"/>
    </sheetView>
  </sheetViews>
  <sheetFormatPr baseColWidth="10" defaultColWidth="10.6640625" defaultRowHeight="15" x14ac:dyDescent="0.2"/>
  <cols>
    <col min="1" max="1" width="1.83203125" customWidth="1"/>
    <col min="2" max="2" width="5.83203125" customWidth="1"/>
    <col min="3" max="3" width="28.6640625" customWidth="1"/>
    <col min="4" max="4" width="21" customWidth="1"/>
    <col min="5" max="5" width="26.5" customWidth="1"/>
    <col min="6" max="6" width="14.5"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8" width="14" customWidth="1"/>
    <col min="29" max="29" width="27.83203125" customWidth="1"/>
    <col min="30" max="30" width="28.5" customWidth="1"/>
  </cols>
  <sheetData>
    <row r="1" spans="2:30" ht="19.25" customHeight="1" x14ac:dyDescent="0.2">
      <c r="E1" s="213"/>
      <c r="F1" s="214" t="s">
        <v>299</v>
      </c>
      <c r="G1" s="214"/>
      <c r="H1" s="214"/>
      <c r="I1" s="214"/>
      <c r="J1" s="214"/>
      <c r="K1" s="214"/>
      <c r="L1" s="214"/>
      <c r="M1" s="214"/>
      <c r="N1" s="214"/>
      <c r="O1" s="214"/>
      <c r="P1" s="214"/>
      <c r="Q1" s="214"/>
      <c r="R1" s="214"/>
      <c r="S1" s="214"/>
      <c r="T1" s="35" t="s">
        <v>294</v>
      </c>
      <c r="U1" s="35" t="s">
        <v>301</v>
      </c>
    </row>
    <row r="2" spans="2:30" ht="18.5" customHeight="1" x14ac:dyDescent="0.2">
      <c r="E2" s="213"/>
      <c r="F2" s="215" t="s">
        <v>300</v>
      </c>
      <c r="G2" s="215"/>
      <c r="H2" s="215"/>
      <c r="I2" s="215"/>
      <c r="J2" s="215"/>
      <c r="K2" s="215"/>
      <c r="L2" s="215"/>
      <c r="M2" s="215"/>
      <c r="N2" s="215"/>
      <c r="O2" s="215"/>
      <c r="P2" s="215"/>
      <c r="Q2" s="215"/>
      <c r="R2" s="215"/>
      <c r="S2" s="215"/>
      <c r="T2" s="36" t="s">
        <v>295</v>
      </c>
      <c r="U2" s="37">
        <v>1</v>
      </c>
    </row>
    <row r="3" spans="2:30" ht="16.25" customHeight="1" x14ac:dyDescent="0.2">
      <c r="E3" s="213"/>
      <c r="F3" s="215"/>
      <c r="G3" s="215"/>
      <c r="H3" s="215"/>
      <c r="I3" s="215"/>
      <c r="J3" s="215"/>
      <c r="K3" s="215"/>
      <c r="L3" s="215"/>
      <c r="M3" s="215"/>
      <c r="N3" s="215"/>
      <c r="O3" s="215"/>
      <c r="P3" s="215"/>
      <c r="Q3" s="215"/>
      <c r="R3" s="215"/>
      <c r="S3" s="215"/>
      <c r="T3" s="36" t="s">
        <v>296</v>
      </c>
      <c r="U3" s="38">
        <v>44651</v>
      </c>
    </row>
    <row r="4" spans="2:30" ht="17.5"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76</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199"/>
      <c r="AC6" s="23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178"/>
      <c r="AC7" s="232"/>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4" t="s">
        <v>12</v>
      </c>
      <c r="S8" s="14" t="s">
        <v>13</v>
      </c>
      <c r="T8" s="12" t="s">
        <v>43</v>
      </c>
      <c r="U8" s="12" t="s">
        <v>44</v>
      </c>
      <c r="V8" s="12" t="s">
        <v>43</v>
      </c>
      <c r="W8" s="12" t="s">
        <v>44</v>
      </c>
      <c r="X8" s="12" t="s">
        <v>43</v>
      </c>
      <c r="Y8" s="12" t="s">
        <v>44</v>
      </c>
      <c r="Z8" s="12" t="s">
        <v>43</v>
      </c>
      <c r="AA8" s="12" t="s">
        <v>44</v>
      </c>
      <c r="AB8" s="179"/>
      <c r="AC8" s="233"/>
      <c r="AD8" s="201"/>
    </row>
    <row r="9" spans="2:30" ht="96" x14ac:dyDescent="0.2">
      <c r="B9" s="1">
        <v>1</v>
      </c>
      <c r="C9" s="4" t="s">
        <v>14</v>
      </c>
      <c r="D9" s="5" t="s">
        <v>150</v>
      </c>
      <c r="E9" s="5" t="s">
        <v>151</v>
      </c>
      <c r="F9" s="5" t="s">
        <v>152</v>
      </c>
      <c r="G9" s="1" t="s">
        <v>15</v>
      </c>
      <c r="H9" s="4" t="s">
        <v>153</v>
      </c>
      <c r="I9" s="15">
        <v>4</v>
      </c>
      <c r="J9" s="15"/>
      <c r="K9" s="15">
        <v>4</v>
      </c>
      <c r="L9" s="15"/>
      <c r="M9" s="15">
        <v>4</v>
      </c>
      <c r="N9" s="15"/>
      <c r="O9" s="15">
        <v>4</v>
      </c>
      <c r="P9" s="15"/>
      <c r="Q9" s="14"/>
      <c r="R9" s="15" t="s">
        <v>16</v>
      </c>
      <c r="S9" s="14"/>
      <c r="T9" s="17" t="s">
        <v>423</v>
      </c>
      <c r="U9" s="17" t="s">
        <v>424</v>
      </c>
      <c r="V9" s="17" t="s">
        <v>425</v>
      </c>
      <c r="W9" s="17" t="s">
        <v>426</v>
      </c>
      <c r="X9" s="17" t="s">
        <v>427</v>
      </c>
      <c r="Y9" s="17" t="s">
        <v>428</v>
      </c>
      <c r="Z9" s="114" t="s">
        <v>429</v>
      </c>
      <c r="AA9" s="17">
        <v>154633600</v>
      </c>
      <c r="AB9" s="200">
        <f>180/528</f>
        <v>0.34090909090909088</v>
      </c>
      <c r="AC9" s="24" t="s">
        <v>154</v>
      </c>
      <c r="AD9" s="67" t="s">
        <v>430</v>
      </c>
    </row>
  </sheetData>
  <mergeCells count="23">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D20"/>
  <sheetViews>
    <sheetView topLeftCell="V1" zoomScale="80" zoomScaleNormal="80" workbookViewId="0">
      <selection activeCell="AB6" sqref="AB6:AB11"/>
    </sheetView>
  </sheetViews>
  <sheetFormatPr baseColWidth="10" defaultColWidth="10.6640625" defaultRowHeight="15" x14ac:dyDescent="0.2"/>
  <cols>
    <col min="1" max="1" width="1.83203125" customWidth="1"/>
    <col min="2" max="2" width="5.83203125" customWidth="1"/>
    <col min="3" max="3" width="28.6640625" customWidth="1"/>
    <col min="4" max="4" width="26" customWidth="1"/>
    <col min="5" max="5" width="26.1640625" customWidth="1"/>
    <col min="6" max="6" width="14.5"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2.1640625" bestFit="1" customWidth="1"/>
    <col min="18" max="18" width="19.33203125" bestFit="1" customWidth="1"/>
    <col min="19" max="19" width="12.1640625" bestFit="1" customWidth="1"/>
    <col min="20" max="20" width="20.5" customWidth="1"/>
    <col min="21" max="21" width="18.1640625" customWidth="1"/>
    <col min="22" max="22" width="19.6640625" customWidth="1"/>
    <col min="23" max="23" width="18.6640625" customWidth="1"/>
    <col min="24" max="24" width="19.1640625" customWidth="1"/>
    <col min="25" max="25" width="16.83203125" customWidth="1"/>
    <col min="26" max="26" width="18" customWidth="1"/>
    <col min="27" max="28" width="19.6640625" customWidth="1"/>
    <col min="29" max="29" width="27.83203125" customWidth="1"/>
    <col min="30" max="30" width="73.5" customWidth="1"/>
  </cols>
  <sheetData>
    <row r="1" spans="2:30" ht="20" customHeight="1" x14ac:dyDescent="0.2">
      <c r="E1" s="213"/>
      <c r="F1" s="214" t="s">
        <v>299</v>
      </c>
      <c r="G1" s="214"/>
      <c r="H1" s="214"/>
      <c r="I1" s="214"/>
      <c r="J1" s="214"/>
      <c r="K1" s="214"/>
      <c r="L1" s="214"/>
      <c r="M1" s="214"/>
      <c r="N1" s="214"/>
      <c r="O1" s="214"/>
      <c r="P1" s="214"/>
      <c r="Q1" s="214"/>
      <c r="R1" s="214"/>
      <c r="S1" s="214"/>
      <c r="T1" s="35" t="s">
        <v>294</v>
      </c>
      <c r="U1" s="35" t="s">
        <v>301</v>
      </c>
    </row>
    <row r="2" spans="2:30" ht="20" customHeight="1" x14ac:dyDescent="0.2">
      <c r="E2" s="213"/>
      <c r="F2" s="215" t="s">
        <v>300</v>
      </c>
      <c r="G2" s="215"/>
      <c r="H2" s="215"/>
      <c r="I2" s="215"/>
      <c r="J2" s="215"/>
      <c r="K2" s="215"/>
      <c r="L2" s="215"/>
      <c r="M2" s="215"/>
      <c r="N2" s="215"/>
      <c r="O2" s="215"/>
      <c r="P2" s="215"/>
      <c r="Q2" s="215"/>
      <c r="R2" s="215"/>
      <c r="S2" s="215"/>
      <c r="T2" s="36" t="s">
        <v>295</v>
      </c>
      <c r="U2" s="37">
        <v>1</v>
      </c>
    </row>
    <row r="3" spans="2:30" ht="20" customHeight="1" x14ac:dyDescent="0.2">
      <c r="E3" s="213"/>
      <c r="F3" s="215"/>
      <c r="G3" s="215"/>
      <c r="H3" s="215"/>
      <c r="I3" s="215"/>
      <c r="J3" s="215"/>
      <c r="K3" s="215"/>
      <c r="L3" s="215"/>
      <c r="M3" s="215"/>
      <c r="N3" s="215"/>
      <c r="O3" s="215"/>
      <c r="P3" s="215"/>
      <c r="Q3" s="215"/>
      <c r="R3" s="215"/>
      <c r="S3" s="215"/>
      <c r="T3" s="36" t="s">
        <v>296</v>
      </c>
      <c r="U3" s="38">
        <v>44651</v>
      </c>
    </row>
    <row r="4" spans="2:30" ht="20"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16" t="s">
        <v>0</v>
      </c>
      <c r="C6" s="216" t="s">
        <v>1</v>
      </c>
      <c r="D6" s="216" t="s">
        <v>2</v>
      </c>
      <c r="E6" s="216" t="s">
        <v>3</v>
      </c>
      <c r="F6" s="216" t="s">
        <v>4</v>
      </c>
      <c r="G6" s="216" t="s">
        <v>5</v>
      </c>
      <c r="H6" s="216" t="s">
        <v>6</v>
      </c>
      <c r="I6" s="220" t="s">
        <v>7</v>
      </c>
      <c r="J6" s="220"/>
      <c r="K6" s="216"/>
      <c r="L6" s="216"/>
      <c r="M6" s="216"/>
      <c r="N6" s="216"/>
      <c r="O6" s="216"/>
      <c r="P6" s="122"/>
      <c r="Q6" s="219" t="s">
        <v>8</v>
      </c>
      <c r="R6" s="221"/>
      <c r="S6" s="221"/>
      <c r="T6" s="221"/>
      <c r="U6" s="221"/>
      <c r="V6" s="221"/>
      <c r="W6" s="221"/>
      <c r="X6" s="221"/>
      <c r="Y6" s="221"/>
      <c r="Z6" s="221"/>
      <c r="AA6" s="220"/>
      <c r="AB6" s="210" t="s">
        <v>44</v>
      </c>
      <c r="AC6" s="216" t="s">
        <v>9</v>
      </c>
      <c r="AD6" s="216" t="s">
        <v>10</v>
      </c>
    </row>
    <row r="7" spans="2:30" x14ac:dyDescent="0.2">
      <c r="B7" s="216"/>
      <c r="C7" s="216"/>
      <c r="D7" s="216"/>
      <c r="E7" s="216"/>
      <c r="F7" s="216"/>
      <c r="G7" s="216"/>
      <c r="H7" s="216"/>
      <c r="I7" s="217">
        <v>2020</v>
      </c>
      <c r="J7" s="218"/>
      <c r="K7" s="217">
        <v>2021</v>
      </c>
      <c r="L7" s="218"/>
      <c r="M7" s="219">
        <v>2022</v>
      </c>
      <c r="N7" s="220"/>
      <c r="O7" s="216">
        <v>2023</v>
      </c>
      <c r="P7" s="216"/>
      <c r="Q7" s="219" t="s">
        <v>42</v>
      </c>
      <c r="R7" s="221"/>
      <c r="S7" s="220"/>
      <c r="T7" s="216">
        <v>2020</v>
      </c>
      <c r="U7" s="216"/>
      <c r="V7" s="216">
        <v>2021</v>
      </c>
      <c r="W7" s="216"/>
      <c r="X7" s="222">
        <v>2022</v>
      </c>
      <c r="Y7" s="223"/>
      <c r="Z7" s="123">
        <v>2023</v>
      </c>
      <c r="AA7" s="123"/>
      <c r="AB7" s="211"/>
      <c r="AC7" s="216"/>
      <c r="AD7" s="216"/>
    </row>
    <row r="8" spans="2:30" x14ac:dyDescent="0.2">
      <c r="B8" s="216"/>
      <c r="C8" s="216"/>
      <c r="D8" s="216"/>
      <c r="E8" s="216"/>
      <c r="F8" s="216"/>
      <c r="G8" s="216"/>
      <c r="H8" s="216"/>
      <c r="I8" s="123" t="s">
        <v>43</v>
      </c>
      <c r="J8" s="123" t="s">
        <v>44</v>
      </c>
      <c r="K8" s="123" t="s">
        <v>43</v>
      </c>
      <c r="L8" s="123" t="s">
        <v>44</v>
      </c>
      <c r="M8" s="123" t="s">
        <v>43</v>
      </c>
      <c r="N8" s="123" t="s">
        <v>44</v>
      </c>
      <c r="O8" s="123" t="s">
        <v>43</v>
      </c>
      <c r="P8" s="123" t="s">
        <v>44</v>
      </c>
      <c r="Q8" s="123" t="s">
        <v>11</v>
      </c>
      <c r="R8" s="123" t="s">
        <v>12</v>
      </c>
      <c r="S8" s="123" t="s">
        <v>13</v>
      </c>
      <c r="T8" s="123" t="s">
        <v>43</v>
      </c>
      <c r="U8" s="123" t="s">
        <v>44</v>
      </c>
      <c r="V8" s="123" t="s">
        <v>43</v>
      </c>
      <c r="W8" s="123" t="s">
        <v>44</v>
      </c>
      <c r="X8" s="124" t="s">
        <v>43</v>
      </c>
      <c r="Y8" s="124" t="s">
        <v>44</v>
      </c>
      <c r="Z8" s="123" t="s">
        <v>43</v>
      </c>
      <c r="AA8" s="123" t="s">
        <v>44</v>
      </c>
      <c r="AB8" s="212"/>
      <c r="AC8" s="216"/>
      <c r="AD8" s="216"/>
    </row>
    <row r="9" spans="2:30" ht="210" x14ac:dyDescent="0.2">
      <c r="B9" s="125">
        <v>1</v>
      </c>
      <c r="C9" s="126" t="s">
        <v>14</v>
      </c>
      <c r="D9" s="126" t="s">
        <v>45</v>
      </c>
      <c r="E9" s="126" t="s">
        <v>46</v>
      </c>
      <c r="F9" s="126" t="s">
        <v>47</v>
      </c>
      <c r="G9" s="127" t="s">
        <v>15</v>
      </c>
      <c r="H9" s="126" t="s">
        <v>48</v>
      </c>
      <c r="I9" s="127">
        <v>4</v>
      </c>
      <c r="J9" s="127">
        <v>4</v>
      </c>
      <c r="K9" s="127">
        <f>+'[1]PLAN DE ACCION'!J8</f>
        <v>4</v>
      </c>
      <c r="L9" s="127">
        <v>4</v>
      </c>
      <c r="M9" s="127">
        <f>+'[1]PLAN DE ACCION'!K8</f>
        <v>4</v>
      </c>
      <c r="N9" s="127">
        <v>4</v>
      </c>
      <c r="O9" s="127">
        <f>+'[1]PLAN DE ACCION'!L8</f>
        <v>4</v>
      </c>
      <c r="P9" s="127">
        <v>2</v>
      </c>
      <c r="Q9" s="127"/>
      <c r="R9" s="127" t="s">
        <v>16</v>
      </c>
      <c r="S9" s="125"/>
      <c r="T9" s="128">
        <f>+'[1]PLAN DE ACCION'!P8</f>
        <v>122870000</v>
      </c>
      <c r="U9" s="128">
        <v>103078334</v>
      </c>
      <c r="V9" s="128">
        <f>+'[1]PLAN DE ACCION'!Q8</f>
        <v>126556100</v>
      </c>
      <c r="W9" s="128">
        <f>82372167+39240000</f>
        <v>121612167</v>
      </c>
      <c r="X9" s="129">
        <v>144000000</v>
      </c>
      <c r="Y9" s="128">
        <v>98284333</v>
      </c>
      <c r="Z9" s="129">
        <f>+'[1]PLAN DE ACCION'!S8</f>
        <v>134263366.49000001</v>
      </c>
      <c r="AA9" s="129">
        <v>58110035</v>
      </c>
      <c r="AB9" s="180">
        <v>0.8</v>
      </c>
      <c r="AC9" s="130" t="s">
        <v>49</v>
      </c>
      <c r="AD9" s="131" t="s">
        <v>451</v>
      </c>
    </row>
    <row r="10" spans="2:30" ht="75" x14ac:dyDescent="0.2">
      <c r="B10" s="125">
        <v>2</v>
      </c>
      <c r="C10" s="126" t="s">
        <v>14</v>
      </c>
      <c r="D10" s="126" t="s">
        <v>50</v>
      </c>
      <c r="E10" s="126" t="s">
        <v>51</v>
      </c>
      <c r="F10" s="126" t="s">
        <v>52</v>
      </c>
      <c r="G10" s="127" t="s">
        <v>15</v>
      </c>
      <c r="H10" s="126" t="s">
        <v>53</v>
      </c>
      <c r="I10" s="127">
        <v>4</v>
      </c>
      <c r="J10" s="127">
        <v>4</v>
      </c>
      <c r="K10" s="127">
        <v>4</v>
      </c>
      <c r="L10" s="127">
        <v>4</v>
      </c>
      <c r="M10" s="127">
        <v>4</v>
      </c>
      <c r="N10" s="127">
        <v>4</v>
      </c>
      <c r="O10" s="127">
        <v>4</v>
      </c>
      <c r="P10" s="127">
        <v>2</v>
      </c>
      <c r="Q10" s="127"/>
      <c r="R10" s="127"/>
      <c r="S10" s="125" t="s">
        <v>16</v>
      </c>
      <c r="T10" s="128">
        <v>2000000</v>
      </c>
      <c r="U10" s="128">
        <v>2000000</v>
      </c>
      <c r="V10" s="128">
        <v>5500000</v>
      </c>
      <c r="W10" s="128">
        <v>5500000</v>
      </c>
      <c r="X10" s="129">
        <v>5500000</v>
      </c>
      <c r="Y10" s="132">
        <v>5500000</v>
      </c>
      <c r="Z10" s="129">
        <v>7000000</v>
      </c>
      <c r="AA10" s="133">
        <v>5000000</v>
      </c>
      <c r="AB10" s="180">
        <v>0.8</v>
      </c>
      <c r="AC10" s="130" t="s">
        <v>49</v>
      </c>
      <c r="AD10" s="134" t="s">
        <v>452</v>
      </c>
    </row>
    <row r="11" spans="2:30" ht="270" x14ac:dyDescent="0.2">
      <c r="B11" s="125">
        <v>3</v>
      </c>
      <c r="C11" s="126" t="s">
        <v>14</v>
      </c>
      <c r="D11" s="126" t="s">
        <v>54</v>
      </c>
      <c r="E11" s="126" t="s">
        <v>55</v>
      </c>
      <c r="F11" s="125" t="s">
        <v>56</v>
      </c>
      <c r="G11" s="127" t="s">
        <v>15</v>
      </c>
      <c r="H11" s="126" t="s">
        <v>57</v>
      </c>
      <c r="I11" s="127">
        <v>0</v>
      </c>
      <c r="J11" s="127">
        <v>0</v>
      </c>
      <c r="K11" s="127">
        <v>1</v>
      </c>
      <c r="L11" s="127">
        <v>1</v>
      </c>
      <c r="M11" s="127">
        <v>1</v>
      </c>
      <c r="N11" s="127">
        <v>1</v>
      </c>
      <c r="O11" s="127">
        <v>1</v>
      </c>
      <c r="P11" s="127">
        <v>0.6</v>
      </c>
      <c r="Q11" s="127"/>
      <c r="R11" s="127"/>
      <c r="S11" s="125" t="s">
        <v>16</v>
      </c>
      <c r="T11" s="128">
        <v>1500000</v>
      </c>
      <c r="U11" s="128">
        <v>1500000</v>
      </c>
      <c r="V11" s="128">
        <v>4400000</v>
      </c>
      <c r="W11" s="128">
        <v>4400000</v>
      </c>
      <c r="X11" s="129">
        <v>4400000</v>
      </c>
      <c r="Y11" s="129">
        <v>4400000</v>
      </c>
      <c r="Z11" s="128">
        <v>4000000</v>
      </c>
      <c r="AA11" s="128">
        <v>2400000</v>
      </c>
      <c r="AB11" s="180">
        <v>0.9</v>
      </c>
      <c r="AC11" s="130" t="s">
        <v>58</v>
      </c>
      <c r="AD11" s="125" t="s">
        <v>453</v>
      </c>
    </row>
    <row r="12" spans="2:30" ht="120" x14ac:dyDescent="0.2">
      <c r="B12" s="125">
        <v>4</v>
      </c>
      <c r="C12" s="126" t="s">
        <v>14</v>
      </c>
      <c r="D12" s="126" t="s">
        <v>59</v>
      </c>
      <c r="E12" s="126" t="s">
        <v>60</v>
      </c>
      <c r="F12" s="126" t="s">
        <v>61</v>
      </c>
      <c r="G12" s="127" t="s">
        <v>15</v>
      </c>
      <c r="H12" s="126" t="s">
        <v>62</v>
      </c>
      <c r="I12" s="127">
        <v>2</v>
      </c>
      <c r="J12" s="127">
        <v>2</v>
      </c>
      <c r="K12" s="127">
        <v>2</v>
      </c>
      <c r="L12" s="127">
        <v>2</v>
      </c>
      <c r="M12" s="127">
        <v>2</v>
      </c>
      <c r="N12" s="127">
        <v>1</v>
      </c>
      <c r="O12" s="127">
        <v>2</v>
      </c>
      <c r="P12" s="127">
        <v>0.33</v>
      </c>
      <c r="Q12" s="127" t="s">
        <v>16</v>
      </c>
      <c r="R12" s="127"/>
      <c r="S12" s="125"/>
      <c r="T12" s="128">
        <f>+'[1]PLAN DE ACCION'!P11</f>
        <v>0</v>
      </c>
      <c r="U12" s="128">
        <v>0</v>
      </c>
      <c r="V12" s="128">
        <f>+'[1]PLAN DE ACCION'!Q11</f>
        <v>0</v>
      </c>
      <c r="W12" s="128">
        <v>0</v>
      </c>
      <c r="X12" s="129">
        <f>+'[1]PLAN DE ACCION'!R11</f>
        <v>0</v>
      </c>
      <c r="Y12" s="129">
        <f>+'[1]PLAN DE ACCION'!S11</f>
        <v>0</v>
      </c>
      <c r="Z12" s="128">
        <f>+'[1]PLAN DE ACCION'!S11</f>
        <v>0</v>
      </c>
      <c r="AA12" s="135"/>
      <c r="AB12" s="180">
        <v>1</v>
      </c>
      <c r="AC12" s="130" t="s">
        <v>63</v>
      </c>
      <c r="AD12" s="125" t="s">
        <v>454</v>
      </c>
    </row>
    <row r="13" spans="2:30" ht="106.25" customHeight="1" x14ac:dyDescent="0.2">
      <c r="B13" s="125">
        <v>5</v>
      </c>
      <c r="C13" s="126" t="s">
        <v>14</v>
      </c>
      <c r="D13" s="126" t="s">
        <v>64</v>
      </c>
      <c r="E13" s="126" t="s">
        <v>65</v>
      </c>
      <c r="F13" s="126" t="s">
        <v>66</v>
      </c>
      <c r="G13" s="127" t="s">
        <v>15</v>
      </c>
      <c r="H13" s="126" t="s">
        <v>67</v>
      </c>
      <c r="I13" s="127">
        <v>1</v>
      </c>
      <c r="J13" s="127">
        <v>1</v>
      </c>
      <c r="K13" s="127">
        <v>1</v>
      </c>
      <c r="L13" s="127">
        <v>1</v>
      </c>
      <c r="M13" s="127">
        <v>1</v>
      </c>
      <c r="N13" s="127">
        <v>1</v>
      </c>
      <c r="O13" s="127">
        <v>1</v>
      </c>
      <c r="P13" s="127">
        <v>1</v>
      </c>
      <c r="Q13" s="127"/>
      <c r="R13" s="127" t="s">
        <v>16</v>
      </c>
      <c r="S13" s="125"/>
      <c r="T13" s="128">
        <v>0</v>
      </c>
      <c r="U13" s="128">
        <v>0</v>
      </c>
      <c r="V13" s="128">
        <v>0</v>
      </c>
      <c r="W13" s="128">
        <v>0</v>
      </c>
      <c r="X13" s="129">
        <v>0</v>
      </c>
      <c r="Y13" s="129">
        <v>0</v>
      </c>
      <c r="Z13" s="128">
        <v>0</v>
      </c>
      <c r="AA13" s="125"/>
      <c r="AB13" s="180">
        <v>0.9</v>
      </c>
      <c r="AC13" s="130" t="s">
        <v>68</v>
      </c>
      <c r="AD13" s="134" t="s">
        <v>455</v>
      </c>
    </row>
    <row r="14" spans="2:30" ht="135" x14ac:dyDescent="0.2">
      <c r="B14" s="125">
        <v>6</v>
      </c>
      <c r="C14" s="126" t="s">
        <v>14</v>
      </c>
      <c r="D14" s="126" t="s">
        <v>17</v>
      </c>
      <c r="E14" s="126" t="s">
        <v>18</v>
      </c>
      <c r="F14" s="126" t="s">
        <v>19</v>
      </c>
      <c r="G14" s="127" t="s">
        <v>15</v>
      </c>
      <c r="H14" s="126" t="s">
        <v>456</v>
      </c>
      <c r="I14" s="127">
        <v>12</v>
      </c>
      <c r="J14" s="127">
        <v>12</v>
      </c>
      <c r="K14" s="127">
        <v>12</v>
      </c>
      <c r="L14" s="127">
        <v>12</v>
      </c>
      <c r="M14" s="127">
        <v>12</v>
      </c>
      <c r="N14" s="127">
        <v>12</v>
      </c>
      <c r="O14" s="127">
        <v>12</v>
      </c>
      <c r="P14" s="127">
        <v>12</v>
      </c>
      <c r="Q14" s="127" t="s">
        <v>16</v>
      </c>
      <c r="R14" s="127" t="s">
        <v>16</v>
      </c>
      <c r="S14" s="125"/>
      <c r="T14" s="128">
        <v>1500000</v>
      </c>
      <c r="U14" s="128">
        <v>1500000</v>
      </c>
      <c r="V14" s="128">
        <f>4400000+14925000</f>
        <v>19325000</v>
      </c>
      <c r="W14" s="128">
        <f>+V14</f>
        <v>19325000</v>
      </c>
      <c r="X14" s="129">
        <v>28484167</v>
      </c>
      <c r="Y14" s="129">
        <v>28313000</v>
      </c>
      <c r="Z14" s="128">
        <v>55000000</v>
      </c>
      <c r="AA14" s="136">
        <v>13973333</v>
      </c>
      <c r="AB14" s="180">
        <v>1</v>
      </c>
      <c r="AC14" s="130" t="s">
        <v>21</v>
      </c>
      <c r="AD14" s="137" t="s">
        <v>457</v>
      </c>
    </row>
    <row r="15" spans="2:30" ht="225" x14ac:dyDescent="0.2">
      <c r="B15" s="134">
        <v>7</v>
      </c>
      <c r="C15" s="134" t="s">
        <v>14</v>
      </c>
      <c r="D15" s="138" t="s">
        <v>69</v>
      </c>
      <c r="E15" s="138" t="s">
        <v>458</v>
      </c>
      <c r="F15" s="134" t="s">
        <v>459</v>
      </c>
      <c r="G15" s="139" t="s">
        <v>15</v>
      </c>
      <c r="H15" s="134" t="s">
        <v>70</v>
      </c>
      <c r="I15" s="139">
        <v>1</v>
      </c>
      <c r="J15" s="139">
        <v>1</v>
      </c>
      <c r="K15" s="139">
        <v>1</v>
      </c>
      <c r="L15" s="139">
        <v>1</v>
      </c>
      <c r="M15" s="139">
        <v>1</v>
      </c>
      <c r="N15" s="139">
        <v>1</v>
      </c>
      <c r="O15" s="139">
        <v>1</v>
      </c>
      <c r="P15" s="139">
        <v>1</v>
      </c>
      <c r="Q15" s="139"/>
      <c r="R15" s="139" t="s">
        <v>16</v>
      </c>
      <c r="S15" s="134"/>
      <c r="T15" s="140">
        <v>89774933</v>
      </c>
      <c r="U15" s="140">
        <v>89774933</v>
      </c>
      <c r="V15" s="140">
        <v>122210136</v>
      </c>
      <c r="W15" s="140">
        <v>122210136</v>
      </c>
      <c r="X15" s="140">
        <v>173604000</v>
      </c>
      <c r="Y15" s="140">
        <v>139704000</v>
      </c>
      <c r="Z15" s="140">
        <v>173604000</v>
      </c>
      <c r="AA15" s="141">
        <v>88953334</v>
      </c>
      <c r="AB15" s="180">
        <v>0.9</v>
      </c>
      <c r="AC15" s="139" t="s">
        <v>71</v>
      </c>
      <c r="AD15" s="137" t="s">
        <v>460</v>
      </c>
    </row>
    <row r="16" spans="2:30" ht="210" x14ac:dyDescent="0.2">
      <c r="B16" s="142">
        <v>8</v>
      </c>
      <c r="C16" s="142" t="s">
        <v>14</v>
      </c>
      <c r="D16" s="143" t="s">
        <v>72</v>
      </c>
      <c r="E16" s="138" t="s">
        <v>458</v>
      </c>
      <c r="F16" s="134" t="s">
        <v>459</v>
      </c>
      <c r="G16" s="144" t="s">
        <v>15</v>
      </c>
      <c r="H16" s="142" t="s">
        <v>73</v>
      </c>
      <c r="I16" s="144">
        <v>1</v>
      </c>
      <c r="J16" s="144">
        <v>1</v>
      </c>
      <c r="K16" s="144">
        <v>1</v>
      </c>
      <c r="L16" s="144">
        <v>1</v>
      </c>
      <c r="M16" s="144">
        <v>1</v>
      </c>
      <c r="N16" s="139">
        <v>1</v>
      </c>
      <c r="O16" s="144">
        <v>1</v>
      </c>
      <c r="P16" s="144">
        <v>1</v>
      </c>
      <c r="Q16" s="144"/>
      <c r="R16" s="144" t="s">
        <v>16</v>
      </c>
      <c r="S16" s="142"/>
      <c r="T16" s="145">
        <v>34716667</v>
      </c>
      <c r="U16" s="145">
        <v>34716667</v>
      </c>
      <c r="V16" s="145">
        <v>117900000</v>
      </c>
      <c r="W16" s="145">
        <v>117900000</v>
      </c>
      <c r="X16" s="145">
        <v>160750000</v>
      </c>
      <c r="Y16" s="145">
        <v>122850000</v>
      </c>
      <c r="Z16" s="145">
        <v>160750000</v>
      </c>
      <c r="AA16" s="146">
        <v>78300001</v>
      </c>
      <c r="AB16" s="180">
        <v>1</v>
      </c>
      <c r="AC16" s="144" t="s">
        <v>71</v>
      </c>
      <c r="AD16" s="137" t="s">
        <v>461</v>
      </c>
    </row>
    <row r="17" spans="2:30" ht="195" x14ac:dyDescent="0.2">
      <c r="B17" s="134">
        <v>9</v>
      </c>
      <c r="C17" s="134" t="s">
        <v>14</v>
      </c>
      <c r="D17" s="138" t="s">
        <v>74</v>
      </c>
      <c r="E17" s="138" t="s">
        <v>462</v>
      </c>
      <c r="F17" s="134" t="s">
        <v>463</v>
      </c>
      <c r="G17" s="139" t="s">
        <v>15</v>
      </c>
      <c r="H17" s="134" t="s">
        <v>75</v>
      </c>
      <c r="I17" s="139">
        <v>12</v>
      </c>
      <c r="J17" s="139">
        <v>12</v>
      </c>
      <c r="K17" s="139">
        <v>12</v>
      </c>
      <c r="L17" s="139">
        <v>12</v>
      </c>
      <c r="M17" s="139">
        <v>12</v>
      </c>
      <c r="N17" s="139">
        <v>12</v>
      </c>
      <c r="O17" s="139">
        <v>12</v>
      </c>
      <c r="P17" s="139">
        <v>1</v>
      </c>
      <c r="Q17" s="139"/>
      <c r="R17" s="139" t="s">
        <v>16</v>
      </c>
      <c r="S17" s="134"/>
      <c r="T17" s="140">
        <v>0</v>
      </c>
      <c r="U17" s="139"/>
      <c r="V17" s="140">
        <v>0</v>
      </c>
      <c r="W17" s="139"/>
      <c r="X17" s="140">
        <v>63900000</v>
      </c>
      <c r="Y17" s="140">
        <v>21300000</v>
      </c>
      <c r="Z17" s="140">
        <v>63900000</v>
      </c>
      <c r="AA17" s="141">
        <v>44566666</v>
      </c>
      <c r="AB17" s="180">
        <v>0.9</v>
      </c>
      <c r="AC17" s="139" t="s">
        <v>71</v>
      </c>
      <c r="AD17" s="137" t="s">
        <v>464</v>
      </c>
    </row>
    <row r="18" spans="2:30" ht="106.25" customHeight="1" x14ac:dyDescent="0.2">
      <c r="B18" s="125">
        <v>10</v>
      </c>
      <c r="C18" s="126" t="s">
        <v>32</v>
      </c>
      <c r="D18" s="126" t="s">
        <v>77</v>
      </c>
      <c r="E18" s="126" t="s">
        <v>78</v>
      </c>
      <c r="F18" s="125" t="s">
        <v>79</v>
      </c>
      <c r="G18" s="127" t="s">
        <v>15</v>
      </c>
      <c r="H18" s="126" t="s">
        <v>80</v>
      </c>
      <c r="I18" s="127">
        <v>17</v>
      </c>
      <c r="J18" s="127">
        <v>17</v>
      </c>
      <c r="K18" s="127">
        <v>17</v>
      </c>
      <c r="L18" s="127">
        <v>17</v>
      </c>
      <c r="M18" s="127">
        <v>17</v>
      </c>
      <c r="N18" s="127">
        <v>17</v>
      </c>
      <c r="O18" s="127">
        <v>17</v>
      </c>
      <c r="P18" s="127">
        <v>17</v>
      </c>
      <c r="Q18" s="127"/>
      <c r="R18" s="127" t="s">
        <v>16</v>
      </c>
      <c r="S18" s="125"/>
      <c r="T18" s="128">
        <v>1500000</v>
      </c>
      <c r="U18" s="128">
        <v>1500000</v>
      </c>
      <c r="V18" s="128">
        <f>4400000+14925000</f>
        <v>19325000</v>
      </c>
      <c r="W18" s="128">
        <f>+V18</f>
        <v>19325000</v>
      </c>
      <c r="X18" s="132">
        <v>1500000</v>
      </c>
      <c r="Y18" s="129">
        <v>1500000</v>
      </c>
      <c r="Z18" s="128">
        <v>1500000</v>
      </c>
      <c r="AA18" s="128">
        <v>1500000</v>
      </c>
      <c r="AB18" s="180">
        <v>1</v>
      </c>
      <c r="AC18" s="130" t="s">
        <v>63</v>
      </c>
      <c r="AD18" s="147" t="s">
        <v>465</v>
      </c>
    </row>
    <row r="19" spans="2:30" ht="150" x14ac:dyDescent="0.2">
      <c r="B19" s="125">
        <v>11</v>
      </c>
      <c r="C19" s="126" t="s">
        <v>32</v>
      </c>
      <c r="D19" s="126" t="s">
        <v>81</v>
      </c>
      <c r="E19" s="134" t="s">
        <v>82</v>
      </c>
      <c r="F19" s="126" t="s">
        <v>83</v>
      </c>
      <c r="G19" s="127" t="s">
        <v>15</v>
      </c>
      <c r="H19" s="126" t="s">
        <v>84</v>
      </c>
      <c r="I19" s="127">
        <f>+'[1]PLAN DE ACCION'!I17</f>
        <v>0</v>
      </c>
      <c r="J19" s="127">
        <v>0</v>
      </c>
      <c r="K19" s="127">
        <f>+'[1]PLAN DE ACCION'!J17</f>
        <v>1</v>
      </c>
      <c r="L19" s="127">
        <v>1</v>
      </c>
      <c r="M19" s="127">
        <f>+'[1]PLAN DE ACCION'!K17</f>
        <v>1</v>
      </c>
      <c r="N19" s="127">
        <v>1</v>
      </c>
      <c r="O19" s="127">
        <f>+'[1]PLAN DE ACCION'!L17</f>
        <v>1</v>
      </c>
      <c r="P19" s="127">
        <v>0</v>
      </c>
      <c r="Q19" s="127"/>
      <c r="R19" s="127"/>
      <c r="S19" s="125" t="s">
        <v>16</v>
      </c>
      <c r="T19" s="128">
        <f>+'[1]PLAN DE ACCION'!P17</f>
        <v>1500000</v>
      </c>
      <c r="U19" s="128">
        <v>1500000</v>
      </c>
      <c r="V19" s="128">
        <f>+'[1]PLAN DE ACCION'!Q17</f>
        <v>2200000</v>
      </c>
      <c r="W19" s="128">
        <v>2200000</v>
      </c>
      <c r="X19" s="129">
        <v>700000</v>
      </c>
      <c r="Y19" s="129">
        <v>700000</v>
      </c>
      <c r="Z19" s="128">
        <f>+'[1]PLAN DE ACCION'!S17</f>
        <v>1000000</v>
      </c>
      <c r="AA19" s="128">
        <v>1000000</v>
      </c>
      <c r="AB19" s="180">
        <v>1</v>
      </c>
      <c r="AC19" s="130" t="s">
        <v>63</v>
      </c>
      <c r="AD19" s="148" t="s">
        <v>466</v>
      </c>
    </row>
    <row r="20" spans="2:30" ht="150" x14ac:dyDescent="0.2">
      <c r="B20" s="125">
        <v>12</v>
      </c>
      <c r="C20" s="126" t="s">
        <v>32</v>
      </c>
      <c r="D20" s="126" t="s">
        <v>85</v>
      </c>
      <c r="E20" s="126" t="s">
        <v>86</v>
      </c>
      <c r="F20" s="126" t="s">
        <v>87</v>
      </c>
      <c r="G20" s="127" t="s">
        <v>15</v>
      </c>
      <c r="H20" s="126" t="s">
        <v>88</v>
      </c>
      <c r="I20" s="127">
        <v>0</v>
      </c>
      <c r="J20" s="127">
        <v>0</v>
      </c>
      <c r="K20" s="127">
        <v>1</v>
      </c>
      <c r="L20" s="127">
        <v>1</v>
      </c>
      <c r="M20" s="127">
        <v>1</v>
      </c>
      <c r="N20" s="127">
        <v>1</v>
      </c>
      <c r="O20" s="127">
        <v>1</v>
      </c>
      <c r="P20" s="127">
        <v>1</v>
      </c>
      <c r="Q20" s="127"/>
      <c r="R20" s="127"/>
      <c r="S20" s="125" t="s">
        <v>16</v>
      </c>
      <c r="T20" s="128">
        <v>2000000</v>
      </c>
      <c r="U20" s="128">
        <v>1900000</v>
      </c>
      <c r="V20" s="128">
        <v>4400000</v>
      </c>
      <c r="W20" s="128">
        <v>4400000</v>
      </c>
      <c r="X20" s="132">
        <v>4400000</v>
      </c>
      <c r="Y20" s="132">
        <v>4400000</v>
      </c>
      <c r="Z20" s="140">
        <v>1000000</v>
      </c>
      <c r="AA20" s="149">
        <v>0</v>
      </c>
      <c r="AB20" s="180">
        <v>1</v>
      </c>
      <c r="AC20" s="139" t="s">
        <v>89</v>
      </c>
      <c r="AD20" s="134" t="s">
        <v>467</v>
      </c>
    </row>
  </sheetData>
  <mergeCells count="23">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25"/>
  <sheetViews>
    <sheetView topLeftCell="W1" zoomScale="90" zoomScaleNormal="90" workbookViewId="0">
      <selection activeCell="AB6" sqref="AB6:AB10"/>
    </sheetView>
  </sheetViews>
  <sheetFormatPr baseColWidth="10" defaultColWidth="10.6640625" defaultRowHeight="15" x14ac:dyDescent="0.2"/>
  <cols>
    <col min="1" max="1" width="1.83203125" customWidth="1"/>
    <col min="2" max="2" width="5.83203125" customWidth="1"/>
    <col min="3" max="3" width="28.6640625" customWidth="1"/>
    <col min="4" max="4" width="35.33203125" customWidth="1"/>
    <col min="5" max="5" width="31.6640625" customWidth="1"/>
    <col min="6" max="6" width="14.5"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0" width="13.83203125" bestFit="1" customWidth="1"/>
    <col min="21" max="21" width="14" customWidth="1"/>
    <col min="22" max="22" width="14.83203125" bestFit="1" customWidth="1"/>
    <col min="23" max="23" width="23.5" customWidth="1"/>
    <col min="24" max="24" width="22.6640625" customWidth="1"/>
    <col min="25" max="25" width="18.1640625" customWidth="1"/>
    <col min="26" max="26" width="20.5" customWidth="1"/>
    <col min="27" max="28" width="14" customWidth="1"/>
    <col min="29" max="29" width="27.83203125" customWidth="1"/>
    <col min="30" max="30" width="37" customWidth="1"/>
    <col min="31" max="31" width="39.5" customWidth="1"/>
  </cols>
  <sheetData>
    <row r="1" spans="2:31" ht="16" x14ac:dyDescent="0.2">
      <c r="E1" s="213"/>
      <c r="F1" s="214" t="s">
        <v>299</v>
      </c>
      <c r="G1" s="214"/>
      <c r="H1" s="214"/>
      <c r="I1" s="214"/>
      <c r="J1" s="214"/>
      <c r="K1" s="214"/>
      <c r="L1" s="214"/>
      <c r="M1" s="214"/>
      <c r="N1" s="214"/>
      <c r="O1" s="214"/>
      <c r="P1" s="214"/>
      <c r="Q1" s="214"/>
      <c r="R1" s="214"/>
      <c r="S1" s="214"/>
      <c r="T1" s="35" t="s">
        <v>294</v>
      </c>
      <c r="U1" s="35" t="s">
        <v>301</v>
      </c>
    </row>
    <row r="2" spans="2:31" x14ac:dyDescent="0.2">
      <c r="E2" s="213"/>
      <c r="F2" s="215" t="s">
        <v>300</v>
      </c>
      <c r="G2" s="215"/>
      <c r="H2" s="215"/>
      <c r="I2" s="215"/>
      <c r="J2" s="215"/>
      <c r="K2" s="215"/>
      <c r="L2" s="215"/>
      <c r="M2" s="215"/>
      <c r="N2" s="215"/>
      <c r="O2" s="215"/>
      <c r="P2" s="215"/>
      <c r="Q2" s="215"/>
      <c r="R2" s="215"/>
      <c r="S2" s="215"/>
      <c r="T2" s="36" t="s">
        <v>295</v>
      </c>
      <c r="U2" s="37">
        <v>1</v>
      </c>
    </row>
    <row r="3" spans="2:31" x14ac:dyDescent="0.2">
      <c r="E3" s="213"/>
      <c r="F3" s="215"/>
      <c r="G3" s="215"/>
      <c r="H3" s="215"/>
      <c r="I3" s="215"/>
      <c r="J3" s="215"/>
      <c r="K3" s="215"/>
      <c r="L3" s="215"/>
      <c r="M3" s="215"/>
      <c r="N3" s="215"/>
      <c r="O3" s="215"/>
      <c r="P3" s="215"/>
      <c r="Q3" s="215"/>
      <c r="R3" s="215"/>
      <c r="S3" s="215"/>
      <c r="T3" s="36" t="s">
        <v>296</v>
      </c>
      <c r="U3" s="38">
        <v>44651</v>
      </c>
    </row>
    <row r="4" spans="2:31" x14ac:dyDescent="0.2">
      <c r="E4" s="213"/>
      <c r="F4" s="215"/>
      <c r="G4" s="215"/>
      <c r="H4" s="215"/>
      <c r="I4" s="215"/>
      <c r="J4" s="215"/>
      <c r="K4" s="215"/>
      <c r="L4" s="215"/>
      <c r="M4" s="215"/>
      <c r="N4" s="215"/>
      <c r="O4" s="215"/>
      <c r="P4" s="215"/>
      <c r="Q4" s="215"/>
      <c r="R4" s="215"/>
      <c r="S4" s="215"/>
      <c r="T4" s="36" t="s">
        <v>297</v>
      </c>
      <c r="U4" s="39" t="s">
        <v>298</v>
      </c>
    </row>
    <row r="6" spans="2:31"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10" t="s">
        <v>44</v>
      </c>
      <c r="AC6" s="229" t="s">
        <v>9</v>
      </c>
      <c r="AD6" s="201" t="s">
        <v>10</v>
      </c>
      <c r="AE6" s="201" t="s">
        <v>368</v>
      </c>
    </row>
    <row r="7" spans="2:31"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29"/>
      <c r="AD7" s="201"/>
      <c r="AE7" s="201"/>
    </row>
    <row r="8" spans="2:31" x14ac:dyDescent="0.2">
      <c r="B8" s="201"/>
      <c r="C8" s="201"/>
      <c r="D8" s="201"/>
      <c r="E8" s="201"/>
      <c r="F8" s="201"/>
      <c r="G8" s="201"/>
      <c r="H8" s="201"/>
      <c r="I8" s="12" t="s">
        <v>43</v>
      </c>
      <c r="J8" s="12" t="s">
        <v>44</v>
      </c>
      <c r="K8" s="12" t="s">
        <v>43</v>
      </c>
      <c r="L8" s="12" t="s">
        <v>44</v>
      </c>
      <c r="M8" s="12" t="s">
        <v>43</v>
      </c>
      <c r="N8" s="12" t="s">
        <v>44</v>
      </c>
      <c r="O8" s="12" t="s">
        <v>43</v>
      </c>
      <c r="P8" s="12" t="s">
        <v>44</v>
      </c>
      <c r="Q8" s="13" t="s">
        <v>11</v>
      </c>
      <c r="R8" s="16" t="s">
        <v>12</v>
      </c>
      <c r="S8" s="16" t="s">
        <v>13</v>
      </c>
      <c r="T8" s="12" t="s">
        <v>43</v>
      </c>
      <c r="U8" s="12" t="s">
        <v>44</v>
      </c>
      <c r="V8" s="12" t="s">
        <v>43</v>
      </c>
      <c r="W8" s="12" t="s">
        <v>44</v>
      </c>
      <c r="X8" s="12" t="s">
        <v>43</v>
      </c>
      <c r="Y8" s="12">
        <v>4</v>
      </c>
      <c r="Z8" s="12" t="s">
        <v>43</v>
      </c>
      <c r="AA8" s="12" t="s">
        <v>44</v>
      </c>
      <c r="AB8" s="212"/>
      <c r="AC8" s="229"/>
      <c r="AD8" s="201"/>
      <c r="AE8" s="201"/>
    </row>
    <row r="9" spans="2:31" ht="207" customHeight="1" x14ac:dyDescent="0.2">
      <c r="B9" s="1">
        <v>1</v>
      </c>
      <c r="C9" s="55" t="s">
        <v>14</v>
      </c>
      <c r="D9" s="55" t="s">
        <v>64</v>
      </c>
      <c r="E9" s="55" t="s">
        <v>65</v>
      </c>
      <c r="F9" s="55" t="s">
        <v>66</v>
      </c>
      <c r="G9" s="1" t="s">
        <v>15</v>
      </c>
      <c r="H9" s="55" t="s">
        <v>369</v>
      </c>
      <c r="I9" s="15">
        <f>+'[2]PLAN DE ACCION'!I8</f>
        <v>1</v>
      </c>
      <c r="J9" s="15">
        <v>1</v>
      </c>
      <c r="K9" s="15">
        <f>+'[2]PLAN DE ACCION'!J8</f>
        <v>1</v>
      </c>
      <c r="L9" s="15">
        <v>1</v>
      </c>
      <c r="M9" s="15">
        <f>+'[2]PLAN DE ACCION'!K8</f>
        <v>1</v>
      </c>
      <c r="N9" s="14"/>
      <c r="O9" s="15">
        <f>+'[2]PLAN DE ACCION'!L8</f>
        <v>1</v>
      </c>
      <c r="P9" s="14"/>
      <c r="Q9" s="3"/>
      <c r="R9" s="1" t="s">
        <v>16</v>
      </c>
      <c r="S9" s="3"/>
      <c r="T9" s="43">
        <f>+'[2]PLAN DE ACCION'!P8</f>
        <v>26400000</v>
      </c>
      <c r="U9" s="14"/>
      <c r="V9" s="43">
        <f>+'[2]PLAN DE ACCION'!Q8</f>
        <v>27192000</v>
      </c>
      <c r="W9" s="14"/>
      <c r="X9" s="43">
        <f>+'[2]PLAN DE ACCION'!R8</f>
        <v>28007760</v>
      </c>
      <c r="Y9" s="14"/>
      <c r="Z9" s="43">
        <f>+'[2]PLAN DE ACCION'!S8</f>
        <v>28847992.800000001</v>
      </c>
      <c r="AA9" s="43">
        <f>+Z9</f>
        <v>28847992.800000001</v>
      </c>
      <c r="AB9" s="180">
        <v>0.8</v>
      </c>
      <c r="AC9" s="55" t="s">
        <v>370</v>
      </c>
      <c r="AD9" s="55" t="s">
        <v>371</v>
      </c>
      <c r="AE9" s="65" t="s">
        <v>372</v>
      </c>
    </row>
    <row r="10" spans="2:31" ht="276.75" customHeight="1" x14ac:dyDescent="0.2">
      <c r="B10" s="1">
        <v>2</v>
      </c>
      <c r="C10" s="55" t="s">
        <v>14</v>
      </c>
      <c r="D10" s="20" t="s">
        <v>90</v>
      </c>
      <c r="E10" s="20" t="s">
        <v>91</v>
      </c>
      <c r="F10" s="20" t="s">
        <v>92</v>
      </c>
      <c r="G10" s="1" t="s">
        <v>15</v>
      </c>
      <c r="H10" s="55" t="s">
        <v>93</v>
      </c>
      <c r="I10" s="15">
        <f>+'[2]PLAN DE ACCION'!I9</f>
        <v>0</v>
      </c>
      <c r="J10" s="14"/>
      <c r="K10" s="15">
        <f>+'[2]PLAN DE ACCION'!J9</f>
        <v>1</v>
      </c>
      <c r="L10" s="15">
        <v>1</v>
      </c>
      <c r="M10" s="15">
        <f>+'[2]PLAN DE ACCION'!K9</f>
        <v>1</v>
      </c>
      <c r="N10" s="14"/>
      <c r="O10" s="15">
        <f>+'[2]PLAN DE ACCION'!L9</f>
        <v>1</v>
      </c>
      <c r="P10" s="14"/>
      <c r="Q10" s="1" t="s">
        <v>16</v>
      </c>
      <c r="R10" s="3"/>
      <c r="S10" s="1"/>
      <c r="T10" s="43">
        <f>+'[2]PLAN DE ACCION'!P9</f>
        <v>0</v>
      </c>
      <c r="U10" s="14"/>
      <c r="V10" s="43">
        <f>+'[2]PLAN DE ACCION'!Q9</f>
        <v>0</v>
      </c>
      <c r="W10" s="14"/>
      <c r="X10" s="43">
        <f>+'[2]PLAN DE ACCION'!R9</f>
        <v>0</v>
      </c>
      <c r="Y10" s="14"/>
      <c r="Z10" s="43">
        <f>+'[2]PLAN DE ACCION'!S9</f>
        <v>0</v>
      </c>
      <c r="AA10" s="43"/>
      <c r="AB10" s="180">
        <v>0.8</v>
      </c>
      <c r="AC10" s="20" t="s">
        <v>373</v>
      </c>
      <c r="AD10" s="55" t="s">
        <v>374</v>
      </c>
      <c r="AE10" s="65" t="s">
        <v>375</v>
      </c>
    </row>
    <row r="11" spans="2:31" ht="409.6" x14ac:dyDescent="0.2">
      <c r="B11" s="1">
        <v>3</v>
      </c>
      <c r="C11" s="55" t="s">
        <v>22</v>
      </c>
      <c r="D11" s="20" t="s">
        <v>95</v>
      </c>
      <c r="E11" s="20" t="s">
        <v>96</v>
      </c>
      <c r="F11" s="20" t="s">
        <v>97</v>
      </c>
      <c r="G11" s="21" t="s">
        <v>15</v>
      </c>
      <c r="H11" s="4" t="s">
        <v>98</v>
      </c>
      <c r="I11" s="15">
        <f>+'[2]PLAN DE ACCION'!I10</f>
        <v>0</v>
      </c>
      <c r="J11" s="14"/>
      <c r="K11" s="15">
        <f>+'[2]PLAN DE ACCION'!J10</f>
        <v>1</v>
      </c>
      <c r="L11" s="15">
        <v>1</v>
      </c>
      <c r="M11" s="15">
        <f>+'[2]PLAN DE ACCION'!K10</f>
        <v>0</v>
      </c>
      <c r="N11" s="14"/>
      <c r="O11" s="15">
        <f>+'[2]PLAN DE ACCION'!L10</f>
        <v>0</v>
      </c>
      <c r="P11" s="14"/>
      <c r="Q11" s="3"/>
      <c r="R11" s="1" t="s">
        <v>16</v>
      </c>
      <c r="S11" s="1"/>
      <c r="T11" s="43">
        <f>+'[2]PLAN DE ACCION'!P10</f>
        <v>0</v>
      </c>
      <c r="U11" s="14"/>
      <c r="V11" s="43" t="str">
        <f>+'[2]PLAN DE ACCION'!Q10</f>
        <v>$ 28.500.000</v>
      </c>
      <c r="W11" s="14"/>
      <c r="X11" s="43" t="str">
        <f>+'[2]PLAN DE ACCION'!R10</f>
        <v>$ 48.255.000</v>
      </c>
      <c r="Y11" s="14"/>
      <c r="Z11" s="43">
        <v>23253333</v>
      </c>
      <c r="AA11" s="43">
        <v>15386408</v>
      </c>
      <c r="AB11" s="180">
        <v>0.9</v>
      </c>
      <c r="AC11" s="20" t="s">
        <v>99</v>
      </c>
      <c r="AD11" s="25" t="s">
        <v>376</v>
      </c>
      <c r="AE11" s="65" t="s">
        <v>377</v>
      </c>
    </row>
    <row r="12" spans="2:31" ht="194.25" customHeight="1" x14ac:dyDescent="0.2">
      <c r="B12" s="1">
        <v>4</v>
      </c>
      <c r="C12" s="55" t="s">
        <v>22</v>
      </c>
      <c r="D12" s="20" t="s">
        <v>100</v>
      </c>
      <c r="E12" s="22" t="s">
        <v>101</v>
      </c>
      <c r="F12" s="20" t="s">
        <v>102</v>
      </c>
      <c r="G12" s="21" t="s">
        <v>103</v>
      </c>
      <c r="H12" s="55" t="s">
        <v>102</v>
      </c>
      <c r="I12" s="15">
        <f>+'[2]PLAN DE ACCION'!I11</f>
        <v>0</v>
      </c>
      <c r="J12" s="14"/>
      <c r="K12" s="15">
        <f>+'[2]PLAN DE ACCION'!J11</f>
        <v>1</v>
      </c>
      <c r="L12" s="15">
        <v>1</v>
      </c>
      <c r="M12" s="15">
        <f>+'[2]PLAN DE ACCION'!K11</f>
        <v>2</v>
      </c>
      <c r="N12" s="14"/>
      <c r="O12" s="15">
        <f>+'[2]PLAN DE ACCION'!L11</f>
        <v>1</v>
      </c>
      <c r="P12" s="14"/>
      <c r="Q12" s="3"/>
      <c r="R12" s="3"/>
      <c r="S12" s="1" t="s">
        <v>16</v>
      </c>
      <c r="T12" s="17">
        <f>+'[2]PLAN DE ACCION'!P11</f>
        <v>0</v>
      </c>
      <c r="U12" s="14"/>
      <c r="V12" s="17">
        <f>+'[2]PLAN DE ACCION'!Q11</f>
        <v>0</v>
      </c>
      <c r="W12" s="14"/>
      <c r="X12" s="17">
        <f>+'[2]PLAN DE ACCION'!R11</f>
        <v>0</v>
      </c>
      <c r="Y12" s="14"/>
      <c r="Z12" s="17">
        <f>+'[2]PLAN DE ACCION'!S11</f>
        <v>0</v>
      </c>
      <c r="AA12" s="14"/>
      <c r="AB12" s="180">
        <v>0.8</v>
      </c>
      <c r="AC12" s="20" t="s">
        <v>99</v>
      </c>
      <c r="AD12" s="102" t="s">
        <v>378</v>
      </c>
      <c r="AE12" s="103" t="s">
        <v>379</v>
      </c>
    </row>
    <row r="13" spans="2:31" ht="270" customHeight="1" x14ac:dyDescent="0.2">
      <c r="B13" s="1">
        <v>5</v>
      </c>
      <c r="C13" s="55" t="s">
        <v>22</v>
      </c>
      <c r="D13" s="4" t="s">
        <v>105</v>
      </c>
      <c r="E13" s="4" t="s">
        <v>106</v>
      </c>
      <c r="F13" s="4" t="s">
        <v>380</v>
      </c>
      <c r="G13" s="1" t="s">
        <v>15</v>
      </c>
      <c r="H13" s="55" t="s">
        <v>381</v>
      </c>
      <c r="I13" s="15">
        <f>+'[2]PLAN DE ACCION'!I12</f>
        <v>0</v>
      </c>
      <c r="J13" s="14"/>
      <c r="K13" s="15">
        <f>+'[2]PLAN DE ACCION'!J12</f>
        <v>1</v>
      </c>
      <c r="L13" s="14"/>
      <c r="M13" s="15">
        <f>+'[2]PLAN DE ACCION'!K12</f>
        <v>1</v>
      </c>
      <c r="N13" s="14"/>
      <c r="O13" s="15">
        <f>+'[2]PLAN DE ACCION'!L12</f>
        <v>1</v>
      </c>
      <c r="P13" s="14"/>
      <c r="Q13" s="3"/>
      <c r="R13" s="3"/>
      <c r="S13" s="1" t="s">
        <v>16</v>
      </c>
      <c r="T13" s="17">
        <f>+'[2]PLAN DE ACCION'!P12</f>
        <v>0</v>
      </c>
      <c r="U13" s="14"/>
      <c r="V13" s="17">
        <f>+'[2]PLAN DE ACCION'!Q12</f>
        <v>0</v>
      </c>
      <c r="W13" s="14"/>
      <c r="X13" s="17">
        <f>+'[2]PLAN DE ACCION'!R12</f>
        <v>0</v>
      </c>
      <c r="Y13" s="14"/>
      <c r="Z13" s="17">
        <f>+'[2]PLAN DE ACCION'!S12</f>
        <v>0</v>
      </c>
      <c r="AA13" s="14"/>
      <c r="AB13" s="180">
        <v>0.8</v>
      </c>
      <c r="AC13" s="20" t="s">
        <v>99</v>
      </c>
      <c r="AD13" s="102" t="s">
        <v>382</v>
      </c>
      <c r="AE13" s="103" t="s">
        <v>383</v>
      </c>
    </row>
    <row r="14" spans="2:31" ht="210" customHeight="1" x14ac:dyDescent="0.2">
      <c r="B14" s="7">
        <v>6</v>
      </c>
      <c r="C14" s="4" t="s">
        <v>384</v>
      </c>
      <c r="D14" s="4" t="s">
        <v>385</v>
      </c>
      <c r="E14" s="4" t="s">
        <v>386</v>
      </c>
      <c r="F14" s="5" t="s">
        <v>110</v>
      </c>
      <c r="G14" s="7" t="s">
        <v>15</v>
      </c>
      <c r="H14" s="6" t="s">
        <v>111</v>
      </c>
      <c r="I14" s="15">
        <f>+'[2]PLAN DE ACCION'!I13</f>
        <v>0</v>
      </c>
      <c r="J14" s="14"/>
      <c r="K14" s="15">
        <f>+'[2]PLAN DE ACCION'!J13</f>
        <v>1</v>
      </c>
      <c r="L14" s="15"/>
      <c r="M14" s="15">
        <f>+'[2]PLAN DE ACCION'!K13</f>
        <v>1</v>
      </c>
      <c r="N14" s="14"/>
      <c r="O14" s="15">
        <f>+'[2]PLAN DE ACCION'!L13</f>
        <v>1</v>
      </c>
      <c r="P14" s="14"/>
      <c r="Q14" s="7"/>
      <c r="R14" s="7" t="s">
        <v>16</v>
      </c>
      <c r="S14" s="23"/>
      <c r="T14" s="17">
        <f>+'[2]PLAN DE ACCION'!P13</f>
        <v>0</v>
      </c>
      <c r="U14" s="14"/>
      <c r="V14" s="17">
        <f>+'[2]PLAN DE ACCION'!Q13</f>
        <v>33600000</v>
      </c>
      <c r="W14" s="14"/>
      <c r="X14" s="17">
        <f>+'[2]PLAN DE ACCION'!R13</f>
        <v>34608000</v>
      </c>
      <c r="Y14" s="14"/>
      <c r="Z14" s="17">
        <f>+'[2]PLAN DE ACCION'!S13</f>
        <v>35646240</v>
      </c>
      <c r="AA14" s="17">
        <v>0</v>
      </c>
      <c r="AB14" s="180">
        <v>0.8</v>
      </c>
      <c r="AC14" s="24" t="s">
        <v>373</v>
      </c>
      <c r="AD14" s="57" t="s">
        <v>387</v>
      </c>
      <c r="AE14" s="103" t="s">
        <v>388</v>
      </c>
    </row>
    <row r="15" spans="2:31" ht="409.6" x14ac:dyDescent="0.2">
      <c r="B15" s="1">
        <v>7</v>
      </c>
      <c r="C15" s="55" t="s">
        <v>384</v>
      </c>
      <c r="D15" s="20" t="s">
        <v>112</v>
      </c>
      <c r="E15" s="20" t="s">
        <v>113</v>
      </c>
      <c r="F15" s="20" t="s">
        <v>114</v>
      </c>
      <c r="G15" s="21" t="s">
        <v>15</v>
      </c>
      <c r="H15" s="4" t="s">
        <v>115</v>
      </c>
      <c r="I15" s="15">
        <f>+'[2]PLAN DE ACCION'!I14</f>
        <v>0</v>
      </c>
      <c r="J15" s="14"/>
      <c r="K15" s="15">
        <f>+'[2]PLAN DE ACCION'!J14</f>
        <v>1</v>
      </c>
      <c r="L15" s="15">
        <v>1</v>
      </c>
      <c r="M15" s="15">
        <f>+'[2]PLAN DE ACCION'!K14</f>
        <v>1</v>
      </c>
      <c r="N15" s="14"/>
      <c r="O15" s="15">
        <f>+'[2]PLAN DE ACCION'!L14</f>
        <v>1</v>
      </c>
      <c r="P15" s="14"/>
      <c r="Q15" s="3"/>
      <c r="R15" s="3"/>
      <c r="S15" s="1" t="s">
        <v>16</v>
      </c>
      <c r="T15" s="17">
        <f>+'[2]PLAN DE ACCION'!P14</f>
        <v>0</v>
      </c>
      <c r="U15" s="14"/>
      <c r="V15" s="17">
        <f>+'[2]PLAN DE ACCION'!Q14</f>
        <v>2800000</v>
      </c>
      <c r="W15" s="14"/>
      <c r="X15" s="17">
        <f>+'[2]PLAN DE ACCION'!R14</f>
        <v>2884000</v>
      </c>
      <c r="Y15" s="14"/>
      <c r="Z15" s="17">
        <v>14400000</v>
      </c>
      <c r="AA15" s="17">
        <f>+Z15</f>
        <v>14400000</v>
      </c>
      <c r="AB15" s="180">
        <v>0.8</v>
      </c>
      <c r="AC15" s="24" t="s">
        <v>373</v>
      </c>
      <c r="AD15" s="57" t="s">
        <v>389</v>
      </c>
      <c r="AE15" s="65" t="s">
        <v>390</v>
      </c>
    </row>
    <row r="16" spans="2:31" ht="60" customHeight="1" x14ac:dyDescent="0.2">
      <c r="B16" s="7">
        <v>8</v>
      </c>
      <c r="C16" s="228" t="s">
        <v>384</v>
      </c>
      <c r="D16" s="228" t="s">
        <v>117</v>
      </c>
      <c r="E16" s="55" t="s">
        <v>118</v>
      </c>
      <c r="F16" s="55" t="s">
        <v>119</v>
      </c>
      <c r="G16" s="1" t="s">
        <v>15</v>
      </c>
      <c r="H16" s="55" t="s">
        <v>120</v>
      </c>
      <c r="I16" s="15">
        <f>+'[2]PLAN DE ACCION'!I16</f>
        <v>0</v>
      </c>
      <c r="J16" s="14"/>
      <c r="K16" s="15">
        <f>+'[2]PLAN DE ACCION'!J16</f>
        <v>1</v>
      </c>
      <c r="L16" s="15">
        <v>1</v>
      </c>
      <c r="M16" s="15">
        <f>+'[2]PLAN DE ACCION'!K16</f>
        <v>1</v>
      </c>
      <c r="N16" s="14"/>
      <c r="O16" s="15">
        <f>+'[2]PLAN DE ACCION'!L16</f>
        <v>1</v>
      </c>
      <c r="P16" s="14"/>
      <c r="Q16" s="3"/>
      <c r="R16" s="3"/>
      <c r="S16" s="1" t="s">
        <v>16</v>
      </c>
      <c r="T16" s="17">
        <f>+'[2]PLAN DE ACCION'!P16</f>
        <v>0</v>
      </c>
      <c r="U16" s="14"/>
      <c r="V16" s="17">
        <v>18000000</v>
      </c>
      <c r="W16" s="17">
        <v>17760833</v>
      </c>
      <c r="X16" s="17">
        <v>18000000</v>
      </c>
      <c r="Y16" s="17">
        <v>18000000</v>
      </c>
      <c r="Z16" s="17">
        <f>78000000/2</f>
        <v>39000000</v>
      </c>
      <c r="AA16" s="17">
        <f>29906667/2</f>
        <v>14953333.5</v>
      </c>
      <c r="AB16" s="180">
        <v>0.8</v>
      </c>
      <c r="AC16" s="20" t="s">
        <v>121</v>
      </c>
      <c r="AD16" s="224" t="s">
        <v>391</v>
      </c>
      <c r="AE16" s="226" t="s">
        <v>392</v>
      </c>
    </row>
    <row r="17" spans="2:31" ht="65" x14ac:dyDescent="0.2">
      <c r="B17" s="1">
        <v>9</v>
      </c>
      <c r="C17" s="228"/>
      <c r="D17" s="228"/>
      <c r="E17" s="55" t="s">
        <v>122</v>
      </c>
      <c r="F17" s="55" t="s">
        <v>123</v>
      </c>
      <c r="G17" s="1" t="s">
        <v>15</v>
      </c>
      <c r="H17" s="55" t="s">
        <v>120</v>
      </c>
      <c r="I17" s="15">
        <f>+'[2]PLAN DE ACCION'!I17</f>
        <v>0</v>
      </c>
      <c r="J17" s="14"/>
      <c r="K17" s="15">
        <f>+'[2]PLAN DE ACCION'!J17</f>
        <v>1</v>
      </c>
      <c r="L17" s="15">
        <v>1</v>
      </c>
      <c r="M17" s="15">
        <f>+'[2]PLAN DE ACCION'!K17</f>
        <v>1</v>
      </c>
      <c r="N17" s="14"/>
      <c r="O17" s="15">
        <f>+'[2]PLAN DE ACCION'!L17</f>
        <v>1</v>
      </c>
      <c r="P17" s="14"/>
      <c r="Q17" s="3"/>
      <c r="R17" s="3"/>
      <c r="S17" s="1" t="s">
        <v>16</v>
      </c>
      <c r="T17" s="17">
        <v>0</v>
      </c>
      <c r="U17" s="14"/>
      <c r="V17" s="17">
        <v>18000000</v>
      </c>
      <c r="W17" s="17">
        <v>17760833</v>
      </c>
      <c r="X17" s="17">
        <v>18000000</v>
      </c>
      <c r="Y17" s="17">
        <v>18000000</v>
      </c>
      <c r="Z17" s="17">
        <f>+Z16</f>
        <v>39000000</v>
      </c>
      <c r="AA17" s="17">
        <f>+AA16</f>
        <v>14953333.5</v>
      </c>
      <c r="AB17" s="180">
        <v>0.8</v>
      </c>
      <c r="AC17" s="20" t="s">
        <v>121</v>
      </c>
      <c r="AD17" s="225"/>
      <c r="AE17" s="227"/>
    </row>
    <row r="18" spans="2:31" ht="120" customHeight="1" x14ac:dyDescent="0.2">
      <c r="B18" s="7">
        <v>10</v>
      </c>
      <c r="C18" s="55" t="s">
        <v>384</v>
      </c>
      <c r="D18" s="20" t="s">
        <v>124</v>
      </c>
      <c r="E18" s="20" t="s">
        <v>125</v>
      </c>
      <c r="F18" s="20" t="s">
        <v>126</v>
      </c>
      <c r="G18" s="1" t="s">
        <v>103</v>
      </c>
      <c r="H18" s="55" t="s">
        <v>57</v>
      </c>
      <c r="I18" s="15">
        <f>+'[2]PLAN DE ACCION'!I18</f>
        <v>0</v>
      </c>
      <c r="J18" s="14"/>
      <c r="K18" s="15">
        <f>+'[2]PLAN DE ACCION'!J18</f>
        <v>2</v>
      </c>
      <c r="L18" s="15">
        <v>2</v>
      </c>
      <c r="M18" s="15">
        <f>+'[2]PLAN DE ACCION'!K18</f>
        <v>3</v>
      </c>
      <c r="N18" s="14"/>
      <c r="O18" s="15">
        <f>+'[2]PLAN DE ACCION'!L18</f>
        <v>3</v>
      </c>
      <c r="P18" s="14"/>
      <c r="Q18" s="3"/>
      <c r="R18" s="3"/>
      <c r="S18" s="1" t="s">
        <v>16</v>
      </c>
      <c r="T18" s="17">
        <f>+'[2]PLAN DE ACCION'!P18</f>
        <v>0</v>
      </c>
      <c r="U18" s="14"/>
      <c r="V18" s="17">
        <f>+'[2]PLAN DE ACCION'!Q18</f>
        <v>120000000</v>
      </c>
      <c r="W18" s="17">
        <v>101332999</v>
      </c>
      <c r="X18" s="17">
        <v>120000000</v>
      </c>
      <c r="Y18" s="17">
        <v>21658000</v>
      </c>
      <c r="Z18" s="17">
        <v>120000000</v>
      </c>
      <c r="AA18" s="17">
        <v>0</v>
      </c>
      <c r="AB18" s="180">
        <v>0.8</v>
      </c>
      <c r="AC18" s="20" t="s">
        <v>121</v>
      </c>
      <c r="AD18" s="65" t="s">
        <v>393</v>
      </c>
      <c r="AE18" s="65" t="s">
        <v>388</v>
      </c>
    </row>
    <row r="19" spans="2:31" ht="409.5" customHeight="1" x14ac:dyDescent="0.2">
      <c r="B19" s="73">
        <v>11</v>
      </c>
      <c r="C19" s="104" t="s">
        <v>384</v>
      </c>
      <c r="D19" s="104" t="s">
        <v>394</v>
      </c>
      <c r="E19" s="104" t="s">
        <v>395</v>
      </c>
      <c r="F19" s="104" t="s">
        <v>396</v>
      </c>
      <c r="G19" s="73" t="s">
        <v>15</v>
      </c>
      <c r="H19" s="104" t="s">
        <v>397</v>
      </c>
      <c r="I19" s="105">
        <f>+'[2]PLAN DE ACCION'!I19</f>
        <v>0</v>
      </c>
      <c r="J19" s="106"/>
      <c r="K19" s="105">
        <f>+'[2]PLAN DE ACCION'!J19</f>
        <v>1</v>
      </c>
      <c r="L19" s="106"/>
      <c r="M19" s="105">
        <f>+'[2]PLAN DE ACCION'!K19</f>
        <v>1</v>
      </c>
      <c r="N19" s="106"/>
      <c r="O19" s="105">
        <f>+'[2]PLAN DE ACCION'!L19</f>
        <v>1</v>
      </c>
      <c r="P19" s="106"/>
      <c r="Q19" s="73"/>
      <c r="R19" s="73" t="s">
        <v>16</v>
      </c>
      <c r="S19" s="73"/>
      <c r="T19" s="107">
        <f>+'[2]PLAN DE ACCION'!P19</f>
        <v>0</v>
      </c>
      <c r="U19" s="106"/>
      <c r="V19" s="107">
        <f>+'[2]PLAN DE ACCION'!Q19</f>
        <v>0</v>
      </c>
      <c r="W19" s="106"/>
      <c r="X19" s="107">
        <v>227454457</v>
      </c>
      <c r="Y19" s="107">
        <v>136472673.78999999</v>
      </c>
      <c r="Z19" s="108"/>
      <c r="AA19" s="106"/>
      <c r="AB19" s="180">
        <v>0.8</v>
      </c>
      <c r="AC19" s="109" t="s">
        <v>130</v>
      </c>
      <c r="AD19" s="102" t="s">
        <v>398</v>
      </c>
      <c r="AE19" s="110" t="s">
        <v>399</v>
      </c>
    </row>
    <row r="20" spans="2:31" ht="225" customHeight="1" x14ac:dyDescent="0.2">
      <c r="B20" s="7">
        <v>12</v>
      </c>
      <c r="C20" s="4" t="s">
        <v>384</v>
      </c>
      <c r="D20" s="4" t="s">
        <v>131</v>
      </c>
      <c r="E20" s="4" t="s">
        <v>132</v>
      </c>
      <c r="F20" s="4" t="s">
        <v>133</v>
      </c>
      <c r="G20" s="1" t="s">
        <v>15</v>
      </c>
      <c r="H20" s="55" t="s">
        <v>134</v>
      </c>
      <c r="I20" s="15">
        <f>+'[2]PLAN DE ACCION'!I20</f>
        <v>0</v>
      </c>
      <c r="J20" s="14"/>
      <c r="K20" s="15">
        <f>+'[2]PLAN DE ACCION'!J20</f>
        <v>1</v>
      </c>
      <c r="L20" s="15">
        <v>1</v>
      </c>
      <c r="M20" s="15">
        <f>+'[2]PLAN DE ACCION'!K20</f>
        <v>1</v>
      </c>
      <c r="N20" s="15">
        <v>1</v>
      </c>
      <c r="O20" s="15">
        <f>+'[2]PLAN DE ACCION'!L20</f>
        <v>1</v>
      </c>
      <c r="P20" s="14"/>
      <c r="Q20" s="1"/>
      <c r="R20" s="1" t="s">
        <v>16</v>
      </c>
      <c r="S20" s="1"/>
      <c r="T20" s="17">
        <f>+'[2]PLAN DE ACCION'!P20</f>
        <v>0</v>
      </c>
      <c r="U20" s="14"/>
      <c r="V20" s="17">
        <v>268668974</v>
      </c>
      <c r="W20" s="17">
        <v>198698974</v>
      </c>
      <c r="X20" s="17">
        <v>227454457</v>
      </c>
      <c r="Y20" s="17">
        <v>136472674</v>
      </c>
      <c r="Z20" s="17">
        <f>+'[2]PLAN DE ACCION'!S20</f>
        <v>0</v>
      </c>
      <c r="AA20" s="14"/>
      <c r="AB20" s="180">
        <v>0.8</v>
      </c>
      <c r="AC20" s="20" t="s">
        <v>121</v>
      </c>
      <c r="AD20" s="111" t="s">
        <v>400</v>
      </c>
      <c r="AE20" s="65" t="s">
        <v>401</v>
      </c>
    </row>
    <row r="21" spans="2:31" ht="395" x14ac:dyDescent="0.2">
      <c r="B21" s="1">
        <v>13</v>
      </c>
      <c r="C21" s="4" t="s">
        <v>384</v>
      </c>
      <c r="D21" s="5" t="s">
        <v>402</v>
      </c>
      <c r="E21" s="5" t="s">
        <v>403</v>
      </c>
      <c r="F21" s="5" t="s">
        <v>404</v>
      </c>
      <c r="G21" s="1" t="s">
        <v>15</v>
      </c>
      <c r="H21" s="4" t="s">
        <v>405</v>
      </c>
      <c r="I21" s="15">
        <f>+'[2]PLAN DE ACCION'!I21</f>
        <v>0</v>
      </c>
      <c r="J21" s="14"/>
      <c r="K21" s="15">
        <f>+'[2]PLAN DE ACCION'!J21</f>
        <v>15</v>
      </c>
      <c r="L21" s="15">
        <v>15</v>
      </c>
      <c r="M21" s="15">
        <f>+'[2]PLAN DE ACCION'!K21</f>
        <v>15</v>
      </c>
      <c r="N21" s="14"/>
      <c r="O21" s="15">
        <f>+'[2]PLAN DE ACCION'!L21</f>
        <v>15</v>
      </c>
      <c r="P21" s="14"/>
      <c r="Q21" s="3"/>
      <c r="R21" s="1"/>
      <c r="S21" s="1" t="s">
        <v>16</v>
      </c>
      <c r="T21" s="17">
        <f>+'[2]PLAN DE ACCION'!P21</f>
        <v>0</v>
      </c>
      <c r="U21" s="14"/>
      <c r="V21" s="17">
        <v>18000000</v>
      </c>
      <c r="W21" s="17">
        <v>18000000</v>
      </c>
      <c r="X21" s="17">
        <v>18000000</v>
      </c>
      <c r="Y21" s="17">
        <v>6000000</v>
      </c>
      <c r="Z21" s="17">
        <v>103000000</v>
      </c>
      <c r="AA21" s="17">
        <v>33880000</v>
      </c>
      <c r="AB21" s="180">
        <v>0.8</v>
      </c>
      <c r="AC21" s="20" t="s">
        <v>121</v>
      </c>
      <c r="AD21" s="112" t="s">
        <v>406</v>
      </c>
      <c r="AE21" s="65" t="s">
        <v>407</v>
      </c>
    </row>
    <row r="22" spans="2:31" ht="255" customHeight="1" x14ac:dyDescent="0.2">
      <c r="B22" s="7">
        <v>14</v>
      </c>
      <c r="C22" s="4" t="s">
        <v>384</v>
      </c>
      <c r="D22" s="6" t="s">
        <v>408</v>
      </c>
      <c r="E22" s="6" t="s">
        <v>135</v>
      </c>
      <c r="F22" s="4" t="s">
        <v>136</v>
      </c>
      <c r="G22" s="1" t="s">
        <v>103</v>
      </c>
      <c r="H22" s="4" t="s">
        <v>137</v>
      </c>
      <c r="I22" s="15">
        <f>+'[2]PLAN DE ACCION'!I22</f>
        <v>0</v>
      </c>
      <c r="J22" s="14"/>
      <c r="K22" s="15">
        <f>+'[2]PLAN DE ACCION'!J22</f>
        <v>300</v>
      </c>
      <c r="L22" s="15">
        <v>300</v>
      </c>
      <c r="M22" s="15">
        <f>+'[2]PLAN DE ACCION'!K22</f>
        <v>300</v>
      </c>
      <c r="N22" s="15">
        <v>109</v>
      </c>
      <c r="O22" s="15">
        <f>+'[2]PLAN DE ACCION'!L22</f>
        <v>400</v>
      </c>
      <c r="P22" s="14"/>
      <c r="Q22" s="3"/>
      <c r="R22" s="3"/>
      <c r="S22" s="1" t="s">
        <v>16</v>
      </c>
      <c r="T22" s="17">
        <f>+'[2]PLAN DE ACCION'!P22</f>
        <v>0</v>
      </c>
      <c r="U22" s="14"/>
      <c r="V22" s="17">
        <f>+'[2]PLAN DE ACCION'!Q22</f>
        <v>20000000</v>
      </c>
      <c r="W22" s="17">
        <v>20000000</v>
      </c>
      <c r="X22" s="17">
        <v>20000000</v>
      </c>
      <c r="Y22" s="17">
        <v>17274200</v>
      </c>
      <c r="Z22" s="17">
        <v>50550000</v>
      </c>
      <c r="AA22" s="17">
        <v>33360000</v>
      </c>
      <c r="AB22" s="180">
        <v>0.8</v>
      </c>
      <c r="AC22" s="20" t="s">
        <v>121</v>
      </c>
      <c r="AD22" s="112" t="s">
        <v>409</v>
      </c>
      <c r="AE22" s="65" t="s">
        <v>410</v>
      </c>
    </row>
    <row r="23" spans="2:31" ht="409.6" x14ac:dyDescent="0.2">
      <c r="B23" s="1">
        <v>15</v>
      </c>
      <c r="C23" s="4" t="s">
        <v>384</v>
      </c>
      <c r="D23" s="6" t="s">
        <v>411</v>
      </c>
      <c r="E23" s="6" t="s">
        <v>412</v>
      </c>
      <c r="F23" s="4" t="s">
        <v>413</v>
      </c>
      <c r="G23" s="1" t="s">
        <v>103</v>
      </c>
      <c r="H23" s="4" t="s">
        <v>137</v>
      </c>
      <c r="I23" s="15">
        <f>+'[2]PLAN DE ACCION'!I23</f>
        <v>500</v>
      </c>
      <c r="J23" s="15">
        <v>500</v>
      </c>
      <c r="K23" s="15">
        <f>+'[2]PLAN DE ACCION'!J23</f>
        <v>2500</v>
      </c>
      <c r="L23" s="15">
        <v>3571</v>
      </c>
      <c r="M23" s="15">
        <f>+'[2]PLAN DE ACCION'!K23</f>
        <v>7000</v>
      </c>
      <c r="N23" s="15">
        <v>1416</v>
      </c>
      <c r="O23" s="15">
        <f>+'[2]PLAN DE ACCION'!L23</f>
        <v>7000</v>
      </c>
      <c r="P23" s="14"/>
      <c r="Q23" s="3"/>
      <c r="R23" s="3"/>
      <c r="S23" s="1" t="s">
        <v>16</v>
      </c>
      <c r="T23" s="17">
        <f>+'[2]PLAN DE ACCION'!P23</f>
        <v>25000000</v>
      </c>
      <c r="U23" s="17">
        <v>24158930</v>
      </c>
      <c r="V23" s="17">
        <v>258540000</v>
      </c>
      <c r="W23" s="17">
        <v>252752401</v>
      </c>
      <c r="X23" s="17">
        <v>410752780</v>
      </c>
      <c r="Y23" s="17">
        <v>243950000</v>
      </c>
      <c r="Z23" s="17">
        <v>642664500</v>
      </c>
      <c r="AA23" s="17">
        <v>247603835</v>
      </c>
      <c r="AB23" s="180">
        <v>0.9</v>
      </c>
      <c r="AC23" s="20" t="s">
        <v>121</v>
      </c>
      <c r="AD23" s="57" t="s">
        <v>414</v>
      </c>
      <c r="AE23" s="65" t="s">
        <v>415</v>
      </c>
    </row>
    <row r="24" spans="2:31" ht="72" customHeight="1" x14ac:dyDescent="0.2">
      <c r="B24" s="7">
        <v>16</v>
      </c>
      <c r="C24" s="5" t="s">
        <v>384</v>
      </c>
      <c r="D24" s="5" t="s">
        <v>138</v>
      </c>
      <c r="E24" s="5" t="s">
        <v>139</v>
      </c>
      <c r="F24" s="5" t="s">
        <v>140</v>
      </c>
      <c r="G24" s="7" t="s">
        <v>15</v>
      </c>
      <c r="H24" s="5" t="s">
        <v>141</v>
      </c>
      <c r="I24" s="15">
        <f>+'[2]PLAN DE ACCION'!I24</f>
        <v>0</v>
      </c>
      <c r="J24" s="14"/>
      <c r="K24" s="15">
        <f>+'[2]PLAN DE ACCION'!J24</f>
        <v>1</v>
      </c>
      <c r="L24" s="14"/>
      <c r="M24" s="15">
        <f>+'[2]PLAN DE ACCION'!K24</f>
        <v>1</v>
      </c>
      <c r="N24" s="14"/>
      <c r="O24" s="15">
        <f>+'[2]PLAN DE ACCION'!L24</f>
        <v>1</v>
      </c>
      <c r="P24" s="14"/>
      <c r="Q24" s="26"/>
      <c r="R24" s="7" t="s">
        <v>16</v>
      </c>
      <c r="S24" s="26"/>
      <c r="T24" s="17">
        <f>+'[2]PLAN DE ACCION'!P24</f>
        <v>0</v>
      </c>
      <c r="U24" s="14"/>
      <c r="V24" s="17">
        <f>+'[2]PLAN DE ACCION'!Q24</f>
        <v>0</v>
      </c>
      <c r="W24" s="14"/>
      <c r="X24" s="17">
        <f>+'[2]PLAN DE ACCION'!R24</f>
        <v>0</v>
      </c>
      <c r="Y24" s="14"/>
      <c r="Z24" s="17">
        <f>+'[2]PLAN DE ACCION'!S24</f>
        <v>0</v>
      </c>
      <c r="AA24" s="14"/>
      <c r="AB24" s="180">
        <v>0.8</v>
      </c>
      <c r="AC24" s="20" t="s">
        <v>121</v>
      </c>
      <c r="AD24" s="224" t="s">
        <v>416</v>
      </c>
      <c r="AE24" s="226" t="s">
        <v>417</v>
      </c>
    </row>
    <row r="25" spans="2:31" ht="91" x14ac:dyDescent="0.2">
      <c r="B25" s="1">
        <v>17</v>
      </c>
      <c r="C25" s="4" t="s">
        <v>384</v>
      </c>
      <c r="D25" s="5" t="s">
        <v>418</v>
      </c>
      <c r="E25" s="5" t="s">
        <v>142</v>
      </c>
      <c r="F25" s="5" t="s">
        <v>143</v>
      </c>
      <c r="G25" s="1" t="s">
        <v>15</v>
      </c>
      <c r="H25" s="4" t="s">
        <v>144</v>
      </c>
      <c r="I25" s="15">
        <f>+'[2]PLAN DE ACCION'!I25</f>
        <v>0</v>
      </c>
      <c r="J25" s="14"/>
      <c r="K25" s="15">
        <f>+'[2]PLAN DE ACCION'!J25</f>
        <v>1</v>
      </c>
      <c r="L25" s="14"/>
      <c r="M25" s="15">
        <f>+'[2]PLAN DE ACCION'!K25</f>
        <v>1</v>
      </c>
      <c r="N25" s="14"/>
      <c r="O25" s="15">
        <f>+'[2]PLAN DE ACCION'!L25</f>
        <v>1</v>
      </c>
      <c r="P25" s="14"/>
      <c r="Q25" s="3"/>
      <c r="R25" s="1" t="s">
        <v>16</v>
      </c>
      <c r="S25" s="3"/>
      <c r="T25" s="17">
        <f>+'[2]PLAN DE ACCION'!P25</f>
        <v>0</v>
      </c>
      <c r="U25" s="14"/>
      <c r="V25" s="17">
        <f>+'[2]PLAN DE ACCION'!Q25</f>
        <v>0</v>
      </c>
      <c r="W25" s="14"/>
      <c r="X25" s="17">
        <f>+'[2]PLAN DE ACCION'!R25</f>
        <v>0</v>
      </c>
      <c r="Y25" s="14"/>
      <c r="Z25" s="17">
        <f>+'[2]PLAN DE ACCION'!S25</f>
        <v>0</v>
      </c>
      <c r="AA25" s="14"/>
      <c r="AB25" s="180">
        <v>0.9</v>
      </c>
      <c r="AC25" s="20" t="s">
        <v>121</v>
      </c>
      <c r="AD25" s="225"/>
      <c r="AE25" s="227"/>
    </row>
  </sheetData>
  <mergeCells count="31">
    <mergeCell ref="B6:B8"/>
    <mergeCell ref="C6:C8"/>
    <mergeCell ref="D6:D8"/>
    <mergeCell ref="E6:E8"/>
    <mergeCell ref="F6:F8"/>
    <mergeCell ref="E1:E4"/>
    <mergeCell ref="F1:S1"/>
    <mergeCell ref="F2:S4"/>
    <mergeCell ref="I6:O6"/>
    <mergeCell ref="Q6:AA6"/>
    <mergeCell ref="C16:C17"/>
    <mergeCell ref="D16:D17"/>
    <mergeCell ref="AC6:AC8"/>
    <mergeCell ref="AD6:AD8"/>
    <mergeCell ref="I7:J7"/>
    <mergeCell ref="K7:L7"/>
    <mergeCell ref="M7:N7"/>
    <mergeCell ref="O7:P7"/>
    <mergeCell ref="Q7:S7"/>
    <mergeCell ref="T7:U7"/>
    <mergeCell ref="V7:W7"/>
    <mergeCell ref="X7:Y7"/>
    <mergeCell ref="Z7:AA7"/>
    <mergeCell ref="G6:G8"/>
    <mergeCell ref="H6:H8"/>
    <mergeCell ref="AB6:AB8"/>
    <mergeCell ref="AE6:AE8"/>
    <mergeCell ref="AD16:AD17"/>
    <mergeCell ref="AE16:AE17"/>
    <mergeCell ref="AD24:AD25"/>
    <mergeCell ref="AE24:AE25"/>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33"/>
  <sheetViews>
    <sheetView topLeftCell="S1" workbookViewId="0">
      <selection activeCell="AB6" sqref="AB6:AB9"/>
    </sheetView>
  </sheetViews>
  <sheetFormatPr baseColWidth="10" defaultColWidth="10.6640625" defaultRowHeight="15" x14ac:dyDescent="0.2"/>
  <cols>
    <col min="1" max="1" width="1.83203125" style="11" customWidth="1"/>
    <col min="2" max="2" width="5.83203125" style="11" customWidth="1"/>
    <col min="3" max="3" width="28.6640625" style="11" customWidth="1"/>
    <col min="4" max="4" width="21" style="11" customWidth="1"/>
    <col min="5" max="5" width="20.1640625" style="11" customWidth="1"/>
    <col min="6" max="6" width="14.5" style="11" customWidth="1"/>
    <col min="7" max="7" width="13.83203125" style="11" bestFit="1" customWidth="1"/>
    <col min="8" max="8" width="16.1640625" style="11" customWidth="1"/>
    <col min="9" max="9" width="8.6640625" style="11" customWidth="1"/>
    <col min="10" max="10" width="9.83203125" style="11" customWidth="1"/>
    <col min="11" max="11" width="8.33203125" style="11" customWidth="1"/>
    <col min="12" max="12" width="10.1640625" style="11" customWidth="1"/>
    <col min="13" max="13" width="8.1640625" style="11" customWidth="1"/>
    <col min="14" max="14" width="9.5" style="11" customWidth="1"/>
    <col min="15" max="15" width="7.5" style="11" customWidth="1"/>
    <col min="16" max="16" width="9.6640625" style="11" customWidth="1"/>
    <col min="17" max="17" width="21.33203125" style="11" bestFit="1" customWidth="1"/>
    <col min="18" max="18" width="18.33203125" style="11" bestFit="1" customWidth="1"/>
    <col min="19" max="19" width="11.33203125" style="11" bestFit="1" customWidth="1"/>
    <col min="20" max="28" width="14" style="11" customWidth="1"/>
    <col min="29" max="29" width="27.83203125" style="11" customWidth="1"/>
    <col min="30" max="30" width="28.5" style="11" customWidth="1"/>
    <col min="31" max="16384" width="10.6640625" style="11"/>
  </cols>
  <sheetData>
    <row r="1" spans="2:30" ht="16" x14ac:dyDescent="0.2">
      <c r="E1" s="213"/>
      <c r="F1" s="214" t="s">
        <v>299</v>
      </c>
      <c r="G1" s="214"/>
      <c r="H1" s="214"/>
      <c r="I1" s="214"/>
      <c r="J1" s="214"/>
      <c r="K1" s="214"/>
      <c r="L1" s="214"/>
      <c r="M1" s="214"/>
      <c r="N1" s="214"/>
      <c r="O1" s="214"/>
      <c r="P1" s="214"/>
      <c r="Q1" s="214"/>
      <c r="R1" s="214"/>
      <c r="S1" s="214"/>
      <c r="T1" s="35" t="s">
        <v>294</v>
      </c>
      <c r="U1" s="35" t="s">
        <v>301</v>
      </c>
    </row>
    <row r="2" spans="2:30" x14ac:dyDescent="0.2">
      <c r="E2" s="213"/>
      <c r="F2" s="215" t="s">
        <v>300</v>
      </c>
      <c r="G2" s="215"/>
      <c r="H2" s="215"/>
      <c r="I2" s="215"/>
      <c r="J2" s="215"/>
      <c r="K2" s="215"/>
      <c r="L2" s="215"/>
      <c r="M2" s="215"/>
      <c r="N2" s="215"/>
      <c r="O2" s="215"/>
      <c r="P2" s="215"/>
      <c r="Q2" s="215"/>
      <c r="R2" s="215"/>
      <c r="S2" s="215"/>
      <c r="T2" s="39" t="s">
        <v>295</v>
      </c>
      <c r="U2" s="37">
        <v>1</v>
      </c>
    </row>
    <row r="3" spans="2:30" x14ac:dyDescent="0.2">
      <c r="E3" s="213"/>
      <c r="F3" s="215"/>
      <c r="G3" s="215"/>
      <c r="H3" s="215"/>
      <c r="I3" s="215"/>
      <c r="J3" s="215"/>
      <c r="K3" s="215"/>
      <c r="L3" s="215"/>
      <c r="M3" s="215"/>
      <c r="N3" s="215"/>
      <c r="O3" s="215"/>
      <c r="P3" s="215"/>
      <c r="Q3" s="215"/>
      <c r="R3" s="215"/>
      <c r="S3" s="215"/>
      <c r="T3" s="39" t="s">
        <v>296</v>
      </c>
      <c r="U3" s="38">
        <v>44651</v>
      </c>
    </row>
    <row r="4" spans="2:30" x14ac:dyDescent="0.2">
      <c r="E4" s="213"/>
      <c r="F4" s="215"/>
      <c r="G4" s="215"/>
      <c r="H4" s="215"/>
      <c r="I4" s="215"/>
      <c r="J4" s="215"/>
      <c r="K4" s="215"/>
      <c r="L4" s="215"/>
      <c r="M4" s="215"/>
      <c r="N4" s="215"/>
      <c r="O4" s="215"/>
      <c r="P4" s="215"/>
      <c r="Q4" s="215"/>
      <c r="R4" s="215"/>
      <c r="S4" s="215"/>
      <c r="T4" s="39" t="s">
        <v>297</v>
      </c>
      <c r="U4" s="39" t="s">
        <v>298</v>
      </c>
    </row>
    <row r="6" spans="2:30" x14ac:dyDescent="0.2">
      <c r="B6" s="201" t="s">
        <v>0</v>
      </c>
      <c r="C6" s="201" t="s">
        <v>1</v>
      </c>
      <c r="D6" s="201" t="s">
        <v>2</v>
      </c>
      <c r="E6" s="201" t="s">
        <v>3</v>
      </c>
      <c r="F6" s="201" t="s">
        <v>4</v>
      </c>
      <c r="G6" s="201" t="s">
        <v>5</v>
      </c>
      <c r="H6" s="201" t="s">
        <v>6</v>
      </c>
      <c r="I6" s="205" t="s">
        <v>7</v>
      </c>
      <c r="J6" s="205"/>
      <c r="K6" s="201"/>
      <c r="L6" s="201"/>
      <c r="M6" s="201"/>
      <c r="N6" s="201"/>
      <c r="O6" s="201"/>
      <c r="P6" s="113"/>
      <c r="Q6" s="204" t="s">
        <v>8</v>
      </c>
      <c r="R6" s="209"/>
      <c r="S6" s="209"/>
      <c r="T6" s="209"/>
      <c r="U6" s="209"/>
      <c r="V6" s="209"/>
      <c r="W6" s="209"/>
      <c r="X6" s="209"/>
      <c r="Y6" s="209"/>
      <c r="Z6" s="209"/>
      <c r="AA6" s="205"/>
      <c r="AB6" s="231"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32"/>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2" t="s">
        <v>11</v>
      </c>
      <c r="R8" s="12" t="s">
        <v>12</v>
      </c>
      <c r="S8" s="12" t="s">
        <v>13</v>
      </c>
      <c r="T8" s="12" t="s">
        <v>43</v>
      </c>
      <c r="U8" s="12" t="s">
        <v>44</v>
      </c>
      <c r="V8" s="12" t="s">
        <v>43</v>
      </c>
      <c r="W8" s="12" t="s">
        <v>44</v>
      </c>
      <c r="X8" s="12" t="s">
        <v>43</v>
      </c>
      <c r="Y8" s="12" t="s">
        <v>44</v>
      </c>
      <c r="Z8" s="12" t="s">
        <v>43</v>
      </c>
      <c r="AA8" s="12" t="s">
        <v>44</v>
      </c>
      <c r="AB8" s="233"/>
      <c r="AC8" s="201"/>
      <c r="AD8" s="201"/>
    </row>
    <row r="9" spans="2:30" ht="104" x14ac:dyDescent="0.2">
      <c r="B9" s="1">
        <v>1</v>
      </c>
      <c r="C9" s="27" t="s">
        <v>14</v>
      </c>
      <c r="D9" s="27" t="s">
        <v>145</v>
      </c>
      <c r="E9" s="27" t="s">
        <v>146</v>
      </c>
      <c r="F9" s="27" t="s">
        <v>147</v>
      </c>
      <c r="G9" s="1" t="s">
        <v>15</v>
      </c>
      <c r="H9" s="27" t="s">
        <v>148</v>
      </c>
      <c r="I9" s="15">
        <f>+'[3]PLAN DE ACCION'!I8</f>
        <v>30</v>
      </c>
      <c r="J9" s="15"/>
      <c r="K9" s="15">
        <f>+'[3]PLAN DE ACCION'!J8</f>
        <v>30</v>
      </c>
      <c r="L9" s="15"/>
      <c r="M9" s="15">
        <f>+'[3]PLAN DE ACCION'!K8</f>
        <v>30</v>
      </c>
      <c r="N9" s="15"/>
      <c r="O9" s="15">
        <v>30</v>
      </c>
      <c r="P9" s="15">
        <v>23</v>
      </c>
      <c r="Q9" s="15"/>
      <c r="R9" s="15"/>
      <c r="S9" s="15" t="s">
        <v>16</v>
      </c>
      <c r="T9" s="34">
        <f>+'[3]PLAN DE ACCION'!P8</f>
        <v>195850000</v>
      </c>
      <c r="U9" s="34"/>
      <c r="V9" s="34">
        <f>+'[3]PLAN DE ACCION'!Q8</f>
        <v>226000000</v>
      </c>
      <c r="W9" s="34"/>
      <c r="X9" s="34">
        <f>+'[3]PLAN DE ACCION'!R8</f>
        <v>254663620</v>
      </c>
      <c r="Y9" s="34"/>
      <c r="Z9" s="34">
        <v>100000000</v>
      </c>
      <c r="AA9" s="56">
        <v>50500000</v>
      </c>
      <c r="AB9" s="181">
        <v>0.54</v>
      </c>
      <c r="AC9" s="182" t="s">
        <v>149</v>
      </c>
      <c r="AD9" s="183" t="s">
        <v>324</v>
      </c>
    </row>
    <row r="10" spans="2:30" ht="16" x14ac:dyDescent="0.2">
      <c r="AD10" s="183" t="s">
        <v>325</v>
      </c>
    </row>
    <row r="11" spans="2:30" ht="16" x14ac:dyDescent="0.2">
      <c r="AD11" s="183" t="s">
        <v>326</v>
      </c>
    </row>
    <row r="12" spans="2:30" ht="16" x14ac:dyDescent="0.2">
      <c r="AD12" s="183" t="s">
        <v>327</v>
      </c>
    </row>
    <row r="13" spans="2:30" ht="16" x14ac:dyDescent="0.2">
      <c r="AD13" s="183" t="s">
        <v>328</v>
      </c>
    </row>
    <row r="14" spans="2:30" ht="16" x14ac:dyDescent="0.2">
      <c r="AD14" s="183" t="s">
        <v>329</v>
      </c>
    </row>
    <row r="15" spans="2:30" ht="16" x14ac:dyDescent="0.2">
      <c r="AD15" s="183" t="s">
        <v>330</v>
      </c>
    </row>
    <row r="16" spans="2:30" ht="16" x14ac:dyDescent="0.2">
      <c r="AD16" s="183" t="s">
        <v>331</v>
      </c>
    </row>
    <row r="17" spans="30:30" ht="16" x14ac:dyDescent="0.2">
      <c r="AD17" s="183" t="s">
        <v>332</v>
      </c>
    </row>
    <row r="18" spans="30:30" ht="16" x14ac:dyDescent="0.2">
      <c r="AD18" s="183" t="s">
        <v>333</v>
      </c>
    </row>
    <row r="19" spans="30:30" ht="16" x14ac:dyDescent="0.2">
      <c r="AD19" s="183" t="s">
        <v>334</v>
      </c>
    </row>
    <row r="20" spans="30:30" ht="16" x14ac:dyDescent="0.2">
      <c r="AD20" s="183" t="s">
        <v>335</v>
      </c>
    </row>
    <row r="21" spans="30:30" ht="16" x14ac:dyDescent="0.2">
      <c r="AD21" s="183" t="s">
        <v>336</v>
      </c>
    </row>
    <row r="22" spans="30:30" ht="16" x14ac:dyDescent="0.2">
      <c r="AD22" s="183" t="s">
        <v>337</v>
      </c>
    </row>
    <row r="23" spans="30:30" ht="16" x14ac:dyDescent="0.2">
      <c r="AD23" s="183" t="s">
        <v>338</v>
      </c>
    </row>
    <row r="24" spans="30:30" ht="16" x14ac:dyDescent="0.2">
      <c r="AD24" s="183" t="s">
        <v>339</v>
      </c>
    </row>
    <row r="25" spans="30:30" ht="16" x14ac:dyDescent="0.2">
      <c r="AD25" s="183" t="s">
        <v>340</v>
      </c>
    </row>
    <row r="26" spans="30:30" ht="16" x14ac:dyDescent="0.2">
      <c r="AD26" s="183" t="s">
        <v>341</v>
      </c>
    </row>
    <row r="27" spans="30:30" ht="16" x14ac:dyDescent="0.2">
      <c r="AD27" s="183" t="s">
        <v>342</v>
      </c>
    </row>
    <row r="28" spans="30:30" ht="16" x14ac:dyDescent="0.2">
      <c r="AD28" s="183" t="s">
        <v>343</v>
      </c>
    </row>
    <row r="29" spans="30:30" ht="16" x14ac:dyDescent="0.2">
      <c r="AD29" s="183" t="s">
        <v>344</v>
      </c>
    </row>
    <row r="30" spans="30:30" ht="16" x14ac:dyDescent="0.2">
      <c r="AD30" s="183" t="s">
        <v>345</v>
      </c>
    </row>
    <row r="31" spans="30:30" ht="16" x14ac:dyDescent="0.2">
      <c r="AD31" s="183" t="s">
        <v>346</v>
      </c>
    </row>
    <row r="32" spans="30:30" ht="16" x14ac:dyDescent="0.2">
      <c r="AD32" s="183" t="s">
        <v>347</v>
      </c>
    </row>
    <row r="33" spans="30:30" ht="16" x14ac:dyDescent="0.2">
      <c r="AD33" s="183" t="s">
        <v>348</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11"/>
  <sheetViews>
    <sheetView topLeftCell="L1" zoomScale="60" zoomScaleNormal="60" workbookViewId="0">
      <selection activeCell="AD9" sqref="AD9"/>
    </sheetView>
  </sheetViews>
  <sheetFormatPr baseColWidth="10" defaultColWidth="10.6640625" defaultRowHeight="15" x14ac:dyDescent="0.2"/>
  <cols>
    <col min="1" max="1" width="1.83203125" customWidth="1"/>
    <col min="2" max="2" width="5.83203125" customWidth="1"/>
    <col min="3" max="3" width="28.6640625" customWidth="1"/>
    <col min="4" max="4" width="30.33203125" customWidth="1"/>
    <col min="5" max="5" width="31"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2.1640625" customWidth="1"/>
    <col min="18" max="18" width="18.83203125" bestFit="1" customWidth="1"/>
    <col min="19" max="19" width="11.6640625" bestFit="1" customWidth="1"/>
    <col min="20" max="21" width="14" customWidth="1"/>
    <col min="22" max="22" width="17.6640625" customWidth="1"/>
    <col min="23" max="23" width="14" customWidth="1"/>
    <col min="24" max="24" width="20.5" customWidth="1"/>
    <col min="25" max="25" width="18.6640625" customWidth="1"/>
    <col min="26" max="26" width="21" customWidth="1"/>
    <col min="27" max="28" width="23.1640625" customWidth="1"/>
    <col min="29" max="29" width="41.1640625" customWidth="1"/>
    <col min="30" max="30" width="192.6640625" customWidth="1"/>
  </cols>
  <sheetData>
    <row r="1" spans="2:30" ht="20" customHeight="1" x14ac:dyDescent="0.2">
      <c r="E1" s="213"/>
      <c r="F1" s="214" t="s">
        <v>299</v>
      </c>
      <c r="G1" s="214"/>
      <c r="H1" s="214"/>
      <c r="I1" s="214"/>
      <c r="J1" s="214"/>
      <c r="K1" s="214"/>
      <c r="L1" s="214"/>
      <c r="M1" s="214"/>
      <c r="N1" s="214"/>
      <c r="O1" s="214"/>
      <c r="P1" s="214"/>
      <c r="Q1" s="214"/>
      <c r="R1" s="214"/>
      <c r="S1" s="214"/>
      <c r="T1" s="35" t="s">
        <v>294</v>
      </c>
      <c r="U1" s="35" t="s">
        <v>301</v>
      </c>
    </row>
    <row r="2" spans="2:30" ht="20" customHeight="1" x14ac:dyDescent="0.2">
      <c r="E2" s="213"/>
      <c r="F2" s="215" t="s">
        <v>300</v>
      </c>
      <c r="G2" s="215"/>
      <c r="H2" s="215"/>
      <c r="I2" s="215"/>
      <c r="J2" s="215"/>
      <c r="K2" s="215"/>
      <c r="L2" s="215"/>
      <c r="M2" s="215"/>
      <c r="N2" s="215"/>
      <c r="O2" s="215"/>
      <c r="P2" s="215"/>
      <c r="Q2" s="215"/>
      <c r="R2" s="215"/>
      <c r="S2" s="215"/>
      <c r="T2" s="36" t="s">
        <v>295</v>
      </c>
      <c r="U2" s="37">
        <v>1</v>
      </c>
    </row>
    <row r="3" spans="2:30" ht="20" customHeight="1" x14ac:dyDescent="0.2">
      <c r="E3" s="213"/>
      <c r="F3" s="215"/>
      <c r="G3" s="215"/>
      <c r="H3" s="215"/>
      <c r="I3" s="215"/>
      <c r="J3" s="215"/>
      <c r="K3" s="215"/>
      <c r="L3" s="215"/>
      <c r="M3" s="215"/>
      <c r="N3" s="215"/>
      <c r="O3" s="215"/>
      <c r="P3" s="215"/>
      <c r="Q3" s="215"/>
      <c r="R3" s="215"/>
      <c r="S3" s="215"/>
      <c r="T3" s="36" t="s">
        <v>296</v>
      </c>
      <c r="U3" s="38">
        <v>44651</v>
      </c>
    </row>
    <row r="4" spans="2:30" ht="20" customHeight="1" x14ac:dyDescent="0.2">
      <c r="E4" s="213"/>
      <c r="F4" s="215"/>
      <c r="G4" s="215"/>
      <c r="H4" s="215"/>
      <c r="I4" s="215"/>
      <c r="J4" s="215"/>
      <c r="K4" s="215"/>
      <c r="L4" s="215"/>
      <c r="M4" s="215"/>
      <c r="N4" s="215"/>
      <c r="O4" s="215"/>
      <c r="P4" s="215"/>
      <c r="Q4" s="215"/>
      <c r="R4" s="215"/>
      <c r="S4" s="215"/>
      <c r="T4" s="36" t="s">
        <v>297</v>
      </c>
      <c r="U4" s="39" t="s">
        <v>298</v>
      </c>
    </row>
    <row r="6" spans="2:30" ht="19" x14ac:dyDescent="0.25">
      <c r="B6" s="240" t="s">
        <v>0</v>
      </c>
      <c r="C6" s="240" t="s">
        <v>1</v>
      </c>
      <c r="D6" s="240" t="s">
        <v>2</v>
      </c>
      <c r="E6" s="240" t="s">
        <v>3</v>
      </c>
      <c r="F6" s="240" t="s">
        <v>4</v>
      </c>
      <c r="G6" s="240" t="s">
        <v>5</v>
      </c>
      <c r="H6" s="240" t="s">
        <v>6</v>
      </c>
      <c r="I6" s="250" t="s">
        <v>7</v>
      </c>
      <c r="J6" s="250"/>
      <c r="K6" s="251"/>
      <c r="L6" s="251"/>
      <c r="M6" s="251"/>
      <c r="N6" s="251"/>
      <c r="O6" s="251"/>
      <c r="P6" s="151"/>
      <c r="Q6" s="252" t="s">
        <v>8</v>
      </c>
      <c r="R6" s="253"/>
      <c r="S6" s="253"/>
      <c r="T6" s="253"/>
      <c r="U6" s="253"/>
      <c r="V6" s="253"/>
      <c r="W6" s="253"/>
      <c r="X6" s="253"/>
      <c r="Y6" s="253"/>
      <c r="Z6" s="253"/>
      <c r="AA6" s="250"/>
      <c r="AB6" s="231" t="s">
        <v>44</v>
      </c>
      <c r="AC6" s="240" t="s">
        <v>9</v>
      </c>
      <c r="AD6" s="240" t="s">
        <v>10</v>
      </c>
    </row>
    <row r="7" spans="2:30" ht="19" x14ac:dyDescent="0.2">
      <c r="B7" s="240"/>
      <c r="C7" s="240"/>
      <c r="D7" s="240"/>
      <c r="E7" s="240"/>
      <c r="F7" s="240"/>
      <c r="G7" s="240"/>
      <c r="H7" s="240"/>
      <c r="I7" s="245">
        <v>2020</v>
      </c>
      <c r="J7" s="246"/>
      <c r="K7" s="245">
        <v>2021</v>
      </c>
      <c r="L7" s="246"/>
      <c r="M7" s="247">
        <v>2022</v>
      </c>
      <c r="N7" s="248"/>
      <c r="O7" s="240">
        <v>2023</v>
      </c>
      <c r="P7" s="240"/>
      <c r="Q7" s="247" t="s">
        <v>42</v>
      </c>
      <c r="R7" s="249"/>
      <c r="S7" s="248"/>
      <c r="T7" s="240">
        <v>2020</v>
      </c>
      <c r="U7" s="240"/>
      <c r="V7" s="240">
        <v>2021</v>
      </c>
      <c r="W7" s="240"/>
      <c r="X7" s="240">
        <v>2022</v>
      </c>
      <c r="Y7" s="240"/>
      <c r="Z7" s="240">
        <v>2023</v>
      </c>
      <c r="AA7" s="240"/>
      <c r="AB7" s="232"/>
      <c r="AC7" s="240"/>
      <c r="AD7" s="240"/>
    </row>
    <row r="8" spans="2:30" ht="19" x14ac:dyDescent="0.25">
      <c r="B8" s="240"/>
      <c r="C8" s="240"/>
      <c r="D8" s="240"/>
      <c r="E8" s="240"/>
      <c r="F8" s="240"/>
      <c r="G8" s="240"/>
      <c r="H8" s="240"/>
      <c r="I8" s="152" t="s">
        <v>43</v>
      </c>
      <c r="J8" s="152" t="s">
        <v>44</v>
      </c>
      <c r="K8" s="152" t="s">
        <v>43</v>
      </c>
      <c r="L8" s="152" t="s">
        <v>44</v>
      </c>
      <c r="M8" s="152" t="s">
        <v>43</v>
      </c>
      <c r="N8" s="152" t="s">
        <v>44</v>
      </c>
      <c r="O8" s="152" t="s">
        <v>43</v>
      </c>
      <c r="P8" s="152" t="s">
        <v>44</v>
      </c>
      <c r="Q8" s="153" t="s">
        <v>11</v>
      </c>
      <c r="R8" s="154" t="s">
        <v>12</v>
      </c>
      <c r="S8" s="154" t="s">
        <v>13</v>
      </c>
      <c r="T8" s="152" t="s">
        <v>43</v>
      </c>
      <c r="U8" s="152" t="s">
        <v>44</v>
      </c>
      <c r="V8" s="152" t="s">
        <v>43</v>
      </c>
      <c r="W8" s="152" t="s">
        <v>44</v>
      </c>
      <c r="X8" s="152" t="s">
        <v>43</v>
      </c>
      <c r="Y8" s="152" t="s">
        <v>44</v>
      </c>
      <c r="Z8" s="152" t="s">
        <v>43</v>
      </c>
      <c r="AA8" s="152" t="s">
        <v>44</v>
      </c>
      <c r="AB8" s="233"/>
      <c r="AC8" s="240"/>
      <c r="AD8" s="240"/>
    </row>
    <row r="9" spans="2:30" ht="156.75" customHeight="1" x14ac:dyDescent="0.25">
      <c r="B9" s="155">
        <v>1</v>
      </c>
      <c r="C9" s="156" t="s">
        <v>22</v>
      </c>
      <c r="D9" s="157" t="s">
        <v>95</v>
      </c>
      <c r="E9" s="157" t="s">
        <v>96</v>
      </c>
      <c r="F9" s="157" t="s">
        <v>97</v>
      </c>
      <c r="G9" s="158" t="s">
        <v>15</v>
      </c>
      <c r="H9" s="159" t="s">
        <v>98</v>
      </c>
      <c r="I9" s="160">
        <f>+'[4]PLAN DE ACCION'!I8</f>
        <v>0</v>
      </c>
      <c r="J9" s="160"/>
      <c r="K9" s="160">
        <f>+'[4]PLAN DE ACCION'!J8</f>
        <v>1</v>
      </c>
      <c r="L9" s="160">
        <v>3</v>
      </c>
      <c r="M9" s="160">
        <f>+'[4]PLAN DE ACCION'!K8</f>
        <v>0</v>
      </c>
      <c r="N9" s="160"/>
      <c r="O9" s="160">
        <f>+'[4]PLAN DE ACCION'!L8</f>
        <v>0</v>
      </c>
      <c r="P9" s="160"/>
      <c r="Q9" s="161" t="s">
        <v>441</v>
      </c>
      <c r="R9" s="162"/>
      <c r="S9" s="155" t="s">
        <v>16</v>
      </c>
      <c r="T9" s="242">
        <f>+'[4]PLAN DE ACCION'!P8:P10</f>
        <v>0</v>
      </c>
      <c r="U9" s="243">
        <v>0</v>
      </c>
      <c r="V9" s="244">
        <v>28500000</v>
      </c>
      <c r="W9" s="243">
        <v>0</v>
      </c>
      <c r="X9" s="241" t="s">
        <v>442</v>
      </c>
      <c r="Y9" s="237">
        <v>1184998.06</v>
      </c>
      <c r="Z9" s="241" t="s">
        <v>443</v>
      </c>
      <c r="AA9" s="237">
        <v>28980506.329999998</v>
      </c>
      <c r="AB9" s="234">
        <v>0.51</v>
      </c>
      <c r="AC9" s="157" t="s">
        <v>99</v>
      </c>
      <c r="AD9" s="163" t="s">
        <v>468</v>
      </c>
    </row>
    <row r="10" spans="2:30" ht="129" customHeight="1" x14ac:dyDescent="0.25">
      <c r="B10" s="155">
        <v>2</v>
      </c>
      <c r="C10" s="156" t="s">
        <v>22</v>
      </c>
      <c r="D10" s="157" t="s">
        <v>100</v>
      </c>
      <c r="E10" s="164" t="s">
        <v>101</v>
      </c>
      <c r="F10" s="157" t="s">
        <v>102</v>
      </c>
      <c r="G10" s="158" t="s">
        <v>103</v>
      </c>
      <c r="H10" s="156" t="s">
        <v>102</v>
      </c>
      <c r="I10" s="160">
        <f>+'[4]PLAN DE ACCION'!I9</f>
        <v>0</v>
      </c>
      <c r="J10" s="162"/>
      <c r="K10" s="160">
        <f>+'[4]PLAN DE ACCION'!J9</f>
        <v>0</v>
      </c>
      <c r="L10" s="162"/>
      <c r="M10" s="160">
        <f>+'[4]PLAN DE ACCION'!K9</f>
        <v>2</v>
      </c>
      <c r="N10" s="165">
        <v>2</v>
      </c>
      <c r="O10" s="160">
        <f>+'[4]PLAN DE ACCION'!L9</f>
        <v>2</v>
      </c>
      <c r="P10" s="165"/>
      <c r="Q10" s="162"/>
      <c r="R10" s="162"/>
      <c r="S10" s="155" t="s">
        <v>16</v>
      </c>
      <c r="T10" s="238"/>
      <c r="U10" s="238"/>
      <c r="V10" s="241"/>
      <c r="W10" s="238"/>
      <c r="X10" s="241"/>
      <c r="Y10" s="238"/>
      <c r="Z10" s="241"/>
      <c r="AA10" s="238"/>
      <c r="AB10" s="235"/>
      <c r="AC10" s="157" t="s">
        <v>104</v>
      </c>
      <c r="AD10" s="161" t="s">
        <v>469</v>
      </c>
    </row>
    <row r="11" spans="2:30" ht="168.75" customHeight="1" x14ac:dyDescent="0.25">
      <c r="B11" s="155">
        <v>3</v>
      </c>
      <c r="C11" s="156" t="s">
        <v>22</v>
      </c>
      <c r="D11" s="159" t="s">
        <v>105</v>
      </c>
      <c r="E11" s="159" t="s">
        <v>106</v>
      </c>
      <c r="F11" s="159" t="s">
        <v>107</v>
      </c>
      <c r="G11" s="155" t="s">
        <v>15</v>
      </c>
      <c r="H11" s="166" t="s">
        <v>108</v>
      </c>
      <c r="I11" s="160">
        <f>+'[4]PLAN DE ACCION'!I10</f>
        <v>0</v>
      </c>
      <c r="J11" s="162"/>
      <c r="K11" s="160">
        <f>+'[4]PLAN DE ACCION'!J10</f>
        <v>1</v>
      </c>
      <c r="L11" s="160">
        <v>1</v>
      </c>
      <c r="M11" s="160">
        <f>+'[4]PLAN DE ACCION'!K10</f>
        <v>1</v>
      </c>
      <c r="N11" s="162"/>
      <c r="O11" s="160">
        <f>+'[4]PLAN DE ACCION'!L10</f>
        <v>1</v>
      </c>
      <c r="P11" s="162"/>
      <c r="Q11" s="162"/>
      <c r="R11" s="162"/>
      <c r="S11" s="155" t="s">
        <v>16</v>
      </c>
      <c r="T11" s="239"/>
      <c r="U11" s="239"/>
      <c r="V11" s="241"/>
      <c r="W11" s="239"/>
      <c r="X11" s="241"/>
      <c r="Y11" s="239"/>
      <c r="Z11" s="241"/>
      <c r="AA11" s="239"/>
      <c r="AB11" s="236"/>
      <c r="AC11" s="157" t="s">
        <v>99</v>
      </c>
      <c r="AD11" s="161" t="s">
        <v>444</v>
      </c>
    </row>
  </sheetData>
  <mergeCells count="33">
    <mergeCell ref="B6:B8"/>
    <mergeCell ref="C6:C8"/>
    <mergeCell ref="D6:D8"/>
    <mergeCell ref="E6:E8"/>
    <mergeCell ref="F6:F8"/>
    <mergeCell ref="G6:G8"/>
    <mergeCell ref="H6:H8"/>
    <mergeCell ref="E1:E4"/>
    <mergeCell ref="F1:S1"/>
    <mergeCell ref="F2:S4"/>
    <mergeCell ref="I6:O6"/>
    <mergeCell ref="Q6:AA6"/>
    <mergeCell ref="AC6:AC8"/>
    <mergeCell ref="AD6:AD8"/>
    <mergeCell ref="I7:J7"/>
    <mergeCell ref="K7:L7"/>
    <mergeCell ref="M7:N7"/>
    <mergeCell ref="O7:P7"/>
    <mergeCell ref="Q7:S7"/>
    <mergeCell ref="T7:U7"/>
    <mergeCell ref="AB6:AB8"/>
    <mergeCell ref="T9:T11"/>
    <mergeCell ref="U9:U11"/>
    <mergeCell ref="V9:V11"/>
    <mergeCell ref="W9:W11"/>
    <mergeCell ref="X9:X11"/>
    <mergeCell ref="AB9:AB11"/>
    <mergeCell ref="AA9:AA11"/>
    <mergeCell ref="V7:W7"/>
    <mergeCell ref="X7:Y7"/>
    <mergeCell ref="Z7:AA7"/>
    <mergeCell ref="Y9:Y11"/>
    <mergeCell ref="Z9:Z11"/>
  </mergeCells>
  <pageMargins left="0.7" right="0.7" top="0.75" bottom="0.75" header="0.3" footer="0.3"/>
  <pageSetup paperSize="9" orientation="portrait" horizontalDpi="0"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11"/>
  <sheetViews>
    <sheetView topLeftCell="T3" zoomScale="80" zoomScaleNormal="80"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23.1640625" customWidth="1"/>
    <col min="5" max="5" width="17.5"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0" width="20.6640625" customWidth="1"/>
    <col min="21" max="21" width="18.5" customWidth="1"/>
    <col min="22" max="22" width="18.1640625" customWidth="1"/>
    <col min="23" max="23" width="14" customWidth="1"/>
    <col min="24" max="24" width="18.5" customWidth="1"/>
    <col min="25" max="25" width="25.33203125" customWidth="1"/>
    <col min="26" max="26" width="19.83203125" customWidth="1"/>
    <col min="27" max="28" width="23" customWidth="1"/>
    <col min="29" max="29" width="24.5" bestFit="1" customWidth="1"/>
    <col min="30" max="30" width="82.5" customWidth="1"/>
  </cols>
  <sheetData>
    <row r="1" spans="2:30" ht="16" x14ac:dyDescent="0.2">
      <c r="E1" s="213"/>
      <c r="F1" s="214" t="s">
        <v>299</v>
      </c>
      <c r="G1" s="214"/>
      <c r="H1" s="214"/>
      <c r="I1" s="214"/>
      <c r="J1" s="214"/>
      <c r="K1" s="214"/>
      <c r="L1" s="214"/>
      <c r="M1" s="214"/>
      <c r="N1" s="214"/>
      <c r="O1" s="214"/>
      <c r="P1" s="214"/>
      <c r="Q1" s="214"/>
      <c r="R1" s="214"/>
      <c r="S1" s="214"/>
      <c r="T1" s="35" t="s">
        <v>294</v>
      </c>
      <c r="U1" s="35" t="s">
        <v>301</v>
      </c>
    </row>
    <row r="2" spans="2:30" ht="14.5" customHeight="1" x14ac:dyDescent="0.2">
      <c r="E2" s="213"/>
      <c r="F2" s="215" t="s">
        <v>300</v>
      </c>
      <c r="G2" s="215"/>
      <c r="H2" s="215"/>
      <c r="I2" s="215"/>
      <c r="J2" s="215"/>
      <c r="K2" s="215"/>
      <c r="L2" s="215"/>
      <c r="M2" s="215"/>
      <c r="N2" s="215"/>
      <c r="O2" s="215"/>
      <c r="P2" s="215"/>
      <c r="Q2" s="215"/>
      <c r="R2" s="215"/>
      <c r="S2" s="215"/>
      <c r="T2" s="36" t="s">
        <v>295</v>
      </c>
      <c r="U2" s="37">
        <v>1</v>
      </c>
    </row>
    <row r="3" spans="2:30" ht="14.5" customHeight="1" x14ac:dyDescent="0.2">
      <c r="E3" s="213"/>
      <c r="F3" s="215"/>
      <c r="G3" s="215"/>
      <c r="H3" s="215"/>
      <c r="I3" s="215"/>
      <c r="J3" s="215"/>
      <c r="K3" s="215"/>
      <c r="L3" s="215"/>
      <c r="M3" s="215"/>
      <c r="N3" s="215"/>
      <c r="O3" s="215"/>
      <c r="P3" s="215"/>
      <c r="Q3" s="215"/>
      <c r="R3" s="215"/>
      <c r="S3" s="215"/>
      <c r="T3" s="36" t="s">
        <v>296</v>
      </c>
      <c r="U3" s="38">
        <v>44651</v>
      </c>
    </row>
    <row r="4" spans="2:30" ht="14.5"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31"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32"/>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241</v>
      </c>
      <c r="R8" s="16" t="s">
        <v>12</v>
      </c>
      <c r="S8" s="16" t="s">
        <v>13</v>
      </c>
      <c r="T8" s="12" t="s">
        <v>43</v>
      </c>
      <c r="U8" s="12" t="s">
        <v>44</v>
      </c>
      <c r="V8" s="12" t="s">
        <v>43</v>
      </c>
      <c r="W8" s="12" t="s">
        <v>44</v>
      </c>
      <c r="X8" s="12" t="s">
        <v>43</v>
      </c>
      <c r="Y8" s="12" t="s">
        <v>44</v>
      </c>
      <c r="Z8" s="12" t="s">
        <v>43</v>
      </c>
      <c r="AA8" s="12" t="s">
        <v>44</v>
      </c>
      <c r="AB8" s="233"/>
      <c r="AC8" s="201"/>
      <c r="AD8" s="201"/>
    </row>
    <row r="9" spans="2:30" ht="198.75" customHeight="1" x14ac:dyDescent="0.2">
      <c r="B9" s="1">
        <v>1</v>
      </c>
      <c r="C9" s="4" t="s">
        <v>14</v>
      </c>
      <c r="D9" s="6" t="s">
        <v>281</v>
      </c>
      <c r="E9" s="6" t="s">
        <v>282</v>
      </c>
      <c r="F9" s="4" t="s">
        <v>283</v>
      </c>
      <c r="G9" s="1" t="s">
        <v>103</v>
      </c>
      <c r="H9" s="5" t="s">
        <v>284</v>
      </c>
      <c r="I9" s="15">
        <v>200</v>
      </c>
      <c r="J9" s="15">
        <v>150</v>
      </c>
      <c r="K9" s="15">
        <v>500</v>
      </c>
      <c r="L9" s="15">
        <v>500</v>
      </c>
      <c r="M9" s="15">
        <v>600</v>
      </c>
      <c r="N9" s="15">
        <v>711</v>
      </c>
      <c r="O9" s="15">
        <v>550</v>
      </c>
      <c r="P9" s="15">
        <v>25</v>
      </c>
      <c r="Q9" s="45" t="s">
        <v>445</v>
      </c>
      <c r="R9" s="14"/>
      <c r="S9" s="1" t="s">
        <v>16</v>
      </c>
      <c r="T9" s="33">
        <v>1131703080</v>
      </c>
      <c r="U9" s="117">
        <v>1080190203</v>
      </c>
      <c r="V9" s="33">
        <v>1613778703</v>
      </c>
      <c r="W9" s="118">
        <v>1264580058</v>
      </c>
      <c r="X9" s="119">
        <v>1930843381</v>
      </c>
      <c r="Y9" s="120">
        <v>1636777614.3</v>
      </c>
      <c r="Z9" s="119">
        <v>2876035847.3099999</v>
      </c>
      <c r="AA9" s="121">
        <v>236083532</v>
      </c>
      <c r="AB9" s="184">
        <f>AA9/Z9</f>
        <v>8.2086435821310269E-2</v>
      </c>
      <c r="AC9" s="20" t="s">
        <v>285</v>
      </c>
      <c r="AD9" s="67" t="s">
        <v>446</v>
      </c>
    </row>
    <row r="10" spans="2:30" ht="63" customHeight="1" x14ac:dyDescent="0.2">
      <c r="B10" s="1">
        <v>2</v>
      </c>
      <c r="C10" s="4" t="s">
        <v>14</v>
      </c>
      <c r="D10" s="6" t="s">
        <v>286</v>
      </c>
      <c r="E10" s="6" t="s">
        <v>287</v>
      </c>
      <c r="F10" s="4" t="s">
        <v>288</v>
      </c>
      <c r="G10" s="1" t="s">
        <v>103</v>
      </c>
      <c r="H10" s="5" t="s">
        <v>289</v>
      </c>
      <c r="I10" s="15">
        <v>1600</v>
      </c>
      <c r="J10" s="15">
        <v>172</v>
      </c>
      <c r="K10" s="15">
        <v>5700</v>
      </c>
      <c r="L10" s="15">
        <v>6819</v>
      </c>
      <c r="M10" s="15">
        <v>5735</v>
      </c>
      <c r="N10" s="15">
        <v>6098</v>
      </c>
      <c r="O10" s="15">
        <v>5750</v>
      </c>
      <c r="P10" s="15">
        <v>4004</v>
      </c>
      <c r="Q10" s="67" t="s">
        <v>447</v>
      </c>
      <c r="R10" s="14"/>
      <c r="S10" s="1" t="s">
        <v>16</v>
      </c>
      <c r="T10" s="33">
        <v>84400000</v>
      </c>
      <c r="U10" s="117">
        <v>84400000</v>
      </c>
      <c r="V10" s="33">
        <v>322900000</v>
      </c>
      <c r="W10" s="118">
        <v>312153999</v>
      </c>
      <c r="X10" s="119">
        <v>502000000</v>
      </c>
      <c r="Y10" s="120">
        <v>486679000</v>
      </c>
      <c r="Z10" s="119">
        <v>516838679</v>
      </c>
      <c r="AA10" s="121">
        <v>174959481</v>
      </c>
      <c r="AB10" s="185">
        <f t="shared" ref="AB10:AB11" si="0">AA10/Z10</f>
        <v>0.33851855154981542</v>
      </c>
      <c r="AC10" s="20" t="s">
        <v>285</v>
      </c>
      <c r="AD10" s="67" t="s">
        <v>448</v>
      </c>
    </row>
    <row r="11" spans="2:30" ht="193.5" customHeight="1" x14ac:dyDescent="0.2">
      <c r="B11" s="1">
        <v>3</v>
      </c>
      <c r="C11" s="4" t="s">
        <v>14</v>
      </c>
      <c r="D11" s="6" t="s">
        <v>290</v>
      </c>
      <c r="E11" s="6" t="s">
        <v>291</v>
      </c>
      <c r="F11" s="4" t="s">
        <v>292</v>
      </c>
      <c r="G11" s="1" t="s">
        <v>103</v>
      </c>
      <c r="H11" s="5" t="s">
        <v>293</v>
      </c>
      <c r="I11" s="15">
        <v>958</v>
      </c>
      <c r="J11" s="15">
        <v>596</v>
      </c>
      <c r="K11" s="15">
        <v>40000</v>
      </c>
      <c r="L11" s="15">
        <v>72390</v>
      </c>
      <c r="M11" s="15">
        <v>115362</v>
      </c>
      <c r="N11" s="15">
        <v>121744</v>
      </c>
      <c r="O11" s="15">
        <v>115000</v>
      </c>
      <c r="P11" s="15">
        <v>50788</v>
      </c>
      <c r="Q11" s="67" t="s">
        <v>449</v>
      </c>
      <c r="R11" s="14"/>
      <c r="S11" s="1" t="s">
        <v>16</v>
      </c>
      <c r="T11" s="33">
        <v>204814218</v>
      </c>
      <c r="U11" s="117">
        <v>46725000</v>
      </c>
      <c r="V11" s="33">
        <v>261090000</v>
      </c>
      <c r="W11" s="118">
        <v>173285623</v>
      </c>
      <c r="X11" s="119">
        <v>504238766</v>
      </c>
      <c r="Y11" s="120">
        <v>436948678</v>
      </c>
      <c r="Z11" s="119">
        <v>427754138.18000001</v>
      </c>
      <c r="AA11" s="121">
        <v>184436663</v>
      </c>
      <c r="AB11" s="185">
        <f t="shared" si="0"/>
        <v>0.43117446808285137</v>
      </c>
      <c r="AC11" s="20" t="s">
        <v>285</v>
      </c>
      <c r="AD11" s="67" t="s">
        <v>450</v>
      </c>
    </row>
  </sheetData>
  <mergeCells count="24">
    <mergeCell ref="E1:E4"/>
    <mergeCell ref="F1:S1"/>
    <mergeCell ref="F2:S4"/>
    <mergeCell ref="B6:B8"/>
    <mergeCell ref="C6:C8"/>
    <mergeCell ref="D6:D8"/>
    <mergeCell ref="E6:E8"/>
    <mergeCell ref="F6:F8"/>
    <mergeCell ref="G6:G8"/>
    <mergeCell ref="H6:H8"/>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13"/>
  <sheetViews>
    <sheetView topLeftCell="S1"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23.6640625" customWidth="1"/>
    <col min="5" max="5" width="26.5" customWidth="1"/>
    <col min="6" max="6" width="14.5" customWidth="1"/>
    <col min="7"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19.1640625" customWidth="1"/>
    <col min="18" max="18" width="18.33203125" bestFit="1" customWidth="1"/>
    <col min="19" max="19" width="11.33203125" bestFit="1" customWidth="1"/>
    <col min="20" max="29" width="14" customWidth="1"/>
    <col min="30" max="30" width="24.5" bestFit="1" customWidth="1"/>
    <col min="31" max="31" width="28.5" customWidth="1"/>
  </cols>
  <sheetData>
    <row r="1" spans="2:31" ht="17" customHeight="1" x14ac:dyDescent="0.2">
      <c r="E1" s="213"/>
      <c r="F1" s="214" t="s">
        <v>299</v>
      </c>
      <c r="G1" s="214"/>
      <c r="H1" s="214"/>
      <c r="I1" s="214"/>
      <c r="J1" s="214"/>
      <c r="K1" s="214"/>
      <c r="L1" s="214"/>
      <c r="M1" s="214"/>
      <c r="N1" s="214"/>
      <c r="O1" s="214"/>
      <c r="P1" s="214"/>
      <c r="Q1" s="214"/>
      <c r="R1" s="214"/>
      <c r="S1" s="214"/>
      <c r="T1" s="35" t="s">
        <v>294</v>
      </c>
      <c r="U1" s="35" t="s">
        <v>301</v>
      </c>
    </row>
    <row r="2" spans="2:31" ht="17" customHeight="1" x14ac:dyDescent="0.2">
      <c r="E2" s="213"/>
      <c r="F2" s="215" t="s">
        <v>300</v>
      </c>
      <c r="G2" s="215"/>
      <c r="H2" s="215"/>
      <c r="I2" s="215"/>
      <c r="J2" s="215"/>
      <c r="K2" s="215"/>
      <c r="L2" s="215"/>
      <c r="M2" s="215"/>
      <c r="N2" s="215"/>
      <c r="O2" s="215"/>
      <c r="P2" s="215"/>
      <c r="Q2" s="215"/>
      <c r="R2" s="215"/>
      <c r="S2" s="215"/>
      <c r="T2" s="36" t="s">
        <v>295</v>
      </c>
      <c r="U2" s="37">
        <v>1</v>
      </c>
    </row>
    <row r="3" spans="2:31" ht="18" customHeight="1" x14ac:dyDescent="0.2">
      <c r="E3" s="213"/>
      <c r="F3" s="215"/>
      <c r="G3" s="215"/>
      <c r="H3" s="215"/>
      <c r="I3" s="215"/>
      <c r="J3" s="215"/>
      <c r="K3" s="215"/>
      <c r="L3" s="215"/>
      <c r="M3" s="215"/>
      <c r="N3" s="215"/>
      <c r="O3" s="215"/>
      <c r="P3" s="215"/>
      <c r="Q3" s="215"/>
      <c r="R3" s="215"/>
      <c r="S3" s="215"/>
      <c r="T3" s="36" t="s">
        <v>296</v>
      </c>
      <c r="U3" s="38">
        <v>44651</v>
      </c>
    </row>
    <row r="4" spans="2:31" x14ac:dyDescent="0.2">
      <c r="E4" s="213"/>
      <c r="F4" s="215"/>
      <c r="G4" s="215"/>
      <c r="H4" s="215"/>
      <c r="I4" s="215"/>
      <c r="J4" s="215"/>
      <c r="K4" s="215"/>
      <c r="L4" s="215"/>
      <c r="M4" s="215"/>
      <c r="N4" s="215"/>
      <c r="O4" s="215"/>
      <c r="P4" s="215"/>
      <c r="Q4" s="215"/>
      <c r="R4" s="215"/>
      <c r="S4" s="215"/>
      <c r="T4" s="36" t="s">
        <v>297</v>
      </c>
      <c r="U4" s="39" t="s">
        <v>298</v>
      </c>
    </row>
    <row r="5" spans="2:31" x14ac:dyDescent="0.2">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6"/>
    </row>
    <row r="6" spans="2:31"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31" t="s">
        <v>44</v>
      </c>
      <c r="AC6" s="177"/>
      <c r="AD6" s="201" t="s">
        <v>9</v>
      </c>
      <c r="AE6" s="201" t="s">
        <v>10</v>
      </c>
    </row>
    <row r="7" spans="2:31"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32"/>
      <c r="AC7" s="12"/>
      <c r="AD7" s="201"/>
      <c r="AE7" s="201"/>
    </row>
    <row r="8" spans="2:31" ht="16" x14ac:dyDescent="0.2">
      <c r="B8" s="201"/>
      <c r="C8" s="201"/>
      <c r="D8" s="201"/>
      <c r="E8" s="201"/>
      <c r="F8" s="201"/>
      <c r="G8" s="201"/>
      <c r="H8" s="201"/>
      <c r="I8" s="12" t="s">
        <v>43</v>
      </c>
      <c r="J8" s="12" t="s">
        <v>44</v>
      </c>
      <c r="K8" s="12" t="s">
        <v>43</v>
      </c>
      <c r="L8" s="12" t="s">
        <v>44</v>
      </c>
      <c r="M8" s="12" t="s">
        <v>43</v>
      </c>
      <c r="N8" s="12" t="s">
        <v>44</v>
      </c>
      <c r="O8" s="12" t="s">
        <v>43</v>
      </c>
      <c r="P8" s="12" t="s">
        <v>44</v>
      </c>
      <c r="Q8" s="63" t="s">
        <v>11</v>
      </c>
      <c r="R8" s="64" t="s">
        <v>12</v>
      </c>
      <c r="S8" s="16" t="s">
        <v>13</v>
      </c>
      <c r="T8" s="12" t="s">
        <v>43</v>
      </c>
      <c r="U8" s="12" t="s">
        <v>44</v>
      </c>
      <c r="V8" s="12" t="s">
        <v>43</v>
      </c>
      <c r="W8" s="12" t="s">
        <v>44</v>
      </c>
      <c r="X8" s="12" t="s">
        <v>43</v>
      </c>
      <c r="Y8" s="12" t="s">
        <v>44</v>
      </c>
      <c r="Z8" s="12" t="s">
        <v>43</v>
      </c>
      <c r="AA8" s="12" t="s">
        <v>44</v>
      </c>
      <c r="AB8" s="233"/>
      <c r="AC8" s="12"/>
      <c r="AD8" s="201"/>
      <c r="AE8" s="201"/>
    </row>
    <row r="9" spans="2:31" ht="96" x14ac:dyDescent="0.2">
      <c r="B9" s="1">
        <v>1</v>
      </c>
      <c r="C9" s="55" t="s">
        <v>278</v>
      </c>
      <c r="D9" s="55" t="s">
        <v>279</v>
      </c>
      <c r="E9" s="55" t="s">
        <v>280</v>
      </c>
      <c r="F9" s="55" t="s">
        <v>354</v>
      </c>
      <c r="G9" s="1" t="s">
        <v>15</v>
      </c>
      <c r="H9" s="55" t="s">
        <v>355</v>
      </c>
      <c r="I9" s="15">
        <v>50</v>
      </c>
      <c r="J9" s="14"/>
      <c r="K9" s="15">
        <v>50</v>
      </c>
      <c r="L9" s="14"/>
      <c r="M9" s="15">
        <v>50</v>
      </c>
      <c r="N9" s="14"/>
      <c r="O9" s="15">
        <v>50</v>
      </c>
      <c r="P9" s="65">
        <v>14</v>
      </c>
      <c r="Q9" s="3"/>
      <c r="R9" s="1" t="s">
        <v>16</v>
      </c>
      <c r="S9" s="3"/>
      <c r="T9" s="17"/>
      <c r="U9" s="14"/>
      <c r="V9" s="17"/>
      <c r="W9" s="14"/>
      <c r="X9" s="17"/>
      <c r="Y9" s="14"/>
      <c r="Z9" s="19">
        <v>143360000</v>
      </c>
      <c r="AA9" s="66">
        <v>81920000</v>
      </c>
      <c r="AB9" s="181">
        <f>AA9/Z9</f>
        <v>0.5714285714285714</v>
      </c>
      <c r="AC9" s="66"/>
      <c r="AD9" s="55" t="s">
        <v>356</v>
      </c>
      <c r="AE9" s="67" t="s">
        <v>357</v>
      </c>
    </row>
    <row r="10" spans="2:31" x14ac:dyDescent="0.2">
      <c r="B10" s="1"/>
      <c r="C10" s="55"/>
      <c r="D10" s="55"/>
      <c r="E10" s="55"/>
      <c r="F10" s="55"/>
      <c r="G10" s="1"/>
      <c r="H10" s="55"/>
      <c r="I10" s="15"/>
      <c r="J10" s="14"/>
      <c r="K10" s="15"/>
      <c r="L10" s="14"/>
      <c r="M10" s="15"/>
      <c r="N10" s="14"/>
      <c r="O10" s="15"/>
      <c r="P10" s="14"/>
      <c r="Q10" s="3"/>
      <c r="R10" s="3"/>
      <c r="S10" s="1"/>
      <c r="T10" s="17"/>
      <c r="U10" s="14"/>
      <c r="V10" s="17"/>
      <c r="W10" s="14"/>
      <c r="X10" s="17"/>
      <c r="Y10" s="14"/>
      <c r="Z10" s="19"/>
      <c r="AA10" s="14"/>
      <c r="AB10" s="14"/>
      <c r="AC10" s="14"/>
      <c r="AD10" s="55"/>
      <c r="AE10" s="14"/>
    </row>
    <row r="11" spans="2:31" x14ac:dyDescent="0.2">
      <c r="B11" s="1"/>
      <c r="C11" s="55"/>
      <c r="D11" s="55"/>
      <c r="E11" s="55"/>
      <c r="F11" s="4"/>
      <c r="G11" s="1"/>
      <c r="H11" s="55"/>
      <c r="I11" s="15"/>
      <c r="J11" s="14"/>
      <c r="K11" s="15"/>
      <c r="L11" s="14"/>
      <c r="M11" s="15"/>
      <c r="N11" s="14"/>
      <c r="O11" s="15"/>
      <c r="P11" s="14"/>
      <c r="Q11" s="3"/>
      <c r="R11" s="3"/>
      <c r="S11" s="1"/>
      <c r="T11" s="17"/>
      <c r="U11" s="14"/>
      <c r="V11" s="17"/>
      <c r="W11" s="14"/>
      <c r="X11" s="17"/>
      <c r="Y11" s="14"/>
      <c r="Z11" s="19"/>
      <c r="AA11" s="14"/>
      <c r="AB11" s="14"/>
      <c r="AC11" s="14"/>
      <c r="AD11" s="55"/>
      <c r="AE11" s="14"/>
    </row>
    <row r="12" spans="2:31" x14ac:dyDescent="0.2">
      <c r="B12" s="1"/>
      <c r="C12" s="55" t="s">
        <v>358</v>
      </c>
      <c r="D12" s="55"/>
      <c r="E12" s="55" t="s">
        <v>359</v>
      </c>
      <c r="F12" s="55"/>
      <c r="G12" s="1"/>
      <c r="H12" s="55"/>
      <c r="I12" s="15"/>
      <c r="J12" s="14"/>
      <c r="K12" s="15"/>
      <c r="L12" s="14"/>
      <c r="M12" s="15"/>
      <c r="N12" s="14"/>
      <c r="O12" s="15"/>
      <c r="P12" s="14"/>
      <c r="Q12" s="1"/>
      <c r="R12" s="1"/>
      <c r="S12" s="3"/>
      <c r="T12" s="17"/>
      <c r="U12" s="14"/>
      <c r="V12" s="17"/>
      <c r="W12" s="14"/>
      <c r="X12" s="17"/>
      <c r="Y12" s="14"/>
      <c r="Z12" s="19"/>
      <c r="AA12" s="14"/>
      <c r="AB12" s="14"/>
      <c r="AC12" s="14"/>
      <c r="AD12" s="55"/>
      <c r="AE12" s="14"/>
    </row>
    <row r="13" spans="2:31" ht="26" x14ac:dyDescent="0.2">
      <c r="B13" s="1"/>
      <c r="C13" s="55" t="s">
        <v>360</v>
      </c>
      <c r="D13" s="55"/>
      <c r="E13" s="55" t="s">
        <v>361</v>
      </c>
      <c r="F13" s="55"/>
      <c r="G13" s="1"/>
      <c r="H13" s="55"/>
      <c r="I13" s="15"/>
      <c r="J13" s="14"/>
      <c r="K13" s="15"/>
      <c r="L13" s="14"/>
      <c r="M13" s="15"/>
      <c r="N13" s="14"/>
      <c r="O13" s="15"/>
      <c r="P13" s="14"/>
      <c r="Q13" s="3"/>
      <c r="R13" s="1"/>
      <c r="S13" s="3"/>
      <c r="T13" s="17"/>
      <c r="U13" s="14"/>
      <c r="V13" s="17"/>
      <c r="W13" s="14"/>
      <c r="X13" s="17"/>
      <c r="Y13" s="14"/>
      <c r="Z13" s="19"/>
      <c r="AA13" s="14"/>
      <c r="AB13" s="14"/>
      <c r="AC13" s="14"/>
      <c r="AD13" s="55"/>
      <c r="AE13" s="14"/>
    </row>
  </sheetData>
  <mergeCells count="25">
    <mergeCell ref="B5:AE5"/>
    <mergeCell ref="B6:B8"/>
    <mergeCell ref="C6:C8"/>
    <mergeCell ref="D6:D8"/>
    <mergeCell ref="E6:E8"/>
    <mergeCell ref="F6:F8"/>
    <mergeCell ref="G6:G8"/>
    <mergeCell ref="H6:H8"/>
    <mergeCell ref="AB6:AB8"/>
    <mergeCell ref="E1:E4"/>
    <mergeCell ref="F1:S1"/>
    <mergeCell ref="F2:S4"/>
    <mergeCell ref="AD6:AD8"/>
    <mergeCell ref="AE6:AE8"/>
    <mergeCell ref="I7:J7"/>
    <mergeCell ref="K7:L7"/>
    <mergeCell ref="M7:N7"/>
    <mergeCell ref="O7:P7"/>
    <mergeCell ref="Q7:S7"/>
    <mergeCell ref="T7:U7"/>
    <mergeCell ref="V7:W7"/>
    <mergeCell ref="X7:Y7"/>
    <mergeCell ref="Z7:AA7"/>
    <mergeCell ref="I6:O6"/>
    <mergeCell ref="Q6:AA6"/>
  </mergeCells>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14"/>
  <sheetViews>
    <sheetView topLeftCell="U15" zoomScale="80" zoomScaleNormal="80" workbookViewId="0">
      <selection activeCell="AB11" sqref="AB11:AB14"/>
    </sheetView>
  </sheetViews>
  <sheetFormatPr baseColWidth="10" defaultColWidth="10.6640625" defaultRowHeight="15" x14ac:dyDescent="0.2"/>
  <cols>
    <col min="1" max="1" width="1.83203125" customWidth="1"/>
    <col min="2" max="2" width="5.83203125" customWidth="1"/>
    <col min="3" max="3" width="28.6640625" customWidth="1"/>
    <col min="4" max="4" width="24.6640625" customWidth="1"/>
    <col min="5" max="5" width="17.5"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1.33203125" bestFit="1" customWidth="1"/>
    <col min="18" max="18" width="18.33203125" bestFit="1" customWidth="1"/>
    <col min="19" max="19" width="11.33203125" bestFit="1" customWidth="1"/>
    <col min="20" max="21" width="14" customWidth="1"/>
    <col min="22" max="22" width="23.83203125" customWidth="1"/>
    <col min="23" max="23" width="28.83203125" customWidth="1"/>
    <col min="24" max="24" width="22.5" customWidth="1"/>
    <col min="25" max="25" width="18.5" customWidth="1"/>
    <col min="26" max="26" width="16.5" bestFit="1" customWidth="1"/>
    <col min="27" max="28" width="26" customWidth="1"/>
    <col min="29" max="29" width="27.83203125" customWidth="1"/>
    <col min="30" max="30" width="53.83203125" customWidth="1"/>
  </cols>
  <sheetData>
    <row r="1" spans="2:30" ht="16" x14ac:dyDescent="0.2">
      <c r="E1" s="213"/>
      <c r="F1" s="214" t="s">
        <v>299</v>
      </c>
      <c r="G1" s="214"/>
      <c r="H1" s="214"/>
      <c r="I1" s="214"/>
      <c r="J1" s="214"/>
      <c r="K1" s="214"/>
      <c r="L1" s="214"/>
      <c r="M1" s="214"/>
      <c r="N1" s="214"/>
      <c r="O1" s="214"/>
      <c r="P1" s="214"/>
      <c r="Q1" s="214"/>
      <c r="R1" s="214"/>
      <c r="S1" s="214"/>
      <c r="T1" s="35" t="s">
        <v>294</v>
      </c>
      <c r="U1" s="35" t="s">
        <v>301</v>
      </c>
    </row>
    <row r="2" spans="2:30" x14ac:dyDescent="0.2">
      <c r="E2" s="213"/>
      <c r="F2" s="215" t="s">
        <v>300</v>
      </c>
      <c r="G2" s="215"/>
      <c r="H2" s="215"/>
      <c r="I2" s="215"/>
      <c r="J2" s="215"/>
      <c r="K2" s="215"/>
      <c r="L2" s="215"/>
      <c r="M2" s="215"/>
      <c r="N2" s="215"/>
      <c r="O2" s="215"/>
      <c r="P2" s="215"/>
      <c r="Q2" s="215"/>
      <c r="R2" s="215"/>
      <c r="S2" s="215"/>
      <c r="T2" s="36" t="s">
        <v>295</v>
      </c>
      <c r="U2" s="37">
        <v>1</v>
      </c>
    </row>
    <row r="3" spans="2:30" x14ac:dyDescent="0.2">
      <c r="E3" s="213"/>
      <c r="F3" s="215"/>
      <c r="G3" s="215"/>
      <c r="H3" s="215"/>
      <c r="I3" s="215"/>
      <c r="J3" s="215"/>
      <c r="K3" s="215"/>
      <c r="L3" s="215"/>
      <c r="M3" s="215"/>
      <c r="N3" s="215"/>
      <c r="O3" s="215"/>
      <c r="P3" s="215"/>
      <c r="Q3" s="215"/>
      <c r="R3" s="215"/>
      <c r="S3" s="215"/>
      <c r="T3" s="36" t="s">
        <v>296</v>
      </c>
      <c r="U3" s="38">
        <v>44651</v>
      </c>
    </row>
    <row r="4" spans="2:30" x14ac:dyDescent="0.2">
      <c r="E4" s="213"/>
      <c r="F4" s="215"/>
      <c r="G4" s="215"/>
      <c r="H4" s="215"/>
      <c r="I4" s="215"/>
      <c r="J4" s="215"/>
      <c r="K4" s="215"/>
      <c r="L4" s="215"/>
      <c r="M4" s="215"/>
      <c r="N4" s="215"/>
      <c r="O4" s="215"/>
      <c r="P4" s="215"/>
      <c r="Q4" s="215"/>
      <c r="R4" s="215"/>
      <c r="S4" s="215"/>
      <c r="T4" s="36" t="s">
        <v>297</v>
      </c>
      <c r="U4" s="39" t="s">
        <v>298</v>
      </c>
    </row>
    <row r="6" spans="2:30" x14ac:dyDescent="0.2">
      <c r="B6" s="257" t="s">
        <v>0</v>
      </c>
      <c r="C6" s="257" t="s">
        <v>1</v>
      </c>
      <c r="D6" s="257" t="s">
        <v>2</v>
      </c>
      <c r="E6" s="257" t="s">
        <v>3</v>
      </c>
      <c r="F6" s="257" t="s">
        <v>4</v>
      </c>
      <c r="G6" s="257" t="s">
        <v>5</v>
      </c>
      <c r="H6" s="257" t="s">
        <v>6</v>
      </c>
      <c r="I6" s="263" t="s">
        <v>7</v>
      </c>
      <c r="J6" s="263"/>
      <c r="K6" s="264"/>
      <c r="L6" s="264"/>
      <c r="M6" s="264"/>
      <c r="N6" s="264"/>
      <c r="O6" s="264"/>
      <c r="P6" s="68"/>
      <c r="Q6" s="265" t="s">
        <v>8</v>
      </c>
      <c r="R6" s="266"/>
      <c r="S6" s="266"/>
      <c r="T6" s="266"/>
      <c r="U6" s="266"/>
      <c r="V6" s="266"/>
      <c r="W6" s="266"/>
      <c r="X6" s="266"/>
      <c r="Y6" s="266"/>
      <c r="Z6" s="266"/>
      <c r="AA6" s="263"/>
      <c r="AB6" s="231" t="s">
        <v>44</v>
      </c>
      <c r="AC6" s="257" t="s">
        <v>9</v>
      </c>
      <c r="AD6" s="257" t="s">
        <v>10</v>
      </c>
    </row>
    <row r="7" spans="2:30" x14ac:dyDescent="0.2">
      <c r="B7" s="257"/>
      <c r="C7" s="257"/>
      <c r="D7" s="257"/>
      <c r="E7" s="257"/>
      <c r="F7" s="257"/>
      <c r="G7" s="257"/>
      <c r="H7" s="257"/>
      <c r="I7" s="258">
        <v>2020</v>
      </c>
      <c r="J7" s="259"/>
      <c r="K7" s="258">
        <v>2021</v>
      </c>
      <c r="L7" s="259"/>
      <c r="M7" s="260">
        <v>2022</v>
      </c>
      <c r="N7" s="261"/>
      <c r="O7" s="257">
        <v>2023</v>
      </c>
      <c r="P7" s="257"/>
      <c r="Q7" s="260" t="s">
        <v>42</v>
      </c>
      <c r="R7" s="262"/>
      <c r="S7" s="261"/>
      <c r="T7" s="257">
        <v>2020</v>
      </c>
      <c r="U7" s="257"/>
      <c r="V7" s="257">
        <v>2021</v>
      </c>
      <c r="W7" s="257"/>
      <c r="X7" s="257">
        <v>2022</v>
      </c>
      <c r="Y7" s="257"/>
      <c r="Z7" s="257">
        <v>2023</v>
      </c>
      <c r="AA7" s="257"/>
      <c r="AB7" s="232"/>
      <c r="AC7" s="257"/>
      <c r="AD7" s="257"/>
    </row>
    <row r="8" spans="2:30" x14ac:dyDescent="0.2">
      <c r="B8" s="257"/>
      <c r="C8" s="257"/>
      <c r="D8" s="257"/>
      <c r="E8" s="257"/>
      <c r="F8" s="257"/>
      <c r="G8" s="257"/>
      <c r="H8" s="257"/>
      <c r="I8" s="69" t="s">
        <v>43</v>
      </c>
      <c r="J8" s="69" t="s">
        <v>44</v>
      </c>
      <c r="K8" s="69" t="s">
        <v>43</v>
      </c>
      <c r="L8" s="69" t="s">
        <v>44</v>
      </c>
      <c r="M8" s="69" t="s">
        <v>43</v>
      </c>
      <c r="N8" s="69" t="s">
        <v>44</v>
      </c>
      <c r="O8" s="69" t="s">
        <v>43</v>
      </c>
      <c r="P8" s="69" t="s">
        <v>44</v>
      </c>
      <c r="Q8" s="70" t="s">
        <v>11</v>
      </c>
      <c r="R8" s="71" t="s">
        <v>12</v>
      </c>
      <c r="S8" s="71" t="s">
        <v>13</v>
      </c>
      <c r="T8" s="69" t="s">
        <v>43</v>
      </c>
      <c r="U8" s="69" t="s">
        <v>44</v>
      </c>
      <c r="V8" s="69" t="s">
        <v>43</v>
      </c>
      <c r="W8" s="69" t="s">
        <v>44</v>
      </c>
      <c r="X8" s="69" t="s">
        <v>43</v>
      </c>
      <c r="Y8" s="69" t="s">
        <v>44</v>
      </c>
      <c r="Z8" s="69" t="s">
        <v>43</v>
      </c>
      <c r="AA8" s="72" t="s">
        <v>44</v>
      </c>
      <c r="AB8" s="233"/>
      <c r="AC8" s="257"/>
      <c r="AD8" s="257"/>
    </row>
    <row r="9" spans="2:30" ht="159" customHeight="1" x14ac:dyDescent="0.2">
      <c r="B9" s="73">
        <v>1</v>
      </c>
      <c r="C9" s="74" t="s">
        <v>14</v>
      </c>
      <c r="D9" s="75" t="s">
        <v>260</v>
      </c>
      <c r="E9" s="75" t="s">
        <v>261</v>
      </c>
      <c r="F9" s="74" t="s">
        <v>262</v>
      </c>
      <c r="G9" s="73" t="s">
        <v>15</v>
      </c>
      <c r="H9" s="74" t="s">
        <v>263</v>
      </c>
      <c r="I9" s="73">
        <v>0</v>
      </c>
      <c r="J9" s="76"/>
      <c r="K9" s="73">
        <v>20</v>
      </c>
      <c r="L9" s="73">
        <v>12</v>
      </c>
      <c r="M9" s="73">
        <v>20</v>
      </c>
      <c r="N9" s="73">
        <v>12</v>
      </c>
      <c r="O9" s="73">
        <v>20</v>
      </c>
      <c r="P9" s="73">
        <v>3</v>
      </c>
      <c r="Q9" s="76"/>
      <c r="R9" s="76"/>
      <c r="S9" s="73" t="s">
        <v>16</v>
      </c>
      <c r="T9" s="77">
        <v>0</v>
      </c>
      <c r="U9" s="76"/>
      <c r="V9" s="78">
        <f>16000000-2800000</f>
        <v>13200000</v>
      </c>
      <c r="W9" s="79">
        <f>6600000+3091667+3091667</f>
        <v>12783334</v>
      </c>
      <c r="X9" s="80">
        <v>28850000</v>
      </c>
      <c r="Y9" s="79">
        <v>28850000</v>
      </c>
      <c r="Z9" s="77">
        <f>+'[5]PLAN DE ACCION'!S8</f>
        <v>16000000</v>
      </c>
      <c r="AA9" s="79">
        <v>6400000</v>
      </c>
      <c r="AB9" s="185">
        <f t="shared" ref="AB9:AB14" si="0">AA9/Z9</f>
        <v>0.4</v>
      </c>
      <c r="AC9" s="81" t="s">
        <v>264</v>
      </c>
      <c r="AD9" s="82" t="s">
        <v>362</v>
      </c>
    </row>
    <row r="10" spans="2:30" ht="263.25" customHeight="1" x14ac:dyDescent="0.2">
      <c r="B10" s="73">
        <v>2</v>
      </c>
      <c r="C10" s="74" t="s">
        <v>14</v>
      </c>
      <c r="D10" s="75" t="s">
        <v>265</v>
      </c>
      <c r="E10" s="75" t="s">
        <v>266</v>
      </c>
      <c r="F10" s="74" t="s">
        <v>267</v>
      </c>
      <c r="G10" s="73" t="s">
        <v>15</v>
      </c>
      <c r="H10" s="74" t="s">
        <v>268</v>
      </c>
      <c r="I10" s="83">
        <v>0</v>
      </c>
      <c r="J10" s="84"/>
      <c r="K10" s="85">
        <v>1</v>
      </c>
      <c r="L10" s="83">
        <v>1</v>
      </c>
      <c r="M10" s="85">
        <v>1</v>
      </c>
      <c r="N10" s="83">
        <v>1</v>
      </c>
      <c r="O10" s="85">
        <v>1</v>
      </c>
      <c r="P10" s="83">
        <v>0.1</v>
      </c>
      <c r="Q10" s="84"/>
      <c r="R10" s="84"/>
      <c r="S10" s="83" t="s">
        <v>16</v>
      </c>
      <c r="T10" s="86">
        <v>0</v>
      </c>
      <c r="U10" s="84"/>
      <c r="V10" s="87">
        <v>47000000</v>
      </c>
      <c r="W10" s="87"/>
      <c r="X10" s="88">
        <v>91300000</v>
      </c>
      <c r="Y10" s="89">
        <v>43713400</v>
      </c>
      <c r="Z10" s="17">
        <v>100000000</v>
      </c>
      <c r="AA10" s="186">
        <v>39718400</v>
      </c>
      <c r="AB10" s="185">
        <f t="shared" si="0"/>
        <v>0.39718399999999998</v>
      </c>
      <c r="AC10" s="90" t="s">
        <v>264</v>
      </c>
      <c r="AD10" s="91" t="s">
        <v>363</v>
      </c>
    </row>
    <row r="11" spans="2:30" ht="221" x14ac:dyDescent="0.2">
      <c r="B11" s="73">
        <v>3</v>
      </c>
      <c r="C11" s="74" t="s">
        <v>14</v>
      </c>
      <c r="D11" s="92" t="s">
        <v>269</v>
      </c>
      <c r="E11" s="92" t="s">
        <v>270</v>
      </c>
      <c r="F11" s="74" t="s">
        <v>267</v>
      </c>
      <c r="G11" s="73" t="s">
        <v>15</v>
      </c>
      <c r="H11" s="74" t="s">
        <v>268</v>
      </c>
      <c r="I11" s="73">
        <v>0</v>
      </c>
      <c r="J11" s="76"/>
      <c r="K11" s="93">
        <v>1</v>
      </c>
      <c r="L11" s="73">
        <v>1</v>
      </c>
      <c r="M11" s="93">
        <v>1</v>
      </c>
      <c r="N11" s="73">
        <v>1</v>
      </c>
      <c r="O11" s="93">
        <v>1</v>
      </c>
      <c r="P11" s="73">
        <v>0.25</v>
      </c>
      <c r="Q11" s="76"/>
      <c r="R11" s="76"/>
      <c r="S11" s="73" t="s">
        <v>16</v>
      </c>
      <c r="T11" s="77">
        <v>0</v>
      </c>
      <c r="U11" s="76"/>
      <c r="V11" s="78">
        <v>90000000</v>
      </c>
      <c r="W11" s="78">
        <v>88287800</v>
      </c>
      <c r="X11" s="80">
        <v>90000000</v>
      </c>
      <c r="Y11" s="94">
        <v>59797533</v>
      </c>
      <c r="Z11" s="77">
        <v>101400000</v>
      </c>
      <c r="AA11" s="79">
        <v>16100000</v>
      </c>
      <c r="AB11" s="184">
        <f t="shared" si="0"/>
        <v>0.15877712031558186</v>
      </c>
      <c r="AC11" s="81" t="s">
        <v>264</v>
      </c>
      <c r="AD11" s="82" t="s">
        <v>364</v>
      </c>
    </row>
    <row r="12" spans="2:30" ht="404" x14ac:dyDescent="0.2">
      <c r="B12" s="73">
        <v>4</v>
      </c>
      <c r="C12" s="74" t="s">
        <v>14</v>
      </c>
      <c r="D12" s="92" t="s">
        <v>271</v>
      </c>
      <c r="E12" s="92" t="s">
        <v>272</v>
      </c>
      <c r="F12" s="74" t="s">
        <v>273</v>
      </c>
      <c r="G12" s="73" t="s">
        <v>15</v>
      </c>
      <c r="H12" s="74" t="s">
        <v>268</v>
      </c>
      <c r="I12" s="73">
        <v>0</v>
      </c>
      <c r="J12" s="76"/>
      <c r="K12" s="93">
        <v>1</v>
      </c>
      <c r="L12" s="73">
        <v>1</v>
      </c>
      <c r="M12" s="93">
        <v>1</v>
      </c>
      <c r="N12" s="73">
        <v>1</v>
      </c>
      <c r="O12" s="93">
        <v>1</v>
      </c>
      <c r="P12" s="73">
        <v>0.15</v>
      </c>
      <c r="Q12" s="76"/>
      <c r="R12" s="76"/>
      <c r="S12" s="73" t="s">
        <v>16</v>
      </c>
      <c r="T12" s="77">
        <v>0</v>
      </c>
      <c r="U12" s="76"/>
      <c r="V12" s="78">
        <f>25000000+427488389</f>
        <v>452488389</v>
      </c>
      <c r="W12" s="78">
        <v>451488011</v>
      </c>
      <c r="X12" s="88">
        <v>741428751</v>
      </c>
      <c r="Y12" s="95">
        <v>732240134</v>
      </c>
      <c r="Z12" s="77">
        <v>297700000</v>
      </c>
      <c r="AA12" s="79">
        <v>30000000</v>
      </c>
      <c r="AB12" s="184">
        <f t="shared" si="0"/>
        <v>0.10077258985555929</v>
      </c>
      <c r="AC12" s="81" t="s">
        <v>264</v>
      </c>
      <c r="AD12" s="96" t="s">
        <v>365</v>
      </c>
    </row>
    <row r="13" spans="2:30" ht="344" x14ac:dyDescent="0.2">
      <c r="B13" s="73">
        <v>5</v>
      </c>
      <c r="C13" s="74" t="s">
        <v>14</v>
      </c>
      <c r="D13" s="92" t="s">
        <v>274</v>
      </c>
      <c r="E13" s="92" t="s">
        <v>275</v>
      </c>
      <c r="F13" s="92" t="s">
        <v>273</v>
      </c>
      <c r="G13" s="73" t="s">
        <v>15</v>
      </c>
      <c r="H13" s="74" t="s">
        <v>268</v>
      </c>
      <c r="I13" s="73">
        <v>0</v>
      </c>
      <c r="J13" s="76"/>
      <c r="K13" s="93">
        <v>1</v>
      </c>
      <c r="L13" s="73">
        <v>1</v>
      </c>
      <c r="M13" s="93">
        <v>1</v>
      </c>
      <c r="N13" s="73">
        <v>1</v>
      </c>
      <c r="O13" s="93">
        <v>1</v>
      </c>
      <c r="P13" s="73">
        <v>0.3</v>
      </c>
      <c r="Q13" s="76"/>
      <c r="R13" s="76"/>
      <c r="S13" s="73" t="s">
        <v>16</v>
      </c>
      <c r="T13" s="77">
        <v>0</v>
      </c>
      <c r="U13" s="76"/>
      <c r="V13" s="78">
        <f>98000000-13200000</f>
        <v>84800000</v>
      </c>
      <c r="W13" s="78">
        <v>93951500</v>
      </c>
      <c r="X13" s="80">
        <v>244392519</v>
      </c>
      <c r="Y13" s="95">
        <v>239392518</v>
      </c>
      <c r="Z13" s="77">
        <v>209300000</v>
      </c>
      <c r="AA13" s="79">
        <v>25600000</v>
      </c>
      <c r="AB13" s="184">
        <f t="shared" si="0"/>
        <v>0.12231247013855709</v>
      </c>
      <c r="AC13" s="81" t="s">
        <v>264</v>
      </c>
      <c r="AD13" s="97" t="s">
        <v>366</v>
      </c>
    </row>
    <row r="14" spans="2:30" ht="267.75" customHeight="1" x14ac:dyDescent="0.2">
      <c r="B14" s="73">
        <v>6</v>
      </c>
      <c r="C14" s="74" t="s">
        <v>14</v>
      </c>
      <c r="D14" s="92" t="s">
        <v>276</v>
      </c>
      <c r="E14" s="92" t="s">
        <v>277</v>
      </c>
      <c r="F14" s="92" t="s">
        <v>273</v>
      </c>
      <c r="G14" s="73" t="s">
        <v>15</v>
      </c>
      <c r="H14" s="74" t="s">
        <v>268</v>
      </c>
      <c r="I14" s="73">
        <v>0</v>
      </c>
      <c r="J14" s="76"/>
      <c r="K14" s="93">
        <v>1</v>
      </c>
      <c r="L14" s="73">
        <v>1</v>
      </c>
      <c r="M14" s="93">
        <v>1</v>
      </c>
      <c r="N14" s="73">
        <v>1</v>
      </c>
      <c r="O14" s="93">
        <v>1</v>
      </c>
      <c r="P14" s="73">
        <v>0.25</v>
      </c>
      <c r="Q14" s="76"/>
      <c r="R14" s="76"/>
      <c r="S14" s="73" t="s">
        <v>16</v>
      </c>
      <c r="T14" s="77">
        <v>0</v>
      </c>
      <c r="U14" s="76"/>
      <c r="V14" s="98">
        <f>3526539574+1094950670.01</f>
        <v>4621490244.0100002</v>
      </c>
      <c r="W14" s="98">
        <v>3361086793.25</v>
      </c>
      <c r="X14" s="99">
        <v>7354699993.5699997</v>
      </c>
      <c r="Y14" s="100">
        <v>6540359842.8400002</v>
      </c>
      <c r="Z14" s="77">
        <v>5482888546.4300003</v>
      </c>
      <c r="AA14" s="79">
        <v>963925106.42999995</v>
      </c>
      <c r="AB14" s="184">
        <f t="shared" si="0"/>
        <v>0.17580607343507421</v>
      </c>
      <c r="AC14" s="81" t="s">
        <v>264</v>
      </c>
      <c r="AD14" s="101" t="s">
        <v>367</v>
      </c>
    </row>
  </sheetData>
  <mergeCells count="24">
    <mergeCell ref="B6:B8"/>
    <mergeCell ref="C6:C8"/>
    <mergeCell ref="D6:D8"/>
    <mergeCell ref="E6:E8"/>
    <mergeCell ref="F6:F8"/>
    <mergeCell ref="G6:G8"/>
    <mergeCell ref="H6:H8"/>
    <mergeCell ref="E1:E4"/>
    <mergeCell ref="F1:S1"/>
    <mergeCell ref="F2:S4"/>
    <mergeCell ref="AC6:AC8"/>
    <mergeCell ref="AD6:AD8"/>
    <mergeCell ref="I7:J7"/>
    <mergeCell ref="K7:L7"/>
    <mergeCell ref="M7:N7"/>
    <mergeCell ref="O7:P7"/>
    <mergeCell ref="Q7:S7"/>
    <mergeCell ref="T7:U7"/>
    <mergeCell ref="V7:W7"/>
    <mergeCell ref="X7:Y7"/>
    <mergeCell ref="Z7:AA7"/>
    <mergeCell ref="I6:O6"/>
    <mergeCell ref="Q6:AA6"/>
    <mergeCell ref="AB6:AB8"/>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2"/>
  <sheetViews>
    <sheetView topLeftCell="Q1" zoomScale="80" zoomScaleNormal="80" workbookViewId="0">
      <selection activeCell="AB6" sqref="AB6:AB9"/>
    </sheetView>
  </sheetViews>
  <sheetFormatPr baseColWidth="10" defaultColWidth="10.6640625" defaultRowHeight="15" x14ac:dyDescent="0.2"/>
  <cols>
    <col min="1" max="1" width="1.83203125" customWidth="1"/>
    <col min="2" max="2" width="5.83203125" customWidth="1"/>
    <col min="3" max="3" width="28.6640625" customWidth="1"/>
    <col min="4" max="4" width="30.83203125" customWidth="1"/>
    <col min="5" max="5" width="35.33203125" customWidth="1"/>
    <col min="6" max="6" width="14.5" customWidth="1"/>
    <col min="7" max="7" width="13.83203125" bestFit="1" customWidth="1"/>
    <col min="8" max="8" width="16.1640625" customWidth="1"/>
    <col min="9" max="9" width="8.6640625" customWidth="1"/>
    <col min="10" max="10" width="9.83203125" customWidth="1"/>
    <col min="11" max="11" width="8.33203125" customWidth="1"/>
    <col min="12" max="12" width="10.1640625" customWidth="1"/>
    <col min="13" max="13" width="8.1640625" customWidth="1"/>
    <col min="14" max="14" width="9.5" customWidth="1"/>
    <col min="15" max="15" width="7.5" customWidth="1"/>
    <col min="16" max="16" width="9.6640625" customWidth="1"/>
    <col min="17" max="17" width="22.1640625" bestFit="1" customWidth="1"/>
    <col min="18" max="18" width="19.33203125" bestFit="1" customWidth="1"/>
    <col min="19" max="19" width="12.1640625" bestFit="1" customWidth="1"/>
    <col min="20" max="27" width="14" customWidth="1"/>
    <col min="28" max="28" width="27.83203125" customWidth="1"/>
    <col min="29" max="29" width="28.5" customWidth="1"/>
    <col min="30" max="30" width="36.83203125" customWidth="1"/>
  </cols>
  <sheetData>
    <row r="1" spans="2:30" ht="16" x14ac:dyDescent="0.2">
      <c r="E1" s="213"/>
      <c r="F1" s="214" t="s">
        <v>299</v>
      </c>
      <c r="G1" s="214"/>
      <c r="H1" s="214"/>
      <c r="I1" s="214"/>
      <c r="J1" s="214"/>
      <c r="K1" s="214"/>
      <c r="L1" s="214"/>
      <c r="M1" s="214"/>
      <c r="N1" s="214"/>
      <c r="O1" s="214"/>
      <c r="P1" s="214"/>
      <c r="Q1" s="214"/>
      <c r="R1" s="214"/>
      <c r="S1" s="214"/>
      <c r="T1" s="35" t="s">
        <v>294</v>
      </c>
      <c r="U1" s="35" t="s">
        <v>301</v>
      </c>
    </row>
    <row r="2" spans="2:30" x14ac:dyDescent="0.2">
      <c r="E2" s="213"/>
      <c r="F2" s="215" t="s">
        <v>300</v>
      </c>
      <c r="G2" s="215"/>
      <c r="H2" s="215"/>
      <c r="I2" s="215"/>
      <c r="J2" s="215"/>
      <c r="K2" s="215"/>
      <c r="L2" s="215"/>
      <c r="M2" s="215"/>
      <c r="N2" s="215"/>
      <c r="O2" s="215"/>
      <c r="P2" s="215"/>
      <c r="Q2" s="215"/>
      <c r="R2" s="215"/>
      <c r="S2" s="215"/>
      <c r="T2" s="36" t="s">
        <v>295</v>
      </c>
      <c r="U2" s="37">
        <v>1</v>
      </c>
    </row>
    <row r="3" spans="2:30" x14ac:dyDescent="0.2">
      <c r="E3" s="213"/>
      <c r="F3" s="215"/>
      <c r="G3" s="215"/>
      <c r="H3" s="215"/>
      <c r="I3" s="215"/>
      <c r="J3" s="215"/>
      <c r="K3" s="215"/>
      <c r="L3" s="215"/>
      <c r="M3" s="215"/>
      <c r="N3" s="215"/>
      <c r="O3" s="215"/>
      <c r="P3" s="215"/>
      <c r="Q3" s="215"/>
      <c r="R3" s="215"/>
      <c r="S3" s="215"/>
      <c r="T3" s="36" t="s">
        <v>296</v>
      </c>
      <c r="U3" s="38">
        <v>44651</v>
      </c>
    </row>
    <row r="4" spans="2:30" ht="20.5" customHeight="1" x14ac:dyDescent="0.2">
      <c r="E4" s="213"/>
      <c r="F4" s="215"/>
      <c r="G4" s="215"/>
      <c r="H4" s="215"/>
      <c r="I4" s="215"/>
      <c r="J4" s="215"/>
      <c r="K4" s="215"/>
      <c r="L4" s="215"/>
      <c r="M4" s="215"/>
      <c r="N4" s="215"/>
      <c r="O4" s="215"/>
      <c r="P4" s="215"/>
      <c r="Q4" s="215"/>
      <c r="R4" s="215"/>
      <c r="S4" s="215"/>
      <c r="T4" s="36" t="s">
        <v>297</v>
      </c>
      <c r="U4" s="39" t="s">
        <v>298</v>
      </c>
    </row>
    <row r="6" spans="2:30" x14ac:dyDescent="0.2">
      <c r="B6" s="201" t="s">
        <v>0</v>
      </c>
      <c r="C6" s="201" t="s">
        <v>1</v>
      </c>
      <c r="D6" s="201" t="s">
        <v>2</v>
      </c>
      <c r="E6" s="201" t="s">
        <v>3</v>
      </c>
      <c r="F6" s="201" t="s">
        <v>4</v>
      </c>
      <c r="G6" s="201" t="s">
        <v>5</v>
      </c>
      <c r="H6" s="201" t="s">
        <v>6</v>
      </c>
      <c r="I6" s="208" t="s">
        <v>7</v>
      </c>
      <c r="J6" s="208"/>
      <c r="K6" s="230"/>
      <c r="L6" s="230"/>
      <c r="M6" s="230"/>
      <c r="N6" s="230"/>
      <c r="O6" s="230"/>
      <c r="P6" s="18"/>
      <c r="Q6" s="206" t="s">
        <v>8</v>
      </c>
      <c r="R6" s="207"/>
      <c r="S6" s="207"/>
      <c r="T6" s="207"/>
      <c r="U6" s="207"/>
      <c r="V6" s="207"/>
      <c r="W6" s="207"/>
      <c r="X6" s="207"/>
      <c r="Y6" s="207"/>
      <c r="Z6" s="207"/>
      <c r="AA6" s="208"/>
      <c r="AB6" s="210" t="s">
        <v>44</v>
      </c>
      <c r="AC6" s="201" t="s">
        <v>9</v>
      </c>
      <c r="AD6" s="201" t="s">
        <v>10</v>
      </c>
    </row>
    <row r="7" spans="2:30" x14ac:dyDescent="0.2">
      <c r="B7" s="201"/>
      <c r="C7" s="201"/>
      <c r="D7" s="201"/>
      <c r="E7" s="201"/>
      <c r="F7" s="201"/>
      <c r="G7" s="201"/>
      <c r="H7" s="201"/>
      <c r="I7" s="202">
        <v>2020</v>
      </c>
      <c r="J7" s="203"/>
      <c r="K7" s="202">
        <v>2021</v>
      </c>
      <c r="L7" s="203"/>
      <c r="M7" s="204">
        <v>2022</v>
      </c>
      <c r="N7" s="205"/>
      <c r="O7" s="201">
        <v>2023</v>
      </c>
      <c r="P7" s="201"/>
      <c r="Q7" s="204" t="s">
        <v>42</v>
      </c>
      <c r="R7" s="209"/>
      <c r="S7" s="205"/>
      <c r="T7" s="201">
        <v>2020</v>
      </c>
      <c r="U7" s="201"/>
      <c r="V7" s="201">
        <v>2021</v>
      </c>
      <c r="W7" s="201"/>
      <c r="X7" s="201">
        <v>2022</v>
      </c>
      <c r="Y7" s="201"/>
      <c r="Z7" s="201">
        <v>2023</v>
      </c>
      <c r="AA7" s="201"/>
      <c r="AB7" s="211"/>
      <c r="AC7" s="201"/>
      <c r="AD7" s="201"/>
    </row>
    <row r="8" spans="2:30" x14ac:dyDescent="0.2">
      <c r="B8" s="201"/>
      <c r="C8" s="201"/>
      <c r="D8" s="201"/>
      <c r="E8" s="201"/>
      <c r="F8" s="201"/>
      <c r="G8" s="201"/>
      <c r="H8" s="201"/>
      <c r="I8" s="12" t="s">
        <v>43</v>
      </c>
      <c r="J8" s="12" t="s">
        <v>44</v>
      </c>
      <c r="K8" s="12" t="s">
        <v>43</v>
      </c>
      <c r="L8" s="12" t="s">
        <v>44</v>
      </c>
      <c r="M8" s="12" t="s">
        <v>43</v>
      </c>
      <c r="N8" s="12" t="s">
        <v>44</v>
      </c>
      <c r="O8" s="12" t="s">
        <v>43</v>
      </c>
      <c r="P8" s="12" t="s">
        <v>44</v>
      </c>
      <c r="Q8" s="13" t="s">
        <v>241</v>
      </c>
      <c r="R8" s="16" t="s">
        <v>12</v>
      </c>
      <c r="S8" s="16" t="s">
        <v>13</v>
      </c>
      <c r="T8" s="12" t="s">
        <v>43</v>
      </c>
      <c r="U8" s="12" t="s">
        <v>44</v>
      </c>
      <c r="V8" s="12" t="s">
        <v>43</v>
      </c>
      <c r="W8" s="12" t="s">
        <v>44</v>
      </c>
      <c r="X8" s="12" t="s">
        <v>43</v>
      </c>
      <c r="Y8" s="12" t="s">
        <v>44</v>
      </c>
      <c r="Z8" s="12" t="s">
        <v>43</v>
      </c>
      <c r="AA8" s="12" t="s">
        <v>44</v>
      </c>
      <c r="AB8" s="212"/>
      <c r="AC8" s="201"/>
      <c r="AD8" s="201"/>
    </row>
    <row r="9" spans="2:30" ht="153.75" customHeight="1" x14ac:dyDescent="0.2">
      <c r="B9" s="27">
        <v>1</v>
      </c>
      <c r="C9" s="4" t="s">
        <v>14</v>
      </c>
      <c r="D9" s="6" t="s">
        <v>242</v>
      </c>
      <c r="E9" s="6" t="s">
        <v>243</v>
      </c>
      <c r="F9" s="4" t="s">
        <v>244</v>
      </c>
      <c r="G9" s="1" t="s">
        <v>15</v>
      </c>
      <c r="H9" s="4" t="s">
        <v>245</v>
      </c>
      <c r="I9" s="15">
        <f>+'[6]PLAN DE ACCION'!I8</f>
        <v>0</v>
      </c>
      <c r="J9" s="14"/>
      <c r="K9" s="15">
        <v>500</v>
      </c>
      <c r="L9" s="14"/>
      <c r="M9" s="15">
        <v>500</v>
      </c>
      <c r="N9" s="14"/>
      <c r="O9" s="15">
        <v>500</v>
      </c>
      <c r="P9" s="15">
        <v>580</v>
      </c>
      <c r="Q9" s="30"/>
      <c r="R9" s="30"/>
      <c r="S9" s="1" t="s">
        <v>16</v>
      </c>
      <c r="T9" s="58">
        <f>+'[6]PLAN DE ACCION'!P8</f>
        <v>0</v>
      </c>
      <c r="U9" s="14"/>
      <c r="V9" s="58">
        <f>+'[6]PLAN DE ACCION'!Q8</f>
        <v>5000000</v>
      </c>
      <c r="W9" s="14"/>
      <c r="X9" s="58">
        <f>+'[6]PLAN DE ACCION'!R8</f>
        <v>5000000</v>
      </c>
      <c r="Y9" s="14"/>
      <c r="Z9" s="59">
        <v>67000000</v>
      </c>
      <c r="AA9" s="59">
        <v>46850000</v>
      </c>
      <c r="AB9" s="190">
        <v>1</v>
      </c>
      <c r="AC9" s="30" t="s">
        <v>246</v>
      </c>
      <c r="AD9" s="57" t="s">
        <v>350</v>
      </c>
    </row>
    <row r="10" spans="2:30" ht="351.75" customHeight="1" x14ac:dyDescent="0.2">
      <c r="B10" s="8">
        <v>2</v>
      </c>
      <c r="C10" s="55" t="s">
        <v>247</v>
      </c>
      <c r="D10" s="5" t="s">
        <v>248</v>
      </c>
      <c r="E10" s="5" t="s">
        <v>249</v>
      </c>
      <c r="F10" s="55" t="s">
        <v>250</v>
      </c>
      <c r="G10" s="21" t="s">
        <v>15</v>
      </c>
      <c r="H10" s="55" t="s">
        <v>251</v>
      </c>
      <c r="I10" s="15">
        <v>0</v>
      </c>
      <c r="J10" s="14"/>
      <c r="K10" s="15">
        <v>30</v>
      </c>
      <c r="L10" s="14"/>
      <c r="M10" s="15">
        <v>35</v>
      </c>
      <c r="N10" s="14"/>
      <c r="O10" s="15">
        <v>40</v>
      </c>
      <c r="P10" s="15">
        <v>35</v>
      </c>
      <c r="Q10" s="31"/>
      <c r="R10" s="31"/>
      <c r="S10" s="21" t="s">
        <v>16</v>
      </c>
      <c r="T10" s="58" t="str">
        <f>+'[6]PLAN DE ACCION'!P9</f>
        <v xml:space="preserve"> $ - </v>
      </c>
      <c r="U10" s="14"/>
      <c r="V10" s="58">
        <f>+'[6]PLAN DE ACCION'!Q9</f>
        <v>25200000</v>
      </c>
      <c r="W10" s="14"/>
      <c r="X10" s="58">
        <f>+'[6]PLAN DE ACCION'!R9</f>
        <v>25200000</v>
      </c>
      <c r="Y10" s="14"/>
      <c r="Z10" s="58">
        <v>77000000</v>
      </c>
      <c r="AA10" s="40">
        <v>40746666</v>
      </c>
      <c r="AB10" s="189">
        <v>0.88</v>
      </c>
      <c r="AC10" s="31" t="s">
        <v>246</v>
      </c>
      <c r="AD10" s="57" t="s">
        <v>351</v>
      </c>
    </row>
    <row r="11" spans="2:30" ht="230.25" customHeight="1" x14ac:dyDescent="0.2">
      <c r="B11" s="2">
        <v>3</v>
      </c>
      <c r="C11" s="55" t="s">
        <v>14</v>
      </c>
      <c r="D11" s="55" t="s">
        <v>252</v>
      </c>
      <c r="E11" s="55" t="s">
        <v>252</v>
      </c>
      <c r="F11" s="55" t="s">
        <v>253</v>
      </c>
      <c r="G11" s="2" t="s">
        <v>15</v>
      </c>
      <c r="H11" s="55" t="s">
        <v>254</v>
      </c>
      <c r="I11" s="15">
        <v>1</v>
      </c>
      <c r="J11" s="14"/>
      <c r="K11" s="15">
        <v>1</v>
      </c>
      <c r="L11" s="14"/>
      <c r="M11" s="15">
        <v>1</v>
      </c>
      <c r="N11" s="14"/>
      <c r="O11" s="15">
        <v>1</v>
      </c>
      <c r="P11" s="15">
        <v>1</v>
      </c>
      <c r="Q11" s="2"/>
      <c r="R11" s="32" t="s">
        <v>255</v>
      </c>
      <c r="S11" s="21" t="s">
        <v>16</v>
      </c>
      <c r="T11" s="58" t="str">
        <f>+'[6]PLAN DE ACCION'!P10</f>
        <v xml:space="preserve"> $ -   </v>
      </c>
      <c r="U11" s="14"/>
      <c r="V11" s="58">
        <f>+'[6]PLAN DE ACCION'!Q10</f>
        <v>2500000</v>
      </c>
      <c r="W11" s="14"/>
      <c r="X11" s="58">
        <f>+'[6]PLAN DE ACCION'!R10</f>
        <v>3000000</v>
      </c>
      <c r="Y11" s="14"/>
      <c r="Z11" s="58">
        <v>4000000</v>
      </c>
      <c r="AA11" s="60">
        <v>2500000</v>
      </c>
      <c r="AB11" s="187">
        <v>0.63</v>
      </c>
      <c r="AC11" s="10" t="s">
        <v>246</v>
      </c>
      <c r="AD11" s="61" t="s">
        <v>352</v>
      </c>
    </row>
    <row r="12" spans="2:30" ht="213.75" customHeight="1" x14ac:dyDescent="0.2">
      <c r="B12" s="2">
        <v>4</v>
      </c>
      <c r="C12" s="55" t="s">
        <v>14</v>
      </c>
      <c r="D12" s="55" t="s">
        <v>256</v>
      </c>
      <c r="E12" s="55" t="s">
        <v>257</v>
      </c>
      <c r="F12" s="55" t="s">
        <v>258</v>
      </c>
      <c r="G12" s="2" t="s">
        <v>15</v>
      </c>
      <c r="H12" s="55" t="s">
        <v>259</v>
      </c>
      <c r="I12" s="15">
        <v>0</v>
      </c>
      <c r="J12" s="14"/>
      <c r="K12" s="15">
        <v>3</v>
      </c>
      <c r="L12" s="14"/>
      <c r="M12" s="15">
        <v>3</v>
      </c>
      <c r="N12" s="14"/>
      <c r="O12" s="15">
        <v>3</v>
      </c>
      <c r="P12" s="15">
        <v>1</v>
      </c>
      <c r="Q12" s="2"/>
      <c r="R12" s="2"/>
      <c r="S12" s="2" t="s">
        <v>16</v>
      </c>
      <c r="T12" s="58">
        <f>+'[6]PLAN DE ACCION'!P11</f>
        <v>5000000</v>
      </c>
      <c r="U12" s="14"/>
      <c r="V12" s="58">
        <f>+'[6]PLAN DE ACCION'!Q11</f>
        <v>5600000</v>
      </c>
      <c r="W12" s="14"/>
      <c r="X12" s="58">
        <f>+'[6]PLAN DE ACCION'!R11</f>
        <v>6000000</v>
      </c>
      <c r="Y12" s="14"/>
      <c r="Z12" s="58">
        <v>6500000</v>
      </c>
      <c r="AA12" s="60">
        <v>3000000</v>
      </c>
      <c r="AB12" s="188">
        <v>0.41</v>
      </c>
      <c r="AC12" s="10" t="s">
        <v>246</v>
      </c>
      <c r="AD12" s="62" t="s">
        <v>353</v>
      </c>
    </row>
  </sheetData>
  <mergeCells count="24">
    <mergeCell ref="B6:B8"/>
    <mergeCell ref="C6:C8"/>
    <mergeCell ref="D6:D8"/>
    <mergeCell ref="E6:E8"/>
    <mergeCell ref="F6:F8"/>
    <mergeCell ref="G6:G8"/>
    <mergeCell ref="H6:H8"/>
    <mergeCell ref="E1:E4"/>
    <mergeCell ref="F1:S1"/>
    <mergeCell ref="F2:S4"/>
    <mergeCell ref="AD6:AD8"/>
    <mergeCell ref="AC6:AC8"/>
    <mergeCell ref="I7:J7"/>
    <mergeCell ref="K7:L7"/>
    <mergeCell ref="M7:N7"/>
    <mergeCell ref="O7:P7"/>
    <mergeCell ref="Q7:S7"/>
    <mergeCell ref="T7:U7"/>
    <mergeCell ref="V7:W7"/>
    <mergeCell ref="X7:Y7"/>
    <mergeCell ref="Z7:AA7"/>
    <mergeCell ref="I6:O6"/>
    <mergeCell ref="Q6:AA6"/>
    <mergeCell ref="AB6:AB8"/>
  </mergeCells>
  <hyperlinks>
    <hyperlink ref="AD11" display="https://view.officeapps.live.com/op/view.aspx?src=https%3A%2F%2Fquindio.gov.co%2Fmedios%2FESTRATEGIA_DE_PARTICIPACI%25C3%2593N_2023_v1_1.xlsx&amp;wdOrigin=BROWSELINK _x000a__x000a_Se hace la claridad que dicha actividad hace parte de la meta Servicios como apoyo a estrat" xr:uid="{00000000-0004-0000-0800-000000000000}"/>
  </hyperlinks>
  <pageMargins left="0.7" right="0.7" top="0.75" bottom="0.75" header="0.3" footer="0.3"/>
  <pageSetup paperSize="9"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15</vt:i4>
      </vt:variant>
    </vt:vector>
  </HeadingPairs>
  <TitlesOfParts>
    <vt:vector size="15" baseType="lpstr">
      <vt:lpstr>Oficina Privada</vt:lpstr>
      <vt:lpstr>Sec Planeación</vt:lpstr>
      <vt:lpstr>Sec Tic</vt:lpstr>
      <vt:lpstr>Sec Agricultura</vt:lpstr>
      <vt:lpstr>Sec Aguas e Infra</vt:lpstr>
      <vt:lpstr>Sec Cultura</vt:lpstr>
      <vt:lpstr>Sec Educación</vt:lpstr>
      <vt:lpstr>Sec Familia</vt:lpstr>
      <vt:lpstr>Sec Interior</vt:lpstr>
      <vt:lpstr>Sec Salud</vt:lpstr>
      <vt:lpstr>Sec Turismo, Ind y Com</vt:lpstr>
      <vt:lpstr>Sec Administrativa</vt:lpstr>
      <vt:lpstr>Sec Hacienda</vt:lpstr>
      <vt:lpstr>Sec Jurídica y contratación</vt:lpstr>
      <vt:lpstr>Sec Representación Judicial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dc:creator>
  <cp:lastModifiedBy>Microsoft Office User</cp:lastModifiedBy>
  <dcterms:created xsi:type="dcterms:W3CDTF">2021-05-05T05:12:12Z</dcterms:created>
  <dcterms:modified xsi:type="dcterms:W3CDTF">2023-08-28T20:07:44Z</dcterms:modified>
</cp:coreProperties>
</file>