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Nueva carpeta\Alo\Works Appart\Gobernación\2023\2-2023\Plan de Acción\2023\1 Consolidado\"/>
    </mc:Choice>
  </mc:AlternateContent>
  <bookViews>
    <workbookView xWindow="0" yWindow="0" windowWidth="23016" windowHeight="7728" activeTab="5"/>
  </bookViews>
  <sheets>
    <sheet name="Sec Salud" sheetId="14" r:id="rId1"/>
    <sheet name="Sec Aguas e Infra" sheetId="13" r:id="rId2"/>
    <sheet name="Sec Planeación" sheetId="12" r:id="rId3"/>
    <sheet name="Sec Administrativa" sheetId="15" r:id="rId4"/>
    <sheet name="Sec Agricultura" sheetId="11" r:id="rId5"/>
    <sheet name="Sec Hacienda" sheetId="10" r:id="rId6"/>
    <sheet name="Sec Familia" sheetId="9" r:id="rId7"/>
    <sheet name="Sec Jurídica y contratación" sheetId="8" r:id="rId8"/>
    <sheet name="Sec Turismo, Ind y Com" sheetId="7" r:id="rId9"/>
    <sheet name="Sec Privada" sheetId="6" r:id="rId10"/>
    <sheet name="Sec Interior" sheetId="5" r:id="rId11"/>
    <sheet name="Sec Cultura" sheetId="4" r:id="rId12"/>
    <sheet name="Secretaría Educación" sheetId="3" r:id="rId13"/>
    <sheet name="Sec Representación Judicial" sheetId="2" r:id="rId14"/>
    <sheet name="Sec TIC" sheetId="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2" i="15" l="1"/>
  <c r="X32" i="15"/>
  <c r="V32" i="15"/>
  <c r="T32" i="15"/>
  <c r="O32" i="15"/>
  <c r="M32" i="15"/>
  <c r="K32" i="15"/>
  <c r="I32" i="15"/>
  <c r="Z31" i="15"/>
  <c r="X31" i="15"/>
  <c r="V31" i="15"/>
  <c r="T31" i="15"/>
  <c r="O31" i="15"/>
  <c r="M31" i="15"/>
  <c r="K31" i="15"/>
  <c r="I31" i="15"/>
  <c r="Z30" i="15"/>
  <c r="X30" i="15"/>
  <c r="V30" i="15"/>
  <c r="T30" i="15"/>
  <c r="O30" i="15"/>
  <c r="M30" i="15"/>
  <c r="K30" i="15"/>
  <c r="I30" i="15"/>
  <c r="Z29" i="15"/>
  <c r="X29" i="15"/>
  <c r="V29" i="15"/>
  <c r="T29" i="15"/>
  <c r="O29" i="15"/>
  <c r="M29" i="15"/>
  <c r="K29" i="15"/>
  <c r="I29" i="15"/>
  <c r="Z28" i="15"/>
  <c r="X28" i="15"/>
  <c r="V28" i="15"/>
  <c r="T28" i="15"/>
  <c r="O28" i="15"/>
  <c r="M28" i="15"/>
  <c r="K28" i="15"/>
  <c r="I28" i="15"/>
  <c r="Z27" i="15"/>
  <c r="X27" i="15"/>
  <c r="V27" i="15"/>
  <c r="T27" i="15"/>
  <c r="O27" i="15"/>
  <c r="M27" i="15"/>
  <c r="K27" i="15"/>
  <c r="I27" i="15"/>
  <c r="Z26" i="15"/>
  <c r="X26" i="15"/>
  <c r="V26" i="15"/>
  <c r="T26" i="15"/>
  <c r="O26" i="15"/>
  <c r="M26" i="15"/>
  <c r="K26" i="15"/>
  <c r="I26" i="15"/>
  <c r="Z25" i="15"/>
  <c r="X25" i="15"/>
  <c r="V25" i="15"/>
  <c r="T25" i="15"/>
  <c r="O25" i="15"/>
  <c r="M25" i="15"/>
  <c r="K25" i="15"/>
  <c r="I25" i="15"/>
  <c r="Z24" i="15"/>
  <c r="X24" i="15"/>
  <c r="V24" i="15"/>
  <c r="T24" i="15"/>
  <c r="O24" i="15"/>
  <c r="M24" i="15"/>
  <c r="K24" i="15"/>
  <c r="I24" i="15"/>
  <c r="Z23" i="15"/>
  <c r="X23" i="15"/>
  <c r="V23" i="15"/>
  <c r="T23" i="15"/>
  <c r="O23" i="15"/>
  <c r="M23" i="15"/>
  <c r="K23" i="15"/>
  <c r="I23" i="15"/>
  <c r="Z22" i="15"/>
  <c r="X22" i="15"/>
  <c r="V22" i="15"/>
  <c r="T22" i="15"/>
  <c r="O22" i="15"/>
  <c r="M22" i="15"/>
  <c r="K22" i="15"/>
  <c r="I22" i="15"/>
  <c r="Z21" i="15"/>
  <c r="X21" i="15"/>
  <c r="V21" i="15"/>
  <c r="T21" i="15"/>
  <c r="I21" i="15"/>
  <c r="Z20" i="15"/>
  <c r="X20" i="15"/>
  <c r="V20" i="15"/>
  <c r="T20" i="15"/>
  <c r="O20" i="15"/>
  <c r="M20" i="15"/>
  <c r="K20" i="15"/>
  <c r="I20" i="15"/>
  <c r="Z19" i="15"/>
  <c r="X19" i="15"/>
  <c r="V19" i="15"/>
  <c r="T19" i="15"/>
  <c r="O19" i="15"/>
  <c r="M19" i="15"/>
  <c r="K19" i="15"/>
  <c r="I19" i="15"/>
  <c r="Z18" i="15"/>
  <c r="X18" i="15"/>
  <c r="V18" i="15"/>
  <c r="T18" i="15"/>
  <c r="O18" i="15"/>
  <c r="M18" i="15"/>
  <c r="K18" i="15"/>
  <c r="I18" i="15"/>
  <c r="Z17" i="15"/>
  <c r="X17" i="15"/>
  <c r="V17" i="15"/>
  <c r="T17" i="15"/>
  <c r="O17" i="15"/>
  <c r="M17" i="15"/>
  <c r="K17" i="15"/>
  <c r="I17" i="15"/>
  <c r="Z16" i="15"/>
  <c r="X16" i="15"/>
  <c r="V16" i="15"/>
  <c r="T16" i="15"/>
  <c r="O16" i="15"/>
  <c r="M16" i="15"/>
  <c r="K16" i="15"/>
  <c r="I16" i="15"/>
  <c r="Z15" i="15"/>
  <c r="X15" i="15"/>
  <c r="V15" i="15"/>
  <c r="T15" i="15"/>
  <c r="O15" i="15"/>
  <c r="M15" i="15"/>
  <c r="K15" i="15"/>
  <c r="I15" i="15"/>
  <c r="Z14" i="15"/>
  <c r="X14" i="15"/>
  <c r="V14" i="15"/>
  <c r="T14" i="15"/>
  <c r="O14" i="15"/>
  <c r="M14" i="15"/>
  <c r="K14" i="15"/>
  <c r="I14" i="15"/>
  <c r="Z13" i="15"/>
  <c r="X13" i="15"/>
  <c r="V13" i="15"/>
  <c r="T13" i="15"/>
  <c r="O13" i="15"/>
  <c r="M13" i="15"/>
  <c r="K13" i="15"/>
  <c r="I13" i="15"/>
  <c r="Z12" i="15"/>
  <c r="X12" i="15"/>
  <c r="V12" i="15"/>
  <c r="T12" i="15"/>
  <c r="O12" i="15"/>
  <c r="M12" i="15"/>
  <c r="K12" i="15"/>
  <c r="I12" i="15"/>
  <c r="Z11" i="15"/>
  <c r="X11" i="15"/>
  <c r="V11" i="15"/>
  <c r="T11" i="15"/>
  <c r="O11" i="15"/>
  <c r="M11" i="15"/>
  <c r="K11" i="15"/>
  <c r="I11" i="15"/>
  <c r="Z10" i="15"/>
  <c r="X10" i="15"/>
  <c r="V10" i="15"/>
  <c r="T10" i="15"/>
  <c r="O10" i="15"/>
  <c r="M10" i="15"/>
  <c r="K10" i="15"/>
  <c r="I10" i="15"/>
  <c r="Z9" i="15"/>
  <c r="X9" i="15"/>
  <c r="V9" i="15"/>
  <c r="T9" i="15"/>
  <c r="O9" i="15"/>
  <c r="M9" i="15"/>
  <c r="K9" i="15"/>
  <c r="I9" i="15"/>
  <c r="T9" i="14" l="1"/>
  <c r="O11" i="13" l="1"/>
  <c r="M11" i="13"/>
  <c r="K11" i="13"/>
  <c r="I11" i="13"/>
  <c r="O10" i="13"/>
  <c r="M10" i="13"/>
  <c r="K10" i="13"/>
  <c r="I10" i="13"/>
  <c r="T9" i="13"/>
  <c r="O9" i="13"/>
  <c r="M9" i="13"/>
  <c r="K9" i="13"/>
  <c r="I9" i="13"/>
  <c r="V18" i="12" l="1"/>
  <c r="W18" i="12" s="1"/>
  <c r="V14" i="12"/>
  <c r="W14" i="12" s="1"/>
  <c r="W9" i="12"/>
  <c r="AA4" i="12"/>
  <c r="AC3" i="12"/>
  <c r="AA3" i="12"/>
  <c r="X9" i="11" l="1"/>
  <c r="V9" i="11"/>
  <c r="T9" i="11"/>
  <c r="M9" i="11"/>
  <c r="K9" i="11"/>
  <c r="I9" i="11"/>
  <c r="Z13" i="10" l="1"/>
  <c r="X13" i="10"/>
  <c r="V13" i="10"/>
  <c r="T13" i="10"/>
  <c r="Z12" i="10"/>
  <c r="X12" i="10"/>
  <c r="V12" i="10"/>
  <c r="T12" i="10"/>
  <c r="Z11" i="10"/>
  <c r="X11" i="10"/>
  <c r="V11" i="10"/>
  <c r="T11" i="10"/>
  <c r="Z10" i="10"/>
  <c r="X10" i="10"/>
  <c r="V10" i="10"/>
  <c r="T10" i="10"/>
  <c r="Z9" i="10"/>
  <c r="X9" i="10"/>
  <c r="V9" i="10"/>
  <c r="T9" i="10"/>
  <c r="V14" i="9" l="1"/>
  <c r="V13" i="9"/>
  <c r="V12" i="9"/>
  <c r="Z9" i="9"/>
  <c r="W9" i="9"/>
  <c r="V9" i="9"/>
  <c r="Z10" i="8" l="1"/>
  <c r="X10" i="8"/>
  <c r="V10" i="8"/>
  <c r="T10" i="8"/>
  <c r="O10" i="8"/>
  <c r="M10" i="8"/>
  <c r="K10" i="8"/>
  <c r="I10" i="8"/>
  <c r="Z9" i="8"/>
  <c r="X9" i="8"/>
  <c r="V9" i="8"/>
  <c r="T9" i="8"/>
  <c r="O9" i="8"/>
  <c r="M9" i="8"/>
  <c r="K9" i="8"/>
  <c r="I9" i="8"/>
  <c r="X10" i="7" l="1"/>
  <c r="V10" i="7"/>
  <c r="T10" i="7"/>
  <c r="O10" i="7"/>
  <c r="M10" i="7"/>
  <c r="K10" i="7"/>
  <c r="I10" i="7"/>
  <c r="X9" i="7"/>
  <c r="V9" i="7"/>
  <c r="T9" i="7"/>
  <c r="O9" i="7"/>
  <c r="M9" i="7"/>
  <c r="K9" i="7"/>
  <c r="I9" i="7"/>
  <c r="V9" i="6" l="1"/>
  <c r="W9" i="6" s="1"/>
  <c r="X12" i="5" l="1"/>
  <c r="V12" i="5"/>
  <c r="T12" i="5"/>
  <c r="X11" i="5"/>
  <c r="V11" i="5"/>
  <c r="T11" i="5"/>
  <c r="X10" i="5"/>
  <c r="V10" i="5"/>
  <c r="T10" i="5"/>
  <c r="X9" i="5"/>
  <c r="V9" i="5"/>
  <c r="T9" i="5"/>
  <c r="I9" i="5"/>
  <c r="Z25" i="1" l="1"/>
  <c r="X25" i="1"/>
  <c r="V25" i="1"/>
  <c r="T25" i="1"/>
  <c r="O25" i="1"/>
  <c r="M25" i="1"/>
  <c r="K25" i="1"/>
  <c r="I25" i="1"/>
  <c r="Z24" i="1"/>
  <c r="X24" i="1"/>
  <c r="V24" i="1"/>
  <c r="T24" i="1"/>
  <c r="O24" i="1"/>
  <c r="M24" i="1"/>
  <c r="K24" i="1"/>
  <c r="I24" i="1"/>
  <c r="T23" i="1"/>
  <c r="O23" i="1"/>
  <c r="M23" i="1"/>
  <c r="K23" i="1"/>
  <c r="I23" i="1"/>
  <c r="V22" i="1"/>
  <c r="T22" i="1"/>
  <c r="O22" i="1"/>
  <c r="M22" i="1"/>
  <c r="K22" i="1"/>
  <c r="I22" i="1"/>
  <c r="T21" i="1"/>
  <c r="O21" i="1"/>
  <c r="M21" i="1"/>
  <c r="K21" i="1"/>
  <c r="I21" i="1"/>
  <c r="Z20" i="1"/>
  <c r="T20" i="1"/>
  <c r="O20" i="1"/>
  <c r="M20" i="1"/>
  <c r="K20" i="1"/>
  <c r="I20" i="1"/>
  <c r="V19" i="1"/>
  <c r="T19" i="1"/>
  <c r="O19" i="1"/>
  <c r="M19" i="1"/>
  <c r="K19" i="1"/>
  <c r="I19" i="1"/>
  <c r="V18" i="1"/>
  <c r="T18" i="1"/>
  <c r="O18" i="1"/>
  <c r="M18" i="1"/>
  <c r="K18" i="1"/>
  <c r="I18" i="1"/>
  <c r="O17" i="1"/>
  <c r="M17" i="1"/>
  <c r="K17" i="1"/>
  <c r="I17" i="1"/>
  <c r="T16" i="1"/>
  <c r="O16" i="1"/>
  <c r="M16" i="1"/>
  <c r="K16" i="1"/>
  <c r="I16" i="1"/>
  <c r="Z15" i="1"/>
  <c r="X15" i="1"/>
  <c r="V15" i="1"/>
  <c r="T15" i="1"/>
  <c r="O15" i="1"/>
  <c r="M15" i="1"/>
  <c r="K15" i="1"/>
  <c r="I15" i="1"/>
  <c r="Z14" i="1"/>
  <c r="X14" i="1"/>
  <c r="V14" i="1"/>
  <c r="T14" i="1"/>
  <c r="O14" i="1"/>
  <c r="M14" i="1"/>
  <c r="K14" i="1"/>
  <c r="I14" i="1"/>
  <c r="Z13" i="1"/>
  <c r="X13" i="1"/>
  <c r="V13" i="1"/>
  <c r="T13" i="1"/>
  <c r="O13" i="1"/>
  <c r="M13" i="1"/>
  <c r="K13" i="1"/>
  <c r="I13" i="1"/>
  <c r="Z12" i="1"/>
  <c r="X12" i="1"/>
  <c r="V12" i="1"/>
  <c r="T12" i="1"/>
  <c r="O12" i="1"/>
  <c r="M12" i="1"/>
  <c r="K12" i="1"/>
  <c r="I12" i="1"/>
  <c r="Z11" i="1"/>
  <c r="X11" i="1"/>
  <c r="V11" i="1"/>
  <c r="T11" i="1"/>
  <c r="O11" i="1"/>
  <c r="M11" i="1"/>
  <c r="K11" i="1"/>
  <c r="I11" i="1"/>
  <c r="Z10" i="1"/>
  <c r="X10" i="1"/>
  <c r="V10" i="1"/>
  <c r="T10" i="1"/>
  <c r="O10" i="1"/>
  <c r="M10" i="1"/>
  <c r="K10" i="1"/>
  <c r="I10" i="1"/>
  <c r="Z9" i="1"/>
  <c r="X9" i="1"/>
  <c r="V9" i="1"/>
  <c r="T9" i="1"/>
  <c r="O9" i="1"/>
  <c r="M9" i="1"/>
  <c r="K9" i="1"/>
  <c r="I9" i="1"/>
</calcChain>
</file>

<file path=xl/comments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Usuario</author>
  </authors>
  <commentList>
    <comment ref="A6" authorId="0" shapeId="0">
      <text>
        <r>
          <rPr>
            <b/>
            <sz val="9"/>
            <color indexed="81"/>
            <rFont val="Tahoma"/>
            <family val="2"/>
          </rPr>
          <t>Usuario:</t>
        </r>
        <r>
          <rPr>
            <sz val="9"/>
            <color indexed="81"/>
            <rFont val="Tahoma"/>
            <family val="2"/>
          </rPr>
          <t xml:space="preserve">
Consecutivo Linea Estrátegica según Ordenanza No. 001 de 2017</t>
        </r>
      </text>
    </comment>
    <comment ref="B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C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D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E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F6" authorId="0" shapeId="0">
      <text>
        <r>
          <rPr>
            <b/>
            <sz val="9"/>
            <color indexed="81"/>
            <rFont val="Tahoma"/>
            <family val="2"/>
          </rPr>
          <t>Usuario:</t>
        </r>
        <r>
          <rPr>
            <sz val="9"/>
            <color indexed="81"/>
            <rFont val="Tahoma"/>
            <family val="2"/>
          </rPr>
          <t xml:space="preserve">
1) Mantenimiento 
2) Incremento.</t>
        </r>
      </text>
    </comment>
    <comment ref="G6" authorId="0" shapeId="0">
      <text>
        <r>
          <rPr>
            <b/>
            <sz val="9"/>
            <color indexed="81"/>
            <rFont val="Tahoma"/>
            <family val="2"/>
          </rPr>
          <t>Usuario:</t>
        </r>
        <r>
          <rPr>
            <sz val="9"/>
            <color indexed="81"/>
            <rFont val="Tahoma"/>
            <family val="2"/>
          </rPr>
          <t xml:space="preserve">
Dcoumento que soporta el cumplimiento de la meta realizada </t>
        </r>
      </text>
    </comment>
    <comment ref="H6" authorId="0" shapeId="0">
      <text>
        <r>
          <rPr>
            <b/>
            <sz val="9"/>
            <color indexed="81"/>
            <rFont val="Tahoma"/>
            <family val="2"/>
          </rPr>
          <t>Usuario:</t>
        </r>
        <r>
          <rPr>
            <sz val="9"/>
            <color indexed="81"/>
            <rFont val="Tahoma"/>
            <family val="2"/>
          </rPr>
          <t xml:space="preserve">
Expresada en valores absolutos, para cada vigencia </t>
        </r>
      </text>
    </comment>
    <comment ref="P6" authorId="0" shapeId="0">
      <text>
        <r>
          <rPr>
            <b/>
            <sz val="9"/>
            <color indexed="81"/>
            <rFont val="Tahoma"/>
            <family val="2"/>
          </rPr>
          <t>Usuario:</t>
        </r>
        <r>
          <rPr>
            <sz val="9"/>
            <color indexed="81"/>
            <rFont val="Tahoma"/>
            <family val="2"/>
          </rPr>
          <t xml:space="preserve">
Presupuesto asignado y ejecutado </t>
        </r>
      </text>
    </comment>
    <comment ref="P7" authorId="0" shapeId="0">
      <text>
        <r>
          <rPr>
            <b/>
            <sz val="9"/>
            <color indexed="81"/>
            <rFont val="Tahoma"/>
            <family val="2"/>
          </rPr>
          <t>Usuario:</t>
        </r>
        <r>
          <rPr>
            <sz val="9"/>
            <color indexed="81"/>
            <rFont val="Tahoma"/>
            <family val="2"/>
          </rPr>
          <t xml:space="preserve">
Señalar con una X según corresponda </t>
        </r>
      </text>
    </comment>
    <comment ref="P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Q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R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Línea Estratégica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text>
        <r>
          <rPr>
            <b/>
            <sz val="9"/>
            <color indexed="81"/>
            <rFont val="Tahoma"/>
            <family val="2"/>
          </rPr>
          <t>Usuario:</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cuatrienio</t>
        </r>
      </text>
    </comment>
    <comment ref="F6" authorId="0" shapeId="0">
      <text>
        <r>
          <rPr>
            <b/>
            <sz val="9"/>
            <color indexed="81"/>
            <rFont val="Tahoma"/>
            <family val="2"/>
          </rPr>
          <t>Usuario:</t>
        </r>
        <r>
          <rPr>
            <sz val="9"/>
            <color indexed="81"/>
            <rFont val="Tahoma"/>
            <family val="2"/>
          </rPr>
          <t xml:space="preserve">
Unidad de medida de la meta . Debe estar expresada en los términos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Documento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inversión del Departamento </t>
        </r>
      </text>
    </comment>
  </commentList>
</comments>
</file>

<file path=xl/comments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Usuario</author>
    <author>AUXFAMILIA29</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 ref="X13" authorId="1" shapeId="0">
      <text>
        <r>
          <rPr>
            <b/>
            <sz val="9"/>
            <color indexed="81"/>
            <rFont val="Tahoma"/>
            <family val="2"/>
          </rPr>
          <t>AUXFAMILIA29:</t>
        </r>
        <r>
          <rPr>
            <sz val="9"/>
            <color indexed="81"/>
            <rFont val="Tahoma"/>
            <family val="2"/>
          </rPr>
          <t xml:space="preserve">
en el seguimiento esta por valor de 242.084.518,61</t>
        </r>
      </text>
    </comment>
    <comment ref="X14" authorId="1" shapeId="0">
      <text>
        <r>
          <rPr>
            <b/>
            <sz val="9"/>
            <color indexed="81"/>
            <rFont val="Tahoma"/>
            <family val="2"/>
          </rPr>
          <t>AUXFAMILIA29:</t>
        </r>
        <r>
          <rPr>
            <sz val="9"/>
            <color indexed="81"/>
            <rFont val="Tahoma"/>
            <family val="2"/>
          </rPr>
          <t xml:space="preserve">
</t>
        </r>
      </text>
    </comment>
  </commentList>
</comments>
</file>

<file path=xl/comments7.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authors>
    <author>Usuario</author>
  </authors>
  <commentList>
    <comment ref="B6" authorId="0" shapeId="0">
      <text>
        <r>
          <rPr>
            <b/>
            <sz val="9"/>
            <color indexed="81"/>
            <rFont val="Tahoma"/>
            <family val="2"/>
          </rPr>
          <t>Usuario:</t>
        </r>
        <r>
          <rPr>
            <sz val="9"/>
            <color indexed="81"/>
            <rFont val="Tahoma"/>
            <family val="2"/>
          </rPr>
          <t xml:space="preserve">
Consecutivo Linea Estrátegica según Ordenanza No. 001 de 2017</t>
        </r>
      </text>
    </comment>
    <comment ref="C6" authorId="0" shapeId="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Usuario:</t>
        </r>
        <r>
          <rPr>
            <sz val="9"/>
            <color indexed="81"/>
            <rFont val="Tahoma"/>
            <family val="2"/>
          </rPr>
          <t xml:space="preserve">
1) Mantenimiento 
2) Incremento.</t>
        </r>
      </text>
    </comment>
    <comment ref="H6" authorId="0" shapeId="0">
      <text>
        <r>
          <rPr>
            <b/>
            <sz val="9"/>
            <color indexed="81"/>
            <rFont val="Tahoma"/>
            <family val="2"/>
          </rPr>
          <t>Usuario:</t>
        </r>
        <r>
          <rPr>
            <sz val="9"/>
            <color indexed="81"/>
            <rFont val="Tahoma"/>
            <family val="2"/>
          </rPr>
          <t xml:space="preserve">
Dcoumento que soporta el cumplimiento de la meta realizada </t>
        </r>
      </text>
    </comment>
    <comment ref="I6" authorId="0" shapeId="0">
      <text>
        <r>
          <rPr>
            <b/>
            <sz val="9"/>
            <color indexed="81"/>
            <rFont val="Tahoma"/>
            <family val="2"/>
          </rPr>
          <t>Usuario:</t>
        </r>
        <r>
          <rPr>
            <sz val="9"/>
            <color indexed="81"/>
            <rFont val="Tahoma"/>
            <family val="2"/>
          </rPr>
          <t xml:space="preserve">
Expresada en valores absolutos, para cada vigencia </t>
        </r>
      </text>
    </comment>
    <comment ref="Q6" authorId="0" shapeId="0">
      <text>
        <r>
          <rPr>
            <b/>
            <sz val="9"/>
            <color indexed="81"/>
            <rFont val="Tahoma"/>
            <family val="2"/>
          </rPr>
          <t>Usuario:</t>
        </r>
        <r>
          <rPr>
            <sz val="9"/>
            <color indexed="81"/>
            <rFont val="Tahoma"/>
            <family val="2"/>
          </rPr>
          <t xml:space="preserve">
Presupuesto asignado y ejecutado </t>
        </r>
      </text>
    </comment>
    <comment ref="Q7" authorId="0" shapeId="0">
      <text>
        <r>
          <rPr>
            <b/>
            <sz val="9"/>
            <color indexed="81"/>
            <rFont val="Tahoma"/>
            <family val="2"/>
          </rPr>
          <t>Usuario:</t>
        </r>
        <r>
          <rPr>
            <sz val="9"/>
            <color indexed="81"/>
            <rFont val="Tahoma"/>
            <family val="2"/>
          </rPr>
          <t xml:space="preserve">
Señalar con una X según corresponda </t>
        </r>
      </text>
    </comment>
    <comment ref="Q8" authorId="0" shapeId="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<sst xmlns="http://schemas.openxmlformats.org/spreadsheetml/2006/main" count="1437" uniqueCount="498">
  <si>
    <t>FORMATO</t>
  </si>
  <si>
    <t>Código</t>
  </si>
  <si>
    <t>F-SAD-127</t>
  </si>
  <si>
    <t>SEGUIMIENTO AL PLAN DE ACCION DEL SISTEMA DEPARTAMETAL DE SERVICIO A LA CIUDADANIA SDSC 2020 - 2023</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</si>
  <si>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</si>
  <si>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</si>
  <si>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</si>
  <si>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</si>
  <si>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</si>
  <si>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</si>
  <si>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</si>
  <si>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</si>
  <si>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</si>
  <si>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</si>
  <si>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</si>
  <si>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</si>
  <si>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</si>
  <si>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</si>
  <si>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</si>
  <si>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</si>
  <si>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P</t>
  </si>
  <si>
    <t>E</t>
  </si>
  <si>
    <t xml:space="preserve">BIENES Y/O SERVICIOS </t>
  </si>
  <si>
    <t xml:space="preserve">FUNCIONAMIENTO </t>
  </si>
  <si>
    <t xml:space="preserve">INVERSIÓN </t>
  </si>
  <si>
    <t xml:space="preserve">Fortalecimiento de La Capacidad de la Ciudadanía </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</si>
  <si>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</si>
  <si>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</si>
  <si>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</si>
  <si>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M</t>
  </si>
  <si>
    <t>X</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</si>
  <si>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</si>
  <si>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</si>
  <si>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</si>
  <si>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</si>
  <si>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Infraestructura para la Prestación de Servicios a la Ciudadanía Suficiente y Adecuada.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</si>
  <si>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</si>
  <si>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</si>
  <si>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</si>
  <si>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</si>
  <si>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</si>
  <si>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</si>
  <si>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</si>
  <si>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</si>
  <si>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</si>
  <si>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</si>
  <si>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</si>
  <si>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Módulos diseñados, señalizados y adecuados.</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</si>
  <si>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</si>
  <si>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</si>
  <si>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</si>
  <si>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</si>
  <si>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</si>
  <si>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</si>
  <si>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</si>
  <si>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</si>
  <si>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</si>
  <si>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</si>
  <si>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</si>
  <si>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</si>
  <si>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</si>
  <si>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</si>
  <si>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</si>
  <si>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</si>
  <si>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Documentos y registros que evidencian la implementación.</t>
  </si>
  <si>
    <t xml:space="preserve"> Secretaría Tecnologías de la Información y Comunicaciones - Secretaría de Hacienda</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</si>
  <si>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</si>
  <si>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</si>
  <si>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</si>
  <si>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</si>
  <si>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Servicio de educación informal en teletrabajo</t>
  </si>
  <si>
    <t>Personas y/o entidades publicas o privadas de la comunidad capacitadas en teletrabajo</t>
  </si>
  <si>
    <t>Listados de asistencia, actas, contenidos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</si>
  <si>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</si>
  <si>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</si>
  <si>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</si>
  <si>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</si>
  <si>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</si>
  <si>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</si>
  <si>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</si>
  <si>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Uso Intensivo de Tecnologías de la Información y Comunicación TIC</t>
  </si>
  <si>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</si>
  <si>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Documento informe de Gestión realizado . Constancia de Publicación .</t>
  </si>
  <si>
    <t>Secretaría de Planeación  - Secretaría de Tecnologías de la Información y Comunicaciones</t>
  </si>
  <si>
    <t>Secretaría Administrativa  - Secretaría de Tecnologías de la Información y Comunicaciones</t>
  </si>
  <si>
    <t>Implementar una herramienta de Chat en Línea que permita dar respuesta oportuna.</t>
  </si>
  <si>
    <t>Contar con el personal idóneo y la herramienta establecida en el sistema de chat</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</si>
  <si>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</si>
  <si>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</si>
  <si>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</si>
  <si>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</si>
  <si>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</si>
  <si>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</si>
  <si>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</si>
  <si>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</si>
  <si>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</si>
  <si>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Capacitar personas y/o entidades (publicas y privadas) de la comunidad en la modalidad de teletrabajo a través de las TIC</t>
  </si>
  <si>
    <t>Capacitar y/o formar personas a través de programas TIC en diferentes sectores del departamento, con énfasis en inclusión social y generacional</t>
  </si>
  <si>
    <t>Personas en tecnologías de la información y las comunicaciones capacitadas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</si>
  <si>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La evidencia de publicacion se encuentra en el siguiente link:
</t>
    </r>
    <r>
      <rPr>
        <b/>
        <sz val="9"/>
        <color rgb="FF000000"/>
        <rFont val="Arial"/>
        <family val="2"/>
      </rPr>
      <t xml:space="preserve">Link: </t>
    </r>
    <r>
      <rPr>
        <sz val="9"/>
        <color rgb="FF000000"/>
        <rFont val="Arial"/>
        <family val="2"/>
      </rPr>
      <t>https://quindio.gov.co/atencion-a-la-ciudadania/carta-del-trato-digno</t>
    </r>
  </si>
  <si>
    <t>EVIDENCIAS</t>
  </si>
  <si>
    <t>Para la implementación del Chat Virtual es necesario contar con el personal las 24 horas atendiendo y respondiendo las solicitudes, para poder realizar el software en tiempo real.
Se cuenta con un canal de atencion y consulta a la ciudadania</t>
  </si>
  <si>
    <t>NA</t>
  </si>
  <si>
    <t xml:space="preserve">La evidencia se encuentra en el sigueinte link:
https://drive.google.com/drive/folders/1jU-etvQymyPQpmW3PdBzyRL6l1gL2w_2 </t>
  </si>
  <si>
    <t xml:space="preserve">La evidencia se encuentra en el sigueinte link:
https://drive.google.com/drive/folders/1KAZoJIfn3MTFVemk_VdvEYPZue7uSQj_ </t>
  </si>
  <si>
    <t>La evidencia se encuentra en el sigueinte link:
https://drive.google.com/drive/folders/1fBISDvOfiAlAuwckyGojy5Ce55-851QM</t>
  </si>
  <si>
    <t>La evidencia se encuentra en el sigueinte link:
https://drive.google.com/drive/folders/10mRe3II0uFlG3UyU15U5p9ER_lJXjXir</t>
  </si>
  <si>
    <t>La evidencia se encuentra en el sigueinte link:
https://drive.google.com/drive/folders/1Pj6R3X43_ZCeydD5-c3jSkqHz6yckEN5</t>
  </si>
  <si>
    <t xml:space="preserve">La evidencia se encuentra en el sigueinte link:
https://drive.google.com/drive/folders/10yX21c8xG5LuW9XH3vA6S52SJaXRFufP </t>
  </si>
  <si>
    <t xml:space="preserve">La evidencia se encuentra en el sigueinte link:
https://drive.google.com/drive/folders/1jVBab05odnZv9FCD66Z51nNrv3k0CHeE </t>
  </si>
  <si>
    <t>La evidencia se encuentra en el sigueinte link:
https://drive.google.com/drive/folders/1SPlSDcdK4i75W_lgGBV3PekIeNohgwW8</t>
  </si>
  <si>
    <t xml:space="preserve">La evidencia se encuentra en el sigueinte link:
https://drive.google.com/drive/folders/1akRPBYIST8yku2-bf4ta6bwNGOHWYYoV </t>
  </si>
  <si>
    <t>La evidencia se encuentra en el siguiente Link:
https://drive.google.com/drive/folders/1satxOTqUnkuIF2lG6METZ67_sqZQ3-OY</t>
  </si>
  <si>
    <t>La evidencia se encuentra en el sigueinte link:
https://drive.google.com/drive/folders/1aZRf1wUfZo7x6Z3M-gwee5Mvj3gzUFRw</t>
  </si>
  <si>
    <t>La evidencia se encuentra en el sigueinte link:
 https://drive.google.com/drive/folders/1vfmjv9-tUgKUMuuDueHHnBKuzpQTVgA9</t>
  </si>
  <si>
    <t xml:space="preserve">La evidencia se encuentra en el sigueinte link:
 https://www.ventanillaunicavirtualquindio.gov.co/index.php?option=com_formasonline&amp;formasonlineform=evaluacion_emergencia 
</t>
  </si>
  <si>
    <t xml:space="preserve">Por medio de una encuentra de &lt;, utilizado como un mecanismo de evaluación y de atención al ciudadano que se generen automáticamente por medio de una encuesta.
</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</si>
  <si>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2022,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de 2023
</t>
    </r>
    <r>
      <rPr>
        <b/>
        <sz val="9"/>
        <color rgb="FF000000"/>
        <rFont val="Arial"/>
        <family val="2"/>
      </rPr>
      <t xml:space="preserve">Link:  </t>
    </r>
    <r>
      <rPr>
        <sz val="9"/>
        <color rgb="FF000000"/>
        <rFont val="Arial"/>
        <family val="2"/>
      </rPr>
      <t>https://quindio.gov.co/rendicion-publica-cuentas/vigencia-2022</t>
    </r>
  </si>
  <si>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administrativa, la secretaria de las TIC es la responsable de realizar mantenimiento e instalación de equipos y puntos de conectividad para tener mejor accesibilidad de los servicios para los ciudadanos.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TIC078-PSP-2023 </t>
    </r>
    <r>
      <rPr>
        <sz val="9"/>
        <color rgb="FF000000"/>
        <rFont val="Arial"/>
        <family val="2"/>
      </rPr>
      <t xml:space="preserve">-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t>
    </r>
    <r>
      <rPr>
        <b/>
        <sz val="9"/>
        <color rgb="FF000000"/>
        <rFont val="Arial"/>
        <family val="2"/>
      </rPr>
      <t>Link Publicacion:</t>
    </r>
    <r>
      <rPr>
        <sz val="9"/>
        <color rgb="FF000000"/>
        <rFont val="Arial"/>
        <family val="2"/>
      </rPr>
      <t xml:space="preserve">
</t>
    </r>
    <r>
      <rPr>
        <b/>
        <sz val="9"/>
        <color rgb="FF000000"/>
        <rFont val="Arial"/>
        <family val="2"/>
      </rPr>
      <t>Sia Observa:</t>
    </r>
    <r>
      <rPr>
        <sz val="9"/>
        <color rgb="FF000000"/>
        <rFont val="Arial"/>
        <family val="2"/>
      </rPr>
      <t xml:space="preserve"> https://siaobserva.auditoria.gov.co/guess/cto_ficha_resumen_guess.aspx?idc=7721407
</t>
    </r>
    <r>
      <rPr>
        <b/>
        <sz val="9"/>
        <color rgb="FF000000"/>
        <rFont val="Arial"/>
        <family val="2"/>
      </rPr>
      <t>Secop II: https://community.secop.gov.co/Public/Tendering/OpportunityDetail/Index?noticeUID=CO1.NTC.3731369&amp;isFromPublicArea=True&amp;isModal=False</t>
    </r>
  </si>
  <si>
    <t xml:space="preserve">La Secretaria TIC apoyó en:
-Apoyo en instalacion de telefonia IP en oficina PASAPORTES
- Tendido de cableado de datos en mesa de sala de crisis del CRUE
- Tendido de cableado e instalacion de puntos de red en cubiculos de usuarios en SECRETARIA DE SALUD 
</t>
  </si>
  <si>
    <t>Registro Fotográficos de los módulos diseñados, señalizados y adecuados.</t>
  </si>
  <si>
    <t xml:space="preserve">La secretaria TIC apoya en adecuación e instalación de salidas telefonicas IP en PASAPORTES, CRUE y Secretaria de Salud
</t>
  </si>
  <si>
    <t>con corte al primer trimestre 2023, en referente al link de atención al ciudadano y PQRD están publicados en la pagina web institucional: Link: https://www.quindio.gov.co
https://quindio.gov.co/atencion-a-la-ciudadania/peticiones-quejas-reclamos-y-denuncias</t>
  </si>
  <si>
    <t xml:space="preserve">Durante el ultimo cuatrimestre se tiene actualizados los mecanismos de accesibilidad a la información en el portal web https://quindio.gov.co/ para facilitar una mayor inclusión de personas en situación de discapacidad.
</t>
  </si>
  <si>
    <t xml:space="preserve">A la  fecha se llevo a cabo el mantenimiento preventivo y correctivo del equipo tecnológico en _1__ centro de acceso comunitarios urbano (Punto Vive Digital - PVD) del departamento del Quindío. Lo anterior con el fin de tener este centro de acceso comunitario urbano este  funcionando de manera óptima, con todos sus equipos tecnológicos en buen estado y de esta manera beneficiar a toda la población del departamento que haga uso de el:
Los centros de acceso comunitarios urbanos (PVD) intervenidos fue: Punto Vive Digital Avenida Centenario - Centro de Convenciones
</t>
  </si>
  <si>
    <t>Capacitar y/o formar 7.000  personas a través de programas TIC en diferentes sectores del departamento, con énfasis en inclusión social y generacional</t>
  </si>
  <si>
    <t>COMITÉ DE TRAMITES SECRETARIA HACIENDA</t>
  </si>
  <si>
    <r>
      <t xml:space="preserve">
Se capacitaron __8_ personas y/o entidades (públicas y privadas) de la comunidad capacitadas en teletrabajo en temas como: herramientas colaborativas web enfocadas en teletrabajo, home office vs teletrabajo y normativa de teletrabajo, teletrabajo, ciberseguridad, manejo y seguridad de redes sociales, como vender por internet, emprendimiento digital, uso adecuado de redes sociales. Lo anterior con el fin de fortalecer las habilidades de cada una de las personas en sus puestos de trabajo.
En este proceso participaron entidades públicas como la universidad del Quindío, instituciones educativas públicas y comunidad en general de la siguiente manera:
Institución Educativa Naranjal - 8 Personas en temas de </t>
    </r>
    <r>
      <rPr>
        <b/>
        <sz val="11"/>
        <color theme="1"/>
        <rFont val="Calibri"/>
        <family val="2"/>
        <scheme val="minor"/>
      </rPr>
      <t>robotica</t>
    </r>
    <r>
      <rPr>
        <sz val="11"/>
        <color theme="1"/>
        <rFont val="Calibri"/>
        <family val="2"/>
        <scheme val="minor"/>
      </rPr>
      <t xml:space="preserve"> en sus actividades . Instituciones </t>
    </r>
  </si>
  <si>
    <t>La secretaría de las Tecnologías de la Información y las Comunicaciones, a través del equipo de modelo integrador  ha capacitado a 912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Robótica Educativa: 108 niños capacitados.
2. Emprendedores Digitales, Feria TIC: 185 y 280 Personas capacitadas.
3. Mujeres TIC - Startup: 147 Personas capacitadas.
4. Población Digital - Grupo Narp (Negros, Afrodescendientes, Raizales y Palenqueros): 0 Personas capacitadas.
5. Programa 50 Plus: 44 Personas capacitadas.
6. Brigadas Digitales: 252 Personas Capacitadas.</t>
  </si>
  <si>
    <t>La evidencia se encuentra en el sigueinte link:
https://drive.google.com/drive/folders/1WJMIcwV9yZvRCmIKZmbDWzG3eWiubXDF?usp=share_link</t>
  </si>
  <si>
    <t xml:space="preserve">Para el primer trimestre de la vigencia 2023, en segundo componente de Racionalización de Tramites, La secretaría de las Tecnologías de la Información y las Comunicaciones, no ha llevado a cabo ningun proceso </t>
  </si>
  <si>
    <t>Usuarios Registrados: para la vigencia 2023 se han registrado _____ usuarios
Cantidad de tramites realizados: ___455___ tramites
Para los tramites soportes la ciudadania y/o empresas no requieren de usuarios o ya cuentan con ellos, por lo tanto no se haya evidencia de creación de nuevos usuarios.</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</si>
  <si>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</si>
  <si>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</si>
  <si>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</si>
  <si>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</si>
  <si>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1,933,936,000</t>
  </si>
  <si>
    <t xml:space="preserve">Sin ejecucion </t>
  </si>
  <si>
    <t>3,500,000,000</t>
  </si>
  <si>
    <t>397,367,952</t>
  </si>
  <si>
    <t>1,800,000,000</t>
  </si>
  <si>
    <t>1,775,510,001</t>
  </si>
  <si>
    <t>para sentencias $ 1.500.000.000 y conciliaciones $500.000.000  total 2.000.000.000</t>
  </si>
  <si>
    <t>$24.129.767</t>
  </si>
  <si>
    <t>Secretaría de Representacion judicial</t>
  </si>
  <si>
    <t xml:space="preserve">se remiten matrices las cuales contienen los procesos judiciales en los que es parte del Departamento del Quindio como accionado:  Tutelas:  283 Medios de control:   180.  </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</si>
  <si>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</si>
  <si>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</si>
  <si>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</si>
  <si>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</si>
  <si>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</si>
  <si>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</si>
  <si>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109,200,000</t>
  </si>
  <si>
    <t>16,100,000</t>
  </si>
  <si>
    <t>Secretaría de Educación</t>
  </si>
  <si>
    <t xml:space="preserve">Se cuenta con dos funcionarios de planta Profesional Universitario y Tecnico Operativo pagos por SGP </t>
  </si>
  <si>
    <t xml:space="preserve">BEINES Y/O SERVICIOS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</si>
  <si>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</si>
  <si>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</si>
  <si>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</si>
  <si>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</si>
  <si>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 desarrollan las convocatorias departamental de concertación y estímulos al igual que convenios que nos permitan visibilizar las actividades culturales de sector.</t>
  </si>
  <si>
    <t>Secretaría de Cultura</t>
  </si>
  <si>
    <t xml:space="preserve">
Se dio apertura  a las convocatorias departamental de concertación y estímulos, con una bolsa de $ 1.516.000.000 aproximadamente, de ha tenido la participación de los trovadores en diferentes lugares, de los municipios apoyando las ferias , eventos de I.E  y en la media maratón, como visibilizacion de arte del Quindío.  </t>
  </si>
  <si>
    <t>Brindar capacitacion  para  fortalecer la participacion ciudadana en procesos artisticos</t>
  </si>
  <si>
    <t>Capacitar a  18785 personas con educacion informal en areas artisticas y culturales</t>
  </si>
  <si>
    <t>Nº de personas capacitadas</t>
  </si>
  <si>
    <t>Certificados de asistencia</t>
  </si>
  <si>
    <t>Se realiza la contratación de los profesores de diferentes áreas de formación artística (Música, Teatro, Danzas, Artes Plásticas) para fortalecer los procesos de formación en cada una de las casas de la Cultura, se realizacion formacion en repentismo oral con diferentes poblaciones  de los Municipios. De la misma manera se realza un proceso de selección abreviad para los servicios de formación y presentaciones de la Banda musical.</t>
  </si>
  <si>
    <t xml:space="preserve">Se han capacitado de Manera informal a 2337, personas en áreas artísticas con profesores en las casas de cultura, también se ha dictado Talleres de Trova en los centros educativos de Quimbaya con los grados de 9,10 y 11. </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</si>
  <si>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</si>
  <si>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</si>
  <si>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</si>
  <si>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</si>
  <si>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la Secretaria de Cultura, realiza actividades que promoción de lectura y escritura apoyando las actividades de la Red departamental de Bibliotecas del Departamento con la contratación de profesionales con el perfil pedagógico  . </t>
  </si>
  <si>
    <t xml:space="preserve">Se han impactado a 20240  usuarios atendidos con los procesos de promocion de lectura y escritura  e incluidas la visita a la Bibliotecas Públicas del Quindío visita a la Bibliotecas Publicas del Quindio. se han trabajado  actividades de lectura crítica y reflexiva en temas ambientales, sociales, de ética, cultura, arqueológica, paz y BAQ (Bibliotecas de Autores Quindianos) y se realizan actividades que les permita a los niños y jóvenes de concentración, adivinanzas, audio cuentos que permitan la expresión corporal.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</si>
  <si>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</si>
  <si>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</si>
  <si>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</si>
  <si>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</si>
  <si>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</si>
  <si>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Para el primer trimestre de la vigencia 2023 se han realizado socializaciones, impactando a 360 personas.</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</si>
  <si>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</si>
  <si>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</si>
  <si>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</si>
  <si>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</si>
  <si>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</si>
  <si>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En el primer trimestre de la vigencia 2023, se han realizado 23 visitas técnicas por parte del área de reducción y manejo del riesgo, en los Municipios de Buenavista, Calarcá, Circasia, Córdoba, Filandia, Génova, Pijao y Salento, del Departamento del Quindío; efectuando verificación del estado actual de las afectaciones reportadas e identificadas por parte de los municipios y las autoridades competentes, realizando entrega de informe y recomendaciones técnicas realizadas por los profesionales.</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</si>
  <si>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</si>
  <si>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</si>
  <si>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</si>
  <si>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</si>
  <si>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https://view.officeapps.live.com/op/view.aspx?src=https%3A%2F%2Fquindio.gov.co%2Fmedios%2FESTRATEGIA_DE_PARTICIPACI%25C3%2593N_2023_v1_1.xlsx&amp;wdOrigin=BROWSELINK </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</si>
  <si>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</si>
  <si>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</si>
  <si>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</si>
  <si>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</si>
  <si>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En el primer trimestre no se ha realizado seguimiento del Plan de participación ciudadana.</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</si>
  <si>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</si>
  <si>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</si>
  <si>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</si>
  <si>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</si>
  <si>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</si>
  <si>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Calibri"/>
        <family val="2"/>
        <scheme val="minor"/>
      </rPr>
      <t>Para vigencia 2021</t>
    </r>
    <r>
      <rPr>
        <sz val="11"/>
        <color theme="1"/>
        <rFont val="Calibri"/>
        <family val="2"/>
        <scheme val="minor"/>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Calibri"/>
        <family val="2"/>
        <scheme val="minor"/>
      </rPr>
      <t xml:space="preserve">Para vigencia 2022, </t>
    </r>
    <r>
      <rPr>
        <sz val="11"/>
        <color theme="1"/>
        <rFont val="Calibri"/>
        <family val="2"/>
        <scheme val="minor"/>
      </rPr>
      <t xml:space="preserve">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Igualmente, se tuvo presencia en los Centros Comerciales de la ciudad (Portal del Quindío, Unicentro, Calima) con el objetivo de llegar a más personas, dando a conocer la gestión del gobernador. https://quindio.gov.co/rendicion-publica-cuentas/vigencia-2021?view=article&amp;id=24921:principales-logros-rendicion-de-cuentas-vigencia-2022&amp;catid=2.
Las evidencias se adjuntaron para el seguimiento con corte a 30 de junio de 2022. 
La evidencia correspondiente se suministro en el anterior seguimiento.                                                                                                                                                                                                                 </t>
    </r>
    <r>
      <rPr>
        <b/>
        <sz val="11"/>
        <color theme="1"/>
        <rFont val="Calibri"/>
        <family val="2"/>
        <scheme val="minor"/>
      </rPr>
      <t xml:space="preserve">Para vigencia 2023; a) </t>
    </r>
    <r>
      <rPr>
        <sz val="11"/>
        <color theme="1"/>
        <rFont val="Calibri"/>
        <family val="2"/>
        <scheme val="minor"/>
      </rPr>
      <t xml:space="preserve">Se tiene establecido realizar cuatro encuentros de Rendición Publica de Cuentas 1. Vigencia 2022, 2. Vigencia 2023, 3. Rendición Pública de Cuentas de niños, niñas, adolescentes y jóvenes de la vigencia 2020 - 2023 y una última Rendición de la gestión del cuatrienio.
</t>
    </r>
    <r>
      <rPr>
        <b/>
        <sz val="11"/>
        <color theme="1"/>
        <rFont val="Calibri"/>
        <family val="2"/>
        <scheme val="minor"/>
      </rPr>
      <t xml:space="preserve">b) </t>
    </r>
    <r>
      <rPr>
        <sz val="11"/>
        <color theme="1"/>
        <rFont val="Calibri"/>
        <family val="2"/>
        <scheme val="minor"/>
      </rPr>
      <t xml:space="preserve">Se han realizados dos encuentros presenciales con el equipo de aprestamiento (el 13 de marzo a las 02:30 pm y 21 de abril 09:00 am), se tiene establecido que de deben de hacer la de vigencia 2022 y la de la Secretaría de Familia antes del 30 de junio. Las principales tematicas de las reuniones son: Puesta en escena en cada uno de los municipios del departamento, imagen corporativa, Validación base de datos - actores a intervenir, tarjeta de invitación del evento, elaboración Plan Estrategico de comunicaciones, Propuesta de NODO frente al sistema Nacional de Rendición Pública de Cuentas, además de costear la propuesta que se hace para toda la logistica y públicidad de la Rendición Pública de Cuentas.  
</t>
    </r>
    <r>
      <rPr>
        <b/>
        <sz val="11"/>
        <color theme="1"/>
        <rFont val="Calibri"/>
        <family val="2"/>
        <scheme val="minor"/>
      </rPr>
      <t xml:space="preserve">c) </t>
    </r>
    <r>
      <rPr>
        <sz val="11"/>
        <color theme="1"/>
        <rFont val="Calibri"/>
        <family val="2"/>
        <scheme val="minor"/>
      </rPr>
      <t xml:space="preserve">La Secretaría de Planeación ha llevado a cabo dos reuniones virtuales (viernes 31 de marzo a las 09:30 am y miercoles 12 de abril a las 09:30 pm) dando a conocer a todos los que hacen parte de la gobernación la normatividad establecida para el tema de Rendición de Cuentas.     
</t>
    </r>
    <r>
      <rPr>
        <b/>
        <sz val="11"/>
        <color theme="1"/>
        <rFont val="Calibri"/>
        <family val="2"/>
        <scheme val="minor"/>
      </rPr>
      <t xml:space="preserve">d) </t>
    </r>
    <r>
      <rPr>
        <sz val="11"/>
        <color theme="1"/>
        <rFont val="Calibri"/>
        <family val="2"/>
        <scheme val="minor"/>
      </rPr>
      <t xml:space="preserve">La Secretaría Privada realizo una reunión con su equipo de directores y asesores de despacho ( el día 11 de abril a las 09:30 am) para establecer los parametros y planear las actividades que sean necesarias.
</t>
    </r>
    <r>
      <rPr>
        <b/>
        <sz val="11"/>
        <color theme="1"/>
        <rFont val="Calibri"/>
        <family val="2"/>
        <scheme val="minor"/>
      </rPr>
      <t xml:space="preserve">e) </t>
    </r>
    <r>
      <rPr>
        <sz val="11"/>
        <color theme="1"/>
        <rFont val="Calibri"/>
        <family val="2"/>
        <scheme val="minor"/>
      </rPr>
      <t>Desde la Secretaría privada se realizo una socialización con su equipo de trabajo para dar a conocer la normatividad de la Rendición Píblica de cuentas el día 27 de marzo de 2023.
f</t>
    </r>
    <r>
      <rPr>
        <b/>
        <sz val="11"/>
        <color theme="1"/>
        <rFont val="Calibri"/>
        <family val="2"/>
        <scheme val="minor"/>
      </rPr>
      <t xml:space="preserve">) </t>
    </r>
    <r>
      <rPr>
        <sz val="11"/>
        <color theme="1"/>
        <rFont val="Calibri"/>
        <family val="2"/>
        <scheme val="minor"/>
      </rPr>
      <t xml:space="preserve">La Secretaria de familia llevo a cabo una jornada de trabajo el día 23 de marzo del 2023 de 9am a 5 de la tarde en el Centro Cultural Metropolitano de Convenciones para dar a conocer todo el proceso relacionado con la Rendición pública de cuentas de niños, niñas, adolescentes y jóvenes de la vigencia 2020-2023. </t>
    </r>
  </si>
  <si>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</si>
  <si>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</si>
  <si>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</si>
  <si>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fotográfico de los pendones ubicados a la entrada de edificio de la Administración Departamental y Sede de Atención al Servicio al Ciudadano  </t>
  </si>
  <si>
    <t>Secretaría Administrativa (Dirección de Recursos Físicos) - Oficina Privada (Comunicaciones)</t>
  </si>
  <si>
    <t>Para esta actividad en los seguimientos anteriores se ha mencionado que 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</si>
  <si>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</si>
  <si>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</si>
  <si>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</si>
  <si>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</si>
  <si>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 xml:space="preserve">Para esta actividad como se mencionaba en el anterior seguimiento, la Secretaria Privada no cuenta con presupuesto asignado a esta acción, sin embargo desde la Dirección de Comunicaciones se puede brindar apoyo en la elaboración de diseños para pendones o material gráfico. </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</si>
  <si>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</si>
  <si>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</si>
  <si>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</si>
  <si>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</si>
  <si>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</si>
  <si>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Oficina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</si>
  <si>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</si>
  <si>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</si>
  <si>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</si>
  <si>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</si>
  <si>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</si>
  <si>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</si>
  <si>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 xml:space="preserve">Oficina Privada - Dirección Gestión estrategica </t>
  </si>
  <si>
    <r>
      <rPr>
        <b/>
        <sz val="11"/>
        <color theme="1"/>
        <rFont val="Calibri"/>
        <family val="2"/>
        <scheme val="minor"/>
      </rPr>
      <t xml:space="preserve">Para vigencia 2020 </t>
    </r>
    <r>
      <rPr>
        <sz val="11"/>
        <color theme="1"/>
        <rFont val="Calibri"/>
        <family val="2"/>
        <scheme val="minor"/>
      </rPr>
      <t xml:space="preserve">la dirección de Oficina Privada realizo treinta y tres 33 encuentros ciudadanos en los diferentes municipios del departamento.
</t>
    </r>
    <r>
      <rPr>
        <b/>
        <sz val="11"/>
        <color theme="1"/>
        <rFont val="Calibri"/>
        <family val="2"/>
        <scheme val="minor"/>
      </rPr>
      <t>Se llevó a cabo para vigencia 2021</t>
    </r>
    <r>
      <rPr>
        <sz val="11"/>
        <color theme="1"/>
        <rFont val="Calibri"/>
        <family val="2"/>
        <scheme val="minor"/>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Calibri"/>
        <family val="2"/>
        <scheme val="minor"/>
      </rPr>
      <t>Y para vigencia 2022,</t>
    </r>
    <r>
      <rPr>
        <sz val="11"/>
        <color theme="1"/>
        <rFont val="Calibri"/>
        <family val="2"/>
        <scheme val="minor"/>
      </rPr>
      <t xml:space="preserve"> • 30 Encuentros Ciudadanos realizados, en el proceso de ejecución del proyecto de fortalecimiento de las capacidades institucionales de la administración departamental del Quindío con el equipo de trabajo:
1. Modernización de la educación en los municipios del departamento del Quindío con la entrega de las AULAS STEAM -Secretaría TIC febrero 03,08,11,14,16 y 24 de marzo.
2. Ferias de atención y servicio al ciudadano -Activaciones económicas y empleo Feria de Atención y servicio al ciudadano 
a) "Nos metimos al barrio"  19 de Febrero 
b) Activación económica municipio de Montenegro 07 de mayo
c) Activación económica municipio de Córdoba 09 de julio de 2022. 
d) Caravana de Activación Económica Pijao- 29 de Octubre
e) Festival del Maíz. 13 de agosto Barcelona
f) Feria de Emprendimiento Jóvenes. 26 de Agosto Salento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"Celebraciones:
a) Conmemoración del mes de la familia  en los municipios de la Tebaida, Quimbaya, Armenia, y Circasia. 13, 17, 23, 25, 26 y  28 de mayo.
b) Celebraciones: Homenaje a las madres adultas mayores en el Centro Cultural Metropolitano de Convenciones. 31 de mayo. - celebración de los 50 años de Garay Lo Viste, en el Centro Cultural Metropolitano de convenciones. 3 de junio.
c) Celebración día de la familia COMDATA. Colegio Baudilio Montoya Calarcá 16 de julio"
10. Fortalecimiento de 40 familias que realizan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Quindío. 25 de mayo.
13. Mesa de concertación departamental con diferentes cabildos indígenas con el objetivo de brindar un espacio de diálogo para conocer las necesidades de la comunidad y así garantizar la seguridad y calidad de vida de los pueblos indígenas. 13 de junio.
14. Visitas empresariales en el Departamento
a) Visita Empresarial a Curtiembres de la María. 15 de junio.                    
b) Café Quindío 05 de agosto de 2022.
c) Visita COMDATA 05 de agosto de 2022.
d) Visita empresarial Yolis- 27 de Octubre
e) Visita Berlham 02 de noviembre 2022.
f) Visita Don Pollo 02 de noviembre 2022.
g) Visita empresarial Icono- 09 de Noviembre
h) Visita Quebrada negra Calarcá- Queda pendiente
i) Visita a Fritomix 13 de diciembre"
15. Evento Audiencia Pública de Rendición Pública de Cuentas vigencia 2021 29 de junio
16. III Feria empresarial mujeres TIC Centro de Convenciones. 15,16, 17 de julio
17. Charla Trading. 31 de julio Centro de Convenciones 
18. FESTIC. 30 y 31 de Agosto Centro de Convenciones
19. Sueña en grande, actividad en conjunto con la Institución Educativa Rufino Cuervo en el Centro Cultural Metropolitano de Convenciones, el día 02 de septiembre del 2022.       
20. Festival Gastronómico. La Tebaida 15 Octubre
21. Miss Earth Belleza encanto. 23 de octubre Centro de Convenciones"
22. Toma de municipios del Departamento
a) Toma municipio Quimbaya- 01 de Noviembre 
b) Toma municipio Buenavista- 24 de Noviembre
c) Toma municipio Córdoba- 12 de Noviembre 
d) Toma de municipio Circasia- 25 de Noviembre
f) Toma de municipio Filandia- 02 de Diciembre
23. En el municipio de Salento, Quindío se llevó a cabo expo jóvenes, el día 26 de agosto de 2022.
24. Día de niño- 30 Oct Parques de bolívar y 31 de oct Barrio Popular
25. Cae a La Feria - Feria de oportunidades juveniles 23 de noviembre
26. Feria del sticker. 3 de Diciembre Alto del rio Calarcá.
27. Feria de Emprendimiento en el Hotel las Camelias 06 de diciembre
28. Caravanas navideñas diciembre 09 (Urb. la Milagrosa, los Quindos, la Virginia), Diciembre12 (Barrios: Nuevo Horizonte, Portal del Edén Alto, Bosques de Pinares), diciembre 13 (Barrios: el Recreo, Las colinas, La Cecilia), diciembre 14 (Barrios: Rojas Pinilla, Villa Carolina 2, la Patria) y diciembre 15 (Barrios: Belencito, La miranda, Pinares).
29. Campaña de sensibilización promoción y prevención para la garantía de los derechos de los Niños, Niñas, Adolescentes y familias vulnerables. Diciembre 12.
30. Novenas navideñas.
</t>
    </r>
    <r>
      <rPr>
        <b/>
        <sz val="11"/>
        <color theme="1"/>
        <rFont val="Calibri"/>
        <family val="2"/>
        <scheme val="minor"/>
      </rPr>
      <t>"Para vigencia 2023</t>
    </r>
    <r>
      <rPr>
        <sz val="11"/>
        <color theme="1"/>
        <rFont val="Calibri"/>
        <family val="2"/>
        <scheme val="minor"/>
      </rPr>
      <t xml:space="preserve"> en el proyecto de Fortalecimiento de  las capacidades institucionales de la administración departamental del Quindío con el equipo de trabajo se ha venido trabajando en generar un plan de trabajo para dar cumplimiento a la meta estratégica de la Secretaría Privada en cada uno de sus encuentros ciudadanos:
a) Se han realizado tres (03) eventos de encuentros ciudadanos en Armenia 
1. Feria de mujeres grandiosas 11 de marzo.
2. Un día para el adulto mayor   31 de marzo. 
3. Feria Empresarial de Mujeres TICS  del 18 al 20 de marzo. 
Se continuará desarrollando el cronograma de trabajo de los eventos. 
Dentro de otras actividades se han realizado:
b) Se realizaron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igualmente se seleccionarán unas empresas para que el Gobernador del Quindío  con el objetivo de visibilizar y contribuir a la dinámica económica del departamento, la región y en la búsqueda de generar espacios de dialogo que permitan identificar las necesidades de cada uno de los sectores de nuestra productividad realice ya visitas personalizadas."
Se anexa la evidencia correspondiente, para el primer encuentro de mujeres grandiosas, no se pudo obtener evidencia fotográfica.</t>
    </r>
  </si>
  <si>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</si>
  <si>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Micrositio web actualizado</t>
  </si>
  <si>
    <t>30.000.000</t>
  </si>
  <si>
    <t>7.500.000</t>
  </si>
  <si>
    <t>Secretaría de Turismo, Industria y comercio</t>
  </si>
  <si>
    <t xml:space="preserve">Desde las redes sociales de la Secretarìa de Turismo Industria y Comercio,  diariamente se genera contenido que es del interes de los empresarios del sector y de la ciudadania en general, como convocatorias, informacion de eventos y la promocion del destino y los empresarios.  ademas en el micro sitio se alimenta cada semana o dos semanas con las noticias mas relevantes </t>
  </si>
  <si>
    <t xml:space="preserve">https://quindio.gov.co/inicioturismo
https://www.facebook.com/SecretariaTurismoIndustriaComercioQuindio
https://instagram.com/turismo.quindio?igshid=YmMyMTA2M2Y=
</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</si>
  <si>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</si>
  <si>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</si>
  <si>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</si>
  <si>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</si>
  <si>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50.000.000</t>
  </si>
  <si>
    <t>12.500.000</t>
  </si>
  <si>
    <t xml:space="preserve">Se realizaron campañas donde se dio a conocer a los empresarios del sector, la ruta de la formalidad turistica en los siguientes 5 municipios del departamento. Filandia, Circasia, Salento, La tebaida y Armenia. Se adjuntan evidencias de las actividades. </t>
  </si>
  <si>
    <t>EVIDENCIA 2</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</si>
  <si>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</si>
  <si>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</si>
  <si>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</si>
  <si>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</si>
  <si>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https://quindio.gov.co/contratacion/consulta-secop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</si>
  <si>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</si>
  <si>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</si>
  <si>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Actualizacion del micrositio web</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</si>
  <si>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https://quindio.gov.co/entidades-sin-animo-de-lucro-1 También se anexa copia del oficio mediante el cual se solicitó la actualización del micrositio de la Secretaría Jurídica y de Contratación en el tema de personerías jurídica e inspección vigilancia y control entidades sin ánimo de lucro (S.J.32.145.01-00) y oficio mediante el cual se da respuesta de la respectiva actualización por parte de la secretaría de las TIC.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</si>
  <si>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</si>
  <si>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</si>
  <si>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</si>
  <si>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</si>
  <si>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</si>
  <si>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 xml:space="preserve">Desde el proyecto TU Y YO JUNTOS EN LA INCLUSION, se viene prestando el servicio de interprete de lenguas de señas colombianas a través de la modalidad de contrato por prestación de Servicios No. 0597 de 2023, para los diferentes eventos, actividades y/o poblaciones que lo requieran, la cual se encuentra establecida en la actividad de seguimiento e implementacion de la politica publica de discapacidad (Capacidad sin limites ) del departamento del Quindio. Proyecto 035. </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</si>
  <si>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</si>
  <si>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</si>
  <si>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</si>
  <si>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</si>
  <si>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 xml:space="preserve">Desde la Dirección de Poblaciones se cuenta con el Profesional Universitario, que desarrolla el rol de enlace con los diferentes cabildos y resguardos indígenas y se han venido realizando las mesas de trabajo con la comunidad necesarias para la actualización del plan de vida del cabildo indígena Miraflores del municipio de Armenia, concertado con la Gobernadora, en el espacio del cabildo ubicado en el barrio Miraflores.  Se realizó concertación con el gobernador y vicegobernador del cabildo indígena Yanaconas de la ciudad de Armenia, para la actualización del Plan de vida. De igual manera se han realizado los acercamientos necesarios para continuar en la implementación y el fortalecimiento de los planes de vida ya construidos y que a traves de la Secretaria de Familia se les ha brindado la asistencia tecnica. 
En cuanto a la ejecucion del presupuesto se estan recibiendo las actas de nombramiento de los Gobernadores de cada cabildo. Al corte de 31 de marzo, se esta a la espera del municipio de Armenia, para asi poder adelantar el proceso de realizacion de los convenios. </t>
  </si>
  <si>
    <t>Garantizar la atención a la población LGBTI y a la población sexualmente diversa.</t>
  </si>
  <si>
    <t>Establecer un procedimiento para recibir y dar respuesta a la población LGBTI- población sexualmente diversa.</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</si>
  <si>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2023.
- Se realiza el acompañamiento y asesoría jurídica a las personas que allegan a la Oficina de la Jefatura de la Mujer y Equidad por vulneración de derechos, activando la ruta de atención pertinente.
- Se realizó socialización de la ruta de antidiscriminación en diferentes grupos poblacionales OSIGD/LGBTI en el Departamento del Quindío, Instituciones Educativas y entidades públicas.                                                                                                           - Se realizó los respectivos subcomites del consejo consultivo de diversidad sexual e identidad de género del Departamento del Quindío , de acuerdo a la ordenanza 0510 de 2020.</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</si>
  <si>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</si>
  <si>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</si>
  <si>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</si>
  <si>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La Jefatura de Familia, en el proceso de implementación de la Política Pública de Primera Infancia, Infancia y Adolescencia, ha realizado las siguientes acciones:
1 Comité Departamental e Interinstitucional para la Primera Infancia, Infancia, Adolescencia y Familia.
Así mismo, se solicitó el seguimiento del primer trimestre de la vigencia 2023 de la Política Pública y se realizaron reuniones con las diferentes Secretarías de la Gobernación del Quindío para brindar asistencia técnica en el diligenciamiento y reporte de los indicadores de la Política Pública de Primera Infancia, Infancia y Adolescencia.
También, se han realizado mesas de trabajo en los diferentes municipios del con el propósito de fortalecer las capacidades técnicas de los equipos de trabajo de las Administraciones Municipales, en el proceso de adopción, ajuste, implementación y seguimiento de la Política Pública de Primera Infancia, Infancia y Adolescencia.
De igual manera, se han realizado jornadas de trabajo con el propósito de actualizar la Ruta Integral de Atención de Infancia y Adolescencia del Departamento del Quindío. 
Del mismo modo, Se han llevado a cabo jornadas de prevención y erradicación de la explotación sexual, comercial de niños, niñas y adolescentes (ESCNNA), en los diferentes municipios del Departamento; y talleres de fortalecimiento de los entornos de la infancia y adolescencia.
También, se están adelantando acciones correspondientes con el proceso de Rendición Pública de Cuentas de Niños, Niñas Adolescentes y Jóvenes de la vigencia 2020 – 2023, en cumplimiento de la directiva de la Procuraduría General de la Nación No 004 de 2023.</t>
  </si>
  <si>
    <t>Garantizar  la  atención dirigida a personas en condicion de discapacidad .</t>
  </si>
  <si>
    <t>Establecer un procedimiento de atención dirigida a personas en condicion de discapacidad</t>
  </si>
  <si>
    <t xml:space="preserve">Para el primer trimestre del 2023, se ha iniciado el nuevo proceso de contratación para la compra de dispositivos técnicos para personas con discapacidad,    Se han entregado 122 dispositivos adquiridos en 2022.                                                                      La Dirección Administrativa de Adulto Mayor y Discapacidad,  brindó a las personas con discapacidad mediante la implementación de la ESTRATEGIA DE REHABILITACIÓN BASADA EN LA COMUNIDAD RBC y la  atención con servicios integrales  en los 3  municipios del Quindío, Montenegro, Córdoba y Buenavista   con las siguientes acciones:                                                                                                                            Elaboración del plan de acción, socialización de la estrategia y visitas domiciliarias a las personas con discapacidad y sus familias con el fin de identificar necesidades y brindar orientación  de autogestión de su problemática de cada una de las personas con discapacidad y su familia, teniendo en cuenta la oferta institucional pública y privada del orden  municipal y departamental y dejando a la familia un plan de trabajo  de actividades que se deben  realizar cada día con el compromiso de la familia y de la persona con discapacidad..               
VALORACIONES DE APOYOS: Desde la dirección Administrativa de Adulto Mayor y Discapacidad, desde un equipo interdisciplinario, se realizan valoraciones de apoyos a todas las personas con discapacidad que requieren revisión del proceso de interdiccion por cambio de ley, igualmente todas aquellas personas con discapacidad que requieran una adjudicación judicial de apoyos para la toma de decisiones en relación a los actos jurídicos. 
En el periodo 2023 se han realizado 29 valoraciones de apoyo a personas con discapacidad en los municipios de Armenia, Montenegro, Quimbaya, Circasia y La Tebaida.           </t>
  </si>
  <si>
    <t xml:space="preserve">Garantizar  la atención dirigida al adulto mayor </t>
  </si>
  <si>
    <t xml:space="preserve">Establecer un procedimiento de atención dirigida al adulto mayor </t>
  </si>
  <si>
    <t xml:space="preserve">Mediante la implementación de acciones y actividades encaminadas a la atención integral e inclusión de los adultos mayores se ha brindado apoyo a los grupos de adulto mayor organizados y los CBA de los Municipio de Armenia,  La Tebaida, Calarca,  Buenavista, Cordoba y Montenegro en los meses comprendidos de enero, febrero y marzo en la realización de actividades lúdicas, deportivas, culturales y de motivación por la vida (Gimnasia con implementos, Rumba recreativa, Gimnasia cerebral, actividades  lúdicas de estimulación cognitiva y rumba terapia).                                                                                                                                                                                                                                                       Municipios con recursos transferidos con la estampilla Departamental para el bienestar del adulto mayor:   12 municipios del departamento.         
Se realizó un giro de transferencia del recurso por concepto de la estampilla departamental a través de los siguientes actos administrativos: Decretos 195 y 197 del 21 de febrero de 2023 por valor de $934.325.106,43                                                                                                                 </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</si>
  <si>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</si>
  <si>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</si>
  <si>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</si>
  <si>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</si>
  <si>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</si>
  <si>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Se han  publicado todos los informes presupuestales mes a mes en el siguiente enlace https://quindio.gov.co/informes-presupuestales/informes-presupuestales-ano-2023</t>
  </si>
  <si>
    <t>Brindar la información necesaria al contribuyente en temas de impuestos de  la gobernacion del Quindio</t>
  </si>
  <si>
    <t>Brindar la información oportuna   al contribuyente en materia de  impuestos (impuesto vehicular, impuesto al registro, impuesto al consumo y fiscalizacion .</t>
  </si>
  <si>
    <t xml:space="preserve">N         de contribuyentes asesorados </t>
  </si>
  <si>
    <t xml:space="preserve">Informe de recaudo en donde se evidencia la gestión realizada en atención a las diferentes solicitudes realizadas por los contribuyentes en términos de contestación de derechos de petición, tutelas, atención al usuario, recepción de llamadas, registro de llamadas realizadas  y  correos electrónicos.    De igual manera el registro de cobros  persuasivos, seguimiento a embargos, órdenes de desembargo, atención de solicitudes de prescripción y acuerdos de pago.  Atención al usuario en cuanto a registro. </t>
  </si>
  <si>
    <t>Se atendieron todas las solicitudes realizadas de manera presencial y virtual.                   Como evidencia Se anexa:       1) Informe  de registro primer  trimestre 2023.           2) Informe gestión Fiscalización.                          3) informe Cobro Coactivo.    4) Informe de contratación primer trimestre 2023</t>
  </si>
  <si>
    <t>Fomentar la cultura de pago,  a traves de campañas institucionales.</t>
  </si>
  <si>
    <t>Realizar dos  campañas para fomentar la cultura de pago en los contribuyentes</t>
  </si>
  <si>
    <t>Nº de campañas realizadas</t>
  </si>
  <si>
    <t>Con relación a las campañas para fomentar la cultura de pago, durante éste trimestre se enfocó la estrategia en la realización de llamadas de cobro persuasivo a los contribuyentes.  En Total se realizaron 6471   llamadas</t>
  </si>
  <si>
    <t>Se adjunta el reporte de la Auditoria de llamadas que es suministrado por la plataforma ISVA</t>
  </si>
  <si>
    <t xml:space="preserve">Porcentaje de recaudo virtual del ISVA </t>
  </si>
  <si>
    <t>Porcentaje de recaudo virtual ISVA</t>
  </si>
  <si>
    <t>Plataforma virtual PSE</t>
  </si>
  <si>
    <t>Se adjunta el reporte  de ingresos por la plataforma virtual PSE duarante el primer trimestre 2023 y también se establece un comparativo entre el total de los ingresos de impuesto de vehículos automotores sobre el ingreso por éste mismo concepto, a través de la plataforma virtual, permitiendo así establecer un porcentaje de recaudo por éste medio, evidenciandode manera física.</t>
  </si>
  <si>
    <t>Uso Intensivo de Tecnologías de la Información y Comunicación TICs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</si>
  <si>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</si>
  <si>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</si>
  <si>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</si>
  <si>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Docuementos que acrediten el numero y tipo de tramites demandados a través de la página web</t>
  </si>
  <si>
    <t xml:space="preserve"> </t>
  </si>
  <si>
    <t>FUENTE DE INFORMACION. Direccion Financiera, PCT</t>
  </si>
  <si>
    <t>DANIELA ALVIS</t>
  </si>
  <si>
    <t>Director Tributario</t>
  </si>
  <si>
    <t>SANDRA ARIAS</t>
  </si>
  <si>
    <t>Contratista</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</si>
  <si>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</si>
  <si>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</si>
  <si>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</si>
  <si>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</si>
  <si>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</si>
  <si>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Para realizar el servicio de asesoría para el fortalecimiento de la asociatividad, se atendieron 23 Asociaciones del sector rural, a las cuales se les brindó asesoría y asistencia en diversos temas técnicos, comerciales y organizacionales orientados a fortalecer la base social, la generación de productos, el cumplimiento sanitario, la formalización comercial y el apoyo a temas sanitarios de los productos terminados.</t>
  </si>
  <si>
    <t xml:space="preserve"> Las asociaciones fortalecidas corresponden a:</t>
  </si>
  <si>
    <r>
      <t>1.</t>
    </r>
    <r>
      <rPr>
        <sz val="7"/>
        <color rgb="FF000000"/>
        <rFont val="Times New Roman"/>
        <family val="1"/>
      </rPr>
      <t xml:space="preserve">       </t>
    </r>
    <r>
      <rPr>
        <sz val="12"/>
        <color rgb="FF000000"/>
        <rFont val="Arial Narrow"/>
        <family val="2"/>
      </rPr>
      <t>Asociación de desplazados de circasia- ASODECIR</t>
    </r>
  </si>
  <si>
    <r>
      <t>2.</t>
    </r>
    <r>
      <rPr>
        <sz val="7"/>
        <color rgb="FF000000"/>
        <rFont val="Times New Roman"/>
        <family val="1"/>
      </rPr>
      <t xml:space="preserve">       </t>
    </r>
    <r>
      <rPr>
        <sz val="12"/>
        <color rgb="FF000000"/>
        <rFont val="Arial Narrow"/>
        <family val="2"/>
      </rPr>
      <t xml:space="preserve">Asociación de productores de alimentos frutos de Córdoba Quindío </t>
    </r>
  </si>
  <si>
    <r>
      <t>3.</t>
    </r>
    <r>
      <rPr>
        <sz val="7"/>
        <color rgb="FF000000"/>
        <rFont val="Times New Roman"/>
        <family val="1"/>
      </rPr>
      <t xml:space="preserve">       </t>
    </r>
    <r>
      <rPr>
        <sz val="12"/>
        <color rgb="FF000000"/>
        <rFont val="Arial Narrow"/>
        <family val="2"/>
      </rPr>
      <t>Asociación herencia cafetera del Quindío- ASOHERCA</t>
    </r>
  </si>
  <si>
    <r>
      <t>4.</t>
    </r>
    <r>
      <rPr>
        <sz val="7"/>
        <color rgb="FF000000"/>
        <rFont val="Times New Roman"/>
        <family val="1"/>
      </rPr>
      <t xml:space="preserve">       </t>
    </r>
    <r>
      <rPr>
        <sz val="12"/>
        <color rgb="FF000000"/>
        <rFont val="Arial Narrow"/>
        <family val="2"/>
      </rPr>
      <t>Fundación centro agroempresarial del sur del Quindío-FUCAEMSUQUI</t>
    </r>
  </si>
  <si>
    <r>
      <t>5.</t>
    </r>
    <r>
      <rPr>
        <sz val="7"/>
        <color rgb="FF000000"/>
        <rFont val="Times New Roman"/>
        <family val="1"/>
      </rPr>
      <t xml:space="preserve">       </t>
    </r>
    <r>
      <rPr>
        <sz val="12"/>
        <color rgb="FF000000"/>
        <rFont val="Arial Narrow"/>
        <family val="2"/>
      </rPr>
      <t xml:space="preserve">Asociación Agropecuaria de pijao- ASOAGROPIJAO </t>
    </r>
  </si>
  <si>
    <r>
      <t>6.</t>
    </r>
    <r>
      <rPr>
        <sz val="7"/>
        <color rgb="FF000000"/>
        <rFont val="Times New Roman"/>
        <family val="1"/>
      </rPr>
      <t xml:space="preserve">       </t>
    </r>
    <r>
      <rPr>
        <sz val="12"/>
        <color rgb="FF000000"/>
        <rFont val="Arial Narrow"/>
        <family val="2"/>
      </rPr>
      <t xml:space="preserve">Asociación de mercado campesino de circasia -AMERCACIR </t>
    </r>
  </si>
  <si>
    <r>
      <t>7.</t>
    </r>
    <r>
      <rPr>
        <sz val="7"/>
        <color rgb="FF000000"/>
        <rFont val="Times New Roman"/>
        <family val="1"/>
      </rPr>
      <t xml:space="preserve">       </t>
    </r>
    <r>
      <rPr>
        <sz val="12"/>
        <color rgb="FF000000"/>
        <rFont val="Arial Narrow"/>
        <family val="2"/>
      </rPr>
      <t xml:space="preserve">Fundación social JIAMPI </t>
    </r>
  </si>
  <si>
    <r>
      <t>8.</t>
    </r>
    <r>
      <rPr>
        <sz val="7"/>
        <color rgb="FF000000"/>
        <rFont val="Times New Roman"/>
        <family val="1"/>
      </rPr>
      <t xml:space="preserve">       </t>
    </r>
    <r>
      <rPr>
        <sz val="12"/>
        <color rgb="FF000000"/>
        <rFont val="Arial Narrow"/>
        <family val="2"/>
      </rPr>
      <t xml:space="preserve">Asociación de desplazados de Génova Quindío- ASDEGEQUIN </t>
    </r>
  </si>
  <si>
    <r>
      <t>9.</t>
    </r>
    <r>
      <rPr>
        <sz val="7"/>
        <color rgb="FF000000"/>
        <rFont val="Times New Roman"/>
        <family val="1"/>
      </rPr>
      <t xml:space="preserve">       </t>
    </r>
    <r>
      <rPr>
        <sz val="12"/>
        <color rgb="FF000000"/>
        <rFont val="Arial Narrow"/>
        <family val="2"/>
      </rPr>
      <t xml:space="preserve">Asociación Quimbaya Quindío Agropecuaria-QUIMQUINAGRO </t>
    </r>
  </si>
  <si>
    <r>
      <t>10.</t>
    </r>
    <r>
      <rPr>
        <sz val="7"/>
        <color rgb="FF000000"/>
        <rFont val="Times New Roman"/>
        <family val="1"/>
      </rPr>
      <t xml:space="preserve">   </t>
    </r>
    <r>
      <rPr>
        <sz val="12"/>
        <color rgb="FF000000"/>
        <rFont val="Arial Narrow"/>
        <family val="2"/>
      </rPr>
      <t>Asociación de cafés especiales TUMBAGO</t>
    </r>
  </si>
  <si>
    <r>
      <t>11.</t>
    </r>
    <r>
      <rPr>
        <sz val="7"/>
        <color rgb="FF000000"/>
        <rFont val="Times New Roman"/>
        <family val="1"/>
      </rPr>
      <t xml:space="preserve">   </t>
    </r>
    <r>
      <rPr>
        <sz val="12"/>
        <color rgb="FF000000"/>
        <rFont val="Arial Narrow"/>
        <family val="2"/>
      </rPr>
      <t>Asociación paisaje mujer y café “PIJAO”</t>
    </r>
  </si>
  <si>
    <r>
      <t>12.</t>
    </r>
    <r>
      <rPr>
        <sz val="7"/>
        <color rgb="FF000000"/>
        <rFont val="Times New Roman"/>
        <family val="1"/>
      </rPr>
      <t xml:space="preserve">   </t>
    </r>
    <r>
      <rPr>
        <sz val="12"/>
        <color rgb="FF000000"/>
        <rFont val="Arial Narrow"/>
        <family val="2"/>
      </rPr>
      <t xml:space="preserve">Asociación de mujeres cafeteras de Buena Vista  </t>
    </r>
  </si>
  <si>
    <r>
      <t>13.</t>
    </r>
    <r>
      <rPr>
        <sz val="7"/>
        <color rgb="FF000000"/>
        <rFont val="Times New Roman"/>
        <family val="1"/>
      </rPr>
      <t xml:space="preserve">   </t>
    </r>
    <r>
      <rPr>
        <sz val="12"/>
        <color rgb="FF000000"/>
        <rFont val="Arial Narrow"/>
        <family val="2"/>
      </rPr>
      <t xml:space="preserve">ASOPROAGRO </t>
    </r>
  </si>
  <si>
    <r>
      <t>14.</t>
    </r>
    <r>
      <rPr>
        <sz val="7"/>
        <color rgb="FF000000"/>
        <rFont val="Times New Roman"/>
        <family val="1"/>
      </rPr>
      <t xml:space="preserve">   </t>
    </r>
    <r>
      <rPr>
        <sz val="12"/>
        <color rgb="FF000000"/>
        <rFont val="Arial Narrow"/>
        <family val="2"/>
      </rPr>
      <t xml:space="preserve">ASOCAMPO </t>
    </r>
  </si>
  <si>
    <r>
      <t>15.</t>
    </r>
    <r>
      <rPr>
        <sz val="7"/>
        <color rgb="FF000000"/>
        <rFont val="Times New Roman"/>
        <family val="1"/>
      </rPr>
      <t xml:space="preserve">   </t>
    </r>
    <r>
      <rPr>
        <sz val="12"/>
        <color rgb="FF000000"/>
        <rFont val="Arial Narrow"/>
        <family val="2"/>
      </rPr>
      <t xml:space="preserve">Asociación de productores de caña y procesadores de panela de Córdoba </t>
    </r>
  </si>
  <si>
    <r>
      <t>16.</t>
    </r>
    <r>
      <rPr>
        <sz val="7"/>
        <color rgb="FF000000"/>
        <rFont val="Times New Roman"/>
        <family val="1"/>
      </rPr>
      <t xml:space="preserve">   </t>
    </r>
    <r>
      <rPr>
        <sz val="12"/>
        <color rgb="FF000000"/>
        <rFont val="Arial Narrow"/>
        <family val="2"/>
      </rPr>
      <t>ASOCAPAPI</t>
    </r>
  </si>
  <si>
    <r>
      <t>17.</t>
    </r>
    <r>
      <rPr>
        <sz val="7"/>
        <color rgb="FF000000"/>
        <rFont val="Times New Roman"/>
        <family val="1"/>
      </rPr>
      <t xml:space="preserve">   </t>
    </r>
    <r>
      <rPr>
        <sz val="12"/>
        <color rgb="FF000000"/>
        <rFont val="Arial Narrow"/>
        <family val="2"/>
      </rPr>
      <t>Asociación de productores agrícolas de circasia -ASOPRACIR</t>
    </r>
  </si>
  <si>
    <r>
      <t>18.</t>
    </r>
    <r>
      <rPr>
        <sz val="7"/>
        <color rgb="FF000000"/>
        <rFont val="Times New Roman"/>
        <family val="1"/>
      </rPr>
      <t xml:space="preserve">   </t>
    </r>
    <r>
      <rPr>
        <sz val="12"/>
        <color rgb="FF000000"/>
        <rFont val="Arial Narrow"/>
        <family val="2"/>
      </rPr>
      <t xml:space="preserve">Asociación PORCIGENOVA </t>
    </r>
  </si>
  <si>
    <r>
      <t>19.</t>
    </r>
    <r>
      <rPr>
        <sz val="7"/>
        <color rgb="FF000000"/>
        <rFont val="Times New Roman"/>
        <family val="1"/>
      </rPr>
      <t xml:space="preserve">   </t>
    </r>
    <r>
      <rPr>
        <sz val="12"/>
        <color rgb="FF000000"/>
        <rFont val="Arial Narrow"/>
        <family val="2"/>
      </rPr>
      <t xml:space="preserve">Asociación ASOPODERMQ </t>
    </r>
  </si>
  <si>
    <r>
      <t>20.</t>
    </r>
    <r>
      <rPr>
        <sz val="7"/>
        <color rgb="FF000000"/>
        <rFont val="Times New Roman"/>
        <family val="1"/>
      </rPr>
      <t xml:space="preserve">   </t>
    </r>
    <r>
      <rPr>
        <sz val="12"/>
        <color rgb="FF000000"/>
        <rFont val="Arial Narrow"/>
        <family val="2"/>
      </rPr>
      <t xml:space="preserve">Asociación de productores agropecuarios de Génova Quindío -APRAGEM </t>
    </r>
  </si>
  <si>
    <r>
      <t>21.</t>
    </r>
    <r>
      <rPr>
        <sz val="7"/>
        <color rgb="FF000000"/>
        <rFont val="Times New Roman"/>
        <family val="1"/>
      </rPr>
      <t xml:space="preserve">   </t>
    </r>
    <r>
      <rPr>
        <sz val="12"/>
        <color rgb="FF000000"/>
        <rFont val="Arial Narrow"/>
        <family val="2"/>
      </rPr>
      <t>Asociación de queseros del Quindío QQ</t>
    </r>
  </si>
  <si>
    <r>
      <t>22.</t>
    </r>
    <r>
      <rPr>
        <sz val="7"/>
        <color rgb="FF000000"/>
        <rFont val="Times New Roman"/>
        <family val="1"/>
      </rPr>
      <t xml:space="preserve">   </t>
    </r>
    <r>
      <rPr>
        <sz val="12"/>
        <color rgb="FF000000"/>
        <rFont val="Arial Narrow"/>
        <family val="2"/>
      </rPr>
      <t>Asociación mujeres cafeteras de Barcelona, MUCABAT</t>
    </r>
  </si>
  <si>
    <r>
      <t>23.</t>
    </r>
    <r>
      <rPr>
        <sz val="7"/>
        <color rgb="FF000000"/>
        <rFont val="Times New Roman"/>
        <family val="1"/>
      </rPr>
      <t xml:space="preserve">   </t>
    </r>
    <r>
      <rPr>
        <sz val="12"/>
        <color rgb="FF000000"/>
        <rFont val="Arial Narrow"/>
        <family val="2"/>
      </rPr>
      <t xml:space="preserve">Asociación de relevo generacional, ASORGEC </t>
    </r>
  </si>
  <si>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</si>
  <si>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</si>
  <si>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</si>
  <si>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</si>
  <si>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</si>
  <si>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r>
      <t>Con corte al 31 de marzo de 2023  se encuentra en proceso de consolidación la información  del Seguimiento y Evaluación al Plan de Desarrollo 2020-2023 " TU Y YO SOMOS QUINDIO " , El cual será publicado una vez concluido en  la página web  de la Gobernación del Quindio.  Se d</t>
    </r>
    <r>
      <rPr>
        <sz val="11"/>
        <rFont val="Arial"/>
        <family val="2"/>
      </rPr>
      <t>ebe señalar el que corresponda y descargar:</t>
    </r>
    <r>
      <rPr>
        <sz val="11"/>
        <color theme="1"/>
        <rFont val="Arial"/>
        <family val="2"/>
      </rPr>
      <t xml:space="preserve">
</t>
    </r>
    <r>
      <rPr>
        <b/>
        <sz val="11"/>
        <color theme="1"/>
        <rFont val="Arial"/>
        <family val="2"/>
      </rPr>
      <t xml:space="preserve">                                                                                                                                                                                                                Plan Indicativo: </t>
    </r>
    <r>
      <rPr>
        <sz val="11"/>
        <color theme="1"/>
        <rFont val="Arial"/>
        <family val="2"/>
      </rPr>
      <t xml:space="preserve">https://www.quindio.gov.co/evaluacion-y-seguimiento-a-la-gestion-publica/segumiento-y-evaluacion-plan-indicativo
</t>
    </r>
    <r>
      <rPr>
        <b/>
        <sz val="11"/>
        <color theme="1"/>
        <rFont val="Arial"/>
        <family val="2"/>
      </rPr>
      <t>POAI:</t>
    </r>
    <r>
      <rPr>
        <sz val="11"/>
        <color theme="1"/>
        <rFont val="Arial"/>
        <family val="2"/>
      </rPr>
      <t xml:space="preserve"> https://www.quindio.gov.co/evaluacion-y-seguimiento-a-la-gestion-publica/seguimiento-y-evaluacion-plan-operativo-anual-de-inversion
</t>
    </r>
    <r>
      <rPr>
        <b/>
        <sz val="11"/>
        <color theme="1"/>
        <rFont val="Arial"/>
        <family val="2"/>
      </rPr>
      <t xml:space="preserve">Planes de acción: </t>
    </r>
    <r>
      <rPr>
        <sz val="11"/>
        <color theme="1"/>
        <rFont val="Arial"/>
        <family val="2"/>
      </rPr>
      <t xml:space="preserve">https://www.quindio.gov.co/evaluacion-y-seguimiento-a-la-gestion-publica/seguimiento-y-evaluacion-plan-de-accion
</t>
    </r>
    <r>
      <rPr>
        <sz val="11"/>
        <rFont val="Arial"/>
        <family val="2"/>
      </rPr>
      <t xml:space="preserve">
</t>
    </r>
  </si>
  <si>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</si>
  <si>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</si>
  <si>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</si>
  <si>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</si>
  <si>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2,300,000</t>
  </si>
  <si>
    <r>
      <t xml:space="preserve">A corte de 31 de marzo se realizarón 23 asistencias técnicas entorno a la política de Transparencia. </t>
    </r>
    <r>
      <rPr>
        <b/>
        <sz val="11"/>
        <rFont val="Arial"/>
        <family val="2"/>
      </rPr>
      <t>Evidencia:</t>
    </r>
    <r>
      <rPr>
        <sz val="11"/>
        <rFont val="Arial"/>
        <family val="2"/>
      </rPr>
      <t xml:space="preserve"> https://drive.google.com/drive/folders/1xvMLO1WxJHeffeJ0SfVmHqXCsT9GBMmJ?usp=share_link </t>
    </r>
  </si>
  <si>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</si>
  <si>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</si>
  <si>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</si>
  <si>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 xml:space="preserve">Secretaría de Planeación - Secretarías de Despacho -  Equipo Técnico de Racionalización </t>
  </si>
  <si>
    <t>A la fecha se realizó la primera reunión del equipo técnico donde se estableció el compromiso de reprotar en la paltaforma la gestión de datos de oepración para el primer trimeste, así como realizar los documentos técnicos  soportes para realizar eliminaciones</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</si>
  <si>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</si>
  <si>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</si>
  <si>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</si>
  <si>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</si>
  <si>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</si>
  <si>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Se tiene proyectada realizar el estudio de medición de satisfacción del usuario de primer semestre antes del 30 de junio de 2023.</t>
  </si>
  <si>
    <t>Documento informe de Gestión realizado . Constancia de Públicación .</t>
  </si>
  <si>
    <t>Secretaría de Planeación  - Secretaría de Tecnologías de la Información y Comunicaciónes</t>
  </si>
  <si>
    <t xml:space="preserve">
Se realizó el informe de gestión correspondiente a la vigencia 2022,   publicado en los siguientes link de la página web: https://quindio.gov.co/evaluacion-y-seguimiento-a-la-gestion-publica/informes-de-gestion/informes-de-gestion-vigencia-2022
</t>
  </si>
  <si>
    <t>La Audiencia Pública de Cuentas, se realizará antes del 30 de junio de 2023</t>
  </si>
  <si>
    <t xml:space="preserve">Promocionar los sectores económicos,  productos y servicios del Departamento del Quindío desde la Casa Delegada en Bogotá.  "PIT"- Punto de Información Turística y atención al ciudadano                                                                         </t>
  </si>
  <si>
    <t>Estrategia Formulada</t>
  </si>
  <si>
    <t>Estrategia implementada</t>
  </si>
  <si>
    <t>Listados de asistencias, actas y publicaciones redes sociales                                  soporte de solicitudes gestionadas</t>
  </si>
  <si>
    <t>Casa Delegada (Secretaría de Planeación)</t>
  </si>
  <si>
    <r>
      <t xml:space="preserve">Se implemento la Estrategia para promocionar los sectores económicos,  productos y servicios del Departamento del Quindío desde la Casa Delegada en Bogotá.  "PIT"- Punto de Información Turística y atención al ciudadano                                                                      a través de   41 acciones de promición; 95 consultas ciudadanas atendidas; 14  consultas del destino Quindio atendidas; 11 prestamos de oficinas a empresarios y Quindianos                                                                                                                                       </t>
    </r>
    <r>
      <rPr>
        <b/>
        <sz val="11"/>
        <rFont val="Arial"/>
        <family val="2"/>
      </rPr>
      <t xml:space="preserve">Evidencia: </t>
    </r>
    <r>
      <rPr>
        <sz val="11"/>
        <rFont val="Arial"/>
        <family val="2"/>
      </rPr>
      <t xml:space="preserve">https://drive.google.com/drive/folders/1hOPXc-90pcW71SyDsmrqJCNqZqtZ1_8e?usp=share_link </t>
    </r>
  </si>
  <si>
    <t>Acompañar la  Gestión en materia de Cooperación Internacional del Departamento desde la ciudad de Bogotá D.C</t>
  </si>
  <si>
    <t>Seguimiento a los compromisos del Plan de trabajo territorial de Cooperación</t>
  </si>
  <si>
    <r>
      <rPr>
        <b/>
        <sz val="11"/>
        <rFont val="Arial"/>
        <family val="2"/>
      </rPr>
      <t>Se viene implementando la estrategia  de acompañamiento a  la  Gestión en materia de Cooperación Internacional del Departamento desde la ciudad de Bogotá D.C  , a través de:</t>
    </r>
    <r>
      <rPr>
        <sz val="11"/>
        <rFont val="Arial"/>
        <family val="2"/>
      </rPr>
      <t xml:space="preserve"> 4 capacitaciones en C.I;  37 convocatorias socializadas;  9 acciones acompañadas en materia de C.I; 27 sesiones de trabajo con entidades;  37 acciones comunicativas difundiendo posibilidades de C.I182 convocatorias socializadas y/o acompañadas, 25 capacitaciones realizadas y  79 alianzas, iniciativas y  oportunidad Gestionadas o acompañadas ; 16 sesiones de trabajo con entidades nacionales y actores territoriales y 10 acciones para la conformación de la Red Quindiana de Cooperación .                 </t>
    </r>
    <r>
      <rPr>
        <b/>
        <sz val="11"/>
        <rFont val="Arial"/>
        <family val="2"/>
      </rPr>
      <t>Evidencia:</t>
    </r>
    <r>
      <rPr>
        <sz val="11"/>
        <rFont val="Arial"/>
        <family val="2"/>
      </rPr>
      <t xml:space="preserve"> https://drive.google.com/drive/folders/1hOPXc-90pcW71SyDsmrqJCNqZqtZ1_8e?usp=share_link   </t>
    </r>
  </si>
  <si>
    <t>Brindar apoyo a la gestión institucional del Departamento desde Bogotá D.C</t>
  </si>
  <si>
    <t>12  Municipios</t>
  </si>
  <si>
    <t xml:space="preserve">
# de comunicados, #boletines,    #piezas diseñadas y publicadas        
# de acciones fortalecidas y/o acompañadas   sector publico privado      </t>
  </si>
  <si>
    <t>Archivo de solicitudes con soportes de la acción apoyada o acompañada; Diseño de piezas, documentación de entrevistas realizadas y  publicaciones realizadas</t>
  </si>
  <si>
    <r>
      <t xml:space="preserve">12 municipios acompañados sector público-privado vía publicaciones, comunicaciones y apoyo institucional, a através de:  4 prestamos de oficinas a empresarios y Quindianos; 70 acciones de apoyo para fortalecer procesos administrativos de gestión y calidad; 246 acciones comunicativas (notas, boletines, piezas, campañas, gestiones  medios nacionales. </t>
    </r>
    <r>
      <rPr>
        <b/>
        <sz val="11"/>
        <rFont val="Arial"/>
        <family val="2"/>
      </rPr>
      <t xml:space="preserve">Evidencia: https://drive.google.com/drive/folders/1hOPXc-90pcW71SyDsmrqJCNqZqtZ1_8e?usp=share_link </t>
    </r>
  </si>
  <si>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</si>
  <si>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</si>
  <si>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</si>
  <si>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</si>
  <si>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r>
      <t xml:space="preserve">Se realizaron socializaciones a las 17 secretarías secctoriales entorno al marco normativo de la  Rendición Pública de Cuentas vigencia 2022, cuyas evidencias reposan en el anexo.
</t>
    </r>
    <r>
      <rPr>
        <b/>
        <sz val="11"/>
        <rFont val="Arial"/>
        <family val="2"/>
      </rPr>
      <t>EVIDENCIAS:</t>
    </r>
    <r>
      <rPr>
        <sz val="11"/>
        <rFont val="Arial"/>
        <family val="2"/>
      </rPr>
      <t xml:space="preserve"> https://drive.google.com/drive/folders/15D86GYvTJCEbVczXZPzVCpF51iDmZn-e?usp=share_link</t>
    </r>
  </si>
  <si>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</si>
  <si>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</si>
  <si>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</si>
  <si>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</si>
  <si>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La caracterización de usuarios, se realizará antes del 30 de junio de 2023</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</si>
  <si>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</si>
  <si>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</si>
  <si>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</si>
  <si>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</si>
  <si>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</si>
  <si>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 la fecha no se han presentado actualizaciones de procesos y procediemientos de Servicio de Atención al Ciudadano</t>
  </si>
  <si>
    <t xml:space="preserve">Informe de Visita técnica Con Diagnostco elaborado </t>
  </si>
  <si>
    <t>$ 48.255.000</t>
  </si>
  <si>
    <t>$58.398.000</t>
  </si>
  <si>
    <r>
      <t>Se realizaró el siguiente autodiagnóstcos:</t>
    </r>
    <r>
      <rPr>
        <b/>
        <sz val="11"/>
        <color theme="1"/>
        <rFont val="Calibri"/>
        <family val="2"/>
        <scheme val="minor"/>
      </rPr>
      <t xml:space="preserve">
CENTRO DE CONVENCIONES: - </t>
    </r>
    <r>
      <rPr>
        <sz val="11"/>
        <color theme="1"/>
        <rFont val="Calibri"/>
        <family val="2"/>
        <scheme val="minor"/>
      </rPr>
      <t xml:space="preserve">Se requiere adecuaciones en la fachada del centro de convenciones debido a que carece de mantenimiento, resane de humedades y de la pintura. </t>
    </r>
  </si>
  <si>
    <t xml:space="preserve">Secretaría Administrativa  - Secretaría de Aguas e Infraestructura </t>
  </si>
  <si>
    <t xml:space="preserve">
PARA DAR CUMPLIMIENTO A ESTA META SE INICIARON ADECUACIONES EN EL CENTRO DE CONVENCIONES EL DÍA 28 DE SEPTIEMBRE DEL 2023, LAS CUALES SE SUSPENDIERON MIENTRAS SE DA CONTINUIDAD EN LA VIGENCIA PRESENTE. EVIDENCIA 2. 
.</t>
  </si>
  <si>
    <t>Modulos diseñados, señalizados y adecuados.</t>
  </si>
  <si>
    <t xml:space="preserve"> Registro Fotograficos de los modulos diseñados, señalizados y adecuados.</t>
  </si>
  <si>
    <r>
      <t xml:space="preserve"> </t>
    </r>
    <r>
      <rPr>
        <b/>
        <sz val="11"/>
        <color theme="1"/>
        <rFont val="Calibri"/>
        <family val="2"/>
        <scheme val="minor"/>
      </rPr>
      <t xml:space="preserve"> I TRIMESTRE 2023:</t>
    </r>
    <r>
      <rPr>
        <sz val="11"/>
        <color theme="1"/>
        <rFont val="Calibri"/>
        <family val="2"/>
        <scheme val="minor"/>
      </rPr>
      <t xml:space="preserve"> EL PROCESO DE CONTRATACIÓN CORRESPONDIENTE AL CONTRATO DE SUMINISTRO DE ARTICULOS DE FERRETERIA CON ACTA DE INICIO ORDEN DE COMPRA No. 106777 DEL 2023 TUVO FECHA DE INICIO EL 18 DE ABRIL DEL 2023 Y FECHA DE TERMINACIÓN DEL 29 DE DICIEMBRE DEL PRESENTE AÑO, A TRAVÉS DE ESTE CONTRATO SE PROYECTA EJECUTAR LAS ACCIONES PARA EL CUMPLIMIENTO DE ESTA ACTIVIDAD EN EL SEGUNDO TRIMESTRE DEL AÑO 2023, ARTICULANDO EL DISEÑO CON LAS ANTERIORES METAS. EVIDENCIA 3. 
</t>
    </r>
  </si>
  <si>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</si>
  <si>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</si>
  <si>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</si>
  <si>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</si>
  <si>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</si>
  <si>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Se da cumplimiento a la meta mediante la actualización del Manual de Trámites y Servicios de la Secretaría de Salud Departamental</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</si>
  <si>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</si>
  <si>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</si>
  <si>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</si>
  <si>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</si>
  <si>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</si>
  <si>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r>
      <t xml:space="preserve">Esta meta se cumplió en un 100%, ya que los informes están publicados en la página web. </t>
    </r>
    <r>
      <rPr>
        <b/>
        <sz val="11"/>
        <color theme="1"/>
        <rFont val="Calibri"/>
        <family val="2"/>
        <scheme val="minor"/>
      </rPr>
      <t>Evidencia 1.</t>
    </r>
    <r>
      <rPr>
        <sz val="11"/>
        <color theme="1"/>
        <rFont val="Calibri"/>
        <family val="2"/>
        <scheme val="minor"/>
      </rPr>
      <t xml:space="preserve"> </t>
    </r>
    <r>
      <rPr>
        <sz val="11"/>
        <color theme="4" tint="-0.249977111117893"/>
        <rFont val="Calibri"/>
        <family val="2"/>
        <scheme val="minor"/>
      </rPr>
      <t>https://www.quindio.gov.co/index.php?option=com_content&amp;view=article&amp;id=26012:informes-de-pqrsd&amp;catid=2</t>
    </r>
  </si>
  <si>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</si>
  <si>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</si>
  <si>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</si>
  <si>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r>
      <t xml:space="preserve">Este proceso está reglamentado a través del manual PQRS y en el pirmer tirmestre de la vigencia 2023 la entidad no registra desestimientos tácitos. </t>
    </r>
    <r>
      <rPr>
        <b/>
        <sz val="11"/>
        <rFont val="Calibri"/>
        <family val="2"/>
        <scheme val="minor"/>
      </rPr>
      <t>Evidencia 2 .</t>
    </r>
    <r>
      <rPr>
        <sz val="11"/>
        <rFont val="Calibri"/>
        <family val="2"/>
        <scheme val="minor"/>
      </rPr>
      <t>Se anexa manual PQRSD</t>
    </r>
  </si>
  <si>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</si>
  <si>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</si>
  <si>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</si>
  <si>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</si>
  <si>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r>
      <t xml:space="preserve">Se implementaron, el manual "Estrategia de Lenjuaje Claro" y el "Manual y Protocolos de Servicio a la Ciudadanía". </t>
    </r>
    <r>
      <rPr>
        <b/>
        <sz val="11"/>
        <color theme="1"/>
        <rFont val="Calibri"/>
        <family val="2"/>
        <scheme val="minor"/>
      </rPr>
      <t>Evidencia 3.</t>
    </r>
    <r>
      <rPr>
        <sz val="11"/>
        <color theme="1"/>
        <rFont val="Calibri"/>
        <family val="2"/>
        <scheme val="minor"/>
      </rPr>
      <t xml:space="preserve"> Se anexan manuales.</t>
    </r>
  </si>
  <si>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</si>
  <si>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</si>
  <si>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</si>
  <si>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</si>
  <si>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r>
      <t xml:space="preserve">Esta meta se cumplió al 100 mediante circular S.A.60.07.01-00441 DE MAYO 02 DE 2022. </t>
    </r>
    <r>
      <rPr>
        <b/>
        <sz val="11"/>
        <color theme="1"/>
        <rFont val="Calibri"/>
        <family val="2"/>
        <scheme val="minor"/>
      </rPr>
      <t>Evidencia 4.</t>
    </r>
    <r>
      <rPr>
        <sz val="11"/>
        <color theme="1"/>
        <rFont val="Calibri"/>
        <family val="2"/>
        <scheme val="minor"/>
      </rPr>
      <t xml:space="preserve"> Se anexa documento.</t>
    </r>
  </si>
  <si>
    <t>Secretaría Administrativa  - Secretaría de Tecnologías de la Información y Comunicaciónes</t>
  </si>
  <si>
    <r>
      <t xml:space="preserve">Meta al 100%. </t>
    </r>
    <r>
      <rPr>
        <b/>
        <sz val="11"/>
        <rFont val="Calibri"/>
        <family val="2"/>
        <scheme val="minor"/>
      </rPr>
      <t xml:space="preserve">Evidencia 5. </t>
    </r>
    <r>
      <rPr>
        <sz val="11"/>
        <color theme="4" tint="-0.249977111117893"/>
        <rFont val="Calibri"/>
        <family val="2"/>
        <scheme val="minor"/>
      </rPr>
      <t>https://www.quindio.gov.co/atencion-a-la-ciudadania/carta-del-trato-digno</t>
    </r>
  </si>
  <si>
    <r>
      <t>Realizar Ferias de Atención al Ciudadano, estrategia que permitirá acercar las entidades de orden Nacional, Departamental y Municipal a los ciudadanos y facilitar el acceso a la información.</t>
    </r>
    <r>
      <rPr>
        <sz val="9"/>
        <color rgb="FF333333"/>
        <rFont val="Arial"/>
        <family val="2"/>
      </rPr>
      <t xml:space="preserve"> </t>
    </r>
  </si>
  <si>
    <r>
      <t>Realizar</t>
    </r>
    <r>
      <rPr>
        <sz val="9"/>
        <color rgb="FFFF0000"/>
        <rFont val="Arial"/>
        <family val="2"/>
      </rPr>
      <t xml:space="preserve"> </t>
    </r>
    <r>
      <rPr>
        <sz val="9"/>
        <color rgb="FF000000"/>
        <rFont val="Arial"/>
        <family val="2"/>
      </rPr>
      <t>una (1)</t>
    </r>
    <r>
      <rPr>
        <sz val="9"/>
        <color rgb="FFFF0000"/>
        <rFont val="Arial"/>
        <family val="2"/>
      </rPr>
      <t xml:space="preserve"> </t>
    </r>
    <r>
      <rPr>
        <sz val="9"/>
        <color rgb="FF000000"/>
        <rFont val="Arial"/>
        <family val="2"/>
      </rPr>
      <t xml:space="preserve">Feria de Atención al Ciudadano anual con el fin acercar las entidades de orden Nacional, Departamental y Municipal a los ciudadanos y facilitar el acceso a la información. </t>
    </r>
  </si>
  <si>
    <t>Feria realizada</t>
  </si>
  <si>
    <t>Listados de asistencia y registro fotografico</t>
  </si>
  <si>
    <t>Secretaría Administrativa - Secretarias Sectoriales</t>
  </si>
  <si>
    <r>
      <t xml:space="preserve">Esta meta se realizó en su 100%. </t>
    </r>
    <r>
      <rPr>
        <b/>
        <sz val="11"/>
        <color theme="1"/>
        <rFont val="Calibri"/>
        <family val="2"/>
        <scheme val="minor"/>
      </rPr>
      <t xml:space="preserve">Evidencia 6. </t>
    </r>
    <r>
      <rPr>
        <sz val="11"/>
        <color theme="1"/>
        <rFont val="Calibri"/>
        <family val="2"/>
        <scheme val="minor"/>
      </rPr>
      <t xml:space="preserve">Se anexan registros fotográficos. </t>
    </r>
  </si>
  <si>
    <r>
      <t xml:space="preserve">Esta meta se cumplió a más del 100% con 3 autodiagnósticos que realizó la Secretaría de Aguas e Infraestructura. </t>
    </r>
    <r>
      <rPr>
        <b/>
        <sz val="11"/>
        <color theme="1"/>
        <rFont val="Calibri"/>
        <family val="2"/>
        <scheme val="minor"/>
      </rPr>
      <t>Evidencia 7.</t>
    </r>
    <r>
      <rPr>
        <sz val="11"/>
        <color theme="1"/>
        <rFont val="Calibri"/>
        <family val="2"/>
        <scheme val="minor"/>
      </rPr>
      <t xml:space="preserve"> Se anexan documentos.</t>
    </r>
  </si>
  <si>
    <r>
      <t xml:space="preserve">Esta meta se cumplió al 100% a través de la Secretaría de Aguas e Infraestructura. </t>
    </r>
    <r>
      <rPr>
        <b/>
        <sz val="11"/>
        <color theme="1"/>
        <rFont val="Calibri"/>
        <family val="2"/>
        <scheme val="minor"/>
      </rPr>
      <t>Evidencia 8.</t>
    </r>
    <r>
      <rPr>
        <sz val="11"/>
        <color theme="1"/>
        <rFont val="Calibri"/>
        <family val="2"/>
        <scheme val="minor"/>
      </rPr>
      <t xml:space="preserve"> Se anexa informe y registros forográficos.</t>
    </r>
  </si>
  <si>
    <r>
      <t xml:space="preserve">Se realizó un diseño en la Sección de Pasaportes. </t>
    </r>
    <r>
      <rPr>
        <b/>
        <sz val="11"/>
        <color theme="1"/>
        <rFont val="Calibri"/>
        <family val="2"/>
        <scheme val="minor"/>
      </rPr>
      <t>Evidencia 9.</t>
    </r>
    <r>
      <rPr>
        <sz val="11"/>
        <color theme="1"/>
        <rFont val="Calibri"/>
        <family val="2"/>
        <scheme val="minor"/>
      </rPr>
      <t xml:space="preserve">  Se anexan informe y registros fogtográficos.</t>
    </r>
  </si>
  <si>
    <t xml:space="preserve">Registro fotografico de los pendones ubicados a la entrada de edificio de la Administración Departamental y Sede de Atención al Servicio al Ciudadano  </t>
  </si>
  <si>
    <r>
      <t xml:space="preserve">La meta se cumplió al 100%. </t>
    </r>
    <r>
      <rPr>
        <b/>
        <sz val="11"/>
        <color theme="1"/>
        <rFont val="Calibri"/>
        <family val="2"/>
        <scheme val="minor"/>
      </rPr>
      <t>Evidencia 10.</t>
    </r>
    <r>
      <rPr>
        <sz val="11"/>
        <color theme="1"/>
        <rFont val="Calibri"/>
        <family val="2"/>
        <scheme val="minor"/>
      </rPr>
      <t xml:space="preserve"> Se anexan registros fotográficos.</t>
    </r>
  </si>
  <si>
    <r>
      <t xml:space="preserve">Videos informativos en la oficina de Atención Ciudadana y en la entrada de la Gobernación. </t>
    </r>
    <r>
      <rPr>
        <b/>
        <sz val="11"/>
        <color theme="1"/>
        <rFont val="Calibri"/>
        <family val="2"/>
        <scheme val="minor"/>
      </rPr>
      <t>Evidencia 11</t>
    </r>
    <r>
      <rPr>
        <sz val="11"/>
        <color theme="1"/>
        <rFont val="Calibri"/>
        <family val="2"/>
        <scheme val="minor"/>
      </rPr>
      <t>. Se anexan registros fotográficos.</t>
    </r>
  </si>
  <si>
    <r>
      <t xml:space="preserve">Meta al 100%. </t>
    </r>
    <r>
      <rPr>
        <b/>
        <sz val="11"/>
        <color theme="1"/>
        <rFont val="Calibri"/>
        <family val="2"/>
        <scheme val="minor"/>
      </rPr>
      <t>Evidencia 12.</t>
    </r>
    <r>
      <rPr>
        <sz val="11"/>
        <color theme="1"/>
        <rFont val="Calibri"/>
        <family val="2"/>
        <scheme val="minor"/>
      </rPr>
      <t xml:space="preserve"> Se anexan formatos.</t>
    </r>
  </si>
  <si>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</si>
  <si>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</si>
  <si>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</si>
  <si>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</si>
  <si>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Las Capacitaciones se realizarán en el segundo semestre del 2023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</si>
  <si>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</si>
  <si>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</si>
  <si>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</si>
  <si>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</si>
  <si>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r>
      <t xml:space="preserve">Se da cumplimiento a dicha meta por medio de los incentivos no monetarios </t>
    </r>
    <r>
      <rPr>
        <b/>
        <sz val="11"/>
        <color theme="1"/>
        <rFont val="Calibri"/>
        <family val="2"/>
        <scheme val="minor"/>
      </rPr>
      <t>Evidencia 14.</t>
    </r>
  </si>
  <si>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</si>
  <si>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</si>
  <si>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</si>
  <si>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</si>
  <si>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r>
      <t xml:space="preserve">La entidad cumple con esta meta. </t>
    </r>
    <r>
      <rPr>
        <b/>
        <sz val="11"/>
        <color theme="1"/>
        <rFont val="Calibri"/>
        <family val="2"/>
        <scheme val="minor"/>
      </rPr>
      <t>Evidencia 15.</t>
    </r>
    <r>
      <rPr>
        <sz val="11"/>
        <color theme="1"/>
        <rFont val="Calibri"/>
        <family val="2"/>
        <scheme val="minor"/>
      </rPr>
      <t xml:space="preserve"> Se anexa manual y documento Jornada Inducción y Reinducción 2022.</t>
    </r>
  </si>
  <si>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</si>
  <si>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</si>
  <si>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</si>
  <si>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</si>
  <si>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r>
      <t xml:space="preserve">Se dio cumplimiento a la meta. por medio de la encuesta de satisfacción. </t>
    </r>
    <r>
      <rPr>
        <b/>
        <sz val="11"/>
        <color theme="1"/>
        <rFont val="Calibri"/>
        <family val="2"/>
        <scheme val="minor"/>
      </rPr>
      <t>Evidencia 16</t>
    </r>
    <r>
      <rPr>
        <sz val="11"/>
        <color theme="1"/>
        <rFont val="Calibri"/>
        <family val="2"/>
        <scheme val="minor"/>
      </rPr>
      <t>. https://www.quindio.gov.co/modelo-integrado-de-planeacion/encuesta-de-satisfaccion</t>
    </r>
  </si>
  <si>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</si>
  <si>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</si>
  <si>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</si>
  <si>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</si>
  <si>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r>
      <t xml:space="preserve">Se dio cumplimiento a dicha meta por medio del manual de PQRSD </t>
    </r>
    <r>
      <rPr>
        <b/>
        <sz val="11"/>
        <color theme="1"/>
        <rFont val="Calibri"/>
        <family val="2"/>
        <scheme val="minor"/>
      </rPr>
      <t>Evidencia 17.</t>
    </r>
    <r>
      <rPr>
        <sz val="11"/>
        <color theme="1"/>
        <rFont val="Calibri"/>
        <family val="2"/>
        <scheme val="minor"/>
      </rPr>
      <t xml:space="preserve"> Se anexa manual PQRSD.</t>
    </r>
  </si>
  <si>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</si>
  <si>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</si>
  <si>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</si>
  <si>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</si>
  <si>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r>
      <t xml:space="preserve">La entidad cumplió esta meta a través del manual PQRSD. </t>
    </r>
    <r>
      <rPr>
        <b/>
        <sz val="11"/>
        <color theme="1"/>
        <rFont val="Calibri"/>
        <family val="2"/>
        <scheme val="minor"/>
      </rPr>
      <t>Evidencia 18.</t>
    </r>
    <r>
      <rPr>
        <sz val="11"/>
        <color theme="1"/>
        <rFont val="Calibri"/>
        <family val="2"/>
        <scheme val="minor"/>
      </rPr>
      <t xml:space="preserve">  Se anexa documento.</t>
    </r>
  </si>
  <si>
    <t>Realizar ajuste  a la  ORDENANZA NÚMERO 001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</si>
  <si>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001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</si>
  <si>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Ordenanza ajustada</t>
  </si>
  <si>
    <t xml:space="preserve"> Documento  de Ordenanza ajustada</t>
  </si>
  <si>
    <r>
      <t xml:space="preserve">La entidad cumplió la meta mediante la Ordenanza N° 03 del 1 de junio de 2021. </t>
    </r>
    <r>
      <rPr>
        <b/>
        <sz val="11"/>
        <color theme="1"/>
        <rFont val="Calibri"/>
        <family val="2"/>
        <scheme val="minor"/>
      </rPr>
      <t>Evidencia 19 .</t>
    </r>
    <r>
      <rPr>
        <sz val="11"/>
        <color theme="4" tint="-0.249977111117893"/>
        <rFont val="Calibri"/>
        <family val="2"/>
        <scheme val="minor"/>
      </rPr>
      <t>https://www.quindio.gov.co/normatividad/ordenanzas/ordenanzas-2021?start=15</t>
    </r>
  </si>
  <si>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</si>
  <si>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</si>
  <si>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</si>
  <si>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</si>
  <si>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</si>
  <si>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 xml:space="preserve">En proceso de seguimiento y evaluación de los Planes de Acción Atención al Ciudadano del primer trimestre de 2023, posteriormente se publicará en la página web </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</si>
  <si>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</si>
  <si>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</si>
  <si>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</si>
  <si>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</si>
  <si>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</si>
  <si>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En el segundo semestre de 2023, se realizará dos (2) Reuniones de la Comisión  Intersectorial del Servicio a la Ciudadanía</t>
  </si>
  <si>
    <t>Implementar una herramienta de Chat en Linea que permita dar respuesta oportuna.</t>
  </si>
  <si>
    <t>Contar con el personal idóneo y la heramienta establecida en el sistema de chat</t>
  </si>
  <si>
    <r>
      <t>Se cumple la meta por medio del correo electrónico contactenos@gobernacionquindio.gov.co</t>
    </r>
    <r>
      <rPr>
        <b/>
        <sz val="11"/>
        <color theme="1"/>
        <rFont val="Calibri"/>
        <family val="2"/>
        <scheme val="minor"/>
      </rPr>
      <t>.  Evidencia 22. www.quindio.gov.co</t>
    </r>
  </si>
  <si>
    <r>
      <t xml:space="preserve">Se da cumplimiento a esta meta por medio del siguiente enlace en la página web . </t>
    </r>
    <r>
      <rPr>
        <b/>
        <sz val="11"/>
        <color theme="1"/>
        <rFont val="Calibri"/>
        <family val="2"/>
        <scheme val="minor"/>
      </rPr>
      <t>Evidencia 23. https://www.quindio.gov.co/atencion-a-la-ciudadania/peticiones-quejas-reclamos-y-denuncias</t>
    </r>
  </si>
  <si>
    <t>Link en pagina web</t>
  </si>
  <si>
    <r>
      <t xml:space="preserve">Se da cumplimiento a esta meta por medio del siguiente enlace en la página web </t>
    </r>
    <r>
      <rPr>
        <b/>
        <sz val="11"/>
        <rFont val="Calibri"/>
        <family val="2"/>
        <scheme val="minor"/>
      </rPr>
      <t xml:space="preserve">Evidencia 24. </t>
    </r>
    <r>
      <rPr>
        <sz val="11"/>
        <color theme="4" tint="-0.249977111117893"/>
        <rFont val="Calibri"/>
        <family val="2"/>
        <scheme val="minor"/>
      </rPr>
      <t>https://www.quindio.gov.co/atencion-a-la-ciudadania/carta-del-trato-digno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</si>
</sst>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2" formatCode="_-&quot;$&quot;\ * #,##0_-;\-&quot;$&quot;\ * #,##0_-;_-&quot;$&quot;\ * &quot;-&quot;_-;_-@_-"/>
    <numFmt numFmtId="44" formatCode="_-&quot;$&quot;\ * #,##0.00_-;\-&quot;$&quot;\ * #,##0.00_-;_-&quot;$&quot;\ * &quot;-&quot;??_-;_-@_-"/>
    <numFmt numFmtId="164" formatCode="_(&quot;$&quot;\ * #,##0_);_(&quot;$&quot;\ * \(#,##0\);_(&quot;$&quot;\ * &quot;-&quot;_);_(@_)"/>
    <numFmt numFmtId="165" formatCode="_-&quot;$&quot;\ * #,##0_-;\-&quot;$&quot;\ * #,##0_-;_-&quot;$&quot;\ * &quot;-&quot;??_-;_-@_-"/>
    <numFmt numFmtId="166" formatCode="#,##0_ ;\-#,##0\ "/>
    <numFmt numFmtId="167" formatCode="_(&quot;$&quot;\ * #,##0.00_);_(&quot;$&quot;\ * \(#,##0.00\);_(&quot;$&quot;\ * &quot;-&quot;??_);_(@_)"/>
    <numFmt numFmtId="168" formatCode="_(* #,##0.00_);_(* \(#,##0.00\);_(* &quot;-&quot;??_);_(@_)"/>
    <numFmt numFmtId="169" formatCode="0.0%"/>
    <numFmt numFmtId="170" formatCode="&quot;$&quot;\ #,##0.00"/>
    <numFmt numFmtId="171" formatCode="&quot;$&quot;\ #,##0_);[Red]\(&quot;$&quot;\ #,##0\)"/>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b/>
      <sz val="9"/>
      <color rgb="FF000000"/>
      <name val="Arial"/>
      <family val="2"/>
    </font>
    <font>
      <sz val="11"/>
      <name val="Calibri"/>
      <family val="2"/>
      <scheme val="minor"/>
    </font>
    <font>
      <u/>
      <sz val="11"/>
      <color theme="10"/>
      <name val="Calibri"/>
      <family val="2"/>
      <scheme val="minor"/>
    </font>
    <font>
      <b/>
      <sz val="14"/>
      <color theme="1"/>
      <name val="Calibri"/>
      <family val="2"/>
      <scheme val="minor"/>
    </font>
    <font>
      <sz val="14"/>
      <color rgb="FF000000"/>
      <name val="Arial"/>
      <family val="2"/>
    </font>
    <font>
      <sz val="10"/>
      <name val="Arial"/>
      <family val="2"/>
    </font>
    <font>
      <sz val="10"/>
      <color rgb="FF000000"/>
      <name val="Arial"/>
      <family val="2"/>
    </font>
    <font>
      <sz val="11"/>
      <color indexed="8"/>
      <name val="Calibri"/>
      <family val="2"/>
    </font>
    <font>
      <b/>
      <sz val="9"/>
      <color theme="1"/>
      <name val="Arial"/>
      <family val="2"/>
    </font>
    <font>
      <b/>
      <sz val="10"/>
      <color theme="1"/>
      <name val="Calibri"/>
      <family val="2"/>
      <scheme val="minor"/>
    </font>
    <font>
      <sz val="10"/>
      <color theme="1"/>
      <name val="Calibri"/>
      <family val="2"/>
      <scheme val="minor"/>
    </font>
    <font>
      <sz val="12"/>
      <color rgb="FF000000"/>
      <name val="Arial Narrow"/>
      <family val="2"/>
    </font>
    <font>
      <sz val="7"/>
      <color rgb="FF000000"/>
      <name val="Times New Roman"/>
      <family val="1"/>
    </font>
    <font>
      <b/>
      <sz val="12"/>
      <color rgb="FF000000"/>
      <name val="Arial Narrow"/>
      <family val="2"/>
    </font>
    <font>
      <sz val="11"/>
      <color theme="1"/>
      <name val="Arial"/>
      <family val="2"/>
    </font>
    <font>
      <b/>
      <sz val="11"/>
      <color theme="1"/>
      <name val="Arial"/>
      <family val="2"/>
    </font>
    <font>
      <sz val="11"/>
      <color rgb="FF000000"/>
      <name val="Arial"/>
      <family val="2"/>
    </font>
    <font>
      <sz val="11"/>
      <name val="Arial"/>
      <family val="2"/>
    </font>
    <font>
      <b/>
      <sz val="11"/>
      <name val="Arial"/>
      <family val="2"/>
    </font>
    <font>
      <sz val="18"/>
      <color theme="1"/>
      <name val="Calibri"/>
      <family val="2"/>
      <scheme val="minor"/>
    </font>
    <font>
      <sz val="16"/>
      <name val="Arial"/>
      <family val="2"/>
    </font>
    <font>
      <sz val="22"/>
      <color theme="1"/>
      <name val="Arial"/>
      <family val="2"/>
    </font>
    <font>
      <sz val="20"/>
      <color theme="1"/>
      <name val="Calibri"/>
      <family val="2"/>
      <scheme val="minor"/>
    </font>
    <font>
      <sz val="11"/>
      <color theme="4" tint="-0.249977111117893"/>
      <name val="Calibri"/>
      <family val="2"/>
      <scheme val="minor"/>
    </font>
    <font>
      <b/>
      <sz val="11"/>
      <name val="Calibri"/>
      <family val="2"/>
      <scheme val="minor"/>
    </font>
    <font>
      <sz val="9"/>
      <color rgb="FF333333"/>
      <name val="Arial"/>
      <family val="2"/>
    </font>
    <font>
      <sz val="9"/>
      <color rgb="FFFF0000"/>
      <name val="Arial"/>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249977111117893"/>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10">
    <xf numFmtId="0" fontId="0" fillId="0" borderId="0"/>
    <xf numFmtId="42" fontId="1" fillId="0" borderId="0" applyFont="0" applyFill="0" applyBorder="0" applyAlignment="0" applyProtection="0"/>
    <xf numFmtId="0" fontId="11" fillId="0" borderId="0"/>
    <xf numFmtId="0" fontId="1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8" fontId="21" fillId="0" borderId="0" applyFont="0" applyFill="0" applyBorder="0" applyAlignment="0" applyProtection="0"/>
    <xf numFmtId="168" fontId="1" fillId="0" borderId="0" applyFont="0" applyFill="0" applyBorder="0" applyAlignment="0" applyProtection="0"/>
  </cellStyleXfs>
  <cellXfs count="301">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0" fontId="8" fillId="0" borderId="1" xfId="0" applyFont="1" applyBorder="1" applyAlignment="1">
      <alignment horizontal="center" vertical="center"/>
    </xf>
    <xf numFmtId="0" fontId="9" fillId="0" borderId="1"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xf numFmtId="0" fontId="8" fillId="0" borderId="1" xfId="0" applyFont="1" applyBorder="1"/>
    <xf numFmtId="42" fontId="0" fillId="0" borderId="1" xfId="1" applyFont="1" applyBorder="1" applyAlignment="1">
      <alignment vertical="center"/>
    </xf>
    <xf numFmtId="0" fontId="9" fillId="0" borderId="1" xfId="0" applyFont="1" applyBorder="1" applyAlignment="1">
      <alignment horizontal="justify" vertical="center"/>
    </xf>
    <xf numFmtId="0" fontId="9" fillId="0" borderId="1" xfId="0" applyFont="1" applyBorder="1" applyAlignment="1">
      <alignment horizontal="center" vertical="center"/>
    </xf>
    <xf numFmtId="0" fontId="8" fillId="0" borderId="1" xfId="0" applyFont="1" applyBorder="1" applyAlignment="1">
      <alignment horizontal="justify" vertical="center" wrapText="1"/>
    </xf>
    <xf numFmtId="0" fontId="8" fillId="0" borderId="1" xfId="0" applyFont="1" applyBorder="1" applyAlignment="1">
      <alignment horizontal="justify" vertical="center"/>
    </xf>
    <xf numFmtId="0" fontId="0" fillId="0" borderId="1" xfId="0"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horizontal="justify" vertical="center" wrapText="1"/>
    </xf>
    <xf numFmtId="0" fontId="10" fillId="0" borderId="1" xfId="2" applyFont="1" applyBorder="1" applyAlignment="1">
      <alignment horizontal="justify" vertical="center" wrapText="1"/>
    </xf>
    <xf numFmtId="0" fontId="10" fillId="0" borderId="1" xfId="0" applyFont="1" applyBorder="1"/>
    <xf numFmtId="0" fontId="10" fillId="0" borderId="1" xfId="0" applyFont="1" applyBorder="1" applyAlignment="1">
      <alignment horizontal="justify" vertical="center"/>
    </xf>
    <xf numFmtId="0" fontId="9" fillId="0" borderId="1" xfId="0" applyFont="1" applyBorder="1" applyAlignment="1">
      <alignment horizontal="left" vertical="center" wrapText="1"/>
    </xf>
    <xf numFmtId="0" fontId="10" fillId="0" borderId="1" xfId="0" applyFont="1" applyBorder="1" applyAlignment="1">
      <alignment vertical="center"/>
    </xf>
    <xf numFmtId="42" fontId="0" fillId="0" borderId="1" xfId="1" applyFont="1" applyFill="1" applyBorder="1" applyAlignment="1">
      <alignment vertical="center"/>
    </xf>
    <xf numFmtId="0" fontId="0" fillId="0" borderId="1" xfId="0" applyBorder="1" applyAlignment="1">
      <alignment vertical="top" wrapText="1"/>
    </xf>
    <xf numFmtId="0" fontId="15" fillId="0" borderId="1" xfId="0" applyFont="1" applyBorder="1" applyAlignment="1">
      <alignment vertical="top" wrapText="1"/>
    </xf>
    <xf numFmtId="0" fontId="0" fillId="0" borderId="0" xfId="0" applyAlignment="1">
      <alignment horizontal="center"/>
    </xf>
    <xf numFmtId="0" fontId="0" fillId="0" borderId="1" xfId="0" applyBorder="1" applyAlignment="1">
      <alignment horizontal="center" vertical="center" wrapText="1"/>
    </xf>
    <xf numFmtId="0" fontId="15" fillId="0" borderId="1" xfId="3" applyFont="1" applyFill="1" applyBorder="1" applyAlignment="1">
      <alignment horizontal="center" vertical="center" wrapText="1"/>
    </xf>
    <xf numFmtId="0" fontId="17" fillId="0" borderId="0" xfId="0" applyFont="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applyAlignment="1">
      <alignment horizontal="justify" vertical="center" wrapText="1"/>
    </xf>
    <xf numFmtId="0" fontId="0" fillId="3" borderId="1" xfId="0" applyFill="1" applyBorder="1" applyAlignment="1">
      <alignment horizontal="center" vertical="center"/>
    </xf>
    <xf numFmtId="0" fontId="0" fillId="3" borderId="1" xfId="0" applyFill="1" applyBorder="1"/>
    <xf numFmtId="42" fontId="0" fillId="3" borderId="1" xfId="1" applyFont="1" applyFill="1" applyBorder="1" applyAlignment="1">
      <alignment vertical="center"/>
    </xf>
    <xf numFmtId="0" fontId="9" fillId="3" borderId="0" xfId="0" applyFont="1" applyFill="1"/>
    <xf numFmtId="0" fontId="9" fillId="3" borderId="1"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3" xfId="0" applyFont="1" applyBorder="1" applyAlignment="1">
      <alignment horizontal="center" vertical="center"/>
    </xf>
    <xf numFmtId="0" fontId="9" fillId="0" borderId="1" xfId="0" applyFont="1" applyBorder="1" applyAlignment="1">
      <alignment horizontal="justify" vertical="center" wrapText="1"/>
    </xf>
    <xf numFmtId="164" fontId="0" fillId="0" borderId="1" xfId="4" applyFont="1" applyBorder="1" applyAlignment="1">
      <alignment vertical="center"/>
    </xf>
    <xf numFmtId="164" fontId="0" fillId="0" borderId="1" xfId="4" applyFont="1" applyBorder="1" applyAlignment="1">
      <alignment vertical="center" wrapText="1"/>
    </xf>
    <xf numFmtId="0" fontId="0" fillId="0" borderId="1" xfId="0" applyBorder="1" applyAlignment="1">
      <alignment wrapText="1"/>
    </xf>
    <xf numFmtId="0" fontId="2" fillId="0" borderId="1" xfId="0" applyFont="1" applyBorder="1" applyAlignment="1">
      <alignment vertical="center" wrapText="1"/>
    </xf>
    <xf numFmtId="0" fontId="2" fillId="0" borderId="1" xfId="0" applyFont="1" applyBorder="1" applyAlignment="1">
      <alignment wrapText="1"/>
    </xf>
    <xf numFmtId="0" fontId="8" fillId="0" borderId="1" xfId="0" applyFont="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10" fillId="0" borderId="1" xfId="2"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0" fillId="0" borderId="1" xfId="0" applyFill="1" applyBorder="1" applyAlignment="1">
      <alignment horizontal="left" wrapText="1"/>
    </xf>
    <xf numFmtId="164" fontId="8" fillId="0" borderId="1" xfId="4" applyFont="1" applyFill="1" applyBorder="1" applyAlignment="1">
      <alignment vertical="center"/>
    </xf>
    <xf numFmtId="165" fontId="0" fillId="0" borderId="1" xfId="5" applyNumberFormat="1" applyFont="1" applyBorder="1" applyAlignment="1">
      <alignment vertical="center"/>
    </xf>
    <xf numFmtId="166" fontId="0" fillId="0" borderId="1" xfId="5" applyNumberFormat="1" applyFont="1" applyBorder="1" applyAlignment="1">
      <alignment vertical="center"/>
    </xf>
    <xf numFmtId="44" fontId="8" fillId="0" borderId="1" xfId="5" applyFont="1" applyFill="1" applyBorder="1" applyAlignment="1">
      <alignment vertical="center"/>
    </xf>
    <xf numFmtId="44" fontId="0" fillId="0" borderId="1" xfId="5" applyFont="1" applyFill="1" applyBorder="1" applyAlignment="1">
      <alignment vertical="center"/>
    </xf>
    <xf numFmtId="44" fontId="0" fillId="0" borderId="1" xfId="5" applyFont="1" applyBorder="1" applyAlignment="1">
      <alignment vertical="center"/>
    </xf>
    <xf numFmtId="0" fontId="9" fillId="0" borderId="1" xfId="0" applyFont="1" applyFill="1" applyBorder="1" applyAlignment="1">
      <alignment horizontal="justify" vertical="center"/>
    </xf>
    <xf numFmtId="0" fontId="0" fillId="0" borderId="1" xfId="0" applyBorder="1" applyAlignment="1">
      <alignment horizontal="left" vertical="top" wrapText="1"/>
    </xf>
    <xf numFmtId="4" fontId="0" fillId="0" borderId="0" xfId="0" applyNumberFormat="1"/>
    <xf numFmtId="0" fontId="8" fillId="0" borderId="0"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164" fontId="1" fillId="0" borderId="1" xfId="4" applyFont="1" applyBorder="1"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vertical="center"/>
    </xf>
    <xf numFmtId="165" fontId="0" fillId="0" borderId="1" xfId="5" applyNumberFormat="1" applyFont="1" applyBorder="1" applyAlignment="1">
      <alignment horizontal="center" vertical="center"/>
    </xf>
    <xf numFmtId="0" fontId="9" fillId="0" borderId="1" xfId="0" applyFont="1" applyBorder="1" applyAlignment="1">
      <alignment horizontal="center" vertical="center" wrapText="1"/>
    </xf>
    <xf numFmtId="0" fontId="18" fillId="0" borderId="1" xfId="0" applyFont="1" applyBorder="1" applyAlignment="1">
      <alignment horizontal="center" vertical="center" wrapText="1"/>
    </xf>
    <xf numFmtId="6" fontId="0" fillId="0" borderId="1" xfId="0" applyNumberFormat="1" applyBorder="1" applyAlignment="1">
      <alignment vertical="center"/>
    </xf>
    <xf numFmtId="0" fontId="9" fillId="0" borderId="1" xfId="0" applyFont="1" applyBorder="1" applyAlignment="1">
      <alignment vertical="center" wrapText="1"/>
    </xf>
    <xf numFmtId="0" fontId="16" fillId="0" borderId="1" xfId="3" applyBorder="1" applyAlignment="1">
      <alignment wrapText="1"/>
    </xf>
    <xf numFmtId="0" fontId="0" fillId="0" borderId="1" xfId="0" applyBorder="1" applyAlignment="1">
      <alignment vertical="center"/>
    </xf>
    <xf numFmtId="0" fontId="15" fillId="0" borderId="1" xfId="3" applyFont="1" applyBorder="1" applyAlignment="1">
      <alignment wrapText="1"/>
    </xf>
    <xf numFmtId="164" fontId="0" fillId="0" borderId="1" xfId="4" applyFont="1" applyFill="1" applyBorder="1" applyAlignment="1">
      <alignment vertical="center"/>
    </xf>
    <xf numFmtId="164" fontId="0" fillId="0" borderId="1" xfId="4" applyFont="1" applyFill="1" applyBorder="1" applyAlignment="1">
      <alignment horizontal="right" vertical="center"/>
    </xf>
    <xf numFmtId="165" fontId="0" fillId="0" borderId="1" xfId="5" applyNumberFormat="1" applyFont="1" applyFill="1" applyBorder="1" applyAlignment="1">
      <alignment horizontal="center" vertical="center"/>
    </xf>
    <xf numFmtId="0" fontId="8" fillId="0" borderId="1" xfId="0" applyFont="1" applyBorder="1" applyAlignment="1">
      <alignment vertical="center" wrapText="1"/>
    </xf>
    <xf numFmtId="0" fontId="8" fillId="3"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44" fontId="0" fillId="0" borderId="1" xfId="5" applyFont="1" applyBorder="1" applyAlignment="1">
      <alignment horizontal="center" vertical="center"/>
    </xf>
    <xf numFmtId="0" fontId="0" fillId="0" borderId="1" xfId="0" applyBorder="1" applyAlignment="1">
      <alignment horizontal="left" wrapText="1"/>
    </xf>
    <xf numFmtId="0" fontId="0" fillId="0" borderId="0" xfId="0" applyAlignment="1">
      <alignment horizontal="center" vertical="center"/>
    </xf>
    <xf numFmtId="164" fontId="0" fillId="3" borderId="1" xfId="4"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xf numFmtId="0" fontId="0" fillId="0" borderId="1" xfId="0" applyBorder="1" applyAlignment="1">
      <alignment horizontal="right" vertical="center"/>
    </xf>
    <xf numFmtId="0" fontId="8" fillId="0" borderId="1" xfId="0" applyFont="1" applyFill="1" applyBorder="1" applyAlignment="1">
      <alignment vertical="center" wrapText="1"/>
    </xf>
    <xf numFmtId="0" fontId="0" fillId="3" borderId="0" xfId="0" applyFill="1"/>
    <xf numFmtId="0" fontId="5" fillId="3" borderId="1" xfId="0" applyFont="1" applyFill="1" applyBorder="1" applyAlignment="1">
      <alignment horizontal="center" vertical="center"/>
    </xf>
    <xf numFmtId="44" fontId="0" fillId="3" borderId="0" xfId="5" applyFont="1" applyFill="1" applyAlignment="1">
      <alignment vertical="center"/>
    </xf>
    <xf numFmtId="0" fontId="5" fillId="3" borderId="1" xfId="0" applyFont="1" applyFill="1" applyBorder="1" applyAlignment="1">
      <alignment vertical="center"/>
    </xf>
    <xf numFmtId="0" fontId="7" fillId="3" borderId="1" xfId="0" applyFont="1" applyFill="1" applyBorder="1" applyAlignment="1">
      <alignment horizontal="center" vertical="center"/>
    </xf>
    <xf numFmtId="15" fontId="7" fillId="3" borderId="1" xfId="0" applyNumberFormat="1" applyFont="1" applyFill="1" applyBorder="1" applyAlignment="1">
      <alignment horizontal="center" vertical="center"/>
    </xf>
    <xf numFmtId="0" fontId="2" fillId="3" borderId="3" xfId="0" applyFont="1" applyFill="1"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xf numFmtId="44" fontId="2" fillId="3" borderId="1" xfId="5" applyFont="1" applyFill="1" applyBorder="1" applyAlignment="1">
      <alignment horizontal="center" vertical="center"/>
    </xf>
    <xf numFmtId="0" fontId="10" fillId="3" borderId="1" xfId="0" applyFont="1" applyFill="1" applyBorder="1" applyAlignment="1">
      <alignment horizontal="justify" vertical="center" wrapText="1"/>
    </xf>
    <xf numFmtId="0" fontId="8" fillId="3" borderId="1" xfId="0" applyFont="1" applyFill="1" applyBorder="1"/>
    <xf numFmtId="164" fontId="8" fillId="3" borderId="1" xfId="4" applyFont="1" applyFill="1" applyBorder="1" applyAlignment="1">
      <alignment vertical="center"/>
    </xf>
    <xf numFmtId="167" fontId="8" fillId="3" borderId="1" xfId="7" applyFont="1" applyFill="1" applyBorder="1" applyAlignment="1">
      <alignment vertical="center"/>
    </xf>
    <xf numFmtId="44" fontId="8" fillId="3" borderId="1" xfId="5" applyFont="1" applyFill="1" applyBorder="1" applyAlignment="1">
      <alignment vertical="center"/>
    </xf>
    <xf numFmtId="164" fontId="8" fillId="3" borderId="1" xfId="4" applyFont="1" applyFill="1" applyBorder="1" applyAlignment="1">
      <alignment horizontal="center" vertical="center"/>
    </xf>
    <xf numFmtId="44" fontId="8" fillId="4" borderId="1" xfId="5" applyFont="1" applyFill="1" applyBorder="1" applyAlignment="1">
      <alignment vertical="center"/>
    </xf>
    <xf numFmtId="0" fontId="9" fillId="3" borderId="1" xfId="0" applyFont="1" applyFill="1" applyBorder="1" applyAlignment="1">
      <alignment horizontal="justify" vertical="center"/>
    </xf>
    <xf numFmtId="0" fontId="8" fillId="3" borderId="1" xfId="0" applyFont="1" applyFill="1" applyBorder="1" applyAlignment="1">
      <alignment vertical="center" wrapText="1"/>
    </xf>
    <xf numFmtId="0" fontId="10" fillId="3" borderId="1" xfId="0" applyFont="1" applyFill="1" applyBorder="1" applyAlignment="1">
      <alignment horizontal="center" vertical="center"/>
    </xf>
    <xf numFmtId="0" fontId="10" fillId="3" borderId="1" xfId="0" applyFont="1" applyFill="1" applyBorder="1"/>
    <xf numFmtId="0" fontId="10" fillId="3" borderId="1" xfId="7" applyNumberFormat="1" applyFont="1" applyFill="1" applyBorder="1" applyAlignment="1">
      <alignment horizontal="center" vertical="center"/>
    </xf>
    <xf numFmtId="164" fontId="10" fillId="3" borderId="1" xfId="4" applyFont="1" applyFill="1" applyBorder="1" applyAlignment="1">
      <alignment vertical="center"/>
    </xf>
    <xf numFmtId="167" fontId="10" fillId="3" borderId="1" xfId="7" applyFont="1" applyFill="1" applyBorder="1" applyAlignment="1">
      <alignment vertical="center"/>
    </xf>
    <xf numFmtId="164" fontId="10" fillId="3" borderId="1" xfId="4" applyFont="1" applyFill="1" applyBorder="1" applyAlignment="1">
      <alignment horizontal="center" vertical="center"/>
    </xf>
    <xf numFmtId="44" fontId="10" fillId="3" borderId="1" xfId="5" applyFont="1" applyFill="1" applyBorder="1" applyAlignment="1">
      <alignment vertical="center"/>
    </xf>
    <xf numFmtId="44" fontId="10" fillId="4" borderId="1" xfId="5" applyFont="1" applyFill="1" applyBorder="1" applyAlignment="1">
      <alignment vertical="center"/>
    </xf>
    <xf numFmtId="0" fontId="10" fillId="3" borderId="1" xfId="0" applyFont="1" applyFill="1" applyBorder="1" applyAlignment="1">
      <alignment horizontal="justify" vertical="center"/>
    </xf>
    <xf numFmtId="0" fontId="10" fillId="3" borderId="1" xfId="0" applyFont="1" applyFill="1" applyBorder="1" applyAlignment="1">
      <alignment vertical="center" wrapText="1"/>
    </xf>
    <xf numFmtId="0" fontId="10" fillId="3" borderId="1" xfId="2" applyFont="1" applyFill="1" applyBorder="1" applyAlignment="1">
      <alignment horizontal="justify" vertical="center" wrapText="1"/>
    </xf>
    <xf numFmtId="0" fontId="8" fillId="3" borderId="1" xfId="7" applyNumberFormat="1" applyFont="1" applyFill="1" applyBorder="1" applyAlignment="1">
      <alignment horizontal="center" vertical="center"/>
    </xf>
    <xf numFmtId="168" fontId="10" fillId="3" borderId="7" xfId="8" applyFont="1" applyFill="1" applyBorder="1" applyAlignment="1" applyProtection="1">
      <alignment horizontal="center" vertical="center"/>
      <protection locked="0"/>
    </xf>
    <xf numFmtId="168" fontId="10" fillId="3" borderId="7" xfId="8" applyFont="1" applyFill="1" applyBorder="1" applyAlignment="1" applyProtection="1">
      <alignment horizontal="right" vertical="center"/>
      <protection locked="0"/>
    </xf>
    <xf numFmtId="0" fontId="8" fillId="3" borderId="1" xfId="0" applyFont="1" applyFill="1" applyBorder="1" applyAlignment="1">
      <alignment vertical="top" wrapText="1"/>
    </xf>
    <xf numFmtId="0" fontId="8" fillId="3" borderId="1" xfId="0" applyFont="1" applyFill="1" applyBorder="1" applyAlignment="1">
      <alignment horizontal="left" vertical="center" wrapText="1"/>
    </xf>
    <xf numFmtId="167" fontId="22" fillId="3" borderId="1" xfId="7" applyFont="1" applyFill="1" applyBorder="1" applyAlignment="1">
      <alignment vertical="center"/>
    </xf>
    <xf numFmtId="44" fontId="8" fillId="3" borderId="1" xfId="5" applyFont="1" applyFill="1" applyBorder="1" applyAlignment="1">
      <alignment horizontal="center" vertical="center"/>
    </xf>
    <xf numFmtId="168" fontId="8" fillId="3" borderId="1" xfId="9" applyFont="1" applyFill="1" applyBorder="1" applyAlignment="1">
      <alignment horizontal="right" vertical="center"/>
    </xf>
    <xf numFmtId="0" fontId="10" fillId="3" borderId="1" xfId="0" applyFont="1" applyFill="1" applyBorder="1" applyAlignment="1" applyProtection="1">
      <alignment vertical="center" wrapText="1"/>
      <protection locked="0"/>
    </xf>
    <xf numFmtId="0" fontId="10" fillId="0" borderId="1" xfId="0" applyFont="1" applyBorder="1" applyAlignment="1">
      <alignment horizontal="left" vertical="center" wrapText="1"/>
    </xf>
    <xf numFmtId="0" fontId="0" fillId="0" borderId="1" xfId="0" applyBorder="1" applyAlignment="1">
      <alignment horizontal="center" wrapText="1"/>
    </xf>
    <xf numFmtId="9" fontId="0" fillId="0" borderId="1" xfId="6" applyFont="1" applyBorder="1" applyAlignment="1">
      <alignment horizontal="center" vertical="center"/>
    </xf>
    <xf numFmtId="169" fontId="0" fillId="0" borderId="1" xfId="6" applyNumberFormat="1" applyFont="1" applyBorder="1" applyAlignment="1">
      <alignment horizontal="center" vertical="center"/>
    </xf>
    <xf numFmtId="170" fontId="0" fillId="0" borderId="1" xfId="0" applyNumberFormat="1" applyBorder="1" applyAlignment="1">
      <alignment vertical="center"/>
    </xf>
    <xf numFmtId="170" fontId="9" fillId="0" borderId="1" xfId="0" applyNumberFormat="1" applyFont="1" applyBorder="1" applyAlignment="1">
      <alignment horizontal="justify" vertical="center"/>
    </xf>
    <xf numFmtId="9" fontId="0" fillId="0" borderId="1" xfId="0" applyNumberFormat="1" applyBorder="1" applyAlignment="1">
      <alignment horizontal="center" vertical="center"/>
    </xf>
    <xf numFmtId="164" fontId="0" fillId="0" borderId="1" xfId="4" applyFont="1" applyBorder="1" applyAlignment="1">
      <alignment horizontal="center" vertical="center"/>
    </xf>
    <xf numFmtId="170" fontId="0" fillId="0" borderId="1" xfId="0" applyNumberFormat="1" applyBorder="1" applyAlignment="1">
      <alignment horizontal="left" vertical="center"/>
    </xf>
    <xf numFmtId="0" fontId="23" fillId="0" borderId="0" xfId="0" applyFont="1"/>
    <xf numFmtId="0" fontId="0" fillId="0" borderId="0" xfId="0" applyAlignment="1">
      <alignment horizontal="justify"/>
    </xf>
    <xf numFmtId="0" fontId="24" fillId="0" borderId="0" xfId="0" applyFont="1"/>
    <xf numFmtId="3" fontId="0" fillId="0" borderId="1" xfId="0" applyNumberFormat="1" applyBorder="1" applyAlignment="1">
      <alignment horizontal="center" vertical="center"/>
    </xf>
    <xf numFmtId="14" fontId="10" fillId="0" borderId="1" xfId="0" applyNumberFormat="1" applyFont="1" applyBorder="1" applyAlignment="1">
      <alignment horizontal="justify" vertical="center"/>
    </xf>
    <xf numFmtId="0" fontId="25"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horizontal="center" vertical="center"/>
    </xf>
    <xf numFmtId="0" fontId="28" fillId="3" borderId="0" xfId="0" applyFont="1" applyFill="1" applyAlignment="1">
      <alignment horizontal="center" vertical="center"/>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29" fillId="3" borderId="1" xfId="0" applyFont="1" applyFill="1" applyBorder="1" applyAlignment="1">
      <alignment horizontal="center" vertical="center" wrapText="1"/>
    </xf>
    <xf numFmtId="0" fontId="29" fillId="0" borderId="0" xfId="0" applyFont="1" applyAlignment="1">
      <alignment horizontal="center" vertical="center"/>
    </xf>
    <xf numFmtId="0" fontId="28"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28" fillId="0" borderId="1" xfId="0" applyFont="1" applyBorder="1" applyAlignment="1">
      <alignment horizontal="center" vertical="center" wrapText="1"/>
    </xf>
    <xf numFmtId="164" fontId="28" fillId="0" borderId="1" xfId="4" applyFont="1" applyFill="1" applyBorder="1" applyAlignment="1">
      <alignment horizontal="center" vertical="center" wrapText="1"/>
    </xf>
    <xf numFmtId="164" fontId="28" fillId="3" borderId="1" xfId="4" applyFont="1" applyFill="1" applyBorder="1" applyAlignment="1">
      <alignment horizontal="center" vertical="center" wrapText="1"/>
    </xf>
    <xf numFmtId="0" fontId="30" fillId="0" borderId="1" xfId="0" applyFont="1" applyBorder="1" applyAlignment="1">
      <alignment horizontal="center" vertical="center" wrapText="1"/>
    </xf>
    <xf numFmtId="0" fontId="28" fillId="0" borderId="1" xfId="0" applyFont="1" applyBorder="1" applyAlignment="1">
      <alignment horizontal="left" vertical="justify" wrapText="1"/>
    </xf>
    <xf numFmtId="164" fontId="31" fillId="3" borderId="1" xfId="4" applyFont="1" applyFill="1" applyBorder="1" applyAlignment="1">
      <alignment horizontal="center" vertical="center" wrapText="1"/>
    </xf>
    <xf numFmtId="0" fontId="28" fillId="3" borderId="1" xfId="0" applyFont="1" applyFill="1" applyBorder="1" applyAlignment="1">
      <alignment horizontal="right" vertical="center" wrapText="1"/>
    </xf>
    <xf numFmtId="0" fontId="31" fillId="0" borderId="1" xfId="0" applyFont="1" applyBorder="1" applyAlignment="1">
      <alignment horizontal="justify" vertical="center" wrapText="1"/>
    </xf>
    <xf numFmtId="164" fontId="28" fillId="0" borderId="1" xfId="4" applyFont="1" applyFill="1" applyBorder="1" applyAlignment="1">
      <alignment horizontal="justify" vertical="center" wrapText="1"/>
    </xf>
    <xf numFmtId="0" fontId="28" fillId="0" borderId="1" xfId="0" applyFont="1" applyBorder="1" applyAlignment="1">
      <alignment horizontal="left" vertical="center" wrapText="1"/>
    </xf>
    <xf numFmtId="0" fontId="28" fillId="0" borderId="10" xfId="0" applyFont="1" applyBorder="1" applyAlignment="1">
      <alignment horizontal="center" vertical="center"/>
    </xf>
    <xf numFmtId="0" fontId="31" fillId="0" borderId="1" xfId="2" applyFont="1" applyBorder="1" applyAlignment="1">
      <alignment horizontal="justify" vertical="center" wrapText="1"/>
    </xf>
    <xf numFmtId="0" fontId="31" fillId="0" borderId="1" xfId="0" applyFont="1" applyBorder="1" applyAlignment="1">
      <alignment horizontal="center" vertical="center" wrapText="1"/>
    </xf>
    <xf numFmtId="164" fontId="31" fillId="0" borderId="1" xfId="4" applyFont="1" applyFill="1" applyBorder="1" applyAlignment="1">
      <alignment horizontal="center" vertical="center" wrapText="1"/>
    </xf>
    <xf numFmtId="165" fontId="31" fillId="0" borderId="1" xfId="5" applyNumberFormat="1" applyFont="1" applyBorder="1" applyAlignment="1">
      <alignment horizontal="justify" vertical="center" wrapText="1"/>
    </xf>
    <xf numFmtId="0" fontId="31" fillId="0" borderId="1" xfId="0" applyFont="1" applyFill="1" applyBorder="1" applyAlignment="1">
      <alignment vertical="center" wrapText="1"/>
    </xf>
    <xf numFmtId="0" fontId="31" fillId="0" borderId="8" xfId="0" applyFont="1" applyBorder="1" applyAlignment="1">
      <alignment horizontal="justify" vertical="center" wrapText="1"/>
    </xf>
    <xf numFmtId="0" fontId="31" fillId="0" borderId="8" xfId="2" applyFont="1" applyBorder="1" applyAlignment="1">
      <alignment horizontal="justify" vertical="center" wrapText="1"/>
    </xf>
    <xf numFmtId="0" fontId="31" fillId="0" borderId="8" xfId="0" applyFont="1" applyBorder="1" applyAlignment="1">
      <alignment horizontal="center" vertical="center" wrapText="1"/>
    </xf>
    <xf numFmtId="164" fontId="31" fillId="0" borderId="8" xfId="4" applyFont="1" applyFill="1" applyBorder="1" applyAlignment="1">
      <alignment horizontal="center" vertical="center" wrapText="1"/>
    </xf>
    <xf numFmtId="165" fontId="31" fillId="0" borderId="8" xfId="5" applyNumberFormat="1" applyFont="1" applyBorder="1" applyAlignment="1">
      <alignment horizontal="justify"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justify" vertical="center" wrapText="1"/>
    </xf>
    <xf numFmtId="0" fontId="28" fillId="3" borderId="1" xfId="0" applyFont="1" applyFill="1" applyBorder="1" applyAlignment="1">
      <alignment horizontal="justify" vertical="center" wrapText="1"/>
    </xf>
    <xf numFmtId="164" fontId="31" fillId="0" borderId="1" xfId="4" applyFont="1" applyFill="1" applyBorder="1" applyAlignment="1">
      <alignment horizontal="justify" vertical="center" wrapText="1"/>
    </xf>
    <xf numFmtId="0" fontId="28" fillId="0" borderId="0" xfId="0" applyFont="1" applyAlignment="1">
      <alignment horizontal="justify" vertical="center" wrapText="1"/>
    </xf>
    <xf numFmtId="0" fontId="28" fillId="0" borderId="0" xfId="0" applyFont="1" applyAlignment="1">
      <alignment horizontal="center" vertical="center" wrapText="1"/>
    </xf>
    <xf numFmtId="0" fontId="28" fillId="3" borderId="0" xfId="0" applyFont="1" applyFill="1" applyAlignment="1">
      <alignment horizontal="center" vertical="center" wrapText="1"/>
    </xf>
    <xf numFmtId="0" fontId="8" fillId="5" borderId="1" xfId="0" applyFont="1" applyFill="1" applyBorder="1" applyAlignment="1">
      <alignment horizontal="center" vertical="center"/>
    </xf>
    <xf numFmtId="0" fontId="9" fillId="5" borderId="1" xfId="0" applyFont="1" applyFill="1" applyBorder="1" applyAlignment="1">
      <alignment horizontal="justify" vertical="center" wrapText="1"/>
    </xf>
    <xf numFmtId="0" fontId="9" fillId="5" borderId="1" xfId="0" applyFont="1" applyFill="1" applyBorder="1" applyAlignment="1">
      <alignment horizontal="justify" vertical="center"/>
    </xf>
    <xf numFmtId="0" fontId="9" fillId="5" borderId="1" xfId="0" applyFont="1" applyFill="1" applyBorder="1" applyAlignment="1">
      <alignment horizontal="center" vertical="center"/>
    </xf>
    <xf numFmtId="0" fontId="8" fillId="5" borderId="1" xfId="0" applyFont="1" applyFill="1" applyBorder="1" applyAlignment="1">
      <alignment horizontal="justify" vertical="center" wrapText="1"/>
    </xf>
    <xf numFmtId="0" fontId="0" fillId="5" borderId="1" xfId="0" applyFill="1" applyBorder="1" applyAlignment="1">
      <alignment horizontal="center" vertical="center"/>
    </xf>
    <xf numFmtId="0" fontId="0" fillId="5" borderId="1" xfId="0" applyFill="1" applyBorder="1" applyAlignment="1">
      <alignment horizontal="left" vertical="center" wrapText="1"/>
    </xf>
    <xf numFmtId="0" fontId="0" fillId="5" borderId="1" xfId="0" applyFill="1" applyBorder="1"/>
    <xf numFmtId="0" fontId="0" fillId="0" borderId="1" xfId="0" applyFill="1" applyBorder="1" applyAlignment="1">
      <alignment vertical="center" wrapText="1"/>
    </xf>
    <xf numFmtId="0" fontId="0" fillId="0" borderId="0" xfId="0" applyAlignment="1">
      <alignment wrapText="1"/>
    </xf>
    <xf numFmtId="0" fontId="8" fillId="5" borderId="1" xfId="0" applyFont="1" applyFill="1" applyBorder="1" applyAlignment="1">
      <alignment horizontal="justify" vertical="center"/>
    </xf>
    <xf numFmtId="0" fontId="0" fillId="5" borderId="1" xfId="0"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xf numFmtId="0" fontId="8" fillId="7" borderId="1" xfId="0" applyFont="1" applyFill="1" applyBorder="1" applyAlignment="1">
      <alignment horizontal="center" vertical="center"/>
    </xf>
    <xf numFmtId="0" fontId="0" fillId="0" borderId="1" xfId="0" applyFill="1" applyBorder="1" applyAlignment="1">
      <alignment horizontal="left" vertical="center" wrapText="1"/>
    </xf>
    <xf numFmtId="0" fontId="9" fillId="5" borderId="1" xfId="0" applyFont="1" applyFill="1" applyBorder="1" applyAlignment="1">
      <alignment horizontal="left" vertical="center" wrapText="1"/>
    </xf>
    <xf numFmtId="0" fontId="0" fillId="8" borderId="1" xfId="0" applyFill="1" applyBorder="1" applyAlignment="1">
      <alignment horizontal="center" vertical="center"/>
    </xf>
    <xf numFmtId="0" fontId="0" fillId="8" borderId="1" xfId="0" applyFill="1" applyBorder="1"/>
    <xf numFmtId="0" fontId="8" fillId="8" borderId="1" xfId="0" applyFont="1" applyFill="1" applyBorder="1" applyAlignment="1">
      <alignment horizontal="center" vertical="center"/>
    </xf>
    <xf numFmtId="0" fontId="8" fillId="0" borderId="1" xfId="0" applyFont="1" applyBorder="1" applyAlignment="1">
      <alignment horizontal="left" vertical="center"/>
    </xf>
    <xf numFmtId="9" fontId="33" fillId="5" borderId="1" xfId="6" applyFont="1" applyFill="1" applyBorder="1" applyAlignment="1">
      <alignment horizontal="center" vertical="center"/>
    </xf>
    <xf numFmtId="0" fontId="29" fillId="0" borderId="2" xfId="0" applyFont="1" applyBorder="1" applyAlignment="1">
      <alignment horizontal="center" vertical="center" wrapText="1"/>
    </xf>
    <xf numFmtId="9" fontId="34" fillId="7" borderId="1" xfId="6" applyFont="1" applyFill="1" applyBorder="1" applyAlignment="1">
      <alignment horizontal="center" vertical="center" wrapText="1"/>
    </xf>
    <xf numFmtId="9" fontId="28" fillId="0" borderId="1" xfId="6" applyFont="1" applyFill="1" applyBorder="1" applyAlignment="1">
      <alignment horizontal="center" vertical="center" wrapText="1"/>
    </xf>
    <xf numFmtId="9" fontId="28" fillId="0" borderId="0" xfId="6" applyFont="1" applyAlignment="1">
      <alignment horizontal="center" vertical="center"/>
    </xf>
    <xf numFmtId="9" fontId="31" fillId="0" borderId="1" xfId="6" applyFont="1" applyFill="1" applyBorder="1" applyAlignment="1">
      <alignment horizontal="center" vertical="center" wrapText="1"/>
    </xf>
    <xf numFmtId="9" fontId="28" fillId="0" borderId="0" xfId="6" applyFont="1" applyAlignment="1">
      <alignment horizontal="center" vertical="center" wrapText="1"/>
    </xf>
    <xf numFmtId="9" fontId="31" fillId="9" borderId="8" xfId="6" applyFont="1" applyFill="1" applyBorder="1" applyAlignment="1">
      <alignment horizontal="center" vertical="center" wrapText="1"/>
    </xf>
    <xf numFmtId="9" fontId="35" fillId="10" borderId="1" xfId="6" applyFont="1" applyFill="1" applyBorder="1" applyAlignment="1">
      <alignment horizontal="center" vertical="center" wrapText="1"/>
    </xf>
    <xf numFmtId="9" fontId="0" fillId="10" borderId="1" xfId="6" applyFont="1" applyFill="1" applyBorder="1" applyAlignment="1">
      <alignment horizontal="center" vertical="center"/>
    </xf>
    <xf numFmtId="9" fontId="36" fillId="10" borderId="1" xfId="6" applyFont="1" applyFill="1" applyBorder="1" applyAlignment="1">
      <alignment horizontal="center" vertical="center"/>
    </xf>
    <xf numFmtId="0" fontId="2" fillId="3" borderId="2" xfId="0" applyFont="1" applyFill="1" applyBorder="1" applyAlignment="1">
      <alignment horizontal="center"/>
    </xf>
    <xf numFmtId="9" fontId="8" fillId="7" borderId="1" xfId="6" applyFont="1" applyFill="1" applyBorder="1" applyAlignment="1">
      <alignment horizontal="center" vertical="center"/>
    </xf>
    <xf numFmtId="9" fontId="0" fillId="7" borderId="1" xfId="6" applyFont="1" applyFill="1" applyBorder="1" applyAlignment="1">
      <alignment vertical="center"/>
    </xf>
    <xf numFmtId="9" fontId="0" fillId="9" borderId="1" xfId="6" applyFont="1" applyFill="1" applyBorder="1" applyAlignment="1">
      <alignment vertical="center"/>
    </xf>
    <xf numFmtId="9" fontId="36" fillId="11" borderId="1" xfId="6" applyFont="1" applyFill="1" applyBorder="1" applyAlignment="1">
      <alignment horizontal="center" vertical="center"/>
    </xf>
    <xf numFmtId="9" fontId="36" fillId="0" borderId="1" xfId="6" applyFont="1" applyBorder="1" applyAlignment="1">
      <alignment horizontal="center" vertical="center"/>
    </xf>
    <xf numFmtId="9" fontId="36" fillId="0" borderId="0" xfId="6" applyFont="1" applyAlignment="1">
      <alignment horizontal="center" vertical="center"/>
    </xf>
    <xf numFmtId="0" fontId="36"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9" fillId="0" borderId="1" xfId="0" applyFont="1" applyBorder="1" applyAlignment="1">
      <alignment horizontal="justify"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171" fontId="10" fillId="6" borderId="1" xfId="0" applyNumberFormat="1" applyFont="1" applyFill="1" applyBorder="1" applyAlignment="1">
      <alignment horizontal="center" vertical="center"/>
    </xf>
    <xf numFmtId="0" fontId="10" fillId="6" borderId="1" xfId="0" applyFont="1" applyFill="1" applyBorder="1" applyAlignment="1">
      <alignment horizontal="center" vertical="center"/>
    </xf>
    <xf numFmtId="0" fontId="28" fillId="0" borderId="1" xfId="0" applyFont="1" applyBorder="1" applyAlignment="1">
      <alignment horizontal="center" vertical="center"/>
    </xf>
    <xf numFmtId="0" fontId="4" fillId="0" borderId="1" xfId="0" applyFont="1" applyBorder="1" applyAlignment="1">
      <alignment horizontal="center" vertical="center"/>
    </xf>
    <xf numFmtId="0" fontId="29" fillId="0" borderId="1"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3" borderId="3"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xf>
    <xf numFmtId="0" fontId="2" fillId="3" borderId="1"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wrapText="1"/>
    </xf>
    <xf numFmtId="0" fontId="16" fillId="0" borderId="1" xfId="3" applyBorder="1" applyAlignment="1">
      <alignment horizontal="center" wrapText="1"/>
    </xf>
    <xf numFmtId="0" fontId="6" fillId="0" borderId="1"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0" borderId="1"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9" fillId="0" borderId="1" xfId="0" applyFont="1" applyBorder="1" applyAlignment="1">
      <alignment horizontal="justify"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14" fontId="8" fillId="0" borderId="1" xfId="0" applyNumberFormat="1" applyFont="1" applyBorder="1" applyAlignment="1">
      <alignment horizontal="justify" vertical="center"/>
    </xf>
    <xf numFmtId="0" fontId="15" fillId="0" borderId="1" xfId="0" applyFont="1" applyBorder="1" applyAlignment="1">
      <alignment horizontal="left" vertical="top" wrapText="1"/>
    </xf>
    <xf numFmtId="0" fontId="15" fillId="3" borderId="1" xfId="0" applyFont="1" applyFill="1" applyBorder="1" applyAlignment="1">
      <alignment horizontal="left" vertical="top" wrapText="1"/>
    </xf>
    <xf numFmtId="0" fontId="0" fillId="0" borderId="0" xfId="0" applyAlignment="1">
      <alignment vertical="center" wrapText="1"/>
    </xf>
    <xf numFmtId="0" fontId="0" fillId="0" borderId="0" xfId="0" applyAlignment="1">
      <alignment horizontal="left" vertical="top" wrapText="1"/>
    </xf>
    <xf numFmtId="0" fontId="9" fillId="0" borderId="1" xfId="0" applyFont="1" applyBorder="1" applyAlignment="1">
      <alignment horizontal="justify" vertical="top" wrapText="1"/>
    </xf>
    <xf numFmtId="0" fontId="0" fillId="0" borderId="1" xfId="0" applyBorder="1" applyAlignment="1">
      <alignment horizontal="left" vertical="center" wrapText="1"/>
    </xf>
  </cellXfs>
  <cellStyles count="10">
    <cellStyle name="Hipervínculo" xfId="3" builtinId="8"/>
    <cellStyle name="Millares 2" xfId="9"/>
    <cellStyle name="Millares 2 2 3" xfId="8"/>
    <cellStyle name="Moneda" xfId="5" builtinId="4"/>
    <cellStyle name="Moneda [0]" xfId="1" builtinId="7"/>
    <cellStyle name="Moneda [0] 2" xfId="4"/>
    <cellStyle name="Moneda 2" xfId="7"/>
    <cellStyle name="Normal" xfId="0" builtinId="0"/>
    <cellStyle name="Normal 2" xfId="2"/>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6249" y="31326"/>
          <a:ext cx="922867" cy="94775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9870" y="0"/>
          <a:ext cx="706120" cy="76009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2" name="Imagen 1">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600710</xdr:colOff>
      <xdr:row>0</xdr:row>
      <xdr:rowOff>38100</xdr:rowOff>
    </xdr:from>
    <xdr:to>
      <xdr:col>3</xdr:col>
      <xdr:colOff>1303020</xdr:colOff>
      <xdr:row>4</xdr:row>
      <xdr:rowOff>0</xdr:rowOff>
    </xdr:to>
    <xdr:pic>
      <xdr:nvPicPr>
        <xdr:cNvPr id="2" name="Imagen 1">
          <a:extLst>
            <a:ext uri="{FF2B5EF4-FFF2-40B4-BE49-F238E27FC236}">
              <a16:creationId xmlns:a16="http://schemas.microsoft.com/office/drawing/2014/main" id="{A4558A6E-1F9B-414D-85CA-ED76C06777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9150" y="38100"/>
          <a:ext cx="702310" cy="70866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4</xdr:row>
      <xdr:rowOff>2752</xdr:rowOff>
    </xdr:to>
    <xdr:pic>
      <xdr:nvPicPr>
        <xdr:cNvPr id="2" name="Imagen 1">
          <a:extLst>
            <a:ext uri="{FF2B5EF4-FFF2-40B4-BE49-F238E27FC236}">
              <a16:creationId xmlns:a16="http://schemas.microsoft.com/office/drawing/2014/main" id="{51C644D8-1174-453A-BAE3-D1F4556015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88" y="31327"/>
          <a:ext cx="706754" cy="725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1506" y="38100"/>
          <a:ext cx="815339" cy="845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5</xdr:row>
      <xdr:rowOff>79207</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1326"/>
          <a:ext cx="922867" cy="94704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0904" y="22861"/>
          <a:ext cx="757555" cy="7524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206" y="22861"/>
          <a:ext cx="904874" cy="89344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675" y="0"/>
          <a:ext cx="706120" cy="7467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3691" y="0"/>
          <a:ext cx="904874" cy="89344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0.%20Salud%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2.%20Administrativa%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5.%20Aguas%20e%20Infraestructura%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4.%20Agricultur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3.%20Hacienda%20-%20Plan%20de%20A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8.%20Familia%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4.%20Juridica%20y%20contratacion%20-%20Plan%20de%20Ac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11.%20Turismo%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9.%20Interior%20-%20%20Plan%20de%20Accion%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Nueva%20carpeta/Alo/Works%20Appart/Gobernaci&#243;n/2021/3-%20Sep-%20Diciembre%202130/Plan%20de%20Acci&#243;n/3.%20TIC%20-%20Plan%20de%20Acc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cell r="P8">
            <v>0</v>
          </cell>
          <cell r="Q8">
            <v>11540000</v>
          </cell>
          <cell r="R8">
            <v>11886200</v>
          </cell>
          <cell r="S8">
            <v>12242786</v>
          </cell>
        </row>
        <row r="9">
          <cell r="I9">
            <v>0</v>
          </cell>
          <cell r="J9">
            <v>1</v>
          </cell>
          <cell r="K9">
            <v>1</v>
          </cell>
          <cell r="L9">
            <v>1</v>
          </cell>
          <cell r="P9">
            <v>0</v>
          </cell>
          <cell r="Q9">
            <v>11540000</v>
          </cell>
          <cell r="R9">
            <v>11886200</v>
          </cell>
          <cell r="S9">
            <v>12242786</v>
          </cell>
        </row>
        <row r="10">
          <cell r="I10">
            <v>0</v>
          </cell>
          <cell r="J10">
            <v>1</v>
          </cell>
          <cell r="K10">
            <v>1</v>
          </cell>
          <cell r="L10">
            <v>1</v>
          </cell>
          <cell r="P10">
            <v>0</v>
          </cell>
          <cell r="Q10">
            <v>11540000</v>
          </cell>
          <cell r="R10">
            <v>11886200</v>
          </cell>
          <cell r="S10">
            <v>12242786</v>
          </cell>
        </row>
        <row r="11">
          <cell r="I11">
            <v>0</v>
          </cell>
          <cell r="J11">
            <v>1</v>
          </cell>
          <cell r="K11">
            <v>1</v>
          </cell>
          <cell r="L11">
            <v>1</v>
          </cell>
          <cell r="P11">
            <v>0</v>
          </cell>
          <cell r="Q11">
            <v>11540000</v>
          </cell>
          <cell r="R11">
            <v>11886200</v>
          </cell>
          <cell r="S11">
            <v>12242786</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0</v>
          </cell>
          <cell r="R13">
            <v>0</v>
          </cell>
          <cell r="S13">
            <v>0</v>
          </cell>
        </row>
        <row r="14">
          <cell r="I14">
            <v>0</v>
          </cell>
          <cell r="J14">
            <v>1</v>
          </cell>
          <cell r="K14">
            <v>0</v>
          </cell>
          <cell r="L14">
            <v>0</v>
          </cell>
          <cell r="P14">
            <v>0</v>
          </cell>
          <cell r="Q14" t="str">
            <v>$ 28.500.000</v>
          </cell>
          <cell r="R14" t="str">
            <v>$ 48.255.000</v>
          </cell>
          <cell r="S14" t="str">
            <v>$58.398.000</v>
          </cell>
        </row>
        <row r="15">
          <cell r="I15">
            <v>0</v>
          </cell>
          <cell r="J15">
            <v>1</v>
          </cell>
          <cell r="K15">
            <v>2</v>
          </cell>
          <cell r="L15">
            <v>1</v>
          </cell>
          <cell r="P15"/>
          <cell r="Q15"/>
          <cell r="R15"/>
          <cell r="S15"/>
        </row>
        <row r="16">
          <cell r="I16">
            <v>0</v>
          </cell>
          <cell r="J16">
            <v>1</v>
          </cell>
          <cell r="K16">
            <v>1</v>
          </cell>
          <cell r="L16">
            <v>1</v>
          </cell>
          <cell r="P16"/>
          <cell r="Q16"/>
          <cell r="R16"/>
          <cell r="S16"/>
        </row>
        <row r="17">
          <cell r="I17">
            <v>0</v>
          </cell>
          <cell r="J17">
            <v>2</v>
          </cell>
          <cell r="K17">
            <v>2</v>
          </cell>
          <cell r="L17">
            <v>2</v>
          </cell>
          <cell r="P17">
            <v>0</v>
          </cell>
          <cell r="Q17">
            <v>0</v>
          </cell>
          <cell r="R17">
            <v>0</v>
          </cell>
          <cell r="S17">
            <v>0</v>
          </cell>
        </row>
        <row r="18">
          <cell r="I18">
            <v>0</v>
          </cell>
          <cell r="J18">
            <v>4</v>
          </cell>
          <cell r="K18">
            <v>4</v>
          </cell>
          <cell r="L18">
            <v>4</v>
          </cell>
          <cell r="P18">
            <v>0</v>
          </cell>
          <cell r="Q18">
            <v>0</v>
          </cell>
          <cell r="R18">
            <v>0</v>
          </cell>
          <cell r="S18">
            <v>0</v>
          </cell>
        </row>
        <row r="19">
          <cell r="I19">
            <v>0</v>
          </cell>
          <cell r="J19">
            <v>1</v>
          </cell>
          <cell r="K19">
            <v>1</v>
          </cell>
          <cell r="L19">
            <v>1</v>
          </cell>
          <cell r="P19">
            <v>0</v>
          </cell>
          <cell r="Q19">
            <v>23080000</v>
          </cell>
          <cell r="R19">
            <v>23772400</v>
          </cell>
          <cell r="S19">
            <v>24485572</v>
          </cell>
        </row>
        <row r="20">
          <cell r="I20">
            <v>0</v>
          </cell>
          <cell r="P20">
            <v>0</v>
          </cell>
          <cell r="Q20">
            <v>11540000</v>
          </cell>
          <cell r="R20">
            <v>11886200</v>
          </cell>
          <cell r="S20">
            <v>12242786</v>
          </cell>
        </row>
        <row r="21">
          <cell r="I21">
            <v>0</v>
          </cell>
          <cell r="J21">
            <v>1</v>
          </cell>
          <cell r="K21">
            <v>1</v>
          </cell>
          <cell r="L21">
            <v>1</v>
          </cell>
          <cell r="P21">
            <v>0</v>
          </cell>
          <cell r="Q21">
            <v>0</v>
          </cell>
          <cell r="R21">
            <v>0</v>
          </cell>
          <cell r="S21">
            <v>0</v>
          </cell>
        </row>
        <row r="22">
          <cell r="I22">
            <v>0</v>
          </cell>
          <cell r="J22">
            <v>1</v>
          </cell>
          <cell r="K22">
            <v>1</v>
          </cell>
          <cell r="L22">
            <v>1</v>
          </cell>
          <cell r="P22">
            <v>0</v>
          </cell>
          <cell r="Q22">
            <v>0</v>
          </cell>
          <cell r="R22">
            <v>0</v>
          </cell>
          <cell r="S22">
            <v>0</v>
          </cell>
        </row>
        <row r="23">
          <cell r="I23">
            <v>0</v>
          </cell>
          <cell r="J23">
            <v>1</v>
          </cell>
          <cell r="K23">
            <v>1</v>
          </cell>
          <cell r="L23">
            <v>1</v>
          </cell>
          <cell r="P23">
            <v>0</v>
          </cell>
          <cell r="Q23">
            <v>0</v>
          </cell>
          <cell r="R23">
            <v>0</v>
          </cell>
          <cell r="S23">
            <v>0</v>
          </cell>
        </row>
        <row r="24">
          <cell r="I24">
            <v>17</v>
          </cell>
          <cell r="J24">
            <v>17</v>
          </cell>
          <cell r="K24">
            <v>17</v>
          </cell>
          <cell r="L24">
            <v>17</v>
          </cell>
          <cell r="P24">
            <v>0</v>
          </cell>
          <cell r="Q24">
            <v>11540000</v>
          </cell>
          <cell r="R24">
            <v>11886200</v>
          </cell>
          <cell r="S24">
            <v>12242786</v>
          </cell>
        </row>
        <row r="25">
          <cell r="I25">
            <v>0</v>
          </cell>
          <cell r="J25">
            <v>17</v>
          </cell>
          <cell r="K25">
            <v>17</v>
          </cell>
          <cell r="L25">
            <v>17</v>
          </cell>
          <cell r="P25">
            <v>0</v>
          </cell>
          <cell r="Q25">
            <v>11540000</v>
          </cell>
          <cell r="R25">
            <v>11886200</v>
          </cell>
          <cell r="S25">
            <v>12242786</v>
          </cell>
        </row>
        <row r="26">
          <cell r="I26">
            <v>0</v>
          </cell>
          <cell r="J26">
            <v>1</v>
          </cell>
          <cell r="K26">
            <v>0</v>
          </cell>
          <cell r="L26">
            <v>0</v>
          </cell>
          <cell r="P26">
            <v>30000000</v>
          </cell>
          <cell r="Q26">
            <v>40000000</v>
          </cell>
          <cell r="R26">
            <v>60000000</v>
          </cell>
          <cell r="S26">
            <v>93000000</v>
          </cell>
        </row>
        <row r="27">
          <cell r="I27">
            <v>0</v>
          </cell>
          <cell r="J27">
            <v>4</v>
          </cell>
          <cell r="K27">
            <v>4</v>
          </cell>
          <cell r="L27">
            <v>4</v>
          </cell>
          <cell r="P27"/>
          <cell r="Q27"/>
          <cell r="R27"/>
          <cell r="S27"/>
        </row>
        <row r="28">
          <cell r="I28">
            <v>0</v>
          </cell>
          <cell r="J28">
            <v>2</v>
          </cell>
          <cell r="K28">
            <v>2</v>
          </cell>
          <cell r="L28">
            <v>2</v>
          </cell>
          <cell r="P28"/>
          <cell r="Q28"/>
          <cell r="R28"/>
          <cell r="S28"/>
        </row>
        <row r="29">
          <cell r="I29">
            <v>0</v>
          </cell>
          <cell r="J29">
            <v>1</v>
          </cell>
          <cell r="K29">
            <v>1</v>
          </cell>
          <cell r="L29">
            <v>1</v>
          </cell>
          <cell r="P29">
            <v>0</v>
          </cell>
          <cell r="Q29">
            <v>33600000</v>
          </cell>
          <cell r="R29">
            <v>34608000</v>
          </cell>
          <cell r="S29">
            <v>35646240</v>
          </cell>
        </row>
        <row r="30">
          <cell r="I30">
            <v>0</v>
          </cell>
          <cell r="J30">
            <v>1</v>
          </cell>
          <cell r="K30">
            <v>1</v>
          </cell>
          <cell r="L30">
            <v>1</v>
          </cell>
          <cell r="P30">
            <v>0</v>
          </cell>
          <cell r="Q30">
            <v>2800000</v>
          </cell>
          <cell r="R30">
            <v>2884000</v>
          </cell>
          <cell r="S30">
            <v>2970520</v>
          </cell>
        </row>
        <row r="31">
          <cell r="I31">
            <v>0</v>
          </cell>
          <cell r="J31">
            <v>1</v>
          </cell>
          <cell r="K31">
            <v>1</v>
          </cell>
          <cell r="L31">
            <v>1</v>
          </cell>
          <cell r="P31">
            <v>0</v>
          </cell>
          <cell r="Q31">
            <v>2800000</v>
          </cell>
          <cell r="R31">
            <v>2884000</v>
          </cell>
          <cell r="S31">
            <v>2970520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row>
        <row r="9">
          <cell r="I9">
            <v>0</v>
          </cell>
          <cell r="J9">
            <v>0</v>
          </cell>
          <cell r="K9">
            <v>2</v>
          </cell>
          <cell r="L9">
            <v>2</v>
          </cell>
          <cell r="P9"/>
        </row>
        <row r="10">
          <cell r="I10">
            <v>0</v>
          </cell>
          <cell r="J10">
            <v>1</v>
          </cell>
          <cell r="K10">
            <v>1</v>
          </cell>
          <cell r="L10">
            <v>1</v>
          </cell>
          <cell r="P10"/>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P8">
            <v>195850000</v>
          </cell>
          <cell r="Q8">
            <v>226000000</v>
          </cell>
          <cell r="R8">
            <v>254663620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cell r="S10">
            <v>148837500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1</v>
          </cell>
          <cell r="L8">
            <v>1</v>
          </cell>
          <cell r="P8">
            <v>0</v>
          </cell>
          <cell r="Q8">
            <v>33000000</v>
          </cell>
          <cell r="R8">
            <v>33000000</v>
          </cell>
        </row>
        <row r="9">
          <cell r="I9">
            <v>0</v>
          </cell>
          <cell r="J9">
            <v>1</v>
          </cell>
          <cell r="K9">
            <v>1</v>
          </cell>
          <cell r="L9">
            <v>1</v>
          </cell>
          <cell r="P9">
            <v>0</v>
          </cell>
          <cell r="Q9">
            <v>33000000</v>
          </cell>
          <cell r="R9">
            <v>33000000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P8">
            <v>0</v>
          </cell>
          <cell r="Q8">
            <v>5000000</v>
          </cell>
          <cell r="R8">
            <v>5000000</v>
          </cell>
        </row>
        <row r="9">
          <cell r="P9" t="str">
            <v xml:space="preserve"> $ - </v>
          </cell>
          <cell r="Q9">
            <v>25200000</v>
          </cell>
          <cell r="R9">
            <v>25200000</v>
          </cell>
        </row>
        <row r="10">
          <cell r="P10" t="str">
            <v xml:space="preserve"> $ -   </v>
          </cell>
          <cell r="Q10">
            <v>2500000</v>
          </cell>
          <cell r="R10">
            <v>3000000</v>
          </cell>
        </row>
        <row r="11">
          <cell r="P11">
            <v>5000000</v>
          </cell>
          <cell r="Q11">
            <v>5600000</v>
          </cell>
          <cell r="R11">
            <v>6000000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cell r="Q11"/>
          <cell r="R11"/>
          <cell r="S11"/>
        </row>
        <row r="12">
          <cell r="I12">
            <v>0</v>
          </cell>
          <cell r="J12">
            <v>1</v>
          </cell>
          <cell r="K12">
            <v>1</v>
          </cell>
          <cell r="L12">
            <v>1</v>
          </cell>
          <cell r="P12"/>
          <cell r="Q12"/>
          <cell r="R12"/>
          <cell r="S12"/>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view.officeapps.live.com/op/view.aspx?src=https%3A%2F%2Fquindio.gov.co%2Fmedios%2FESTRATEGIA_DE_PARTICIPACI%25C3%2593N_2023_v1_1.xlsx&amp;wdOrigin=BROWSELINK"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quindio.gov.co/inicioturismohttps:/www.facebook.com/SecretariaTurismoIndustriaComercioQuindio"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M1" zoomScale="80" zoomScaleNormal="80" workbookViewId="0">
      <selection activeCell="AB9" sqref="AB9"/>
    </sheetView>
  </sheetViews>
  <sheetFormatPr baseColWidth="10" defaultRowHeight="14.4" x14ac:dyDescent="0.3"/>
  <cols>
    <col min="1" max="1" width="1.88671875" customWidth="1"/>
    <col min="2" max="2" width="5.88671875" customWidth="1"/>
    <col min="3" max="3" width="28.88671875" customWidth="1"/>
    <col min="4" max="4" width="21"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4.5546875" bestFit="1" customWidth="1"/>
    <col min="30" max="30" width="28.44140625" customWidth="1"/>
  </cols>
  <sheetData>
    <row r="1" spans="2:30" ht="15.6" x14ac:dyDescent="0.3">
      <c r="E1" s="237"/>
      <c r="F1" s="238" t="s">
        <v>0</v>
      </c>
      <c r="G1" s="238"/>
      <c r="H1" s="238"/>
      <c r="I1" s="238"/>
      <c r="J1" s="238"/>
      <c r="K1" s="238"/>
      <c r="L1" s="238"/>
      <c r="M1" s="238"/>
      <c r="N1" s="238"/>
      <c r="O1" s="238"/>
      <c r="P1" s="238"/>
      <c r="Q1" s="238"/>
      <c r="R1" s="238"/>
      <c r="S1" s="238"/>
      <c r="T1" s="1" t="s">
        <v>1</v>
      </c>
      <c r="U1" s="1" t="s">
        <v>2</v>
      </c>
    </row>
    <row r="2" spans="2:30" x14ac:dyDescent="0.3">
      <c r="E2" s="237"/>
      <c r="F2" s="239" t="s">
        <v>3</v>
      </c>
      <c r="G2" s="239"/>
      <c r="H2" s="239"/>
      <c r="I2" s="239"/>
      <c r="J2" s="239"/>
      <c r="K2" s="239"/>
      <c r="L2" s="239"/>
      <c r="M2" s="239"/>
      <c r="N2" s="239"/>
      <c r="O2" s="239"/>
      <c r="P2" s="239"/>
      <c r="Q2" s="239"/>
      <c r="R2" s="239"/>
      <c r="S2" s="239"/>
      <c r="T2" s="2" t="s">
        <v>4</v>
      </c>
      <c r="U2" s="3">
        <v>1</v>
      </c>
    </row>
    <row r="3" spans="2:30" x14ac:dyDescent="0.3">
      <c r="E3" s="237"/>
      <c r="F3" s="239"/>
      <c r="G3" s="239"/>
      <c r="H3" s="239"/>
      <c r="I3" s="239"/>
      <c r="J3" s="239"/>
      <c r="K3" s="239"/>
      <c r="L3" s="239"/>
      <c r="M3" s="239"/>
      <c r="N3" s="239"/>
      <c r="O3" s="239"/>
      <c r="P3" s="239"/>
      <c r="Q3" s="239"/>
      <c r="R3" s="239"/>
      <c r="S3" s="239"/>
      <c r="T3" s="2" t="s">
        <v>5</v>
      </c>
      <c r="U3" s="4">
        <v>44651</v>
      </c>
    </row>
    <row r="4" spans="2:30"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row>
    <row r="9" spans="2:30" ht="72" x14ac:dyDescent="0.3">
      <c r="B9" s="10">
        <v>1</v>
      </c>
      <c r="C9" s="18" t="s">
        <v>25</v>
      </c>
      <c r="D9" s="23" t="s">
        <v>404</v>
      </c>
      <c r="E9" s="23" t="s">
        <v>405</v>
      </c>
      <c r="F9" s="18" t="s">
        <v>406</v>
      </c>
      <c r="G9" s="10" t="s">
        <v>29</v>
      </c>
      <c r="H9" s="22" t="s">
        <v>407</v>
      </c>
      <c r="I9" s="12">
        <v>0</v>
      </c>
      <c r="J9" s="12"/>
      <c r="K9" s="12">
        <v>1</v>
      </c>
      <c r="L9" s="12"/>
      <c r="M9" s="12">
        <v>1</v>
      </c>
      <c r="N9" s="12"/>
      <c r="O9" s="12"/>
      <c r="P9" s="12"/>
      <c r="Q9" s="13"/>
      <c r="R9" s="12" t="s">
        <v>30</v>
      </c>
      <c r="S9" s="13"/>
      <c r="T9" s="52">
        <f>+'[1]PLAN DE ACCION'!P8</f>
        <v>0</v>
      </c>
      <c r="U9" s="52"/>
      <c r="V9" s="52">
        <v>0</v>
      </c>
      <c r="W9" s="52"/>
      <c r="X9" s="52">
        <v>0</v>
      </c>
      <c r="Y9" s="52"/>
      <c r="Z9" s="52">
        <v>1</v>
      </c>
      <c r="AA9" s="52">
        <v>1</v>
      </c>
      <c r="AB9" s="215">
        <v>1</v>
      </c>
      <c r="AC9" s="214" t="s">
        <v>408</v>
      </c>
      <c r="AD9" s="29" t="s">
        <v>409</v>
      </c>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3"/>
  <sheetViews>
    <sheetView topLeftCell="V13" zoomScale="80" zoomScaleNormal="80" workbookViewId="0">
      <selection activeCell="AB13" sqref="AB13"/>
    </sheetView>
  </sheetViews>
  <sheetFormatPr baseColWidth="10" defaultRowHeight="14.4" x14ac:dyDescent="0.3"/>
  <cols>
    <col min="1" max="1" width="1.88671875" customWidth="1"/>
    <col min="2" max="2" width="5.88671875" customWidth="1"/>
    <col min="3" max="3" width="28.88671875" customWidth="1"/>
    <col min="4" max="4" width="44.33203125" customWidth="1"/>
    <col min="5" max="5" width="35.44140625" customWidth="1"/>
    <col min="6" max="6" width="14.5546875" customWidth="1"/>
    <col min="7" max="7" width="13.88671875" bestFit="1" customWidth="1"/>
    <col min="8" max="8" width="21.44140625" customWidth="1"/>
    <col min="9" max="9" width="8.6640625" style="95" customWidth="1"/>
    <col min="10" max="10" width="9.88671875" style="95" customWidth="1"/>
    <col min="11" max="11" width="8.33203125" style="95" customWidth="1"/>
    <col min="12" max="12" width="10.109375" style="95" customWidth="1"/>
    <col min="13" max="13" width="8.109375" style="95" customWidth="1"/>
    <col min="14" max="14" width="9.44140625" style="95" customWidth="1"/>
    <col min="15" max="15" width="7.44140625" style="95" customWidth="1"/>
    <col min="16" max="16" width="9.6640625" style="95" customWidth="1"/>
    <col min="17" max="17" width="22.109375" bestFit="1" customWidth="1"/>
    <col min="18" max="18" width="19.33203125" bestFit="1" customWidth="1"/>
    <col min="19" max="19" width="12.109375" bestFit="1" customWidth="1"/>
    <col min="20" max="21" width="14" customWidth="1"/>
    <col min="22" max="22" width="18.5546875" customWidth="1"/>
    <col min="23" max="23" width="18.109375" customWidth="1"/>
    <col min="24" max="24" width="17" customWidth="1"/>
    <col min="25" max="25" width="16.109375" customWidth="1"/>
    <col min="26" max="26" width="16.5546875" customWidth="1"/>
    <col min="27" max="28" width="14" customWidth="1"/>
    <col min="29" max="29" width="27.88671875" customWidth="1"/>
    <col min="30" max="30" width="185.88671875" customWidth="1"/>
  </cols>
  <sheetData>
    <row r="1" spans="2:30" ht="19.95" customHeight="1" x14ac:dyDescent="0.3">
      <c r="E1" s="237"/>
      <c r="F1" s="238" t="s">
        <v>0</v>
      </c>
      <c r="G1" s="238"/>
      <c r="H1" s="238"/>
      <c r="I1" s="238"/>
      <c r="J1" s="238"/>
      <c r="K1" s="238"/>
      <c r="L1" s="238"/>
      <c r="M1" s="238"/>
      <c r="N1" s="238"/>
      <c r="O1" s="238"/>
      <c r="P1" s="238"/>
      <c r="Q1" s="238"/>
      <c r="R1" s="238"/>
      <c r="S1" s="238"/>
      <c r="T1" s="1" t="s">
        <v>1</v>
      </c>
      <c r="U1" s="1" t="s">
        <v>2</v>
      </c>
    </row>
    <row r="2" spans="2:30" ht="19.95" customHeight="1" x14ac:dyDescent="0.3">
      <c r="E2" s="237"/>
      <c r="F2" s="239" t="s">
        <v>3</v>
      </c>
      <c r="G2" s="239"/>
      <c r="H2" s="239"/>
      <c r="I2" s="239"/>
      <c r="J2" s="239"/>
      <c r="K2" s="239"/>
      <c r="L2" s="239"/>
      <c r="M2" s="239"/>
      <c r="N2" s="239"/>
      <c r="O2" s="239"/>
      <c r="P2" s="239"/>
      <c r="Q2" s="239"/>
      <c r="R2" s="239"/>
      <c r="S2" s="239"/>
      <c r="T2" s="2" t="s">
        <v>4</v>
      </c>
      <c r="U2" s="3">
        <v>1</v>
      </c>
    </row>
    <row r="3" spans="2:30" ht="19.95" customHeight="1" x14ac:dyDescent="0.3">
      <c r="E3" s="237"/>
      <c r="F3" s="239"/>
      <c r="G3" s="239"/>
      <c r="H3" s="239"/>
      <c r="I3" s="239"/>
      <c r="J3" s="239"/>
      <c r="K3" s="239"/>
      <c r="L3" s="239"/>
      <c r="M3" s="239"/>
      <c r="N3" s="239"/>
      <c r="O3" s="239"/>
      <c r="P3" s="239"/>
      <c r="Q3" s="239"/>
      <c r="R3" s="239"/>
      <c r="S3" s="239"/>
      <c r="T3" s="2" t="s">
        <v>5</v>
      </c>
      <c r="U3" s="4">
        <v>44651</v>
      </c>
    </row>
    <row r="4" spans="2:30" ht="19.95"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4" t="s">
        <v>15</v>
      </c>
      <c r="J6" s="244"/>
      <c r="K6" s="240"/>
      <c r="L6" s="240"/>
      <c r="M6" s="240"/>
      <c r="N6" s="240"/>
      <c r="O6" s="240"/>
      <c r="P6" s="50"/>
      <c r="Q6" s="248" t="s">
        <v>16</v>
      </c>
      <c r="R6" s="249"/>
      <c r="S6" s="249"/>
      <c r="T6" s="249"/>
      <c r="U6" s="249"/>
      <c r="V6" s="249"/>
      <c r="W6" s="249"/>
      <c r="X6" s="249"/>
      <c r="Y6" s="249"/>
      <c r="Z6" s="249"/>
      <c r="AA6" s="246"/>
      <c r="AB6" s="47"/>
      <c r="AC6" s="240" t="s">
        <v>17</v>
      </c>
      <c r="AD6" s="240" t="s">
        <v>18</v>
      </c>
    </row>
    <row r="7" spans="2:30" ht="9" customHeight="1"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hidden="1"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row>
    <row r="9" spans="2:30" ht="409.5" customHeight="1" x14ac:dyDescent="0.3">
      <c r="B9" s="10">
        <v>1</v>
      </c>
      <c r="C9" s="51" t="s">
        <v>25</v>
      </c>
      <c r="D9" s="51" t="s">
        <v>198</v>
      </c>
      <c r="E9" s="51" t="s">
        <v>199</v>
      </c>
      <c r="F9" s="51" t="s">
        <v>200</v>
      </c>
      <c r="G9" s="10" t="s">
        <v>29</v>
      </c>
      <c r="H9" s="51" t="s">
        <v>201</v>
      </c>
      <c r="I9" s="12">
        <v>12</v>
      </c>
      <c r="J9" s="12">
        <v>12</v>
      </c>
      <c r="K9" s="12">
        <v>12</v>
      </c>
      <c r="L9" s="12">
        <v>12</v>
      </c>
      <c r="M9" s="12">
        <v>12</v>
      </c>
      <c r="N9" s="12">
        <v>12</v>
      </c>
      <c r="O9" s="12">
        <v>12</v>
      </c>
      <c r="P9" s="12"/>
      <c r="Q9" s="10" t="s">
        <v>30</v>
      </c>
      <c r="R9" s="10" t="s">
        <v>30</v>
      </c>
      <c r="S9" s="14"/>
      <c r="T9" s="86">
        <v>1500000</v>
      </c>
      <c r="U9" s="86">
        <v>1500000</v>
      </c>
      <c r="V9" s="86">
        <f>4400000+14925000</f>
        <v>19325000</v>
      </c>
      <c r="W9" s="86">
        <f>+V9</f>
        <v>19325000</v>
      </c>
      <c r="X9" s="86">
        <v>35000000</v>
      </c>
      <c r="Y9" s="86">
        <v>11540000</v>
      </c>
      <c r="Z9" s="87">
        <v>37135500</v>
      </c>
      <c r="AA9" s="88">
        <v>0</v>
      </c>
      <c r="AB9" s="225">
        <v>1</v>
      </c>
      <c r="AC9" s="51" t="s">
        <v>202</v>
      </c>
      <c r="AD9" s="54" t="s">
        <v>203</v>
      </c>
    </row>
    <row r="10" spans="2:30" ht="119.4" customHeight="1" x14ac:dyDescent="0.3">
      <c r="B10" s="10">
        <v>2</v>
      </c>
      <c r="C10" s="82" t="s">
        <v>35</v>
      </c>
      <c r="D10" s="18" t="s">
        <v>204</v>
      </c>
      <c r="E10" s="89" t="s">
        <v>205</v>
      </c>
      <c r="F10" s="22" t="s">
        <v>206</v>
      </c>
      <c r="G10" s="10" t="s">
        <v>29</v>
      </c>
      <c r="H10" s="22" t="s">
        <v>207</v>
      </c>
      <c r="I10" s="12">
        <v>0</v>
      </c>
      <c r="J10" s="12"/>
      <c r="K10" s="12">
        <v>2</v>
      </c>
      <c r="L10" s="12"/>
      <c r="M10" s="12">
        <v>2</v>
      </c>
      <c r="N10" s="12"/>
      <c r="O10" s="12">
        <v>2</v>
      </c>
      <c r="P10" s="12"/>
      <c r="Q10" s="10" t="s">
        <v>30</v>
      </c>
      <c r="R10" s="14"/>
      <c r="S10" s="14"/>
      <c r="T10" s="78">
        <v>0</v>
      </c>
      <c r="U10" s="78"/>
      <c r="V10" s="78">
        <v>0</v>
      </c>
      <c r="W10" s="78"/>
      <c r="X10" s="78">
        <v>0</v>
      </c>
      <c r="Y10" s="78"/>
      <c r="Z10" s="78">
        <v>0</v>
      </c>
      <c r="AA10" s="78"/>
      <c r="AB10" s="225">
        <v>1</v>
      </c>
      <c r="AC10" s="90" t="s">
        <v>208</v>
      </c>
      <c r="AD10" s="20" t="s">
        <v>209</v>
      </c>
    </row>
    <row r="11" spans="2:30" ht="76.95" customHeight="1" x14ac:dyDescent="0.3">
      <c r="B11" s="10">
        <v>3</v>
      </c>
      <c r="C11" s="51" t="s">
        <v>25</v>
      </c>
      <c r="D11" s="18" t="s">
        <v>210</v>
      </c>
      <c r="E11" s="18" t="s">
        <v>211</v>
      </c>
      <c r="F11" s="23" t="s">
        <v>212</v>
      </c>
      <c r="G11" s="10" t="s">
        <v>29</v>
      </c>
      <c r="H11" s="23" t="s">
        <v>213</v>
      </c>
      <c r="I11" s="91">
        <v>0</v>
      </c>
      <c r="J11" s="91"/>
      <c r="K11" s="91">
        <v>4</v>
      </c>
      <c r="L11" s="91"/>
      <c r="M11" s="12">
        <v>4</v>
      </c>
      <c r="N11" s="12"/>
      <c r="O11" s="12">
        <v>4</v>
      </c>
      <c r="P11" s="12"/>
      <c r="Q11" s="10"/>
      <c r="R11" s="10" t="s">
        <v>30</v>
      </c>
      <c r="S11" s="10"/>
      <c r="T11" s="78">
        <v>0</v>
      </c>
      <c r="U11" s="78"/>
      <c r="V11" s="78">
        <v>0</v>
      </c>
      <c r="W11" s="78"/>
      <c r="X11" s="78">
        <v>0</v>
      </c>
      <c r="Y11" s="78"/>
      <c r="Z11" s="78">
        <v>0</v>
      </c>
      <c r="AA11" s="78"/>
      <c r="AB11" s="225">
        <v>1</v>
      </c>
      <c r="AC11" s="90" t="s">
        <v>208</v>
      </c>
      <c r="AD11" s="20" t="s">
        <v>214</v>
      </c>
    </row>
    <row r="12" spans="2:30" ht="139.5" customHeight="1" x14ac:dyDescent="0.3">
      <c r="B12" s="76">
        <v>4</v>
      </c>
      <c r="C12" s="18" t="s">
        <v>215</v>
      </c>
      <c r="D12" s="18" t="s">
        <v>216</v>
      </c>
      <c r="E12" s="18" t="s">
        <v>217</v>
      </c>
      <c r="F12" s="22" t="s">
        <v>218</v>
      </c>
      <c r="G12" s="21" t="s">
        <v>29</v>
      </c>
      <c r="H12" s="22" t="s">
        <v>219</v>
      </c>
      <c r="I12" s="91">
        <v>0</v>
      </c>
      <c r="J12" s="91">
        <v>0</v>
      </c>
      <c r="K12" s="91">
        <v>1</v>
      </c>
      <c r="L12" s="91">
        <v>1</v>
      </c>
      <c r="M12" s="12">
        <v>1</v>
      </c>
      <c r="N12" s="12">
        <v>1</v>
      </c>
      <c r="O12" s="12">
        <v>1</v>
      </c>
      <c r="P12" s="12">
        <v>0</v>
      </c>
      <c r="Q12" s="76" t="s">
        <v>30</v>
      </c>
      <c r="R12" s="22"/>
      <c r="S12" s="76"/>
      <c r="T12" s="88">
        <v>0</v>
      </c>
      <c r="U12" s="88">
        <v>0</v>
      </c>
      <c r="V12" s="88">
        <v>0</v>
      </c>
      <c r="W12" s="88">
        <v>0</v>
      </c>
      <c r="X12" s="88">
        <v>0</v>
      </c>
      <c r="Y12" s="88">
        <v>0</v>
      </c>
      <c r="Z12" s="88">
        <v>0</v>
      </c>
      <c r="AA12" s="88">
        <v>0</v>
      </c>
      <c r="AB12" s="225">
        <v>1</v>
      </c>
      <c r="AC12" s="22" t="s">
        <v>220</v>
      </c>
      <c r="AD12" s="29" t="s">
        <v>221</v>
      </c>
    </row>
    <row r="13" spans="2:30" ht="409.5" customHeight="1" x14ac:dyDescent="0.3">
      <c r="B13" s="79">
        <v>5</v>
      </c>
      <c r="C13" s="51" t="s">
        <v>222</v>
      </c>
      <c r="D13" s="51" t="s">
        <v>223</v>
      </c>
      <c r="E13" s="51" t="s">
        <v>224</v>
      </c>
      <c r="F13" s="51" t="s">
        <v>225</v>
      </c>
      <c r="G13" s="79" t="s">
        <v>29</v>
      </c>
      <c r="H13" s="51" t="s">
        <v>226</v>
      </c>
      <c r="I13" s="92">
        <v>30</v>
      </c>
      <c r="J13" s="92">
        <v>33</v>
      </c>
      <c r="K13" s="92">
        <v>30</v>
      </c>
      <c r="L13" s="92">
        <v>30</v>
      </c>
      <c r="M13" s="12">
        <v>30</v>
      </c>
      <c r="N13" s="12">
        <v>30</v>
      </c>
      <c r="O13" s="12">
        <v>30</v>
      </c>
      <c r="P13" s="12"/>
      <c r="Q13" s="51"/>
      <c r="R13" s="51"/>
      <c r="S13" s="79" t="s">
        <v>30</v>
      </c>
      <c r="T13" s="78">
        <v>60000000</v>
      </c>
      <c r="U13" s="78">
        <v>39216663</v>
      </c>
      <c r="V13" s="78">
        <v>145000000</v>
      </c>
      <c r="W13" s="93">
        <v>144287499.97999999</v>
      </c>
      <c r="X13" s="78">
        <v>271452800</v>
      </c>
      <c r="Y13" s="78">
        <v>269574997</v>
      </c>
      <c r="Z13" s="78">
        <v>490000000</v>
      </c>
      <c r="AA13" s="78">
        <v>51250000</v>
      </c>
      <c r="AB13" s="225">
        <v>1</v>
      </c>
      <c r="AC13" s="51" t="s">
        <v>227</v>
      </c>
      <c r="AD13" s="94" t="s">
        <v>228</v>
      </c>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2"/>
  <sheetViews>
    <sheetView topLeftCell="P10" zoomScale="80" zoomScaleNormal="80" workbookViewId="0">
      <selection activeCell="AB12" sqref="AB12"/>
    </sheetView>
  </sheetViews>
  <sheetFormatPr baseColWidth="10" defaultRowHeight="14.4" x14ac:dyDescent="0.3"/>
  <cols>
    <col min="1" max="1" width="1.88671875" customWidth="1"/>
    <col min="2" max="2" width="5.88671875" customWidth="1"/>
    <col min="3" max="3" width="28.8867187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8" width="14" customWidth="1"/>
    <col min="29" max="29" width="27.88671875" customWidth="1"/>
    <col min="30" max="30" width="28.44140625" customWidth="1"/>
  </cols>
  <sheetData>
    <row r="1" spans="2:30" ht="15.6" x14ac:dyDescent="0.3">
      <c r="E1" s="237"/>
      <c r="F1" s="238" t="s">
        <v>0</v>
      </c>
      <c r="G1" s="238"/>
      <c r="H1" s="238"/>
      <c r="I1" s="238"/>
      <c r="J1" s="238"/>
      <c r="K1" s="238"/>
      <c r="L1" s="238"/>
      <c r="M1" s="238"/>
      <c r="N1" s="238"/>
      <c r="O1" s="238"/>
      <c r="P1" s="238"/>
      <c r="Q1" s="238"/>
      <c r="R1" s="238"/>
      <c r="S1" s="238"/>
      <c r="T1" s="1" t="s">
        <v>1</v>
      </c>
      <c r="U1" s="1" t="s">
        <v>2</v>
      </c>
    </row>
    <row r="2" spans="2:30" x14ac:dyDescent="0.3">
      <c r="E2" s="237"/>
      <c r="F2" s="239" t="s">
        <v>3</v>
      </c>
      <c r="G2" s="239"/>
      <c r="H2" s="239"/>
      <c r="I2" s="239"/>
      <c r="J2" s="239"/>
      <c r="K2" s="239"/>
      <c r="L2" s="239"/>
      <c r="M2" s="239"/>
      <c r="N2" s="239"/>
      <c r="O2" s="239"/>
      <c r="P2" s="239"/>
      <c r="Q2" s="239"/>
      <c r="R2" s="239"/>
      <c r="S2" s="239"/>
      <c r="T2" s="2" t="s">
        <v>4</v>
      </c>
      <c r="U2" s="3">
        <v>1</v>
      </c>
    </row>
    <row r="3" spans="2:30" x14ac:dyDescent="0.3">
      <c r="E3" s="237"/>
      <c r="F3" s="239"/>
      <c r="G3" s="239"/>
      <c r="H3" s="239"/>
      <c r="I3" s="239"/>
      <c r="J3" s="239"/>
      <c r="K3" s="239"/>
      <c r="L3" s="239"/>
      <c r="M3" s="239"/>
      <c r="N3" s="239"/>
      <c r="O3" s="239"/>
      <c r="P3" s="239"/>
      <c r="Q3" s="239"/>
      <c r="R3" s="239"/>
      <c r="S3" s="239"/>
      <c r="T3" s="2" t="s">
        <v>5</v>
      </c>
      <c r="U3" s="4">
        <v>44651</v>
      </c>
    </row>
    <row r="4" spans="2:30" ht="20.399999999999999"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156</v>
      </c>
      <c r="R8" s="9" t="s">
        <v>23</v>
      </c>
      <c r="S8" s="9" t="s">
        <v>24</v>
      </c>
      <c r="T8" s="46" t="s">
        <v>20</v>
      </c>
      <c r="U8" s="46" t="s">
        <v>21</v>
      </c>
      <c r="V8" s="46" t="s">
        <v>20</v>
      </c>
      <c r="W8" s="46" t="s">
        <v>21</v>
      </c>
      <c r="X8" s="46" t="s">
        <v>20</v>
      </c>
      <c r="Y8" s="46" t="s">
        <v>21</v>
      </c>
      <c r="Z8" s="46" t="s">
        <v>20</v>
      </c>
      <c r="AA8" s="46" t="s">
        <v>21</v>
      </c>
      <c r="AB8" s="46"/>
      <c r="AC8" s="240"/>
      <c r="AD8" s="240"/>
    </row>
    <row r="9" spans="2:30" ht="108.6" customHeight="1" x14ac:dyDescent="0.3">
      <c r="B9" s="73">
        <v>1</v>
      </c>
      <c r="C9" s="18" t="s">
        <v>25</v>
      </c>
      <c r="D9" s="23" t="s">
        <v>176</v>
      </c>
      <c r="E9" s="23" t="s">
        <v>177</v>
      </c>
      <c r="F9" s="18" t="s">
        <v>178</v>
      </c>
      <c r="G9" s="10" t="s">
        <v>29</v>
      </c>
      <c r="H9" s="18" t="s">
        <v>179</v>
      </c>
      <c r="I9" s="12">
        <f>+'[8]PLAN DE ACCION'!I8</f>
        <v>0</v>
      </c>
      <c r="J9" s="13"/>
      <c r="K9" s="12">
        <v>500</v>
      </c>
      <c r="L9" s="13"/>
      <c r="M9" s="12">
        <v>500</v>
      </c>
      <c r="N9" s="13"/>
      <c r="O9" s="12">
        <v>500</v>
      </c>
      <c r="P9" s="12">
        <v>360</v>
      </c>
      <c r="Q9" s="74"/>
      <c r="R9" s="74"/>
      <c r="S9" s="10" t="s">
        <v>30</v>
      </c>
      <c r="T9" s="52">
        <f>+'[8]PLAN DE ACCION'!P8</f>
        <v>0</v>
      </c>
      <c r="U9" s="13"/>
      <c r="V9" s="52">
        <f>+'[8]PLAN DE ACCION'!Q8</f>
        <v>5000000</v>
      </c>
      <c r="W9" s="13"/>
      <c r="X9" s="52">
        <f>+'[8]PLAN DE ACCION'!R8</f>
        <v>5000000</v>
      </c>
      <c r="Y9" s="13"/>
      <c r="Z9" s="75">
        <v>10000000</v>
      </c>
      <c r="AA9" s="75">
        <v>16000000</v>
      </c>
      <c r="AB9" s="225">
        <v>1</v>
      </c>
      <c r="AC9" s="74" t="s">
        <v>180</v>
      </c>
      <c r="AD9" s="20" t="s">
        <v>181</v>
      </c>
    </row>
    <row r="10" spans="2:30" ht="244.8" x14ac:dyDescent="0.3">
      <c r="B10" s="76">
        <v>2</v>
      </c>
      <c r="C10" s="51" t="s">
        <v>182</v>
      </c>
      <c r="D10" s="22" t="s">
        <v>183</v>
      </c>
      <c r="E10" s="22" t="s">
        <v>184</v>
      </c>
      <c r="F10" s="51" t="s">
        <v>185</v>
      </c>
      <c r="G10" s="17" t="s">
        <v>29</v>
      </c>
      <c r="H10" s="51" t="s">
        <v>186</v>
      </c>
      <c r="I10" s="12">
        <v>0</v>
      </c>
      <c r="J10" s="13"/>
      <c r="K10" s="12">
        <v>30</v>
      </c>
      <c r="L10" s="13"/>
      <c r="M10" s="12">
        <v>35</v>
      </c>
      <c r="N10" s="13"/>
      <c r="O10" s="12">
        <v>40</v>
      </c>
      <c r="P10" s="12">
        <v>23</v>
      </c>
      <c r="Q10" s="77"/>
      <c r="R10" s="77"/>
      <c r="S10" s="17" t="s">
        <v>30</v>
      </c>
      <c r="T10" s="52" t="str">
        <f>+'[8]PLAN DE ACCION'!P9</f>
        <v xml:space="preserve"> $ - </v>
      </c>
      <c r="U10" s="13"/>
      <c r="V10" s="52">
        <f>+'[8]PLAN DE ACCION'!Q9</f>
        <v>25200000</v>
      </c>
      <c r="W10" s="13"/>
      <c r="X10" s="52">
        <f>+'[8]PLAN DE ACCION'!R9</f>
        <v>25200000</v>
      </c>
      <c r="Y10" s="13"/>
      <c r="Z10" s="52">
        <v>25200000</v>
      </c>
      <c r="AA10" s="78">
        <v>48255000</v>
      </c>
      <c r="AB10" s="225">
        <v>1</v>
      </c>
      <c r="AC10" s="77" t="s">
        <v>180</v>
      </c>
      <c r="AD10" s="20" t="s">
        <v>187</v>
      </c>
    </row>
    <row r="11" spans="2:30" ht="91.2" x14ac:dyDescent="0.3">
      <c r="B11" s="79">
        <v>3</v>
      </c>
      <c r="C11" s="51" t="s">
        <v>25</v>
      </c>
      <c r="D11" s="51" t="s">
        <v>188</v>
      </c>
      <c r="E11" s="51" t="s">
        <v>188</v>
      </c>
      <c r="F11" s="51" t="s">
        <v>189</v>
      </c>
      <c r="G11" s="79" t="s">
        <v>29</v>
      </c>
      <c r="H11" s="51" t="s">
        <v>190</v>
      </c>
      <c r="I11" s="12">
        <v>1</v>
      </c>
      <c r="J11" s="13"/>
      <c r="K11" s="12">
        <v>1</v>
      </c>
      <c r="L11" s="13"/>
      <c r="M11" s="12">
        <v>1</v>
      </c>
      <c r="N11" s="13"/>
      <c r="O11" s="12">
        <v>1</v>
      </c>
      <c r="P11" s="12">
        <v>1</v>
      </c>
      <c r="Q11" s="79"/>
      <c r="R11" s="80" t="s">
        <v>191</v>
      </c>
      <c r="S11" s="17" t="s">
        <v>30</v>
      </c>
      <c r="T11" s="52" t="str">
        <f>+'[8]PLAN DE ACCION'!P10</f>
        <v xml:space="preserve"> $ -   </v>
      </c>
      <c r="U11" s="13"/>
      <c r="V11" s="52">
        <f>+'[8]PLAN DE ACCION'!Q10</f>
        <v>2500000</v>
      </c>
      <c r="W11" s="13"/>
      <c r="X11" s="52">
        <f>+'[8]PLAN DE ACCION'!R10</f>
        <v>3000000</v>
      </c>
      <c r="Y11" s="13"/>
      <c r="Z11" s="52">
        <v>4000000</v>
      </c>
      <c r="AA11" s="81">
        <v>2500000</v>
      </c>
      <c r="AB11" s="225">
        <v>1</v>
      </c>
      <c r="AC11" s="82" t="s">
        <v>180</v>
      </c>
      <c r="AD11" s="83" t="s">
        <v>192</v>
      </c>
    </row>
    <row r="12" spans="2:30" ht="45.6" x14ac:dyDescent="0.3">
      <c r="B12" s="79">
        <v>4</v>
      </c>
      <c r="C12" s="51" t="s">
        <v>25</v>
      </c>
      <c r="D12" s="51" t="s">
        <v>193</v>
      </c>
      <c r="E12" s="51" t="s">
        <v>194</v>
      </c>
      <c r="F12" s="51" t="s">
        <v>195</v>
      </c>
      <c r="G12" s="79" t="s">
        <v>29</v>
      </c>
      <c r="H12" s="51" t="s">
        <v>196</v>
      </c>
      <c r="I12" s="12">
        <v>0</v>
      </c>
      <c r="J12" s="13"/>
      <c r="K12" s="12">
        <v>3</v>
      </c>
      <c r="L12" s="13"/>
      <c r="M12" s="12">
        <v>3</v>
      </c>
      <c r="N12" s="13"/>
      <c r="O12" s="12"/>
      <c r="P12" s="13"/>
      <c r="Q12" s="79"/>
      <c r="R12" s="79"/>
      <c r="S12" s="79" t="s">
        <v>30</v>
      </c>
      <c r="T12" s="52">
        <f>+'[8]PLAN DE ACCION'!P11</f>
        <v>5000000</v>
      </c>
      <c r="U12" s="13"/>
      <c r="V12" s="52">
        <f>+'[8]PLAN DE ACCION'!Q11</f>
        <v>5600000</v>
      </c>
      <c r="W12" s="13"/>
      <c r="X12" s="52">
        <f>+'[8]PLAN DE ACCION'!R11</f>
        <v>6000000</v>
      </c>
      <c r="Y12" s="13"/>
      <c r="Z12" s="52">
        <v>6500000</v>
      </c>
      <c r="AA12" s="84">
        <v>0</v>
      </c>
      <c r="AB12" s="225">
        <v>1</v>
      </c>
      <c r="AC12" s="82" t="s">
        <v>180</v>
      </c>
      <c r="AD12" s="85" t="s">
        <v>197</v>
      </c>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hyperlinks>
    <hyperlink ref="AD11" r:id="rId1"/>
  </hyperlinks>
  <pageMargins left="0.7" right="0.7" top="0.75" bottom="0.75" header="0.3" footer="0.3"/>
  <pageSetup paperSize="9" orientation="portrait"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8"/>
  <sheetViews>
    <sheetView topLeftCell="Q6" zoomScale="84" zoomScaleNormal="84" workbookViewId="0">
      <selection activeCell="AB9" sqref="AB9"/>
    </sheetView>
  </sheetViews>
  <sheetFormatPr baseColWidth="10" defaultRowHeight="14.4" x14ac:dyDescent="0.3"/>
  <cols>
    <col min="1" max="1" width="1.88671875" customWidth="1"/>
    <col min="2" max="2" width="5.88671875" customWidth="1"/>
    <col min="3" max="3" width="28.88671875" customWidth="1"/>
    <col min="4" max="4" width="23.109375"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0" customWidth="1"/>
    <col min="16" max="16" width="9.6640625" customWidth="1"/>
    <col min="17" max="17" width="41.33203125" customWidth="1"/>
    <col min="18" max="18" width="22.88671875" customWidth="1"/>
    <col min="19" max="19" width="15.6640625" hidden="1" customWidth="1"/>
    <col min="20" max="20" width="16" hidden="1" customWidth="1"/>
    <col min="21" max="21" width="16.5546875" hidden="1" customWidth="1"/>
    <col min="22" max="22" width="15.6640625" hidden="1" customWidth="1"/>
    <col min="23" max="23" width="14" hidden="1" customWidth="1"/>
    <col min="24" max="24" width="18" bestFit="1" customWidth="1"/>
    <col min="25" max="25" width="20.5546875" customWidth="1"/>
    <col min="26" max="26" width="23.44140625" customWidth="1"/>
    <col min="27" max="28" width="17.6640625" customWidth="1"/>
    <col min="29" max="29" width="24.5546875" bestFit="1" customWidth="1"/>
    <col min="30" max="30" width="39.88671875" customWidth="1"/>
  </cols>
  <sheetData>
    <row r="1" spans="2:30" ht="15.6" x14ac:dyDescent="0.3">
      <c r="E1" s="237"/>
      <c r="F1" s="238" t="s">
        <v>0</v>
      </c>
      <c r="G1" s="238"/>
      <c r="H1" s="238"/>
      <c r="I1" s="238"/>
      <c r="J1" s="238"/>
      <c r="K1" s="238"/>
      <c r="L1" s="238"/>
      <c r="M1" s="238"/>
      <c r="N1" s="238"/>
      <c r="O1" s="238"/>
      <c r="P1" s="238"/>
      <c r="Q1" s="238"/>
      <c r="R1" s="238"/>
      <c r="S1" s="238"/>
      <c r="T1" s="1" t="s">
        <v>1</v>
      </c>
      <c r="U1" s="1" t="s">
        <v>2</v>
      </c>
    </row>
    <row r="2" spans="2:30" ht="14.4" customHeight="1" x14ac:dyDescent="0.3">
      <c r="E2" s="237"/>
      <c r="F2" s="239" t="s">
        <v>3</v>
      </c>
      <c r="G2" s="239"/>
      <c r="H2" s="239"/>
      <c r="I2" s="239"/>
      <c r="J2" s="239"/>
      <c r="K2" s="239"/>
      <c r="L2" s="239"/>
      <c r="M2" s="239"/>
      <c r="N2" s="239"/>
      <c r="O2" s="239"/>
      <c r="P2" s="239"/>
      <c r="Q2" s="239"/>
      <c r="R2" s="239"/>
      <c r="S2" s="239"/>
      <c r="T2" s="2" t="s">
        <v>4</v>
      </c>
      <c r="U2" s="3">
        <v>1</v>
      </c>
    </row>
    <row r="3" spans="2:30" ht="14.4" customHeight="1" x14ac:dyDescent="0.3">
      <c r="E3" s="237"/>
      <c r="F3" s="239"/>
      <c r="G3" s="239"/>
      <c r="H3" s="239"/>
      <c r="I3" s="239"/>
      <c r="J3" s="239"/>
      <c r="K3" s="239"/>
      <c r="L3" s="239"/>
      <c r="M3" s="239"/>
      <c r="N3" s="239"/>
      <c r="O3" s="239"/>
      <c r="P3" s="239"/>
      <c r="Q3" s="239"/>
      <c r="R3" s="239"/>
      <c r="S3" s="239"/>
      <c r="T3" s="2" t="s">
        <v>5</v>
      </c>
      <c r="U3" s="4">
        <v>44651</v>
      </c>
    </row>
    <row r="4" spans="2:30" ht="14.4"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156</v>
      </c>
      <c r="R8" s="9" t="s">
        <v>23</v>
      </c>
      <c r="S8" s="9" t="s">
        <v>24</v>
      </c>
      <c r="T8" s="46" t="s">
        <v>20</v>
      </c>
      <c r="U8" s="46" t="s">
        <v>21</v>
      </c>
      <c r="V8" s="46" t="s">
        <v>20</v>
      </c>
      <c r="W8" s="46" t="s">
        <v>21</v>
      </c>
      <c r="X8" s="46" t="s">
        <v>20</v>
      </c>
      <c r="Y8" s="46" t="s">
        <v>21</v>
      </c>
      <c r="Z8" s="46" t="s">
        <v>20</v>
      </c>
      <c r="AA8" s="46" t="s">
        <v>21</v>
      </c>
      <c r="AB8" s="46"/>
      <c r="AC8" s="240"/>
      <c r="AD8" s="240"/>
    </row>
    <row r="9" spans="2:30" ht="110.25" customHeight="1" x14ac:dyDescent="0.3">
      <c r="B9" s="58">
        <v>1</v>
      </c>
      <c r="C9" s="59" t="s">
        <v>25</v>
      </c>
      <c r="D9" s="60" t="s">
        <v>157</v>
      </c>
      <c r="E9" s="60" t="s">
        <v>158</v>
      </c>
      <c r="F9" s="59" t="s">
        <v>159</v>
      </c>
      <c r="G9" s="58" t="s">
        <v>44</v>
      </c>
      <c r="H9" s="61" t="s">
        <v>160</v>
      </c>
      <c r="I9" s="12">
        <v>200</v>
      </c>
      <c r="J9" s="12">
        <v>150</v>
      </c>
      <c r="K9" s="12">
        <v>500</v>
      </c>
      <c r="L9" s="12">
        <v>500</v>
      </c>
      <c r="M9" s="12">
        <v>600</v>
      </c>
      <c r="N9" s="12">
        <v>711</v>
      </c>
      <c r="O9" s="12">
        <v>550</v>
      </c>
      <c r="P9" s="12">
        <v>18</v>
      </c>
      <c r="Q9" s="62" t="s">
        <v>161</v>
      </c>
      <c r="R9" s="13"/>
      <c r="S9" s="58" t="s">
        <v>30</v>
      </c>
      <c r="T9" s="63">
        <v>1131703080</v>
      </c>
      <c r="U9" s="64">
        <v>1080190203</v>
      </c>
      <c r="V9" s="63">
        <v>1613778703</v>
      </c>
      <c r="W9" s="65">
        <v>1264580058</v>
      </c>
      <c r="X9" s="66">
        <v>1930843381</v>
      </c>
      <c r="Y9" s="67">
        <v>1636777614.3</v>
      </c>
      <c r="Z9" s="66">
        <v>2446035847</v>
      </c>
      <c r="AA9" s="68">
        <v>64636666</v>
      </c>
      <c r="AB9" s="229">
        <v>0.21</v>
      </c>
      <c r="AC9" s="69" t="s">
        <v>162</v>
      </c>
      <c r="AD9" s="70" t="s">
        <v>163</v>
      </c>
    </row>
    <row r="10" spans="2:30" ht="183" customHeight="1" x14ac:dyDescent="0.3">
      <c r="B10" s="58">
        <v>2</v>
      </c>
      <c r="C10" s="59" t="s">
        <v>25</v>
      </c>
      <c r="D10" s="60" t="s">
        <v>164</v>
      </c>
      <c r="E10" s="60" t="s">
        <v>165</v>
      </c>
      <c r="F10" s="59" t="s">
        <v>166</v>
      </c>
      <c r="G10" s="58" t="s">
        <v>44</v>
      </c>
      <c r="H10" s="61" t="s">
        <v>167</v>
      </c>
      <c r="I10" s="12">
        <v>1600</v>
      </c>
      <c r="J10" s="12">
        <v>172</v>
      </c>
      <c r="K10" s="12">
        <v>5700</v>
      </c>
      <c r="L10" s="12">
        <v>6819</v>
      </c>
      <c r="M10" s="12">
        <v>5735</v>
      </c>
      <c r="N10" s="12">
        <v>6098</v>
      </c>
      <c r="O10" s="12">
        <v>5750</v>
      </c>
      <c r="P10" s="12">
        <v>2337</v>
      </c>
      <c r="Q10" s="54" t="s">
        <v>168</v>
      </c>
      <c r="R10" s="13"/>
      <c r="S10" s="58" t="s">
        <v>30</v>
      </c>
      <c r="T10" s="63">
        <v>84400000</v>
      </c>
      <c r="U10" s="64">
        <v>84400000</v>
      </c>
      <c r="V10" s="63">
        <v>322900000</v>
      </c>
      <c r="W10" s="65">
        <v>312153999</v>
      </c>
      <c r="X10" s="66">
        <v>502000000</v>
      </c>
      <c r="Y10" s="67">
        <v>486679000</v>
      </c>
      <c r="Z10" s="66">
        <v>336838679</v>
      </c>
      <c r="AA10" s="68">
        <v>42383333</v>
      </c>
      <c r="AB10" s="228">
        <v>0.52</v>
      </c>
      <c r="AC10" s="69" t="s">
        <v>162</v>
      </c>
      <c r="AD10" s="20" t="s">
        <v>169</v>
      </c>
    </row>
    <row r="11" spans="2:30" ht="114" customHeight="1" x14ac:dyDescent="0.3">
      <c r="B11" s="58">
        <v>3</v>
      </c>
      <c r="C11" s="59" t="s">
        <v>25</v>
      </c>
      <c r="D11" s="60" t="s">
        <v>170</v>
      </c>
      <c r="E11" s="60" t="s">
        <v>171</v>
      </c>
      <c r="F11" s="59" t="s">
        <v>172</v>
      </c>
      <c r="G11" s="58" t="s">
        <v>44</v>
      </c>
      <c r="H11" s="61" t="s">
        <v>173</v>
      </c>
      <c r="I11" s="12">
        <v>958</v>
      </c>
      <c r="J11" s="12">
        <v>596</v>
      </c>
      <c r="K11" s="12">
        <v>40000</v>
      </c>
      <c r="L11" s="12">
        <v>72390</v>
      </c>
      <c r="M11" s="12">
        <v>115362</v>
      </c>
      <c r="N11" s="12">
        <v>121744</v>
      </c>
      <c r="O11" s="12">
        <v>115000</v>
      </c>
      <c r="P11" s="12">
        <v>20240</v>
      </c>
      <c r="Q11" s="54" t="s">
        <v>174</v>
      </c>
      <c r="R11" s="13"/>
      <c r="S11" s="58" t="s">
        <v>30</v>
      </c>
      <c r="T11" s="63">
        <v>204814218</v>
      </c>
      <c r="U11" s="64">
        <v>46725000</v>
      </c>
      <c r="V11" s="63">
        <v>261090000</v>
      </c>
      <c r="W11" s="65">
        <v>173285623</v>
      </c>
      <c r="X11" s="66">
        <v>504238766</v>
      </c>
      <c r="Y11" s="67">
        <v>436948678</v>
      </c>
      <c r="Z11" s="66">
        <v>232754138</v>
      </c>
      <c r="AA11" s="68">
        <v>54100000</v>
      </c>
      <c r="AB11" s="228">
        <v>0.48</v>
      </c>
      <c r="AC11" s="69" t="s">
        <v>162</v>
      </c>
      <c r="AD11" s="54" t="s">
        <v>175</v>
      </c>
    </row>
    <row r="13" spans="2:30" x14ac:dyDescent="0.3">
      <c r="O13" s="71"/>
      <c r="P13" s="71"/>
      <c r="Q13" s="71"/>
      <c r="R13" s="71"/>
    </row>
    <row r="14" spans="2:30" x14ac:dyDescent="0.3">
      <c r="O14" s="71"/>
      <c r="P14" s="71"/>
      <c r="Q14" s="71"/>
      <c r="R14" s="71"/>
      <c r="S14" s="72"/>
    </row>
    <row r="15" spans="2:30" x14ac:dyDescent="0.3">
      <c r="O15" s="71"/>
      <c r="P15" s="71"/>
      <c r="Q15" s="71"/>
      <c r="R15" s="71"/>
      <c r="S15" s="71"/>
      <c r="T15" s="71"/>
    </row>
    <row r="16" spans="2:30" x14ac:dyDescent="0.3">
      <c r="O16" s="71"/>
      <c r="P16" s="71"/>
      <c r="Q16" s="71"/>
      <c r="R16" s="71"/>
    </row>
    <row r="17" spans="15:18" x14ac:dyDescent="0.3">
      <c r="O17" s="71"/>
      <c r="P17" s="71"/>
      <c r="Q17" s="71"/>
      <c r="R17" s="71"/>
    </row>
    <row r="18" spans="15:18" x14ac:dyDescent="0.3">
      <c r="O18" s="71"/>
      <c r="P18" s="71"/>
      <c r="Q18" s="71"/>
      <c r="R18" s="71"/>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
  <sheetViews>
    <sheetView topLeftCell="G1" workbookViewId="0">
      <selection activeCell="AA9" sqref="AA9"/>
    </sheetView>
  </sheetViews>
  <sheetFormatPr baseColWidth="10" defaultRowHeight="14.4" x14ac:dyDescent="0.3"/>
  <cols>
    <col min="1" max="1" width="4.109375" bestFit="1" customWidth="1"/>
    <col min="2" max="2" width="24.5546875" bestFit="1" customWidth="1"/>
    <col min="4" max="4" width="26.6640625" customWidth="1"/>
    <col min="6" max="6" width="9.88671875" customWidth="1"/>
    <col min="7" max="7" width="8.5546875" customWidth="1"/>
    <col min="8" max="8" width="3.44140625" customWidth="1"/>
    <col min="9" max="9" width="2" bestFit="1" customWidth="1"/>
    <col min="10" max="10" width="5.44140625" customWidth="1"/>
    <col min="11" max="11" width="4.33203125" customWidth="1"/>
    <col min="12" max="12" width="7.109375" customWidth="1"/>
    <col min="13" max="13" width="8.109375" customWidth="1"/>
    <col min="14" max="14" width="6.5546875" customWidth="1"/>
    <col min="15" max="15" width="7.109375" customWidth="1"/>
    <col min="18" max="18" width="9.5546875" customWidth="1"/>
    <col min="19" max="19" width="10.33203125" customWidth="1"/>
    <col min="20" max="20" width="10.109375" bestFit="1" customWidth="1"/>
    <col min="21" max="21" width="4.5546875" bestFit="1" customWidth="1"/>
    <col min="22" max="22" width="8.109375" customWidth="1"/>
    <col min="23" max="23" width="8" customWidth="1"/>
    <col min="24" max="24" width="6.33203125" customWidth="1"/>
    <col min="25" max="25" width="12.5546875" bestFit="1" customWidth="1"/>
  </cols>
  <sheetData>
    <row r="1" spans="1:29" ht="15.6" x14ac:dyDescent="0.3">
      <c r="D1" s="237"/>
      <c r="E1" s="238" t="s">
        <v>0</v>
      </c>
      <c r="F1" s="238"/>
      <c r="G1" s="238"/>
      <c r="H1" s="238"/>
      <c r="I1" s="238"/>
      <c r="J1" s="238"/>
      <c r="K1" s="238"/>
      <c r="L1" s="238"/>
      <c r="M1" s="238"/>
      <c r="N1" s="238"/>
      <c r="O1" s="238"/>
      <c r="P1" s="238"/>
      <c r="Q1" s="238"/>
      <c r="R1" s="238"/>
      <c r="S1" s="1" t="s">
        <v>1</v>
      </c>
      <c r="T1" s="1" t="s">
        <v>2</v>
      </c>
    </row>
    <row r="2" spans="1:29" x14ac:dyDescent="0.3">
      <c r="D2" s="237"/>
      <c r="E2" s="284" t="s">
        <v>3</v>
      </c>
      <c r="F2" s="284"/>
      <c r="G2" s="284"/>
      <c r="H2" s="284"/>
      <c r="I2" s="284"/>
      <c r="J2" s="284"/>
      <c r="K2" s="284"/>
      <c r="L2" s="284"/>
      <c r="M2" s="284"/>
      <c r="N2" s="284"/>
      <c r="O2" s="284"/>
      <c r="P2" s="284"/>
      <c r="Q2" s="284"/>
      <c r="R2" s="284"/>
      <c r="S2" s="2" t="s">
        <v>4</v>
      </c>
      <c r="T2" s="3">
        <v>1</v>
      </c>
    </row>
    <row r="3" spans="1:29" x14ac:dyDescent="0.3">
      <c r="D3" s="237"/>
      <c r="E3" s="284"/>
      <c r="F3" s="284"/>
      <c r="G3" s="284"/>
      <c r="H3" s="284"/>
      <c r="I3" s="284"/>
      <c r="J3" s="284"/>
      <c r="K3" s="284"/>
      <c r="L3" s="284"/>
      <c r="M3" s="284"/>
      <c r="N3" s="284"/>
      <c r="O3" s="284"/>
      <c r="P3" s="284"/>
      <c r="Q3" s="284"/>
      <c r="R3" s="284"/>
      <c r="S3" s="2" t="s">
        <v>5</v>
      </c>
      <c r="T3" s="4">
        <v>44651</v>
      </c>
    </row>
    <row r="4" spans="1:29" x14ac:dyDescent="0.3">
      <c r="D4" s="237"/>
      <c r="E4" s="284"/>
      <c r="F4" s="284"/>
      <c r="G4" s="284"/>
      <c r="H4" s="284"/>
      <c r="I4" s="284"/>
      <c r="J4" s="284"/>
      <c r="K4" s="284"/>
      <c r="L4" s="284"/>
      <c r="M4" s="284"/>
      <c r="N4" s="284"/>
      <c r="O4" s="284"/>
      <c r="P4" s="284"/>
      <c r="Q4" s="284"/>
      <c r="R4" s="284"/>
      <c r="S4" s="2" t="s">
        <v>6</v>
      </c>
      <c r="T4" s="5" t="s">
        <v>7</v>
      </c>
    </row>
    <row r="5" spans="1:29" x14ac:dyDescent="0.3">
      <c r="A5" s="285"/>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7"/>
    </row>
    <row r="6" spans="1:29" x14ac:dyDescent="0.3">
      <c r="A6" s="240" t="s">
        <v>8</v>
      </c>
      <c r="B6" s="240" t="s">
        <v>9</v>
      </c>
      <c r="C6" s="240" t="s">
        <v>10</v>
      </c>
      <c r="D6" s="240" t="s">
        <v>11</v>
      </c>
      <c r="E6" s="240" t="s">
        <v>12</v>
      </c>
      <c r="F6" s="288" t="s">
        <v>13</v>
      </c>
      <c r="G6" s="240" t="s">
        <v>14</v>
      </c>
      <c r="H6" s="246" t="s">
        <v>15</v>
      </c>
      <c r="I6" s="246"/>
      <c r="J6" s="247"/>
      <c r="K6" s="247"/>
      <c r="L6" s="247"/>
      <c r="M6" s="247"/>
      <c r="N6" s="247"/>
      <c r="O6" s="49"/>
      <c r="P6" s="248" t="s">
        <v>16</v>
      </c>
      <c r="Q6" s="249"/>
      <c r="R6" s="249"/>
      <c r="S6" s="249"/>
      <c r="T6" s="249"/>
      <c r="U6" s="249"/>
      <c r="V6" s="249"/>
      <c r="W6" s="249"/>
      <c r="X6" s="249"/>
      <c r="Y6" s="249"/>
      <c r="Z6" s="246"/>
      <c r="AA6" s="47"/>
      <c r="AB6" s="288" t="s">
        <v>17</v>
      </c>
      <c r="AC6" s="288" t="s">
        <v>18</v>
      </c>
    </row>
    <row r="7" spans="1:29" x14ac:dyDescent="0.3">
      <c r="A7" s="240"/>
      <c r="B7" s="240"/>
      <c r="C7" s="240"/>
      <c r="D7" s="240"/>
      <c r="E7" s="240"/>
      <c r="F7" s="288"/>
      <c r="G7" s="240"/>
      <c r="H7" s="241">
        <v>2020</v>
      </c>
      <c r="I7" s="242"/>
      <c r="J7" s="241">
        <v>2021</v>
      </c>
      <c r="K7" s="242"/>
      <c r="L7" s="243">
        <v>2022</v>
      </c>
      <c r="M7" s="244"/>
      <c r="N7" s="240">
        <v>2023</v>
      </c>
      <c r="O7" s="240"/>
      <c r="P7" s="243" t="s">
        <v>19</v>
      </c>
      <c r="Q7" s="245"/>
      <c r="R7" s="244"/>
      <c r="S7" s="240">
        <v>2020</v>
      </c>
      <c r="T7" s="240"/>
      <c r="U7" s="240">
        <v>2021</v>
      </c>
      <c r="V7" s="240"/>
      <c r="W7" s="240">
        <v>2022</v>
      </c>
      <c r="X7" s="240"/>
      <c r="Y7" s="240">
        <v>2023</v>
      </c>
      <c r="Z7" s="240"/>
      <c r="AA7" s="46"/>
      <c r="AB7" s="288"/>
      <c r="AC7" s="288"/>
    </row>
    <row r="8" spans="1:29" ht="28.8" x14ac:dyDescent="0.3">
      <c r="A8" s="240"/>
      <c r="B8" s="240"/>
      <c r="C8" s="240"/>
      <c r="D8" s="240"/>
      <c r="E8" s="240"/>
      <c r="F8" s="288"/>
      <c r="G8" s="240"/>
      <c r="H8" s="46" t="s">
        <v>20</v>
      </c>
      <c r="I8" s="46" t="s">
        <v>21</v>
      </c>
      <c r="J8" s="46" t="s">
        <v>20</v>
      </c>
      <c r="K8" s="46" t="s">
        <v>21</v>
      </c>
      <c r="L8" s="46" t="s">
        <v>20</v>
      </c>
      <c r="M8" s="46" t="s">
        <v>21</v>
      </c>
      <c r="N8" s="46" t="s">
        <v>20</v>
      </c>
      <c r="O8" s="46" t="s">
        <v>21</v>
      </c>
      <c r="P8" s="55" t="s">
        <v>146</v>
      </c>
      <c r="Q8" s="56" t="s">
        <v>23</v>
      </c>
      <c r="R8" s="56" t="s">
        <v>24</v>
      </c>
      <c r="S8" s="46" t="s">
        <v>20</v>
      </c>
      <c r="T8" s="46" t="s">
        <v>21</v>
      </c>
      <c r="U8" s="46" t="s">
        <v>20</v>
      </c>
      <c r="V8" s="46" t="s">
        <v>21</v>
      </c>
      <c r="W8" s="46" t="s">
        <v>20</v>
      </c>
      <c r="X8" s="46" t="s">
        <v>21</v>
      </c>
      <c r="Y8" s="46" t="s">
        <v>20</v>
      </c>
      <c r="Z8" s="46" t="s">
        <v>21</v>
      </c>
      <c r="AA8" s="46"/>
      <c r="AB8" s="288"/>
      <c r="AC8" s="288"/>
    </row>
    <row r="9" spans="1:29" ht="148.19999999999999" x14ac:dyDescent="0.3">
      <c r="A9" s="10">
        <v>1</v>
      </c>
      <c r="B9" s="18" t="s">
        <v>147</v>
      </c>
      <c r="C9" s="23" t="s">
        <v>148</v>
      </c>
      <c r="D9" s="23" t="s">
        <v>149</v>
      </c>
      <c r="E9" s="18" t="s">
        <v>150</v>
      </c>
      <c r="F9" s="10" t="s">
        <v>29</v>
      </c>
      <c r="G9" s="22" t="s">
        <v>151</v>
      </c>
      <c r="H9" s="12">
        <v>0</v>
      </c>
      <c r="I9" s="12"/>
      <c r="J9" s="12">
        <v>50</v>
      </c>
      <c r="K9" s="12"/>
      <c r="L9" s="12">
        <v>50</v>
      </c>
      <c r="M9" s="12"/>
      <c r="N9" s="12">
        <v>50</v>
      </c>
      <c r="O9" s="12">
        <v>18</v>
      </c>
      <c r="P9" s="13"/>
      <c r="Q9" s="12" t="s">
        <v>30</v>
      </c>
      <c r="R9" s="13"/>
      <c r="S9" s="15">
        <v>0</v>
      </c>
      <c r="T9" s="15"/>
      <c r="U9" s="15">
        <v>0</v>
      </c>
      <c r="V9" s="15"/>
      <c r="W9" s="15">
        <v>0</v>
      </c>
      <c r="X9" s="15"/>
      <c r="Y9" s="15" t="s">
        <v>152</v>
      </c>
      <c r="Z9" s="15" t="s">
        <v>153</v>
      </c>
      <c r="AA9" s="224">
        <v>0.62</v>
      </c>
      <c r="AB9" s="57" t="s">
        <v>154</v>
      </c>
      <c r="AC9" s="54" t="s">
        <v>155</v>
      </c>
    </row>
  </sheetData>
  <mergeCells count="24">
    <mergeCell ref="G6:G8"/>
    <mergeCell ref="H6:N6"/>
    <mergeCell ref="P6:Z6"/>
    <mergeCell ref="P7:R7"/>
    <mergeCell ref="S7:T7"/>
    <mergeCell ref="U7:V7"/>
    <mergeCell ref="W7:X7"/>
    <mergeCell ref="Y7:Z7"/>
    <mergeCell ref="D1:D4"/>
    <mergeCell ref="E1:R1"/>
    <mergeCell ref="E2:R4"/>
    <mergeCell ref="A5:AC5"/>
    <mergeCell ref="A6:A8"/>
    <mergeCell ref="B6:B8"/>
    <mergeCell ref="C6:C8"/>
    <mergeCell ref="D6:D8"/>
    <mergeCell ref="E6:E8"/>
    <mergeCell ref="F6:F8"/>
    <mergeCell ref="AB6:AB8"/>
    <mergeCell ref="AC6:AC8"/>
    <mergeCell ref="H7:I7"/>
    <mergeCell ref="J7:K7"/>
    <mergeCell ref="L7:M7"/>
    <mergeCell ref="N7:O7"/>
  </mergeCells>
  <pageMargins left="0.70866141732283472" right="0.70866141732283472" top="0.74803149606299213" bottom="0.74803149606299213" header="0.31496062992125984" footer="0.31496062992125984"/>
  <pageSetup paperSize="9" scale="75" orientation="landscape" horizontalDpi="0"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9"/>
  <sheetViews>
    <sheetView topLeftCell="R1" workbookViewId="0">
      <selection activeCell="AB14" sqref="AB14"/>
    </sheetView>
  </sheetViews>
  <sheetFormatPr baseColWidth="10" defaultRowHeight="14.4" x14ac:dyDescent="0.3"/>
  <cols>
    <col min="1" max="1" width="1.88671875" customWidth="1"/>
    <col min="2" max="2" width="5.88671875" customWidth="1"/>
    <col min="3" max="3" width="28.88671875" customWidth="1"/>
    <col min="4" max="4" width="21"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8671875" customWidth="1"/>
    <col min="30" max="30" width="28.44140625" customWidth="1"/>
  </cols>
  <sheetData>
    <row r="1" spans="2:30" ht="19.2" customHeight="1" x14ac:dyDescent="0.3">
      <c r="E1" s="237"/>
      <c r="F1" s="238" t="s">
        <v>0</v>
      </c>
      <c r="G1" s="238"/>
      <c r="H1" s="238"/>
      <c r="I1" s="238"/>
      <c r="J1" s="238"/>
      <c r="K1" s="238"/>
      <c r="L1" s="238"/>
      <c r="M1" s="238"/>
      <c r="N1" s="238"/>
      <c r="O1" s="238"/>
      <c r="P1" s="238"/>
      <c r="Q1" s="238"/>
      <c r="R1" s="238"/>
      <c r="S1" s="238"/>
      <c r="T1" s="1" t="s">
        <v>1</v>
      </c>
      <c r="U1" s="1" t="s">
        <v>2</v>
      </c>
    </row>
    <row r="2" spans="2:30" ht="18.600000000000001" customHeight="1" x14ac:dyDescent="0.3">
      <c r="E2" s="237"/>
      <c r="F2" s="239" t="s">
        <v>3</v>
      </c>
      <c r="G2" s="239"/>
      <c r="H2" s="239"/>
      <c r="I2" s="239"/>
      <c r="J2" s="239"/>
      <c r="K2" s="239"/>
      <c r="L2" s="239"/>
      <c r="M2" s="239"/>
      <c r="N2" s="239"/>
      <c r="O2" s="239"/>
      <c r="P2" s="239"/>
      <c r="Q2" s="239"/>
      <c r="R2" s="239"/>
      <c r="S2" s="239"/>
      <c r="T2" s="2" t="s">
        <v>4</v>
      </c>
      <c r="U2" s="3">
        <v>1</v>
      </c>
    </row>
    <row r="3" spans="2:30" ht="16.2" customHeight="1" x14ac:dyDescent="0.3">
      <c r="E3" s="237"/>
      <c r="F3" s="239"/>
      <c r="G3" s="239"/>
      <c r="H3" s="239"/>
      <c r="I3" s="239"/>
      <c r="J3" s="239"/>
      <c r="K3" s="239"/>
      <c r="L3" s="239"/>
      <c r="M3" s="239"/>
      <c r="N3" s="239"/>
      <c r="O3" s="239"/>
      <c r="P3" s="239"/>
      <c r="Q3" s="239"/>
      <c r="R3" s="239"/>
      <c r="S3" s="239"/>
      <c r="T3" s="2" t="s">
        <v>5</v>
      </c>
      <c r="U3" s="4">
        <v>44651</v>
      </c>
    </row>
    <row r="4" spans="2:30" ht="17.399999999999999"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5"/>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4" t="s">
        <v>20</v>
      </c>
      <c r="J8" s="44" t="s">
        <v>21</v>
      </c>
      <c r="K8" s="44" t="s">
        <v>20</v>
      </c>
      <c r="L8" s="44" t="s">
        <v>21</v>
      </c>
      <c r="M8" s="44" t="s">
        <v>20</v>
      </c>
      <c r="N8" s="44" t="s">
        <v>21</v>
      </c>
      <c r="O8" s="44" t="s">
        <v>20</v>
      </c>
      <c r="P8" s="44" t="s">
        <v>21</v>
      </c>
      <c r="Q8" s="8" t="s">
        <v>22</v>
      </c>
      <c r="R8" s="13" t="s">
        <v>23</v>
      </c>
      <c r="S8" s="13" t="s">
        <v>24</v>
      </c>
      <c r="T8" s="44" t="s">
        <v>20</v>
      </c>
      <c r="U8" s="44" t="s">
        <v>21</v>
      </c>
      <c r="V8" s="44" t="s">
        <v>20</v>
      </c>
      <c r="W8" s="44" t="s">
        <v>21</v>
      </c>
      <c r="X8" s="44" t="s">
        <v>20</v>
      </c>
      <c r="Y8" s="44" t="s">
        <v>21</v>
      </c>
      <c r="Z8" s="44" t="s">
        <v>20</v>
      </c>
      <c r="AA8" s="44" t="s">
        <v>21</v>
      </c>
      <c r="AB8" s="46"/>
      <c r="AC8" s="240"/>
      <c r="AD8" s="240"/>
    </row>
    <row r="9" spans="2:30" ht="100.8" x14ac:dyDescent="0.3">
      <c r="B9" s="10">
        <v>1</v>
      </c>
      <c r="C9" s="18" t="s">
        <v>25</v>
      </c>
      <c r="D9" s="22" t="s">
        <v>132</v>
      </c>
      <c r="E9" s="22" t="s">
        <v>133</v>
      </c>
      <c r="F9" s="22" t="s">
        <v>134</v>
      </c>
      <c r="G9" s="10" t="s">
        <v>29</v>
      </c>
      <c r="H9" s="18" t="s">
        <v>135</v>
      </c>
      <c r="I9" s="12">
        <v>4</v>
      </c>
      <c r="J9" s="12"/>
      <c r="K9" s="12">
        <v>4</v>
      </c>
      <c r="L9" s="12"/>
      <c r="M9" s="12">
        <v>4</v>
      </c>
      <c r="N9" s="12"/>
      <c r="O9" s="12">
        <v>4</v>
      </c>
      <c r="P9" s="12"/>
      <c r="Q9" s="13"/>
      <c r="R9" s="12" t="s">
        <v>30</v>
      </c>
      <c r="S9" s="13"/>
      <c r="T9" s="52" t="s">
        <v>136</v>
      </c>
      <c r="U9" s="52" t="s">
        <v>137</v>
      </c>
      <c r="V9" s="52" t="s">
        <v>138</v>
      </c>
      <c r="W9" s="52" t="s">
        <v>139</v>
      </c>
      <c r="X9" s="52" t="s">
        <v>140</v>
      </c>
      <c r="Y9" s="52" t="s">
        <v>141</v>
      </c>
      <c r="Z9" s="53" t="s">
        <v>142</v>
      </c>
      <c r="AA9" s="52" t="s">
        <v>143</v>
      </c>
      <c r="AB9" s="230">
        <v>0.06</v>
      </c>
      <c r="AC9" s="25" t="s">
        <v>144</v>
      </c>
      <c r="AD9" s="54" t="s">
        <v>145</v>
      </c>
    </row>
  </sheetData>
  <mergeCells count="23">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Z7:AA7"/>
    <mergeCell ref="I6:O6"/>
    <mergeCell ref="Q6:AA6"/>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28"/>
  <sheetViews>
    <sheetView topLeftCell="T1" zoomScaleNormal="100" workbookViewId="0">
      <selection activeCell="AB25" sqref="AB25"/>
    </sheetView>
  </sheetViews>
  <sheetFormatPr baseColWidth="10" defaultRowHeight="14.4" x14ac:dyDescent="0.3"/>
  <cols>
    <col min="1" max="1" width="1.88671875" customWidth="1"/>
    <col min="2" max="2" width="5.88671875" customWidth="1"/>
    <col min="3" max="3" width="28.88671875" customWidth="1"/>
    <col min="4" max="4" width="35.33203125" customWidth="1"/>
    <col min="5" max="5" width="31.6640625" customWidth="1"/>
    <col min="6" max="6" width="22.1093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0" width="13.88671875" bestFit="1" customWidth="1"/>
    <col min="21" max="21" width="14" customWidth="1"/>
    <col min="22" max="22" width="14.88671875" bestFit="1" customWidth="1"/>
    <col min="23" max="23" width="16.44140625" customWidth="1"/>
    <col min="24" max="24" width="16.33203125" customWidth="1"/>
    <col min="25" max="25" width="24.33203125" customWidth="1"/>
    <col min="26" max="26" width="16.88671875" customWidth="1"/>
    <col min="27" max="28" width="14" customWidth="1"/>
    <col min="29" max="29" width="33.44140625" customWidth="1"/>
    <col min="30" max="30" width="87" customWidth="1"/>
    <col min="31" max="31" width="66.6640625" style="31" customWidth="1"/>
  </cols>
  <sheetData>
    <row r="1" spans="2:31" ht="15.6" x14ac:dyDescent="0.3">
      <c r="E1" s="237"/>
      <c r="F1" s="238" t="s">
        <v>0</v>
      </c>
      <c r="G1" s="238"/>
      <c r="H1" s="238"/>
      <c r="I1" s="238"/>
      <c r="J1" s="238"/>
      <c r="K1" s="238"/>
      <c r="L1" s="238"/>
      <c r="M1" s="238"/>
      <c r="N1" s="238"/>
      <c r="O1" s="238"/>
      <c r="P1" s="238"/>
      <c r="Q1" s="238"/>
      <c r="R1" s="238"/>
      <c r="S1" s="238"/>
      <c r="T1" s="1" t="s">
        <v>1</v>
      </c>
      <c r="U1" s="1" t="s">
        <v>2</v>
      </c>
    </row>
    <row r="2" spans="2:31" x14ac:dyDescent="0.3">
      <c r="E2" s="237"/>
      <c r="F2" s="239" t="s">
        <v>3</v>
      </c>
      <c r="G2" s="239"/>
      <c r="H2" s="239"/>
      <c r="I2" s="239"/>
      <c r="J2" s="239"/>
      <c r="K2" s="239"/>
      <c r="L2" s="239"/>
      <c r="M2" s="239"/>
      <c r="N2" s="239"/>
      <c r="O2" s="239"/>
      <c r="P2" s="239"/>
      <c r="Q2" s="239"/>
      <c r="R2" s="239"/>
      <c r="S2" s="239"/>
      <c r="T2" s="2" t="s">
        <v>4</v>
      </c>
      <c r="U2" s="3">
        <v>1</v>
      </c>
    </row>
    <row r="3" spans="2:31" x14ac:dyDescent="0.3">
      <c r="E3" s="237"/>
      <c r="F3" s="239"/>
      <c r="G3" s="239"/>
      <c r="H3" s="239"/>
      <c r="I3" s="239"/>
      <c r="J3" s="239"/>
      <c r="K3" s="239"/>
      <c r="L3" s="239"/>
      <c r="M3" s="239"/>
      <c r="N3" s="239"/>
      <c r="O3" s="239"/>
      <c r="P3" s="239"/>
      <c r="Q3" s="239"/>
      <c r="R3" s="239"/>
      <c r="S3" s="239"/>
      <c r="T3" s="2" t="s">
        <v>5</v>
      </c>
      <c r="U3" s="4">
        <v>44651</v>
      </c>
    </row>
    <row r="4" spans="2:31" x14ac:dyDescent="0.3">
      <c r="E4" s="237"/>
      <c r="F4" s="239"/>
      <c r="G4" s="239"/>
      <c r="H4" s="239"/>
      <c r="I4" s="239"/>
      <c r="J4" s="239"/>
      <c r="K4" s="239"/>
      <c r="L4" s="239"/>
      <c r="M4" s="239"/>
      <c r="N4" s="239"/>
      <c r="O4" s="239"/>
      <c r="P4" s="239"/>
      <c r="Q4" s="239"/>
      <c r="R4" s="239"/>
      <c r="S4" s="239"/>
      <c r="T4" s="2" t="s">
        <v>6</v>
      </c>
      <c r="U4" s="5" t="s">
        <v>7</v>
      </c>
    </row>
    <row r="6" spans="2:31" x14ac:dyDescent="0.3">
      <c r="B6" s="240" t="s">
        <v>8</v>
      </c>
      <c r="C6" s="240" t="s">
        <v>9</v>
      </c>
      <c r="D6" s="240" t="s">
        <v>10</v>
      </c>
      <c r="E6" s="240" t="s">
        <v>11</v>
      </c>
      <c r="F6" s="240" t="s">
        <v>12</v>
      </c>
      <c r="G6" s="240" t="s">
        <v>13</v>
      </c>
      <c r="H6" s="240" t="s">
        <v>14</v>
      </c>
      <c r="I6" s="246" t="s">
        <v>15</v>
      </c>
      <c r="J6" s="246"/>
      <c r="K6" s="247"/>
      <c r="L6" s="247"/>
      <c r="M6" s="247"/>
      <c r="N6" s="247"/>
      <c r="O6" s="247"/>
      <c r="P6" s="6"/>
      <c r="Q6" s="248" t="s">
        <v>16</v>
      </c>
      <c r="R6" s="249"/>
      <c r="S6" s="249"/>
      <c r="T6" s="249"/>
      <c r="U6" s="249"/>
      <c r="V6" s="249"/>
      <c r="W6" s="249"/>
      <c r="X6" s="249"/>
      <c r="Y6" s="249"/>
      <c r="Z6" s="249"/>
      <c r="AA6" s="246"/>
      <c r="AB6" s="47"/>
      <c r="AC6" s="240" t="s">
        <v>17</v>
      </c>
      <c r="AD6" s="240" t="s">
        <v>18</v>
      </c>
      <c r="AE6" s="240" t="s">
        <v>100</v>
      </c>
    </row>
    <row r="7" spans="2:31"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c r="AE7" s="240"/>
    </row>
    <row r="8" spans="2:31" x14ac:dyDescent="0.3">
      <c r="B8" s="240"/>
      <c r="C8" s="240"/>
      <c r="D8" s="240"/>
      <c r="E8" s="240"/>
      <c r="F8" s="240"/>
      <c r="G8" s="240"/>
      <c r="H8" s="240"/>
      <c r="I8" s="7" t="s">
        <v>20</v>
      </c>
      <c r="J8" s="7" t="s">
        <v>21</v>
      </c>
      <c r="K8" s="7" t="s">
        <v>20</v>
      </c>
      <c r="L8" s="7" t="s">
        <v>21</v>
      </c>
      <c r="M8" s="7" t="s">
        <v>20</v>
      </c>
      <c r="N8" s="7" t="s">
        <v>21</v>
      </c>
      <c r="O8" s="7" t="s">
        <v>20</v>
      </c>
      <c r="P8" s="7" t="s">
        <v>21</v>
      </c>
      <c r="Q8" s="8" t="s">
        <v>22</v>
      </c>
      <c r="R8" s="9" t="s">
        <v>23</v>
      </c>
      <c r="S8" s="9" t="s">
        <v>24</v>
      </c>
      <c r="T8" s="7" t="s">
        <v>20</v>
      </c>
      <c r="U8" s="7" t="s">
        <v>21</v>
      </c>
      <c r="V8" s="7" t="s">
        <v>20</v>
      </c>
      <c r="W8" s="7" t="s">
        <v>21</v>
      </c>
      <c r="X8" s="7" t="s">
        <v>20</v>
      </c>
      <c r="Y8" s="7" t="s">
        <v>21</v>
      </c>
      <c r="Z8" s="7" t="s">
        <v>20</v>
      </c>
      <c r="AA8" s="7" t="s">
        <v>21</v>
      </c>
      <c r="AB8" s="46"/>
      <c r="AC8" s="240"/>
      <c r="AD8" s="240"/>
      <c r="AE8" s="240"/>
    </row>
    <row r="9" spans="2:31" ht="167.25" customHeight="1" x14ac:dyDescent="0.3">
      <c r="B9" s="10">
        <v>1</v>
      </c>
      <c r="C9" s="11" t="s">
        <v>25</v>
      </c>
      <c r="D9" s="11" t="s">
        <v>26</v>
      </c>
      <c r="E9" s="11" t="s">
        <v>27</v>
      </c>
      <c r="F9" s="11" t="s">
        <v>28</v>
      </c>
      <c r="G9" s="10" t="s">
        <v>29</v>
      </c>
      <c r="H9" s="11" t="s">
        <v>82</v>
      </c>
      <c r="I9" s="12">
        <f>+'[9]PLAN DE ACCION'!I8</f>
        <v>1</v>
      </c>
      <c r="J9" s="12">
        <v>1</v>
      </c>
      <c r="K9" s="12">
        <f>+'[9]PLAN DE ACCION'!J8</f>
        <v>1</v>
      </c>
      <c r="L9" s="12">
        <v>1</v>
      </c>
      <c r="M9" s="12">
        <f>+'[9]PLAN DE ACCION'!K8</f>
        <v>1</v>
      </c>
      <c r="N9" s="13"/>
      <c r="O9" s="12">
        <f>+'[9]PLAN DE ACCION'!L8</f>
        <v>1</v>
      </c>
      <c r="P9" s="13"/>
      <c r="Q9" s="14"/>
      <c r="R9" s="10" t="s">
        <v>30</v>
      </c>
      <c r="S9" s="14"/>
      <c r="T9" s="28">
        <f>+'[9]PLAN DE ACCION'!P8</f>
        <v>26400000</v>
      </c>
      <c r="U9" s="13"/>
      <c r="V9" s="28">
        <f>+'[9]PLAN DE ACCION'!Q8</f>
        <v>27192000</v>
      </c>
      <c r="W9" s="13"/>
      <c r="X9" s="28">
        <f>+'[9]PLAN DE ACCION'!R8</f>
        <v>28007760</v>
      </c>
      <c r="Y9" s="13"/>
      <c r="Z9" s="28">
        <f>+'[9]PLAN DE ACCION'!S8</f>
        <v>28847992.800000001</v>
      </c>
      <c r="AA9" s="13"/>
      <c r="AB9" s="225">
        <v>1</v>
      </c>
      <c r="AC9" s="11" t="s">
        <v>83</v>
      </c>
      <c r="AD9" s="11" t="s">
        <v>117</v>
      </c>
      <c r="AE9" s="32" t="s">
        <v>113</v>
      </c>
    </row>
    <row r="10" spans="2:31" ht="146.25" customHeight="1" x14ac:dyDescent="0.3">
      <c r="B10" s="10">
        <v>2</v>
      </c>
      <c r="C10" s="11" t="s">
        <v>25</v>
      </c>
      <c r="D10" s="16" t="s">
        <v>31</v>
      </c>
      <c r="E10" s="16" t="s">
        <v>32</v>
      </c>
      <c r="F10" s="16" t="s">
        <v>33</v>
      </c>
      <c r="G10" s="10" t="s">
        <v>29</v>
      </c>
      <c r="H10" s="11" t="s">
        <v>34</v>
      </c>
      <c r="I10" s="12">
        <f>+'[9]PLAN DE ACCION'!I9</f>
        <v>0</v>
      </c>
      <c r="J10" s="13"/>
      <c r="K10" s="12">
        <f>+'[9]PLAN DE ACCION'!J9</f>
        <v>1</v>
      </c>
      <c r="L10" s="12">
        <v>1</v>
      </c>
      <c r="M10" s="12">
        <f>+'[9]PLAN DE ACCION'!K9</f>
        <v>1</v>
      </c>
      <c r="N10" s="13"/>
      <c r="O10" s="12">
        <f>+'[9]PLAN DE ACCION'!L9</f>
        <v>1</v>
      </c>
      <c r="P10" s="13"/>
      <c r="Q10" s="10" t="s">
        <v>30</v>
      </c>
      <c r="R10" s="14"/>
      <c r="S10" s="10"/>
      <c r="T10" s="28">
        <f>+'[9]PLAN DE ACCION'!P9</f>
        <v>0</v>
      </c>
      <c r="U10" s="13"/>
      <c r="V10" s="28">
        <f>+'[9]PLAN DE ACCION'!Q9</f>
        <v>0</v>
      </c>
      <c r="W10" s="13"/>
      <c r="X10" s="28">
        <f>+'[9]PLAN DE ACCION'!R9</f>
        <v>0</v>
      </c>
      <c r="Y10" s="13"/>
      <c r="Z10" s="28">
        <f>+'[9]PLAN DE ACCION'!S9</f>
        <v>0</v>
      </c>
      <c r="AA10" s="13"/>
      <c r="AB10" s="225">
        <v>1</v>
      </c>
      <c r="AC10" s="16" t="s">
        <v>84</v>
      </c>
      <c r="AD10" s="11" t="s">
        <v>99</v>
      </c>
      <c r="AE10" s="32" t="s">
        <v>103</v>
      </c>
    </row>
    <row r="11" spans="2:31" ht="263.25" customHeight="1" x14ac:dyDescent="0.3">
      <c r="B11" s="10">
        <v>3</v>
      </c>
      <c r="C11" s="11" t="s">
        <v>35</v>
      </c>
      <c r="D11" s="16" t="s">
        <v>36</v>
      </c>
      <c r="E11" s="16" t="s">
        <v>37</v>
      </c>
      <c r="F11" s="16" t="s">
        <v>38</v>
      </c>
      <c r="G11" s="17" t="s">
        <v>29</v>
      </c>
      <c r="H11" s="18" t="s">
        <v>39</v>
      </c>
      <c r="I11" s="12">
        <f>+'[9]PLAN DE ACCION'!I10</f>
        <v>0</v>
      </c>
      <c r="J11" s="13"/>
      <c r="K11" s="12">
        <f>+'[9]PLAN DE ACCION'!J10</f>
        <v>1</v>
      </c>
      <c r="L11" s="12">
        <v>1</v>
      </c>
      <c r="M11" s="12">
        <f>+'[9]PLAN DE ACCION'!K10</f>
        <v>0</v>
      </c>
      <c r="N11" s="13"/>
      <c r="O11" s="12">
        <f>+'[9]PLAN DE ACCION'!L10</f>
        <v>0</v>
      </c>
      <c r="P11" s="13"/>
      <c r="Q11" s="14"/>
      <c r="R11" s="14"/>
      <c r="S11" s="10" t="s">
        <v>30</v>
      </c>
      <c r="T11" s="28">
        <f>+'[9]PLAN DE ACCION'!P10</f>
        <v>0</v>
      </c>
      <c r="U11" s="13"/>
      <c r="V11" s="28" t="str">
        <f>+'[9]PLAN DE ACCION'!Q10</f>
        <v>$ 28.500.000</v>
      </c>
      <c r="W11" s="13"/>
      <c r="X11" s="28" t="str">
        <f>+'[9]PLAN DE ACCION'!R10</f>
        <v>$ 48.255.000</v>
      </c>
      <c r="Y11" s="13"/>
      <c r="Z11" s="28" t="str">
        <f>+'[9]PLAN DE ACCION'!S10</f>
        <v>$58.398.000</v>
      </c>
      <c r="AA11" s="13"/>
      <c r="AB11" s="225">
        <v>1</v>
      </c>
      <c r="AC11" s="16" t="s">
        <v>40</v>
      </c>
      <c r="AD11" s="26" t="s">
        <v>118</v>
      </c>
      <c r="AE11" s="32" t="s">
        <v>104</v>
      </c>
    </row>
    <row r="12" spans="2:31" ht="252.75" customHeight="1" x14ac:dyDescent="0.3">
      <c r="B12" s="10">
        <v>4</v>
      </c>
      <c r="C12" s="11" t="s">
        <v>35</v>
      </c>
      <c r="D12" s="16" t="s">
        <v>41</v>
      </c>
      <c r="E12" s="19" t="s">
        <v>42</v>
      </c>
      <c r="F12" s="16" t="s">
        <v>43</v>
      </c>
      <c r="G12" s="17" t="s">
        <v>44</v>
      </c>
      <c r="H12" s="11" t="s">
        <v>43</v>
      </c>
      <c r="I12" s="12">
        <f>+'[9]PLAN DE ACCION'!I11</f>
        <v>0</v>
      </c>
      <c r="J12" s="13"/>
      <c r="K12" s="12">
        <f>+'[9]PLAN DE ACCION'!J11</f>
        <v>1</v>
      </c>
      <c r="L12" s="12">
        <v>1</v>
      </c>
      <c r="M12" s="12">
        <f>+'[9]PLAN DE ACCION'!K11</f>
        <v>2</v>
      </c>
      <c r="N12" s="13"/>
      <c r="O12" s="12">
        <f>+'[9]PLAN DE ACCION'!L11</f>
        <v>1</v>
      </c>
      <c r="P12" s="13"/>
      <c r="Q12" s="14"/>
      <c r="R12" s="14"/>
      <c r="S12" s="10" t="s">
        <v>30</v>
      </c>
      <c r="T12" s="15">
        <f>+'[9]PLAN DE ACCION'!P11</f>
        <v>0</v>
      </c>
      <c r="U12" s="13"/>
      <c r="V12" s="15">
        <f>+'[9]PLAN DE ACCION'!Q11</f>
        <v>0</v>
      </c>
      <c r="W12" s="13"/>
      <c r="X12" s="15">
        <f>+'[9]PLAN DE ACCION'!R11</f>
        <v>0</v>
      </c>
      <c r="Y12" s="13"/>
      <c r="Z12" s="15">
        <f>+'[9]PLAN DE ACCION'!S11</f>
        <v>0</v>
      </c>
      <c r="AA12" s="13"/>
      <c r="AB12" s="225">
        <v>1</v>
      </c>
      <c r="AC12" s="16" t="s">
        <v>40</v>
      </c>
      <c r="AD12" s="20" t="s">
        <v>119</v>
      </c>
      <c r="AE12" s="33" t="s">
        <v>111</v>
      </c>
    </row>
    <row r="13" spans="2:31" ht="68.400000000000006" x14ac:dyDescent="0.3">
      <c r="B13" s="10">
        <v>5</v>
      </c>
      <c r="C13" s="11" t="s">
        <v>35</v>
      </c>
      <c r="D13" s="18" t="s">
        <v>45</v>
      </c>
      <c r="E13" s="18" t="s">
        <v>46</v>
      </c>
      <c r="F13" s="18" t="s">
        <v>47</v>
      </c>
      <c r="G13" s="10" t="s">
        <v>29</v>
      </c>
      <c r="H13" s="11" t="s">
        <v>120</v>
      </c>
      <c r="I13" s="12">
        <f>+'[9]PLAN DE ACCION'!I12</f>
        <v>0</v>
      </c>
      <c r="J13" s="13"/>
      <c r="K13" s="12">
        <f>+'[9]PLAN DE ACCION'!J12</f>
        <v>1</v>
      </c>
      <c r="L13" s="13"/>
      <c r="M13" s="12">
        <f>+'[9]PLAN DE ACCION'!K12</f>
        <v>1</v>
      </c>
      <c r="N13" s="13"/>
      <c r="O13" s="12">
        <f>+'[9]PLAN DE ACCION'!L12</f>
        <v>1</v>
      </c>
      <c r="P13" s="13"/>
      <c r="Q13" s="14"/>
      <c r="R13" s="14"/>
      <c r="S13" s="10" t="s">
        <v>30</v>
      </c>
      <c r="T13" s="15">
        <f>+'[9]PLAN DE ACCION'!P12</f>
        <v>0</v>
      </c>
      <c r="U13" s="13"/>
      <c r="V13" s="15">
        <f>+'[9]PLAN DE ACCION'!Q12</f>
        <v>0</v>
      </c>
      <c r="W13" s="13"/>
      <c r="X13" s="15">
        <f>+'[9]PLAN DE ACCION'!R12</f>
        <v>0</v>
      </c>
      <c r="Y13" s="13"/>
      <c r="Z13" s="15">
        <f>+'[9]PLAN DE ACCION'!S12</f>
        <v>0</v>
      </c>
      <c r="AA13" s="13"/>
      <c r="AB13" s="225">
        <v>1</v>
      </c>
      <c r="AC13" s="16" t="s">
        <v>40</v>
      </c>
      <c r="AD13" s="20" t="s">
        <v>121</v>
      </c>
      <c r="AE13" s="33" t="s">
        <v>112</v>
      </c>
    </row>
    <row r="14" spans="2:31" ht="78" customHeight="1" x14ac:dyDescent="0.3">
      <c r="B14" s="21">
        <v>6</v>
      </c>
      <c r="C14" s="18" t="s">
        <v>80</v>
      </c>
      <c r="D14" s="18" t="s">
        <v>85</v>
      </c>
      <c r="E14" s="18" t="s">
        <v>86</v>
      </c>
      <c r="F14" s="22" t="s">
        <v>48</v>
      </c>
      <c r="G14" s="21" t="s">
        <v>29</v>
      </c>
      <c r="H14" s="23" t="s">
        <v>49</v>
      </c>
      <c r="I14" s="12">
        <f>+'[9]PLAN DE ACCION'!I13</f>
        <v>0</v>
      </c>
      <c r="J14" s="13"/>
      <c r="K14" s="12">
        <f>+'[9]PLAN DE ACCION'!J13</f>
        <v>1</v>
      </c>
      <c r="L14" s="12"/>
      <c r="M14" s="12">
        <f>+'[9]PLAN DE ACCION'!K13</f>
        <v>1</v>
      </c>
      <c r="N14" s="13"/>
      <c r="O14" s="12">
        <f>+'[9]PLAN DE ACCION'!L13</f>
        <v>1</v>
      </c>
      <c r="P14" s="13"/>
      <c r="Q14" s="21"/>
      <c r="R14" s="21" t="s">
        <v>30</v>
      </c>
      <c r="S14" s="24"/>
      <c r="T14" s="15">
        <f>+'[9]PLAN DE ACCION'!P13</f>
        <v>0</v>
      </c>
      <c r="U14" s="13"/>
      <c r="V14" s="15">
        <f>+'[9]PLAN DE ACCION'!Q13</f>
        <v>33600000</v>
      </c>
      <c r="W14" s="13"/>
      <c r="X14" s="15">
        <f>+'[9]PLAN DE ACCION'!R13</f>
        <v>34608000</v>
      </c>
      <c r="Y14" s="13"/>
      <c r="Z14" s="15">
        <f>+'[9]PLAN DE ACCION'!S13</f>
        <v>35646240</v>
      </c>
      <c r="AA14" s="13"/>
      <c r="AB14" s="231"/>
      <c r="AC14" s="25" t="s">
        <v>84</v>
      </c>
      <c r="AD14" s="20" t="s">
        <v>101</v>
      </c>
      <c r="AE14" s="33" t="s">
        <v>102</v>
      </c>
    </row>
    <row r="15" spans="2:31" ht="86.25" customHeight="1" x14ac:dyDescent="0.3">
      <c r="B15" s="10">
        <v>7</v>
      </c>
      <c r="C15" s="11" t="s">
        <v>80</v>
      </c>
      <c r="D15" s="16" t="s">
        <v>50</v>
      </c>
      <c r="E15" s="16" t="s">
        <v>51</v>
      </c>
      <c r="F15" s="16" t="s">
        <v>52</v>
      </c>
      <c r="G15" s="17" t="s">
        <v>29</v>
      </c>
      <c r="H15" s="18" t="s">
        <v>53</v>
      </c>
      <c r="I15" s="12">
        <f>+'[9]PLAN DE ACCION'!I14</f>
        <v>0</v>
      </c>
      <c r="J15" s="13"/>
      <c r="K15" s="12">
        <f>+'[9]PLAN DE ACCION'!J14</f>
        <v>1</v>
      </c>
      <c r="L15" s="12">
        <v>1</v>
      </c>
      <c r="M15" s="12">
        <f>+'[9]PLAN DE ACCION'!K14</f>
        <v>1</v>
      </c>
      <c r="N15" s="13"/>
      <c r="O15" s="12">
        <f>+'[9]PLAN DE ACCION'!L14</f>
        <v>1</v>
      </c>
      <c r="P15" s="13"/>
      <c r="Q15" s="14"/>
      <c r="R15" s="14"/>
      <c r="S15" s="10" t="s">
        <v>30</v>
      </c>
      <c r="T15" s="15">
        <f>+'[9]PLAN DE ACCION'!P14</f>
        <v>0</v>
      </c>
      <c r="U15" s="13"/>
      <c r="V15" s="15">
        <f>+'[9]PLAN DE ACCION'!Q14</f>
        <v>2800000</v>
      </c>
      <c r="W15" s="13"/>
      <c r="X15" s="15">
        <f>+'[9]PLAN DE ACCION'!R14</f>
        <v>2884000</v>
      </c>
      <c r="Y15" s="13"/>
      <c r="Z15" s="15">
        <f>+'[9]PLAN DE ACCION'!S14</f>
        <v>2970520</v>
      </c>
      <c r="AA15" s="13"/>
      <c r="AB15" s="225">
        <v>1</v>
      </c>
      <c r="AC15" s="25" t="s">
        <v>84</v>
      </c>
      <c r="AD15" s="20" t="s">
        <v>122</v>
      </c>
      <c r="AE15" s="32" t="s">
        <v>105</v>
      </c>
    </row>
    <row r="16" spans="2:31" ht="45.6" x14ac:dyDescent="0.3">
      <c r="B16" s="21">
        <v>8</v>
      </c>
      <c r="C16" s="291" t="s">
        <v>80</v>
      </c>
      <c r="D16" s="291" t="s">
        <v>54</v>
      </c>
      <c r="E16" s="11" t="s">
        <v>55</v>
      </c>
      <c r="F16" s="11" t="s">
        <v>56</v>
      </c>
      <c r="G16" s="10" t="s">
        <v>29</v>
      </c>
      <c r="H16" s="11" t="s">
        <v>57</v>
      </c>
      <c r="I16" s="12">
        <f>+'[9]PLAN DE ACCION'!I16</f>
        <v>0</v>
      </c>
      <c r="J16" s="13"/>
      <c r="K16" s="12">
        <f>+'[9]PLAN DE ACCION'!J16</f>
        <v>1</v>
      </c>
      <c r="L16" s="12">
        <v>1</v>
      </c>
      <c r="M16" s="12">
        <f>+'[9]PLAN DE ACCION'!K16</f>
        <v>1</v>
      </c>
      <c r="N16" s="13"/>
      <c r="O16" s="12">
        <f>+'[9]PLAN DE ACCION'!L16</f>
        <v>1</v>
      </c>
      <c r="P16" s="13"/>
      <c r="Q16" s="14"/>
      <c r="R16" s="14"/>
      <c r="S16" s="10" t="s">
        <v>30</v>
      </c>
      <c r="T16" s="15">
        <f>+'[9]PLAN DE ACCION'!P16</f>
        <v>0</v>
      </c>
      <c r="U16" s="13"/>
      <c r="V16" s="15">
        <v>18000000</v>
      </c>
      <c r="W16" s="15">
        <v>17760833</v>
      </c>
      <c r="X16" s="15">
        <v>18000000</v>
      </c>
      <c r="Y16" s="15">
        <v>18000000</v>
      </c>
      <c r="Z16" s="15">
        <v>18000000</v>
      </c>
      <c r="AA16" s="13"/>
      <c r="AB16" s="225">
        <v>1</v>
      </c>
      <c r="AC16" s="16" t="s">
        <v>58</v>
      </c>
      <c r="AD16" s="292" t="s">
        <v>87</v>
      </c>
      <c r="AE16" s="289" t="s">
        <v>106</v>
      </c>
    </row>
    <row r="17" spans="2:32" ht="98.25" customHeight="1" x14ac:dyDescent="0.3">
      <c r="B17" s="10">
        <v>9</v>
      </c>
      <c r="C17" s="291"/>
      <c r="D17" s="291"/>
      <c r="E17" s="11" t="s">
        <v>59</v>
      </c>
      <c r="F17" s="11" t="s">
        <v>60</v>
      </c>
      <c r="G17" s="10" t="s">
        <v>29</v>
      </c>
      <c r="H17" s="11" t="s">
        <v>57</v>
      </c>
      <c r="I17" s="12">
        <f>+'[9]PLAN DE ACCION'!I17</f>
        <v>0</v>
      </c>
      <c r="J17" s="13"/>
      <c r="K17" s="12">
        <f>+'[9]PLAN DE ACCION'!J17</f>
        <v>1</v>
      </c>
      <c r="L17" s="12">
        <v>1</v>
      </c>
      <c r="M17" s="12">
        <f>+'[9]PLAN DE ACCION'!K17</f>
        <v>1</v>
      </c>
      <c r="N17" s="13"/>
      <c r="O17" s="12">
        <f>+'[9]PLAN DE ACCION'!L17</f>
        <v>1</v>
      </c>
      <c r="P17" s="13"/>
      <c r="Q17" s="14"/>
      <c r="R17" s="14"/>
      <c r="S17" s="10" t="s">
        <v>30</v>
      </c>
      <c r="T17" s="15">
        <v>0</v>
      </c>
      <c r="U17" s="13"/>
      <c r="V17" s="15">
        <v>18000000</v>
      </c>
      <c r="W17" s="15">
        <v>17760833</v>
      </c>
      <c r="X17" s="15">
        <v>18000000</v>
      </c>
      <c r="Y17" s="15">
        <v>18000000</v>
      </c>
      <c r="Z17" s="15">
        <v>18000000</v>
      </c>
      <c r="AA17" s="13"/>
      <c r="AB17" s="225">
        <v>1</v>
      </c>
      <c r="AC17" s="16" t="s">
        <v>58</v>
      </c>
      <c r="AD17" s="293"/>
      <c r="AE17" s="290"/>
    </row>
    <row r="18" spans="2:32" ht="259.5" customHeight="1" x14ac:dyDescent="0.3">
      <c r="B18" s="21">
        <v>10</v>
      </c>
      <c r="C18" s="11" t="s">
        <v>80</v>
      </c>
      <c r="D18" s="16" t="s">
        <v>61</v>
      </c>
      <c r="E18" s="16" t="s">
        <v>62</v>
      </c>
      <c r="F18" s="16" t="s">
        <v>63</v>
      </c>
      <c r="G18" s="10" t="s">
        <v>44</v>
      </c>
      <c r="H18" s="11" t="s">
        <v>64</v>
      </c>
      <c r="I18" s="12">
        <f>+'[9]PLAN DE ACCION'!I18</f>
        <v>0</v>
      </c>
      <c r="J18" s="13"/>
      <c r="K18" s="12">
        <f>+'[9]PLAN DE ACCION'!J18</f>
        <v>2</v>
      </c>
      <c r="L18" s="12">
        <v>2</v>
      </c>
      <c r="M18" s="12">
        <f>+'[9]PLAN DE ACCION'!K18</f>
        <v>3</v>
      </c>
      <c r="N18" s="13"/>
      <c r="O18" s="12">
        <f>+'[9]PLAN DE ACCION'!L18</f>
        <v>3</v>
      </c>
      <c r="P18" s="13"/>
      <c r="Q18" s="14"/>
      <c r="R18" s="14"/>
      <c r="S18" s="10" t="s">
        <v>30</v>
      </c>
      <c r="T18" s="15">
        <f>+'[9]PLAN DE ACCION'!P18</f>
        <v>0</v>
      </c>
      <c r="U18" s="13"/>
      <c r="V18" s="15">
        <f>+'[9]PLAN DE ACCION'!Q18</f>
        <v>120000000</v>
      </c>
      <c r="W18" s="15">
        <v>101332999</v>
      </c>
      <c r="X18" s="15">
        <v>120000000</v>
      </c>
      <c r="Y18" s="15">
        <v>21658000</v>
      </c>
      <c r="Z18" s="15">
        <v>120000000</v>
      </c>
      <c r="AA18" s="13"/>
      <c r="AB18" s="225">
        <v>1</v>
      </c>
      <c r="AC18" s="16" t="s">
        <v>58</v>
      </c>
      <c r="AD18" s="32" t="s">
        <v>130</v>
      </c>
      <c r="AE18" s="32" t="s">
        <v>107</v>
      </c>
    </row>
    <row r="19" spans="2:32" ht="105" customHeight="1" x14ac:dyDescent="0.3">
      <c r="B19" s="35">
        <v>11</v>
      </c>
      <c r="C19" s="36" t="s">
        <v>80</v>
      </c>
      <c r="D19" s="36" t="s">
        <v>88</v>
      </c>
      <c r="E19" s="36" t="s">
        <v>89</v>
      </c>
      <c r="F19" s="36" t="s">
        <v>90</v>
      </c>
      <c r="G19" s="35" t="s">
        <v>29</v>
      </c>
      <c r="H19" s="36" t="s">
        <v>91</v>
      </c>
      <c r="I19" s="37">
        <f>+'[9]PLAN DE ACCION'!I19</f>
        <v>0</v>
      </c>
      <c r="J19" s="38"/>
      <c r="K19" s="37">
        <f>+'[9]PLAN DE ACCION'!J19</f>
        <v>1</v>
      </c>
      <c r="L19" s="38"/>
      <c r="M19" s="37">
        <f>+'[9]PLAN DE ACCION'!K19</f>
        <v>1</v>
      </c>
      <c r="N19" s="38"/>
      <c r="O19" s="37">
        <f>+'[9]PLAN DE ACCION'!L19</f>
        <v>1</v>
      </c>
      <c r="P19" s="38"/>
      <c r="Q19" s="35"/>
      <c r="R19" s="35" t="s">
        <v>30</v>
      </c>
      <c r="S19" s="35"/>
      <c r="T19" s="39">
        <f>+'[9]PLAN DE ACCION'!P19</f>
        <v>0</v>
      </c>
      <c r="U19" s="38"/>
      <c r="V19" s="39">
        <f>+'[9]PLAN DE ACCION'!Q19</f>
        <v>0</v>
      </c>
      <c r="W19" s="38"/>
      <c r="X19" s="39">
        <v>227454457</v>
      </c>
      <c r="Y19" s="39">
        <v>136472673.78999999</v>
      </c>
      <c r="Z19" s="40"/>
      <c r="AA19" s="38"/>
      <c r="AB19" s="225">
        <v>1</v>
      </c>
      <c r="AC19" s="41" t="s">
        <v>65</v>
      </c>
      <c r="AD19" s="42" t="s">
        <v>131</v>
      </c>
      <c r="AE19" s="43" t="s">
        <v>114</v>
      </c>
      <c r="AF19" s="34" t="s">
        <v>126</v>
      </c>
    </row>
    <row r="20" spans="2:32" ht="83.25" customHeight="1" x14ac:dyDescent="0.3">
      <c r="B20" s="21">
        <v>12</v>
      </c>
      <c r="C20" s="18" t="s">
        <v>80</v>
      </c>
      <c r="D20" s="18" t="s">
        <v>66</v>
      </c>
      <c r="E20" s="18" t="s">
        <v>67</v>
      </c>
      <c r="F20" s="18" t="s">
        <v>68</v>
      </c>
      <c r="G20" s="10" t="s">
        <v>29</v>
      </c>
      <c r="H20" s="11" t="s">
        <v>69</v>
      </c>
      <c r="I20" s="12">
        <f>+'[9]PLAN DE ACCION'!I20</f>
        <v>0</v>
      </c>
      <c r="J20" s="13"/>
      <c r="K20" s="12">
        <f>+'[9]PLAN DE ACCION'!J20</f>
        <v>1</v>
      </c>
      <c r="L20" s="12">
        <v>1</v>
      </c>
      <c r="M20" s="12">
        <f>+'[9]PLAN DE ACCION'!K20</f>
        <v>1</v>
      </c>
      <c r="N20" s="12">
        <v>1</v>
      </c>
      <c r="O20" s="12">
        <f>+'[9]PLAN DE ACCION'!L20</f>
        <v>1</v>
      </c>
      <c r="P20" s="13"/>
      <c r="Q20" s="10"/>
      <c r="R20" s="10" t="s">
        <v>30</v>
      </c>
      <c r="S20" s="10"/>
      <c r="T20" s="15">
        <f>+'[9]PLAN DE ACCION'!P20</f>
        <v>0</v>
      </c>
      <c r="U20" s="13"/>
      <c r="V20" s="15">
        <v>268668974</v>
      </c>
      <c r="W20" s="15">
        <v>198698974</v>
      </c>
      <c r="X20" s="15">
        <v>227454457</v>
      </c>
      <c r="Y20" s="15">
        <v>136472674</v>
      </c>
      <c r="Z20" s="15">
        <f>+'[9]PLAN DE ACCION'!S20</f>
        <v>0</v>
      </c>
      <c r="AA20" s="13"/>
      <c r="AB20" s="225">
        <v>1</v>
      </c>
      <c r="AC20" s="16" t="s">
        <v>58</v>
      </c>
      <c r="AD20" s="30" t="s">
        <v>123</v>
      </c>
      <c r="AE20" s="32" t="s">
        <v>108</v>
      </c>
    </row>
    <row r="21" spans="2:32" ht="129.6" x14ac:dyDescent="0.3">
      <c r="B21" s="10">
        <v>13</v>
      </c>
      <c r="C21" s="18" t="s">
        <v>80</v>
      </c>
      <c r="D21" s="22" t="s">
        <v>92</v>
      </c>
      <c r="E21" s="22" t="s">
        <v>93</v>
      </c>
      <c r="F21" s="22" t="s">
        <v>94</v>
      </c>
      <c r="G21" s="10" t="s">
        <v>29</v>
      </c>
      <c r="H21" s="18" t="s">
        <v>95</v>
      </c>
      <c r="I21" s="12">
        <f>+'[9]PLAN DE ACCION'!I21</f>
        <v>0</v>
      </c>
      <c r="J21" s="13"/>
      <c r="K21" s="12">
        <f>+'[9]PLAN DE ACCION'!J21</f>
        <v>15</v>
      </c>
      <c r="L21" s="12">
        <v>15</v>
      </c>
      <c r="M21" s="12">
        <f>+'[9]PLAN DE ACCION'!K21</f>
        <v>15</v>
      </c>
      <c r="N21" s="13"/>
      <c r="O21" s="12">
        <f>+'[9]PLAN DE ACCION'!L21</f>
        <v>15</v>
      </c>
      <c r="P21" s="13"/>
      <c r="Q21" s="14"/>
      <c r="R21" s="10"/>
      <c r="S21" s="10" t="s">
        <v>30</v>
      </c>
      <c r="T21" s="15">
        <f>+'[9]PLAN DE ACCION'!P21</f>
        <v>0</v>
      </c>
      <c r="U21" s="13"/>
      <c r="V21" s="15">
        <v>18000000</v>
      </c>
      <c r="W21" s="15">
        <v>18000000</v>
      </c>
      <c r="X21" s="15">
        <v>18000000</v>
      </c>
      <c r="Y21" s="15">
        <v>6000000</v>
      </c>
      <c r="Z21" s="15">
        <v>18000000</v>
      </c>
      <c r="AA21" s="13"/>
      <c r="AB21" s="225">
        <v>1</v>
      </c>
      <c r="AC21" s="16" t="s">
        <v>58</v>
      </c>
      <c r="AD21" s="29" t="s">
        <v>124</v>
      </c>
      <c r="AE21" s="32" t="s">
        <v>109</v>
      </c>
    </row>
    <row r="22" spans="2:32" ht="280.5" customHeight="1" x14ac:dyDescent="0.3">
      <c r="B22" s="21">
        <v>14</v>
      </c>
      <c r="C22" s="18" t="s">
        <v>80</v>
      </c>
      <c r="D22" s="23" t="s">
        <v>96</v>
      </c>
      <c r="E22" s="23" t="s">
        <v>70</v>
      </c>
      <c r="F22" s="18" t="s">
        <v>71</v>
      </c>
      <c r="G22" s="10" t="s">
        <v>44</v>
      </c>
      <c r="H22" s="18" t="s">
        <v>72</v>
      </c>
      <c r="I22" s="12">
        <f>+'[9]PLAN DE ACCION'!I22</f>
        <v>0</v>
      </c>
      <c r="J22" s="13"/>
      <c r="K22" s="12">
        <f>+'[9]PLAN DE ACCION'!J22</f>
        <v>300</v>
      </c>
      <c r="L22" s="12">
        <v>300</v>
      </c>
      <c r="M22" s="12">
        <f>+'[9]PLAN DE ACCION'!K22</f>
        <v>300</v>
      </c>
      <c r="N22" s="12">
        <v>109</v>
      </c>
      <c r="O22" s="12">
        <f>+'[9]PLAN DE ACCION'!L22</f>
        <v>400</v>
      </c>
      <c r="P22" s="13"/>
      <c r="Q22" s="14"/>
      <c r="R22" s="14"/>
      <c r="S22" s="10" t="s">
        <v>30</v>
      </c>
      <c r="T22" s="15">
        <f>+'[9]PLAN DE ACCION'!P22</f>
        <v>0</v>
      </c>
      <c r="U22" s="13"/>
      <c r="V22" s="15">
        <f>+'[9]PLAN DE ACCION'!Q22</f>
        <v>20000000</v>
      </c>
      <c r="W22" s="15">
        <v>20000000</v>
      </c>
      <c r="X22" s="15">
        <v>20000000</v>
      </c>
      <c r="Y22" s="15">
        <v>17274200</v>
      </c>
      <c r="Z22" s="15">
        <v>20000000</v>
      </c>
      <c r="AA22" s="13"/>
      <c r="AB22" s="225">
        <v>1</v>
      </c>
      <c r="AC22" s="16" t="s">
        <v>58</v>
      </c>
      <c r="AD22" s="29" t="s">
        <v>127</v>
      </c>
      <c r="AE22" s="32" t="s">
        <v>110</v>
      </c>
    </row>
    <row r="23" spans="2:32" ht="216.75" customHeight="1" x14ac:dyDescent="0.3">
      <c r="B23" s="10">
        <v>15</v>
      </c>
      <c r="C23" s="18" t="s">
        <v>80</v>
      </c>
      <c r="D23" s="23" t="s">
        <v>97</v>
      </c>
      <c r="E23" s="23" t="s">
        <v>125</v>
      </c>
      <c r="F23" s="18" t="s">
        <v>98</v>
      </c>
      <c r="G23" s="10" t="s">
        <v>44</v>
      </c>
      <c r="H23" s="18" t="s">
        <v>72</v>
      </c>
      <c r="I23" s="12">
        <f>+'[9]PLAN DE ACCION'!I23</f>
        <v>500</v>
      </c>
      <c r="J23" s="12">
        <v>500</v>
      </c>
      <c r="K23" s="12">
        <f>+'[9]PLAN DE ACCION'!J23</f>
        <v>2500</v>
      </c>
      <c r="L23" s="12">
        <v>3571</v>
      </c>
      <c r="M23" s="12">
        <f>+'[9]PLAN DE ACCION'!K23</f>
        <v>7000</v>
      </c>
      <c r="N23" s="12">
        <v>1416</v>
      </c>
      <c r="O23" s="12">
        <f>+'[9]PLAN DE ACCION'!L23</f>
        <v>7000</v>
      </c>
      <c r="P23" s="13"/>
      <c r="Q23" s="14"/>
      <c r="R23" s="14"/>
      <c r="S23" s="10" t="s">
        <v>30</v>
      </c>
      <c r="T23" s="15">
        <f>+'[9]PLAN DE ACCION'!P23</f>
        <v>25000000</v>
      </c>
      <c r="U23" s="15">
        <v>24158930</v>
      </c>
      <c r="V23" s="15">
        <v>258540000</v>
      </c>
      <c r="W23" s="15">
        <v>252752401</v>
      </c>
      <c r="X23" s="15">
        <v>410752780</v>
      </c>
      <c r="Y23" s="15">
        <v>243950000</v>
      </c>
      <c r="Z23" s="15">
        <v>360752780</v>
      </c>
      <c r="AA23" s="13"/>
      <c r="AB23" s="225">
        <v>1</v>
      </c>
      <c r="AC23" s="16" t="s">
        <v>58</v>
      </c>
      <c r="AD23" s="20" t="s">
        <v>128</v>
      </c>
      <c r="AE23" s="32" t="s">
        <v>129</v>
      </c>
    </row>
    <row r="24" spans="2:32" ht="45.6" x14ac:dyDescent="0.3">
      <c r="B24" s="21">
        <v>16</v>
      </c>
      <c r="C24" s="22" t="s">
        <v>80</v>
      </c>
      <c r="D24" s="22" t="s">
        <v>73</v>
      </c>
      <c r="E24" s="22" t="s">
        <v>74</v>
      </c>
      <c r="F24" s="22" t="s">
        <v>75</v>
      </c>
      <c r="G24" s="21" t="s">
        <v>29</v>
      </c>
      <c r="H24" s="22" t="s">
        <v>76</v>
      </c>
      <c r="I24" s="12">
        <f>+'[9]PLAN DE ACCION'!I24</f>
        <v>0</v>
      </c>
      <c r="J24" s="13"/>
      <c r="K24" s="12">
        <f>+'[9]PLAN DE ACCION'!J24</f>
        <v>1</v>
      </c>
      <c r="L24" s="13"/>
      <c r="M24" s="12">
        <f>+'[9]PLAN DE ACCION'!K24</f>
        <v>1</v>
      </c>
      <c r="N24" s="13"/>
      <c r="O24" s="12">
        <f>+'[9]PLAN DE ACCION'!L24</f>
        <v>1</v>
      </c>
      <c r="P24" s="13"/>
      <c r="Q24" s="27"/>
      <c r="R24" s="21" t="s">
        <v>30</v>
      </c>
      <c r="S24" s="27"/>
      <c r="T24" s="15">
        <f>+'[9]PLAN DE ACCION'!P24</f>
        <v>0</v>
      </c>
      <c r="U24" s="13"/>
      <c r="V24" s="15">
        <f>+'[9]PLAN DE ACCION'!Q24</f>
        <v>0</v>
      </c>
      <c r="W24" s="13"/>
      <c r="X24" s="15">
        <f>+'[9]PLAN DE ACCION'!R24</f>
        <v>0</v>
      </c>
      <c r="Y24" s="13"/>
      <c r="Z24" s="15">
        <f>+'[9]PLAN DE ACCION'!S24</f>
        <v>0</v>
      </c>
      <c r="AA24" s="13"/>
      <c r="AB24" s="225">
        <v>1</v>
      </c>
      <c r="AC24" s="16" t="s">
        <v>58</v>
      </c>
      <c r="AD24" s="292" t="s">
        <v>116</v>
      </c>
      <c r="AE24" s="289" t="s">
        <v>115</v>
      </c>
    </row>
    <row r="25" spans="2:32" ht="60.75" customHeight="1" x14ac:dyDescent="0.3">
      <c r="B25" s="10">
        <v>17</v>
      </c>
      <c r="C25" s="18" t="s">
        <v>80</v>
      </c>
      <c r="D25" s="22" t="s">
        <v>81</v>
      </c>
      <c r="E25" s="22" t="s">
        <v>77</v>
      </c>
      <c r="F25" s="22" t="s">
        <v>78</v>
      </c>
      <c r="G25" s="10" t="s">
        <v>29</v>
      </c>
      <c r="H25" s="18" t="s">
        <v>79</v>
      </c>
      <c r="I25" s="12">
        <f>+'[9]PLAN DE ACCION'!I25</f>
        <v>0</v>
      </c>
      <c r="J25" s="13"/>
      <c r="K25" s="12">
        <f>+'[9]PLAN DE ACCION'!J25</f>
        <v>1</v>
      </c>
      <c r="L25" s="13"/>
      <c r="M25" s="12">
        <f>+'[9]PLAN DE ACCION'!K25</f>
        <v>1</v>
      </c>
      <c r="N25" s="13"/>
      <c r="O25" s="12">
        <f>+'[9]PLAN DE ACCION'!L25</f>
        <v>1</v>
      </c>
      <c r="P25" s="13"/>
      <c r="Q25" s="14"/>
      <c r="R25" s="10" t="s">
        <v>30</v>
      </c>
      <c r="S25" s="14"/>
      <c r="T25" s="15">
        <f>+'[9]PLAN DE ACCION'!P25</f>
        <v>0</v>
      </c>
      <c r="U25" s="13"/>
      <c r="V25" s="15">
        <f>+'[9]PLAN DE ACCION'!Q25</f>
        <v>0</v>
      </c>
      <c r="W25" s="13"/>
      <c r="X25" s="15">
        <f>+'[9]PLAN DE ACCION'!R25</f>
        <v>0</v>
      </c>
      <c r="Y25" s="13"/>
      <c r="Z25" s="15">
        <f>+'[9]PLAN DE ACCION'!S25</f>
        <v>0</v>
      </c>
      <c r="AA25" s="13"/>
      <c r="AB25" s="225">
        <v>1</v>
      </c>
      <c r="AC25" s="16" t="s">
        <v>58</v>
      </c>
      <c r="AD25" s="293"/>
      <c r="AE25" s="290"/>
    </row>
    <row r="26" spans="2:32" ht="25.8" x14ac:dyDescent="0.3">
      <c r="AB26" s="232"/>
    </row>
    <row r="27" spans="2:32" ht="25.8" x14ac:dyDescent="0.3">
      <c r="AB27" s="233"/>
    </row>
    <row r="28" spans="2:32" ht="25.8" x14ac:dyDescent="0.3">
      <c r="AB28" s="233"/>
    </row>
  </sheetData>
  <sheetProtection selectLockedCells="1" selectUnlockedCells="1"/>
  <mergeCells count="30">
    <mergeCell ref="E1:E4"/>
    <mergeCell ref="F1:S1"/>
    <mergeCell ref="F2:S4"/>
    <mergeCell ref="G6:G8"/>
    <mergeCell ref="H6:H8"/>
    <mergeCell ref="I6:O6"/>
    <mergeCell ref="Q6:AA6"/>
    <mergeCell ref="I7:J7"/>
    <mergeCell ref="K7:L7"/>
    <mergeCell ref="M7:N7"/>
    <mergeCell ref="O7:P7"/>
    <mergeCell ref="Q7:S7"/>
    <mergeCell ref="V7:W7"/>
    <mergeCell ref="X7:Y7"/>
    <mergeCell ref="AE16:AE17"/>
    <mergeCell ref="AE24:AE25"/>
    <mergeCell ref="B6:B8"/>
    <mergeCell ref="C6:C8"/>
    <mergeCell ref="D6:D8"/>
    <mergeCell ref="E6:E8"/>
    <mergeCell ref="F6:F8"/>
    <mergeCell ref="AE6:AE8"/>
    <mergeCell ref="Z7:AA7"/>
    <mergeCell ref="AC6:AC8"/>
    <mergeCell ref="AD6:AD8"/>
    <mergeCell ref="C16:C17"/>
    <mergeCell ref="D16:D17"/>
    <mergeCell ref="AD24:AD25"/>
    <mergeCell ref="AD16:AD17"/>
    <mergeCell ref="T7:U7"/>
  </mergeCells>
  <pageMargins left="0.7" right="0.7" top="0.75" bottom="0.75" header="0.3" footer="0.3"/>
  <pageSetup orientation="portrait"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11"/>
  <sheetViews>
    <sheetView topLeftCell="U1" zoomScale="60" zoomScaleNormal="60" workbookViewId="0">
      <selection activeCell="AB9" sqref="AB9"/>
    </sheetView>
  </sheetViews>
  <sheetFormatPr baseColWidth="10" defaultRowHeight="14.4" x14ac:dyDescent="0.3"/>
  <cols>
    <col min="1" max="1" width="1.88671875" customWidth="1"/>
    <col min="2" max="2" width="5.88671875" customWidth="1"/>
    <col min="3" max="3" width="28.88671875" customWidth="1"/>
    <col min="4" max="4" width="21" customWidth="1"/>
    <col min="5" max="5" width="26.66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19.44140625" customWidth="1"/>
    <col min="18" max="18" width="18.88671875" bestFit="1" customWidth="1"/>
    <col min="19" max="19" width="11.6640625" bestFit="1" customWidth="1"/>
    <col min="20" max="28" width="14" customWidth="1"/>
    <col min="29" max="29" width="41.77734375" customWidth="1"/>
    <col min="30" max="30" width="192.6640625" customWidth="1"/>
    <col min="31" max="31" width="22.6640625" customWidth="1"/>
  </cols>
  <sheetData>
    <row r="1" spans="2:32" ht="19.95" customHeight="1" x14ac:dyDescent="0.3">
      <c r="E1" s="237"/>
      <c r="F1" s="238" t="s">
        <v>0</v>
      </c>
      <c r="G1" s="238"/>
      <c r="H1" s="238"/>
      <c r="I1" s="238"/>
      <c r="J1" s="238"/>
      <c r="K1" s="238"/>
      <c r="L1" s="238"/>
      <c r="M1" s="238"/>
      <c r="N1" s="238"/>
      <c r="O1" s="238"/>
      <c r="P1" s="238"/>
      <c r="Q1" s="238"/>
      <c r="R1" s="238"/>
      <c r="S1" s="238"/>
      <c r="T1" s="1" t="s">
        <v>1</v>
      </c>
      <c r="U1" s="1" t="s">
        <v>2</v>
      </c>
    </row>
    <row r="2" spans="2:32" ht="19.95" customHeight="1" x14ac:dyDescent="0.3">
      <c r="E2" s="237"/>
      <c r="F2" s="239" t="s">
        <v>3</v>
      </c>
      <c r="G2" s="239"/>
      <c r="H2" s="239"/>
      <c r="I2" s="239"/>
      <c r="J2" s="239"/>
      <c r="K2" s="239"/>
      <c r="L2" s="239"/>
      <c r="M2" s="239"/>
      <c r="N2" s="239"/>
      <c r="O2" s="239"/>
      <c r="P2" s="239"/>
      <c r="Q2" s="239"/>
      <c r="R2" s="239"/>
      <c r="S2" s="239"/>
      <c r="T2" s="2" t="s">
        <v>4</v>
      </c>
      <c r="U2" s="3">
        <v>1</v>
      </c>
    </row>
    <row r="3" spans="2:32" ht="19.95" customHeight="1" x14ac:dyDescent="0.3">
      <c r="E3" s="237"/>
      <c r="F3" s="239"/>
      <c r="G3" s="239"/>
      <c r="H3" s="239"/>
      <c r="I3" s="239"/>
      <c r="J3" s="239"/>
      <c r="K3" s="239"/>
      <c r="L3" s="239"/>
      <c r="M3" s="239"/>
      <c r="N3" s="239"/>
      <c r="O3" s="239"/>
      <c r="P3" s="239"/>
      <c r="Q3" s="239"/>
      <c r="R3" s="239"/>
      <c r="S3" s="239"/>
      <c r="T3" s="2" t="s">
        <v>5</v>
      </c>
      <c r="U3" s="4">
        <v>44651</v>
      </c>
    </row>
    <row r="4" spans="2:32" ht="19.95" customHeight="1" x14ac:dyDescent="0.3">
      <c r="E4" s="237"/>
      <c r="F4" s="239"/>
      <c r="G4" s="239"/>
      <c r="H4" s="239"/>
      <c r="I4" s="239"/>
      <c r="J4" s="239"/>
      <c r="K4" s="239"/>
      <c r="L4" s="239"/>
      <c r="M4" s="239"/>
      <c r="N4" s="239"/>
      <c r="O4" s="239"/>
      <c r="P4" s="239"/>
      <c r="Q4" s="239"/>
      <c r="R4" s="239"/>
      <c r="S4" s="239"/>
      <c r="T4" s="2" t="s">
        <v>6</v>
      </c>
      <c r="U4" s="5" t="s">
        <v>7</v>
      </c>
    </row>
    <row r="6" spans="2:32"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2"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2"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48" t="s">
        <v>23</v>
      </c>
      <c r="S8" s="48" t="s">
        <v>24</v>
      </c>
      <c r="T8" s="46" t="s">
        <v>20</v>
      </c>
      <c r="U8" s="46" t="s">
        <v>21</v>
      </c>
      <c r="V8" s="46" t="s">
        <v>20</v>
      </c>
      <c r="W8" s="46" t="s">
        <v>21</v>
      </c>
      <c r="X8" s="46" t="s">
        <v>20</v>
      </c>
      <c r="Y8" s="46" t="s">
        <v>21</v>
      </c>
      <c r="Z8" s="46" t="s">
        <v>20</v>
      </c>
      <c r="AA8" s="46" t="s">
        <v>21</v>
      </c>
      <c r="AB8" s="46"/>
      <c r="AC8" s="240"/>
      <c r="AD8" s="240"/>
    </row>
    <row r="9" spans="2:32" ht="253.2" customHeight="1" x14ac:dyDescent="0.3">
      <c r="B9" s="193">
        <v>1</v>
      </c>
      <c r="C9" s="194" t="s">
        <v>35</v>
      </c>
      <c r="D9" s="195" t="s">
        <v>36</v>
      </c>
      <c r="E9" s="195" t="s">
        <v>37</v>
      </c>
      <c r="F9" s="195" t="s">
        <v>38</v>
      </c>
      <c r="G9" s="196" t="s">
        <v>29</v>
      </c>
      <c r="H9" s="197" t="s">
        <v>39</v>
      </c>
      <c r="I9" s="198">
        <f>+'[2]PLAN DE ACCION'!I8</f>
        <v>0</v>
      </c>
      <c r="J9" s="198"/>
      <c r="K9" s="198">
        <f>+'[2]PLAN DE ACCION'!J8</f>
        <v>1</v>
      </c>
      <c r="L9" s="198">
        <v>3</v>
      </c>
      <c r="M9" s="198">
        <f>+'[2]PLAN DE ACCION'!K8</f>
        <v>0</v>
      </c>
      <c r="N9" s="198"/>
      <c r="O9" s="198">
        <f>+'[2]PLAN DE ACCION'!L8</f>
        <v>0</v>
      </c>
      <c r="P9" s="198"/>
      <c r="Q9" s="199" t="s">
        <v>395</v>
      </c>
      <c r="R9" s="200"/>
      <c r="S9" s="193" t="s">
        <v>30</v>
      </c>
      <c r="T9" s="253">
        <f>+'[2]PLAN DE ACCION'!P8:P10</f>
        <v>0</v>
      </c>
      <c r="U9" s="253"/>
      <c r="V9" s="256">
        <v>28500000</v>
      </c>
      <c r="W9" s="253"/>
      <c r="X9" s="257" t="s">
        <v>396</v>
      </c>
      <c r="Y9" s="253"/>
      <c r="Z9" s="257" t="s">
        <v>397</v>
      </c>
      <c r="AA9" s="250"/>
      <c r="AB9" s="215">
        <v>1</v>
      </c>
      <c r="AC9" s="69" t="s">
        <v>40</v>
      </c>
      <c r="AD9" s="201" t="s">
        <v>398</v>
      </c>
      <c r="AE9" s="202"/>
      <c r="AF9" s="202"/>
    </row>
    <row r="10" spans="2:32" ht="217.95" customHeight="1" x14ac:dyDescent="0.3">
      <c r="B10" s="193">
        <v>2</v>
      </c>
      <c r="C10" s="194" t="s">
        <v>35</v>
      </c>
      <c r="D10" s="195" t="s">
        <v>41</v>
      </c>
      <c r="E10" s="203" t="s">
        <v>42</v>
      </c>
      <c r="F10" s="195" t="s">
        <v>43</v>
      </c>
      <c r="G10" s="196" t="s">
        <v>44</v>
      </c>
      <c r="H10" s="194" t="s">
        <v>43</v>
      </c>
      <c r="I10" s="198">
        <f>+'[2]PLAN DE ACCION'!I9</f>
        <v>0</v>
      </c>
      <c r="J10" s="200"/>
      <c r="K10" s="198">
        <f>+'[2]PLAN DE ACCION'!J9</f>
        <v>0</v>
      </c>
      <c r="L10" s="200"/>
      <c r="M10" s="198">
        <f>+'[2]PLAN DE ACCION'!K9</f>
        <v>2</v>
      </c>
      <c r="N10" s="204">
        <v>2</v>
      </c>
      <c r="O10" s="205">
        <f>+'[2]PLAN DE ACCION'!L9</f>
        <v>2</v>
      </c>
      <c r="P10" s="206"/>
      <c r="Q10" s="207"/>
      <c r="R10" s="207"/>
      <c r="S10" s="208" t="s">
        <v>30</v>
      </c>
      <c r="T10" s="254"/>
      <c r="U10" s="254"/>
      <c r="V10" s="257"/>
      <c r="W10" s="254"/>
      <c r="X10" s="257"/>
      <c r="Y10" s="254"/>
      <c r="Z10" s="257"/>
      <c r="AA10" s="251"/>
      <c r="AB10" s="215">
        <v>1</v>
      </c>
      <c r="AC10" s="69" t="s">
        <v>399</v>
      </c>
      <c r="AD10" s="209" t="s">
        <v>400</v>
      </c>
      <c r="AE10" s="202"/>
    </row>
    <row r="11" spans="2:32" ht="199.5" customHeight="1" x14ac:dyDescent="0.3">
      <c r="B11" s="193">
        <v>3</v>
      </c>
      <c r="C11" s="194" t="s">
        <v>35</v>
      </c>
      <c r="D11" s="197" t="s">
        <v>45</v>
      </c>
      <c r="E11" s="197" t="s">
        <v>46</v>
      </c>
      <c r="F11" s="197" t="s">
        <v>401</v>
      </c>
      <c r="G11" s="193" t="s">
        <v>29</v>
      </c>
      <c r="H11" s="210" t="s">
        <v>402</v>
      </c>
      <c r="I11" s="198">
        <f>+'[2]PLAN DE ACCION'!I10</f>
        <v>0</v>
      </c>
      <c r="J11" s="200"/>
      <c r="K11" s="198">
        <f>+'[2]PLAN DE ACCION'!J10</f>
        <v>1</v>
      </c>
      <c r="L11" s="198">
        <v>1</v>
      </c>
      <c r="M11" s="211">
        <f>+'[2]PLAN DE ACCION'!K10</f>
        <v>1</v>
      </c>
      <c r="N11" s="212"/>
      <c r="O11" s="211">
        <f>+'[2]PLAN DE ACCION'!L10</f>
        <v>1</v>
      </c>
      <c r="P11" s="212"/>
      <c r="Q11" s="212"/>
      <c r="R11" s="212"/>
      <c r="S11" s="213" t="s">
        <v>30</v>
      </c>
      <c r="T11" s="255"/>
      <c r="U11" s="255"/>
      <c r="V11" s="257"/>
      <c r="W11" s="255"/>
      <c r="X11" s="257"/>
      <c r="Y11" s="255"/>
      <c r="Z11" s="257"/>
      <c r="AA11" s="252"/>
      <c r="AB11" s="215">
        <v>1</v>
      </c>
      <c r="AC11" s="69" t="s">
        <v>40</v>
      </c>
      <c r="AD11" s="209" t="s">
        <v>403</v>
      </c>
      <c r="AE11" s="202"/>
    </row>
  </sheetData>
  <mergeCells count="31">
    <mergeCell ref="AA9:AA11"/>
    <mergeCell ref="V7:W7"/>
    <mergeCell ref="X7:Y7"/>
    <mergeCell ref="Z7:AA7"/>
    <mergeCell ref="T9:T11"/>
    <mergeCell ref="U9:U11"/>
    <mergeCell ref="V9:V11"/>
    <mergeCell ref="W9:W11"/>
    <mergeCell ref="X9:X11"/>
    <mergeCell ref="Y9:Y11"/>
    <mergeCell ref="Z9:Z11"/>
    <mergeCell ref="AC6:AC8"/>
    <mergeCell ref="AD6:AD8"/>
    <mergeCell ref="I7:J7"/>
    <mergeCell ref="K7:L7"/>
    <mergeCell ref="M7:N7"/>
    <mergeCell ref="O7:P7"/>
    <mergeCell ref="Q7:S7"/>
    <mergeCell ref="T7:U7"/>
    <mergeCell ref="E1:E4"/>
    <mergeCell ref="F1:S1"/>
    <mergeCell ref="F2:S4"/>
    <mergeCell ref="B6:B8"/>
    <mergeCell ref="C6:C8"/>
    <mergeCell ref="D6:D8"/>
    <mergeCell ref="E6:E8"/>
    <mergeCell ref="F6:F8"/>
    <mergeCell ref="G6:G8"/>
    <mergeCell ref="H6:H8"/>
    <mergeCell ref="I6:O6"/>
    <mergeCell ref="Q6:AA6"/>
  </mergeCells>
  <pageMargins left="0.7" right="0.7" top="0.75" bottom="0.75" header="0.3" footer="0.3"/>
  <pageSetup paperSize="9"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D43"/>
  <sheetViews>
    <sheetView topLeftCell="W1" zoomScale="78" zoomScaleNormal="78" workbookViewId="0">
      <pane ySplit="8" topLeftCell="A9" activePane="bottomLeft" state="frozen"/>
      <selection pane="bottomLeft" activeCell="AC18" sqref="AC18"/>
    </sheetView>
  </sheetViews>
  <sheetFormatPr baseColWidth="10" defaultColWidth="11.5546875" defaultRowHeight="13.8" x14ac:dyDescent="0.3"/>
  <cols>
    <col min="1" max="1" width="1.88671875" style="157" customWidth="1"/>
    <col min="2" max="2" width="5.88671875" style="157" customWidth="1"/>
    <col min="3" max="4" width="28.88671875" style="157" customWidth="1"/>
    <col min="5" max="5" width="37.6640625" style="157" customWidth="1"/>
    <col min="6" max="6" width="30.5546875" style="157" customWidth="1"/>
    <col min="7" max="7" width="15.33203125" style="157" bestFit="1" customWidth="1"/>
    <col min="8" max="8" width="23.6640625" style="157" customWidth="1"/>
    <col min="9" max="9" width="8.6640625" style="157" customWidth="1"/>
    <col min="10" max="10" width="9.88671875" style="157" customWidth="1"/>
    <col min="11" max="11" width="8.33203125" style="157" customWidth="1"/>
    <col min="12" max="12" width="10.109375" style="157" customWidth="1"/>
    <col min="13" max="13" width="8.109375" style="157" customWidth="1"/>
    <col min="14" max="14" width="9.44140625" style="157" customWidth="1"/>
    <col min="15" max="15" width="9" style="157" customWidth="1"/>
    <col min="16" max="16" width="9.6640625" style="157" customWidth="1"/>
    <col min="17" max="17" width="22.109375" style="157" customWidth="1"/>
    <col min="18" max="18" width="19.33203125" style="157" customWidth="1"/>
    <col min="19" max="19" width="12.109375" style="157" customWidth="1"/>
    <col min="20" max="20" width="18.5546875" style="157" customWidth="1"/>
    <col min="21" max="21" width="17.5546875" style="157" customWidth="1"/>
    <col min="22" max="22" width="18.6640625" style="157" customWidth="1"/>
    <col min="23" max="23" width="20.33203125" style="157" customWidth="1"/>
    <col min="24" max="24" width="18.33203125" style="158" customWidth="1"/>
    <col min="25" max="25" width="23.44140625" style="158" customWidth="1"/>
    <col min="26" max="26" width="23.6640625" style="157" customWidth="1"/>
    <col min="27" max="28" width="29.33203125" style="157" customWidth="1"/>
    <col min="29" max="29" width="32.6640625" style="157" customWidth="1"/>
    <col min="30" max="30" width="113.33203125" style="157" customWidth="1"/>
    <col min="31" max="16384" width="11.5546875" style="157"/>
  </cols>
  <sheetData>
    <row r="1" spans="1:30" ht="15.6" x14ac:dyDescent="0.3">
      <c r="E1" s="258"/>
      <c r="F1" s="259" t="s">
        <v>0</v>
      </c>
      <c r="G1" s="259"/>
      <c r="H1" s="259"/>
      <c r="I1" s="259"/>
      <c r="J1" s="259"/>
      <c r="K1" s="259"/>
      <c r="L1" s="259"/>
      <c r="M1" s="259"/>
      <c r="N1" s="259"/>
      <c r="O1" s="259"/>
      <c r="P1" s="259"/>
      <c r="Q1" s="259"/>
      <c r="R1" s="259"/>
      <c r="S1" s="259"/>
      <c r="T1" s="5" t="s">
        <v>1</v>
      </c>
      <c r="U1" s="5" t="s">
        <v>2</v>
      </c>
    </row>
    <row r="2" spans="1:30" x14ac:dyDescent="0.3">
      <c r="E2" s="258"/>
      <c r="F2" s="239" t="s">
        <v>3</v>
      </c>
      <c r="G2" s="239"/>
      <c r="H2" s="239"/>
      <c r="I2" s="239"/>
      <c r="J2" s="239"/>
      <c r="K2" s="239"/>
      <c r="L2" s="239"/>
      <c r="M2" s="239"/>
      <c r="N2" s="239"/>
      <c r="O2" s="239"/>
      <c r="P2" s="239"/>
      <c r="Q2" s="239"/>
      <c r="R2" s="239"/>
      <c r="S2" s="239"/>
      <c r="T2" s="5" t="s">
        <v>4</v>
      </c>
      <c r="U2" s="3">
        <v>1</v>
      </c>
    </row>
    <row r="3" spans="1:30" x14ac:dyDescent="0.3">
      <c r="E3" s="258"/>
      <c r="F3" s="239"/>
      <c r="G3" s="239"/>
      <c r="H3" s="239"/>
      <c r="I3" s="239"/>
      <c r="J3" s="239"/>
      <c r="K3" s="239"/>
      <c r="L3" s="239"/>
      <c r="M3" s="239"/>
      <c r="N3" s="239"/>
      <c r="O3" s="239"/>
      <c r="P3" s="239"/>
      <c r="Q3" s="239"/>
      <c r="R3" s="239"/>
      <c r="S3" s="239"/>
      <c r="T3" s="5" t="s">
        <v>5</v>
      </c>
      <c r="U3" s="4">
        <v>44651</v>
      </c>
      <c r="AA3" s="157">
        <f>3600000*3</f>
        <v>10800000</v>
      </c>
      <c r="AC3" s="157">
        <f>3300000*3</f>
        <v>9900000</v>
      </c>
    </row>
    <row r="4" spans="1:30" x14ac:dyDescent="0.3">
      <c r="E4" s="258"/>
      <c r="F4" s="239"/>
      <c r="G4" s="239"/>
      <c r="H4" s="239"/>
      <c r="I4" s="239"/>
      <c r="J4" s="239"/>
      <c r="K4" s="239"/>
      <c r="L4" s="239"/>
      <c r="M4" s="239"/>
      <c r="N4" s="239"/>
      <c r="O4" s="239"/>
      <c r="P4" s="239"/>
      <c r="Q4" s="239"/>
      <c r="R4" s="239"/>
      <c r="S4" s="239"/>
      <c r="T4" s="5" t="s">
        <v>6</v>
      </c>
      <c r="U4" s="5" t="s">
        <v>7</v>
      </c>
      <c r="AA4" s="157">
        <f>2450000*3*2</f>
        <v>14700000</v>
      </c>
    </row>
    <row r="6" spans="1:30" x14ac:dyDescent="0.3">
      <c r="B6" s="260" t="s">
        <v>8</v>
      </c>
      <c r="C6" s="260" t="s">
        <v>9</v>
      </c>
      <c r="D6" s="260" t="s">
        <v>10</v>
      </c>
      <c r="E6" s="260" t="s">
        <v>11</v>
      </c>
      <c r="F6" s="260" t="s">
        <v>12</v>
      </c>
      <c r="G6" s="260" t="s">
        <v>13</v>
      </c>
      <c r="H6" s="260" t="s">
        <v>14</v>
      </c>
      <c r="I6" s="264" t="s">
        <v>15</v>
      </c>
      <c r="J6" s="264"/>
      <c r="K6" s="260"/>
      <c r="L6" s="260"/>
      <c r="M6" s="260"/>
      <c r="N6" s="260"/>
      <c r="O6" s="260"/>
      <c r="P6" s="159"/>
      <c r="Q6" s="263" t="s">
        <v>16</v>
      </c>
      <c r="R6" s="265"/>
      <c r="S6" s="265"/>
      <c r="T6" s="265"/>
      <c r="U6" s="265"/>
      <c r="V6" s="265"/>
      <c r="W6" s="265"/>
      <c r="X6" s="265"/>
      <c r="Y6" s="265"/>
      <c r="Z6" s="265"/>
      <c r="AA6" s="264"/>
      <c r="AB6" s="216"/>
      <c r="AC6" s="260" t="s">
        <v>17</v>
      </c>
      <c r="AD6" s="260" t="s">
        <v>18</v>
      </c>
    </row>
    <row r="7" spans="1:30" x14ac:dyDescent="0.3">
      <c r="B7" s="260"/>
      <c r="C7" s="260"/>
      <c r="D7" s="260"/>
      <c r="E7" s="260"/>
      <c r="F7" s="260"/>
      <c r="G7" s="260"/>
      <c r="H7" s="260"/>
      <c r="I7" s="261">
        <v>2020</v>
      </c>
      <c r="J7" s="262"/>
      <c r="K7" s="261">
        <v>2021</v>
      </c>
      <c r="L7" s="262"/>
      <c r="M7" s="263">
        <v>2022</v>
      </c>
      <c r="N7" s="264"/>
      <c r="O7" s="260">
        <v>2023</v>
      </c>
      <c r="P7" s="260"/>
      <c r="Q7" s="263" t="s">
        <v>19</v>
      </c>
      <c r="R7" s="265"/>
      <c r="S7" s="264"/>
      <c r="T7" s="260">
        <v>2020</v>
      </c>
      <c r="U7" s="260"/>
      <c r="V7" s="260">
        <v>2021</v>
      </c>
      <c r="W7" s="260"/>
      <c r="X7" s="266">
        <v>2022</v>
      </c>
      <c r="Y7" s="267"/>
      <c r="Z7" s="160">
        <v>2023</v>
      </c>
      <c r="AA7" s="160"/>
      <c r="AB7" s="160"/>
      <c r="AC7" s="260"/>
      <c r="AD7" s="260"/>
    </row>
    <row r="8" spans="1:30" ht="27.6" x14ac:dyDescent="0.3">
      <c r="B8" s="260"/>
      <c r="C8" s="260"/>
      <c r="D8" s="260"/>
      <c r="E8" s="260"/>
      <c r="F8" s="260"/>
      <c r="G8" s="260"/>
      <c r="H8" s="260"/>
      <c r="I8" s="160" t="s">
        <v>20</v>
      </c>
      <c r="J8" s="160" t="s">
        <v>21</v>
      </c>
      <c r="K8" s="160" t="s">
        <v>20</v>
      </c>
      <c r="L8" s="160" t="s">
        <v>21</v>
      </c>
      <c r="M8" s="160" t="s">
        <v>20</v>
      </c>
      <c r="N8" s="160" t="s">
        <v>21</v>
      </c>
      <c r="O8" s="160" t="s">
        <v>20</v>
      </c>
      <c r="P8" s="160" t="s">
        <v>21</v>
      </c>
      <c r="Q8" s="160" t="s">
        <v>22</v>
      </c>
      <c r="R8" s="160" t="s">
        <v>23</v>
      </c>
      <c r="S8" s="160" t="s">
        <v>24</v>
      </c>
      <c r="T8" s="160" t="s">
        <v>20</v>
      </c>
      <c r="U8" s="160" t="s">
        <v>21</v>
      </c>
      <c r="V8" s="160" t="s">
        <v>20</v>
      </c>
      <c r="W8" s="160" t="s">
        <v>21</v>
      </c>
      <c r="X8" s="161" t="s">
        <v>20</v>
      </c>
      <c r="Y8" s="161" t="s">
        <v>21</v>
      </c>
      <c r="Z8" s="160" t="s">
        <v>20</v>
      </c>
      <c r="AA8" s="160" t="s">
        <v>21</v>
      </c>
      <c r="AB8" s="160"/>
      <c r="AC8" s="260"/>
      <c r="AD8" s="260"/>
    </row>
    <row r="9" spans="1:30" ht="179.4" x14ac:dyDescent="0.3">
      <c r="A9" s="162"/>
      <c r="B9" s="163">
        <v>1</v>
      </c>
      <c r="C9" s="164" t="s">
        <v>25</v>
      </c>
      <c r="D9" s="164" t="s">
        <v>338</v>
      </c>
      <c r="E9" s="164" t="s">
        <v>339</v>
      </c>
      <c r="F9" s="164" t="s">
        <v>340</v>
      </c>
      <c r="G9" s="165" t="s">
        <v>29</v>
      </c>
      <c r="H9" s="164" t="s">
        <v>341</v>
      </c>
      <c r="I9" s="165">
        <v>4</v>
      </c>
      <c r="J9" s="165">
        <v>4</v>
      </c>
      <c r="K9" s="165">
        <v>4</v>
      </c>
      <c r="L9" s="165">
        <v>4</v>
      </c>
      <c r="M9" s="165">
        <v>4</v>
      </c>
      <c r="N9" s="165">
        <v>4</v>
      </c>
      <c r="O9" s="165">
        <v>4</v>
      </c>
      <c r="P9" s="165">
        <v>1</v>
      </c>
      <c r="Q9" s="165"/>
      <c r="R9" s="165" t="s">
        <v>30</v>
      </c>
      <c r="S9" s="163"/>
      <c r="T9" s="166">
        <v>122870000</v>
      </c>
      <c r="U9" s="166">
        <v>103078334</v>
      </c>
      <c r="V9" s="166">
        <v>126556100</v>
      </c>
      <c r="W9" s="166">
        <f>82372167+39240000</f>
        <v>121612167</v>
      </c>
      <c r="X9" s="167">
        <v>144000000</v>
      </c>
      <c r="Y9" s="166">
        <v>98284333</v>
      </c>
      <c r="Z9" s="167">
        <v>134263366.49000001</v>
      </c>
      <c r="AA9" s="167">
        <v>35400000</v>
      </c>
      <c r="AB9" s="167"/>
      <c r="AC9" s="168" t="s">
        <v>342</v>
      </c>
      <c r="AD9" s="169" t="s">
        <v>343</v>
      </c>
    </row>
    <row r="10" spans="1:30" ht="69" x14ac:dyDescent="0.3">
      <c r="B10" s="163">
        <v>2</v>
      </c>
      <c r="C10" s="164" t="s">
        <v>25</v>
      </c>
      <c r="D10" s="164" t="s">
        <v>344</v>
      </c>
      <c r="E10" s="164" t="s">
        <v>345</v>
      </c>
      <c r="F10" s="164" t="s">
        <v>346</v>
      </c>
      <c r="G10" s="165" t="s">
        <v>29</v>
      </c>
      <c r="H10" s="164" t="s">
        <v>347</v>
      </c>
      <c r="I10" s="165">
        <v>4</v>
      </c>
      <c r="J10" s="165">
        <v>4</v>
      </c>
      <c r="K10" s="165">
        <v>4</v>
      </c>
      <c r="L10" s="165">
        <v>4</v>
      </c>
      <c r="M10" s="165">
        <v>4</v>
      </c>
      <c r="N10" s="165">
        <v>4</v>
      </c>
      <c r="O10" s="165">
        <v>4</v>
      </c>
      <c r="P10" s="165">
        <v>1</v>
      </c>
      <c r="Q10" s="165"/>
      <c r="R10" s="165"/>
      <c r="S10" s="163" t="s">
        <v>30</v>
      </c>
      <c r="T10" s="166">
        <v>2000000</v>
      </c>
      <c r="U10" s="166">
        <v>2000000</v>
      </c>
      <c r="V10" s="166">
        <v>5500000</v>
      </c>
      <c r="W10" s="166">
        <v>5500000</v>
      </c>
      <c r="X10" s="167">
        <v>5500000</v>
      </c>
      <c r="Y10" s="170">
        <v>5500000</v>
      </c>
      <c r="Z10" s="167">
        <v>1000000</v>
      </c>
      <c r="AA10" s="171" t="s">
        <v>348</v>
      </c>
      <c r="AB10" s="171"/>
      <c r="AC10" s="168" t="s">
        <v>342</v>
      </c>
      <c r="AD10" s="172" t="s">
        <v>349</v>
      </c>
    </row>
    <row r="11" spans="1:30" ht="248.4" x14ac:dyDescent="0.3">
      <c r="B11" s="163">
        <v>3</v>
      </c>
      <c r="C11" s="164" t="s">
        <v>25</v>
      </c>
      <c r="D11" s="164" t="s">
        <v>350</v>
      </c>
      <c r="E11" s="164" t="s">
        <v>351</v>
      </c>
      <c r="F11" s="163" t="s">
        <v>352</v>
      </c>
      <c r="G11" s="165" t="s">
        <v>29</v>
      </c>
      <c r="H11" s="164" t="s">
        <v>64</v>
      </c>
      <c r="I11" s="165">
        <v>0</v>
      </c>
      <c r="J11" s="165">
        <v>0</v>
      </c>
      <c r="K11" s="165">
        <v>1</v>
      </c>
      <c r="L11" s="165">
        <v>1</v>
      </c>
      <c r="M11" s="165">
        <v>1</v>
      </c>
      <c r="N11" s="165">
        <v>1</v>
      </c>
      <c r="O11" s="165">
        <v>1</v>
      </c>
      <c r="P11" s="165">
        <v>0.1</v>
      </c>
      <c r="Q11" s="165"/>
      <c r="R11" s="165"/>
      <c r="S11" s="163" t="s">
        <v>30</v>
      </c>
      <c r="T11" s="166">
        <v>1500000</v>
      </c>
      <c r="U11" s="166">
        <v>1500000</v>
      </c>
      <c r="V11" s="166">
        <v>4400000</v>
      </c>
      <c r="W11" s="166">
        <v>4400000</v>
      </c>
      <c r="X11" s="167">
        <v>4400000</v>
      </c>
      <c r="Y11" s="167">
        <v>4400000</v>
      </c>
      <c r="Z11" s="166">
        <v>1000000</v>
      </c>
      <c r="AA11" s="166">
        <v>400000</v>
      </c>
      <c r="AB11" s="215">
        <v>1</v>
      </c>
      <c r="AC11" s="168" t="s">
        <v>353</v>
      </c>
      <c r="AD11" s="163" t="s">
        <v>354</v>
      </c>
    </row>
    <row r="12" spans="1:30" ht="82.8" x14ac:dyDescent="0.3">
      <c r="B12" s="163">
        <v>4</v>
      </c>
      <c r="C12" s="164" t="s">
        <v>25</v>
      </c>
      <c r="D12" s="164" t="s">
        <v>355</v>
      </c>
      <c r="E12" s="164" t="s">
        <v>356</v>
      </c>
      <c r="F12" s="164" t="s">
        <v>357</v>
      </c>
      <c r="G12" s="165" t="s">
        <v>29</v>
      </c>
      <c r="H12" s="164" t="s">
        <v>358</v>
      </c>
      <c r="I12" s="165">
        <v>2</v>
      </c>
      <c r="J12" s="165">
        <v>2</v>
      </c>
      <c r="K12" s="165">
        <v>2</v>
      </c>
      <c r="L12" s="165">
        <v>2</v>
      </c>
      <c r="M12" s="165">
        <v>2</v>
      </c>
      <c r="N12" s="165">
        <v>1</v>
      </c>
      <c r="O12" s="165">
        <v>2</v>
      </c>
      <c r="P12" s="165">
        <v>0</v>
      </c>
      <c r="Q12" s="165" t="s">
        <v>30</v>
      </c>
      <c r="R12" s="165"/>
      <c r="S12" s="163"/>
      <c r="T12" s="166">
        <v>0</v>
      </c>
      <c r="U12" s="166">
        <v>0</v>
      </c>
      <c r="V12" s="166">
        <v>0</v>
      </c>
      <c r="W12" s="166">
        <v>0</v>
      </c>
      <c r="X12" s="167">
        <v>0</v>
      </c>
      <c r="Y12" s="167">
        <v>0</v>
      </c>
      <c r="Z12" s="166">
        <v>0</v>
      </c>
      <c r="AA12" s="173"/>
      <c r="AB12" s="173"/>
      <c r="AC12" s="168" t="s">
        <v>359</v>
      </c>
      <c r="AD12" s="163" t="s">
        <v>360</v>
      </c>
    </row>
    <row r="13" spans="1:30" ht="138" x14ac:dyDescent="0.3">
      <c r="B13" s="163">
        <v>5</v>
      </c>
      <c r="C13" s="164" t="s">
        <v>25</v>
      </c>
      <c r="D13" s="164" t="s">
        <v>26</v>
      </c>
      <c r="E13" s="164" t="s">
        <v>27</v>
      </c>
      <c r="F13" s="164" t="s">
        <v>28</v>
      </c>
      <c r="G13" s="165" t="s">
        <v>29</v>
      </c>
      <c r="H13" s="164" t="s">
        <v>361</v>
      </c>
      <c r="I13" s="165">
        <v>1</v>
      </c>
      <c r="J13" s="165">
        <v>1</v>
      </c>
      <c r="K13" s="165">
        <v>1</v>
      </c>
      <c r="L13" s="165">
        <v>1</v>
      </c>
      <c r="M13" s="165">
        <v>1</v>
      </c>
      <c r="N13" s="165">
        <v>1</v>
      </c>
      <c r="O13" s="165">
        <v>1</v>
      </c>
      <c r="P13" s="165">
        <v>1</v>
      </c>
      <c r="Q13" s="165"/>
      <c r="R13" s="165" t="s">
        <v>30</v>
      </c>
      <c r="S13" s="163"/>
      <c r="T13" s="166">
        <v>0</v>
      </c>
      <c r="U13" s="166">
        <v>0</v>
      </c>
      <c r="V13" s="166">
        <v>0</v>
      </c>
      <c r="W13" s="166">
        <v>0</v>
      </c>
      <c r="X13" s="167">
        <v>0</v>
      </c>
      <c r="Y13" s="167">
        <v>0</v>
      </c>
      <c r="Z13" s="166">
        <v>0</v>
      </c>
      <c r="AA13" s="163"/>
      <c r="AB13" s="163"/>
      <c r="AC13" s="168" t="s">
        <v>362</v>
      </c>
      <c r="AD13" s="172" t="s">
        <v>363</v>
      </c>
    </row>
    <row r="14" spans="1:30" ht="124.2" x14ac:dyDescent="0.3">
      <c r="B14" s="163">
        <v>6</v>
      </c>
      <c r="C14" s="164" t="s">
        <v>25</v>
      </c>
      <c r="D14" s="164" t="s">
        <v>198</v>
      </c>
      <c r="E14" s="164" t="s">
        <v>199</v>
      </c>
      <c r="F14" s="164" t="s">
        <v>200</v>
      </c>
      <c r="G14" s="165" t="s">
        <v>29</v>
      </c>
      <c r="H14" s="164" t="s">
        <v>201</v>
      </c>
      <c r="I14" s="165">
        <v>12</v>
      </c>
      <c r="J14" s="165">
        <v>12</v>
      </c>
      <c r="K14" s="165">
        <v>12</v>
      </c>
      <c r="L14" s="165">
        <v>12</v>
      </c>
      <c r="M14" s="165">
        <v>12</v>
      </c>
      <c r="N14" s="165">
        <v>12</v>
      </c>
      <c r="O14" s="165">
        <v>12</v>
      </c>
      <c r="P14" s="165"/>
      <c r="Q14" s="165" t="s">
        <v>30</v>
      </c>
      <c r="R14" s="165" t="s">
        <v>30</v>
      </c>
      <c r="S14" s="163"/>
      <c r="T14" s="166">
        <v>1500000</v>
      </c>
      <c r="U14" s="166">
        <v>1500000</v>
      </c>
      <c r="V14" s="166">
        <f>4400000+14925000</f>
        <v>19325000</v>
      </c>
      <c r="W14" s="166">
        <f>+V14</f>
        <v>19325000</v>
      </c>
      <c r="X14" s="167">
        <v>28484167</v>
      </c>
      <c r="Y14" s="167">
        <v>28313000</v>
      </c>
      <c r="Z14" s="166">
        <v>37131500</v>
      </c>
      <c r="AA14" s="163"/>
      <c r="AB14" s="163"/>
      <c r="AC14" s="168" t="s">
        <v>202</v>
      </c>
      <c r="AD14" s="174" t="s">
        <v>364</v>
      </c>
    </row>
    <row r="15" spans="1:30" ht="96.6" x14ac:dyDescent="0.3">
      <c r="A15" s="175"/>
      <c r="B15" s="172">
        <v>7</v>
      </c>
      <c r="C15" s="172" t="s">
        <v>25</v>
      </c>
      <c r="D15" s="176" t="s">
        <v>365</v>
      </c>
      <c r="E15" s="176" t="s">
        <v>366</v>
      </c>
      <c r="F15" s="172" t="s">
        <v>367</v>
      </c>
      <c r="G15" s="177" t="s">
        <v>29</v>
      </c>
      <c r="H15" s="172" t="s">
        <v>368</v>
      </c>
      <c r="I15" s="177">
        <v>1</v>
      </c>
      <c r="J15" s="177">
        <v>1</v>
      </c>
      <c r="K15" s="177">
        <v>1</v>
      </c>
      <c r="L15" s="177">
        <v>1</v>
      </c>
      <c r="M15" s="177">
        <v>1</v>
      </c>
      <c r="N15" s="177">
        <v>1</v>
      </c>
      <c r="O15" s="177">
        <v>1</v>
      </c>
      <c r="P15" s="177"/>
      <c r="Q15" s="177"/>
      <c r="R15" s="177" t="s">
        <v>30</v>
      </c>
      <c r="S15" s="172"/>
      <c r="T15" s="178">
        <v>89774933</v>
      </c>
      <c r="U15" s="178">
        <v>89774933</v>
      </c>
      <c r="V15" s="178">
        <v>122210136</v>
      </c>
      <c r="W15" s="178">
        <v>122210136</v>
      </c>
      <c r="X15" s="178">
        <v>173604000</v>
      </c>
      <c r="Y15" s="178">
        <v>139704000</v>
      </c>
      <c r="Z15" s="178">
        <v>173604000</v>
      </c>
      <c r="AA15" s="179">
        <v>11300000</v>
      </c>
      <c r="AB15" s="217">
        <v>0.41</v>
      </c>
      <c r="AC15" s="177" t="s">
        <v>369</v>
      </c>
      <c r="AD15" s="180" t="s">
        <v>370</v>
      </c>
    </row>
    <row r="16" spans="1:30" ht="109.2" customHeight="1" x14ac:dyDescent="0.3">
      <c r="B16" s="181">
        <v>8</v>
      </c>
      <c r="C16" s="181" t="s">
        <v>25</v>
      </c>
      <c r="D16" s="182" t="s">
        <v>371</v>
      </c>
      <c r="E16" s="176" t="s">
        <v>366</v>
      </c>
      <c r="F16" s="172" t="s">
        <v>367</v>
      </c>
      <c r="G16" s="183" t="s">
        <v>29</v>
      </c>
      <c r="H16" s="181" t="s">
        <v>372</v>
      </c>
      <c r="I16" s="183">
        <v>1</v>
      </c>
      <c r="J16" s="183">
        <v>1</v>
      </c>
      <c r="K16" s="183">
        <v>1</v>
      </c>
      <c r="L16" s="183">
        <v>1</v>
      </c>
      <c r="M16" s="183">
        <v>1</v>
      </c>
      <c r="N16" s="177">
        <v>1</v>
      </c>
      <c r="O16" s="183">
        <v>1</v>
      </c>
      <c r="P16" s="183"/>
      <c r="Q16" s="183"/>
      <c r="R16" s="183" t="s">
        <v>30</v>
      </c>
      <c r="S16" s="181"/>
      <c r="T16" s="184">
        <v>34716667</v>
      </c>
      <c r="U16" s="184">
        <v>34716667</v>
      </c>
      <c r="V16" s="184">
        <v>117900000</v>
      </c>
      <c r="W16" s="184">
        <v>117900000</v>
      </c>
      <c r="X16" s="184">
        <v>160750000</v>
      </c>
      <c r="Y16" s="184">
        <v>122850000</v>
      </c>
      <c r="Z16" s="184">
        <v>160750000</v>
      </c>
      <c r="AA16" s="185">
        <v>16000000</v>
      </c>
      <c r="AB16" s="222">
        <v>0.25</v>
      </c>
      <c r="AC16" s="183" t="s">
        <v>369</v>
      </c>
      <c r="AD16" s="186" t="s">
        <v>373</v>
      </c>
    </row>
    <row r="17" spans="2:30" ht="110.4" x14ac:dyDescent="0.3">
      <c r="B17" s="172">
        <v>9</v>
      </c>
      <c r="C17" s="172" t="s">
        <v>25</v>
      </c>
      <c r="D17" s="176" t="s">
        <v>374</v>
      </c>
      <c r="E17" s="176" t="s">
        <v>375</v>
      </c>
      <c r="F17" s="172" t="s">
        <v>376</v>
      </c>
      <c r="G17" s="177" t="s">
        <v>29</v>
      </c>
      <c r="H17" s="172" t="s">
        <v>377</v>
      </c>
      <c r="I17" s="177">
        <v>12</v>
      </c>
      <c r="J17" s="177">
        <v>12</v>
      </c>
      <c r="K17" s="177">
        <v>12</v>
      </c>
      <c r="L17" s="177">
        <v>12</v>
      </c>
      <c r="M17" s="177">
        <v>12</v>
      </c>
      <c r="N17" s="177">
        <v>12</v>
      </c>
      <c r="O17" s="177">
        <v>12</v>
      </c>
      <c r="P17" s="177"/>
      <c r="Q17" s="177"/>
      <c r="R17" s="177" t="s">
        <v>30</v>
      </c>
      <c r="S17" s="172"/>
      <c r="T17" s="178">
        <v>0</v>
      </c>
      <c r="U17" s="177"/>
      <c r="V17" s="178">
        <v>0</v>
      </c>
      <c r="W17" s="177"/>
      <c r="X17" s="178">
        <v>63900000</v>
      </c>
      <c r="Y17" s="178">
        <v>21300000</v>
      </c>
      <c r="Z17" s="178">
        <v>63900000</v>
      </c>
      <c r="AA17" s="179">
        <v>5000000</v>
      </c>
      <c r="AB17" s="222">
        <v>0.25</v>
      </c>
      <c r="AC17" s="177" t="s">
        <v>369</v>
      </c>
      <c r="AD17" s="187" t="s">
        <v>378</v>
      </c>
    </row>
    <row r="18" spans="2:30" ht="138" x14ac:dyDescent="0.3">
      <c r="B18" s="163">
        <v>10</v>
      </c>
      <c r="C18" s="164" t="s">
        <v>215</v>
      </c>
      <c r="D18" s="164" t="s">
        <v>379</v>
      </c>
      <c r="E18" s="164" t="s">
        <v>380</v>
      </c>
      <c r="F18" s="163" t="s">
        <v>381</v>
      </c>
      <c r="G18" s="165" t="s">
        <v>29</v>
      </c>
      <c r="H18" s="164" t="s">
        <v>382</v>
      </c>
      <c r="I18" s="165">
        <v>17</v>
      </c>
      <c r="J18" s="165">
        <v>17</v>
      </c>
      <c r="K18" s="165">
        <v>17</v>
      </c>
      <c r="L18" s="165">
        <v>17</v>
      </c>
      <c r="M18" s="165">
        <v>17</v>
      </c>
      <c r="N18" s="165">
        <v>17</v>
      </c>
      <c r="O18" s="165">
        <v>17</v>
      </c>
      <c r="P18" s="165">
        <v>17</v>
      </c>
      <c r="Q18" s="165"/>
      <c r="R18" s="165" t="s">
        <v>30</v>
      </c>
      <c r="S18" s="163"/>
      <c r="T18" s="166">
        <v>1500000</v>
      </c>
      <c r="U18" s="166">
        <v>1500000</v>
      </c>
      <c r="V18" s="166">
        <f>4400000+14925000</f>
        <v>19325000</v>
      </c>
      <c r="W18" s="166">
        <f>+V18</f>
        <v>19325000</v>
      </c>
      <c r="X18" s="170">
        <v>1500000</v>
      </c>
      <c r="Y18" s="167">
        <v>1500000</v>
      </c>
      <c r="Z18" s="166">
        <v>1500000</v>
      </c>
      <c r="AA18" s="166">
        <v>1500000</v>
      </c>
      <c r="AB18" s="223">
        <v>1</v>
      </c>
      <c r="AC18" s="168" t="s">
        <v>359</v>
      </c>
      <c r="AD18" s="187" t="s">
        <v>383</v>
      </c>
    </row>
    <row r="19" spans="2:30" ht="138" x14ac:dyDescent="0.3">
      <c r="B19" s="163">
        <v>11</v>
      </c>
      <c r="C19" s="164" t="s">
        <v>215</v>
      </c>
      <c r="D19" s="164" t="s">
        <v>384</v>
      </c>
      <c r="E19" s="172" t="s">
        <v>385</v>
      </c>
      <c r="F19" s="164" t="s">
        <v>386</v>
      </c>
      <c r="G19" s="165" t="s">
        <v>29</v>
      </c>
      <c r="H19" s="164" t="s">
        <v>387</v>
      </c>
      <c r="I19" s="165">
        <v>0</v>
      </c>
      <c r="J19" s="165">
        <v>0</v>
      </c>
      <c r="K19" s="165">
        <v>1</v>
      </c>
      <c r="L19" s="165">
        <v>1</v>
      </c>
      <c r="M19" s="165">
        <v>1</v>
      </c>
      <c r="N19" s="165">
        <v>1</v>
      </c>
      <c r="O19" s="165">
        <v>1</v>
      </c>
      <c r="P19" s="165">
        <v>0</v>
      </c>
      <c r="Q19" s="165"/>
      <c r="R19" s="165"/>
      <c r="S19" s="163" t="s">
        <v>30</v>
      </c>
      <c r="T19" s="166">
        <v>1500000</v>
      </c>
      <c r="U19" s="166">
        <v>1500000</v>
      </c>
      <c r="V19" s="166">
        <v>2200000</v>
      </c>
      <c r="W19" s="166">
        <v>2200000</v>
      </c>
      <c r="X19" s="167">
        <v>700000</v>
      </c>
      <c r="Y19" s="167">
        <v>700000</v>
      </c>
      <c r="Z19" s="166">
        <v>1000000</v>
      </c>
      <c r="AA19" s="173"/>
      <c r="AB19" s="218"/>
      <c r="AC19" s="168" t="s">
        <v>359</v>
      </c>
      <c r="AD19" s="188" t="s">
        <v>388</v>
      </c>
    </row>
    <row r="20" spans="2:30" ht="138" x14ac:dyDescent="0.3">
      <c r="B20" s="163">
        <v>12</v>
      </c>
      <c r="C20" s="164" t="s">
        <v>215</v>
      </c>
      <c r="D20" s="164" t="s">
        <v>389</v>
      </c>
      <c r="E20" s="164" t="s">
        <v>390</v>
      </c>
      <c r="F20" s="164" t="s">
        <v>391</v>
      </c>
      <c r="G20" s="165" t="s">
        <v>29</v>
      </c>
      <c r="H20" s="164" t="s">
        <v>392</v>
      </c>
      <c r="I20" s="165">
        <v>0</v>
      </c>
      <c r="J20" s="165">
        <v>0</v>
      </c>
      <c r="K20" s="165">
        <v>1</v>
      </c>
      <c r="L20" s="165">
        <v>1</v>
      </c>
      <c r="M20" s="165">
        <v>1</v>
      </c>
      <c r="N20" s="165">
        <v>1</v>
      </c>
      <c r="O20" s="165">
        <v>1</v>
      </c>
      <c r="P20" s="165">
        <v>0</v>
      </c>
      <c r="Q20" s="165"/>
      <c r="R20" s="165"/>
      <c r="S20" s="163" t="s">
        <v>30</v>
      </c>
      <c r="T20" s="166">
        <v>2000000</v>
      </c>
      <c r="U20" s="166">
        <v>1900000</v>
      </c>
      <c r="V20" s="166">
        <v>4400000</v>
      </c>
      <c r="W20" s="166">
        <v>4400000</v>
      </c>
      <c r="X20" s="170">
        <v>4400000</v>
      </c>
      <c r="Y20" s="170">
        <v>4400000</v>
      </c>
      <c r="Z20" s="178">
        <v>1000000</v>
      </c>
      <c r="AA20" s="189">
        <v>0</v>
      </c>
      <c r="AB20" s="220"/>
      <c r="AC20" s="177" t="s">
        <v>393</v>
      </c>
      <c r="AD20" s="172" t="s">
        <v>394</v>
      </c>
    </row>
    <row r="21" spans="2:30" x14ac:dyDescent="0.3">
      <c r="B21" s="190"/>
      <c r="C21" s="190"/>
      <c r="D21" s="190"/>
      <c r="E21" s="190"/>
      <c r="F21" s="190"/>
      <c r="G21" s="191"/>
      <c r="H21" s="190"/>
      <c r="I21" s="191"/>
      <c r="J21" s="191"/>
      <c r="K21" s="191"/>
      <c r="L21" s="191"/>
      <c r="M21" s="191"/>
      <c r="N21" s="191"/>
      <c r="O21" s="191"/>
      <c r="P21" s="191"/>
      <c r="Q21" s="191"/>
      <c r="R21" s="191"/>
      <c r="S21" s="190"/>
      <c r="T21" s="191"/>
      <c r="U21" s="191"/>
      <c r="V21" s="191"/>
      <c r="W21" s="191"/>
      <c r="X21" s="192"/>
      <c r="Y21" s="192"/>
      <c r="Z21" s="191"/>
      <c r="AA21" s="190"/>
      <c r="AB21" s="221"/>
      <c r="AC21" s="191"/>
    </row>
    <row r="22" spans="2:30" x14ac:dyDescent="0.3">
      <c r="AB22" s="219"/>
    </row>
    <row r="23" spans="2:30" x14ac:dyDescent="0.3">
      <c r="AB23" s="219"/>
    </row>
    <row r="24" spans="2:30" x14ac:dyDescent="0.3">
      <c r="AB24" s="219"/>
    </row>
    <row r="25" spans="2:30" x14ac:dyDescent="0.3">
      <c r="AB25" s="219"/>
    </row>
    <row r="26" spans="2:30" x14ac:dyDescent="0.3">
      <c r="AB26" s="219"/>
    </row>
    <row r="27" spans="2:30" x14ac:dyDescent="0.3">
      <c r="AB27" s="219"/>
    </row>
    <row r="28" spans="2:30" x14ac:dyDescent="0.3">
      <c r="AB28" s="219"/>
    </row>
    <row r="29" spans="2:30" x14ac:dyDescent="0.3">
      <c r="AB29" s="219"/>
    </row>
    <row r="30" spans="2:30" x14ac:dyDescent="0.3">
      <c r="AB30" s="219"/>
    </row>
    <row r="31" spans="2:30" x14ac:dyDescent="0.3">
      <c r="AB31" s="219"/>
    </row>
    <row r="32" spans="2:30" x14ac:dyDescent="0.3">
      <c r="AB32" s="219"/>
    </row>
    <row r="33" spans="28:28" x14ac:dyDescent="0.3">
      <c r="AB33" s="219"/>
    </row>
    <row r="34" spans="28:28" x14ac:dyDescent="0.3">
      <c r="AB34" s="219"/>
    </row>
    <row r="35" spans="28:28" x14ac:dyDescent="0.3">
      <c r="AB35" s="219"/>
    </row>
    <row r="36" spans="28:28" x14ac:dyDescent="0.3">
      <c r="AB36" s="219"/>
    </row>
    <row r="37" spans="28:28" x14ac:dyDescent="0.3">
      <c r="AB37" s="219"/>
    </row>
    <row r="38" spans="28:28" x14ac:dyDescent="0.3">
      <c r="AB38" s="219"/>
    </row>
    <row r="39" spans="28:28" x14ac:dyDescent="0.3">
      <c r="AB39" s="219"/>
    </row>
    <row r="40" spans="28:28" x14ac:dyDescent="0.3">
      <c r="AB40" s="219"/>
    </row>
    <row r="41" spans="28:28" x14ac:dyDescent="0.3">
      <c r="AB41" s="219"/>
    </row>
    <row r="42" spans="28:28" x14ac:dyDescent="0.3">
      <c r="AB42" s="219"/>
    </row>
    <row r="43" spans="28:28" x14ac:dyDescent="0.3">
      <c r="AB43" s="219"/>
    </row>
  </sheetData>
  <mergeCells count="22">
    <mergeCell ref="AD6:AD8"/>
    <mergeCell ref="I7:J7"/>
    <mergeCell ref="K7:L7"/>
    <mergeCell ref="M7:N7"/>
    <mergeCell ref="O7:P7"/>
    <mergeCell ref="Q7:S7"/>
    <mergeCell ref="T7:U7"/>
    <mergeCell ref="V7:W7"/>
    <mergeCell ref="X7:Y7"/>
    <mergeCell ref="I6:O6"/>
    <mergeCell ref="Q6:AA6"/>
    <mergeCell ref="AC6:AC8"/>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4294967295"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32"/>
  <sheetViews>
    <sheetView topLeftCell="R25" zoomScale="80" zoomScaleNormal="80" workbookViewId="0">
      <selection activeCell="AB35" sqref="AB35"/>
    </sheetView>
  </sheetViews>
  <sheetFormatPr baseColWidth="10" defaultRowHeight="14.4" x14ac:dyDescent="0.3"/>
  <cols>
    <col min="1" max="1" width="1.88671875" customWidth="1"/>
    <col min="2" max="2" width="5.88671875" customWidth="1"/>
    <col min="3" max="3" width="28.88671875" customWidth="1"/>
    <col min="4" max="4" width="40.33203125" customWidth="1"/>
    <col min="5" max="5" width="29.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7" width="14" customWidth="1"/>
    <col min="28" max="28" width="27.88671875" customWidth="1"/>
    <col min="29" max="29" width="28.44140625" customWidth="1"/>
    <col min="30" max="30" width="24.88671875" customWidth="1"/>
  </cols>
  <sheetData>
    <row r="1" spans="2:30" ht="18" customHeight="1" x14ac:dyDescent="0.3">
      <c r="E1" s="237"/>
      <c r="F1" s="238" t="s">
        <v>0</v>
      </c>
      <c r="G1" s="238"/>
      <c r="H1" s="238"/>
      <c r="I1" s="238"/>
      <c r="J1" s="238"/>
      <c r="K1" s="238"/>
      <c r="L1" s="238"/>
      <c r="M1" s="238"/>
      <c r="N1" s="238"/>
      <c r="O1" s="238"/>
      <c r="P1" s="238"/>
      <c r="Q1" s="238"/>
      <c r="R1" s="238"/>
      <c r="S1" s="238"/>
      <c r="T1" s="1" t="s">
        <v>1</v>
      </c>
      <c r="U1" s="1" t="s">
        <v>2</v>
      </c>
    </row>
    <row r="2" spans="2:30" ht="17.399999999999999" customHeight="1" x14ac:dyDescent="0.3">
      <c r="E2" s="237"/>
      <c r="F2" s="239" t="s">
        <v>3</v>
      </c>
      <c r="G2" s="239"/>
      <c r="H2" s="239"/>
      <c r="I2" s="239"/>
      <c r="J2" s="239"/>
      <c r="K2" s="239"/>
      <c r="L2" s="239"/>
      <c r="M2" s="239"/>
      <c r="N2" s="239"/>
      <c r="O2" s="239"/>
      <c r="P2" s="239"/>
      <c r="Q2" s="239"/>
      <c r="R2" s="239"/>
      <c r="S2" s="239"/>
      <c r="T2" s="2" t="s">
        <v>4</v>
      </c>
      <c r="U2" s="3">
        <v>1</v>
      </c>
    </row>
    <row r="3" spans="2:30" ht="17.399999999999999" customHeight="1" x14ac:dyDescent="0.3">
      <c r="E3" s="237"/>
      <c r="F3" s="239"/>
      <c r="G3" s="239"/>
      <c r="H3" s="239"/>
      <c r="I3" s="239"/>
      <c r="J3" s="239"/>
      <c r="K3" s="239"/>
      <c r="L3" s="239"/>
      <c r="M3" s="239"/>
      <c r="N3" s="239"/>
      <c r="O3" s="239"/>
      <c r="P3" s="239"/>
      <c r="Q3" s="239"/>
      <c r="R3" s="239"/>
      <c r="S3" s="239"/>
      <c r="T3" s="2" t="s">
        <v>5</v>
      </c>
      <c r="U3" s="4">
        <v>44651</v>
      </c>
    </row>
    <row r="4" spans="2:30"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235"/>
      <c r="Q6" s="248" t="s">
        <v>16</v>
      </c>
      <c r="R6" s="249"/>
      <c r="S6" s="249"/>
      <c r="T6" s="249"/>
      <c r="U6" s="249"/>
      <c r="V6" s="249"/>
      <c r="W6" s="249"/>
      <c r="X6" s="249"/>
      <c r="Y6" s="249"/>
      <c r="Z6" s="249"/>
      <c r="AA6" s="246"/>
      <c r="AB6" s="240" t="s">
        <v>17</v>
      </c>
      <c r="AC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240"/>
      <c r="AC7" s="240"/>
    </row>
    <row r="8" spans="2:30" x14ac:dyDescent="0.3">
      <c r="B8" s="240"/>
      <c r="C8" s="240"/>
      <c r="D8" s="240"/>
      <c r="E8" s="240"/>
      <c r="F8" s="240"/>
      <c r="G8" s="240"/>
      <c r="H8" s="240"/>
      <c r="I8" s="234" t="s">
        <v>20</v>
      </c>
      <c r="J8" s="234" t="s">
        <v>21</v>
      </c>
      <c r="K8" s="234" t="s">
        <v>20</v>
      </c>
      <c r="L8" s="234" t="s">
        <v>21</v>
      </c>
      <c r="M8" s="234" t="s">
        <v>20</v>
      </c>
      <c r="N8" s="234" t="s">
        <v>21</v>
      </c>
      <c r="O8" s="234" t="s">
        <v>20</v>
      </c>
      <c r="P8" s="234" t="s">
        <v>21</v>
      </c>
      <c r="Q8" s="8" t="s">
        <v>22</v>
      </c>
      <c r="R8" s="9" t="s">
        <v>23</v>
      </c>
      <c r="S8" s="9" t="s">
        <v>24</v>
      </c>
      <c r="T8" s="234" t="s">
        <v>20</v>
      </c>
      <c r="U8" s="234" t="s">
        <v>21</v>
      </c>
      <c r="V8" s="234" t="s">
        <v>20</v>
      </c>
      <c r="W8" s="234" t="s">
        <v>21</v>
      </c>
      <c r="X8" s="234" t="s">
        <v>20</v>
      </c>
      <c r="Y8" s="234" t="s">
        <v>21</v>
      </c>
      <c r="Z8" s="234" t="s">
        <v>20</v>
      </c>
      <c r="AA8" s="234" t="s">
        <v>21</v>
      </c>
      <c r="AB8" s="240"/>
      <c r="AC8" s="240"/>
    </row>
    <row r="9" spans="2:30" ht="136.80000000000001" x14ac:dyDescent="0.3">
      <c r="B9" s="10">
        <v>1</v>
      </c>
      <c r="C9" s="18" t="s">
        <v>25</v>
      </c>
      <c r="D9" s="22" t="s">
        <v>410</v>
      </c>
      <c r="E9" s="22" t="s">
        <v>411</v>
      </c>
      <c r="F9" s="22" t="s">
        <v>412</v>
      </c>
      <c r="G9" s="10" t="s">
        <v>29</v>
      </c>
      <c r="H9" s="18" t="s">
        <v>413</v>
      </c>
      <c r="I9" s="12">
        <f>++'[10]PLAN DE ACCION'!I8</f>
        <v>4</v>
      </c>
      <c r="J9" s="13"/>
      <c r="K9" s="12">
        <f>+'[10]PLAN DE ACCION'!J8</f>
        <v>4</v>
      </c>
      <c r="L9" s="13"/>
      <c r="M9" s="12">
        <f>+'[10]PLAN DE ACCION'!K8</f>
        <v>4</v>
      </c>
      <c r="N9" s="12">
        <v>3</v>
      </c>
      <c r="O9" s="12">
        <f>+'[10]PLAN DE ACCION'!L8</f>
        <v>4</v>
      </c>
      <c r="P9" s="13"/>
      <c r="Q9" s="14"/>
      <c r="R9" s="10"/>
      <c r="S9" s="10" t="s">
        <v>30</v>
      </c>
      <c r="T9" s="52">
        <f>+'[10]PLAN DE ACCION'!P8</f>
        <v>0</v>
      </c>
      <c r="U9" s="13"/>
      <c r="V9" s="52">
        <f>+'[10]PLAN DE ACCION'!Q8</f>
        <v>11540000</v>
      </c>
      <c r="W9" s="13"/>
      <c r="X9" s="52">
        <f>+'[10]PLAN DE ACCION'!R8</f>
        <v>11886200</v>
      </c>
      <c r="Y9" s="13"/>
      <c r="Z9" s="52">
        <f>+'[10]PLAN DE ACCION'!S8</f>
        <v>12242786</v>
      </c>
      <c r="AA9" s="13"/>
      <c r="AB9" s="294" t="s">
        <v>414</v>
      </c>
      <c r="AC9" s="70" t="s">
        <v>415</v>
      </c>
    </row>
    <row r="10" spans="2:30" ht="100.8" x14ac:dyDescent="0.3">
      <c r="B10" s="10">
        <v>2</v>
      </c>
      <c r="C10" s="18" t="s">
        <v>25</v>
      </c>
      <c r="D10" s="18" t="s">
        <v>416</v>
      </c>
      <c r="E10" s="22" t="s">
        <v>417</v>
      </c>
      <c r="F10" s="18" t="s">
        <v>418</v>
      </c>
      <c r="G10" s="10" t="s">
        <v>29</v>
      </c>
      <c r="H10" s="18" t="s">
        <v>64</v>
      </c>
      <c r="I10" s="12">
        <f>++'[10]PLAN DE ACCION'!I9</f>
        <v>0</v>
      </c>
      <c r="J10" s="13"/>
      <c r="K10" s="12">
        <f>+'[10]PLAN DE ACCION'!J9</f>
        <v>1</v>
      </c>
      <c r="L10" s="13"/>
      <c r="M10" s="12">
        <f>+'[10]PLAN DE ACCION'!K9</f>
        <v>1</v>
      </c>
      <c r="N10" s="12">
        <v>1</v>
      </c>
      <c r="O10" s="12">
        <f>+'[10]PLAN DE ACCION'!L9</f>
        <v>1</v>
      </c>
      <c r="P10" s="13"/>
      <c r="Q10" s="14"/>
      <c r="R10" s="10"/>
      <c r="S10" s="10" t="s">
        <v>30</v>
      </c>
      <c r="T10" s="52">
        <f>+'[10]PLAN DE ACCION'!P9</f>
        <v>0</v>
      </c>
      <c r="U10" s="13"/>
      <c r="V10" s="52">
        <f>+'[10]PLAN DE ACCION'!Q9</f>
        <v>11540000</v>
      </c>
      <c r="W10" s="13"/>
      <c r="X10" s="52">
        <f>+'[10]PLAN DE ACCION'!R9</f>
        <v>11886200</v>
      </c>
      <c r="Y10" s="13"/>
      <c r="Z10" s="52">
        <f>+'[10]PLAN DE ACCION'!S9</f>
        <v>12242786</v>
      </c>
      <c r="AA10" s="13"/>
      <c r="AB10" s="294" t="s">
        <v>414</v>
      </c>
      <c r="AC10" s="295" t="s">
        <v>419</v>
      </c>
    </row>
    <row r="11" spans="2:30" ht="86.4" x14ac:dyDescent="0.3">
      <c r="B11" s="10">
        <v>3</v>
      </c>
      <c r="C11" s="18" t="s">
        <v>25</v>
      </c>
      <c r="D11" s="22" t="s">
        <v>420</v>
      </c>
      <c r="E11" s="22" t="s">
        <v>421</v>
      </c>
      <c r="F11" s="18" t="s">
        <v>422</v>
      </c>
      <c r="G11" s="10" t="s">
        <v>29</v>
      </c>
      <c r="H11" s="18" t="s">
        <v>423</v>
      </c>
      <c r="I11" s="12">
        <f>++'[10]PLAN DE ACCION'!I10</f>
        <v>0</v>
      </c>
      <c r="J11" s="13"/>
      <c r="K11" s="12">
        <f>+'[10]PLAN DE ACCION'!J10</f>
        <v>1</v>
      </c>
      <c r="L11" s="13"/>
      <c r="M11" s="12">
        <f>+'[10]PLAN DE ACCION'!K10</f>
        <v>1</v>
      </c>
      <c r="N11" s="12">
        <v>1</v>
      </c>
      <c r="O11" s="12">
        <f>+'[10]PLAN DE ACCION'!L10</f>
        <v>1</v>
      </c>
      <c r="P11" s="13"/>
      <c r="Q11" s="14"/>
      <c r="R11" s="10"/>
      <c r="S11" s="10" t="s">
        <v>30</v>
      </c>
      <c r="T11" s="52">
        <f>+'[10]PLAN DE ACCION'!P10</f>
        <v>0</v>
      </c>
      <c r="U11" s="13"/>
      <c r="V11" s="52">
        <f>+'[10]PLAN DE ACCION'!Q10</f>
        <v>11540000</v>
      </c>
      <c r="W11" s="13"/>
      <c r="X11" s="52">
        <f>+'[10]PLAN DE ACCION'!R10</f>
        <v>11886200</v>
      </c>
      <c r="Y11" s="13"/>
      <c r="Z11" s="52">
        <f>+'[10]PLAN DE ACCION'!S10</f>
        <v>12242786</v>
      </c>
      <c r="AA11" s="13"/>
      <c r="AB11" s="294" t="s">
        <v>414</v>
      </c>
      <c r="AC11" s="70" t="s">
        <v>424</v>
      </c>
    </row>
    <row r="12" spans="2:30" ht="72" x14ac:dyDescent="0.3">
      <c r="B12" s="10">
        <v>4</v>
      </c>
      <c r="C12" s="18" t="s">
        <v>25</v>
      </c>
      <c r="D12" s="18" t="s">
        <v>425</v>
      </c>
      <c r="E12" s="18" t="s">
        <v>426</v>
      </c>
      <c r="F12" s="18" t="s">
        <v>427</v>
      </c>
      <c r="G12" s="10" t="s">
        <v>29</v>
      </c>
      <c r="H12" s="18" t="s">
        <v>428</v>
      </c>
      <c r="I12" s="12">
        <f>++'[10]PLAN DE ACCION'!I11</f>
        <v>0</v>
      </c>
      <c r="J12" s="13"/>
      <c r="K12" s="12">
        <f>+'[10]PLAN DE ACCION'!J11</f>
        <v>1</v>
      </c>
      <c r="L12" s="13"/>
      <c r="M12" s="12">
        <f>+'[10]PLAN DE ACCION'!K11</f>
        <v>1</v>
      </c>
      <c r="N12" s="12">
        <v>1</v>
      </c>
      <c r="O12" s="12">
        <f>+'[10]PLAN DE ACCION'!L11</f>
        <v>1</v>
      </c>
      <c r="P12" s="13"/>
      <c r="Q12" s="14"/>
      <c r="R12" s="10"/>
      <c r="S12" s="10" t="s">
        <v>30</v>
      </c>
      <c r="T12" s="52">
        <f>+'[10]PLAN DE ACCION'!P11</f>
        <v>0</v>
      </c>
      <c r="U12" s="13"/>
      <c r="V12" s="52">
        <f>+'[10]PLAN DE ACCION'!Q11</f>
        <v>11540000</v>
      </c>
      <c r="W12" s="13"/>
      <c r="X12" s="52">
        <f>+'[10]PLAN DE ACCION'!R11</f>
        <v>11886200</v>
      </c>
      <c r="Y12" s="13"/>
      <c r="Z12" s="52">
        <f>+'[10]PLAN DE ACCION'!S11</f>
        <v>12242786</v>
      </c>
      <c r="AA12" s="13"/>
      <c r="AB12" s="294" t="s">
        <v>414</v>
      </c>
      <c r="AC12" s="70" t="s">
        <v>429</v>
      </c>
    </row>
    <row r="13" spans="2:30" ht="91.2" x14ac:dyDescent="0.3">
      <c r="B13" s="10">
        <v>5</v>
      </c>
      <c r="C13" s="236" t="s">
        <v>25</v>
      </c>
      <c r="D13" s="16" t="s">
        <v>31</v>
      </c>
      <c r="E13" s="16" t="s">
        <v>32</v>
      </c>
      <c r="F13" s="16" t="s">
        <v>33</v>
      </c>
      <c r="G13" s="10" t="s">
        <v>29</v>
      </c>
      <c r="H13" s="236" t="s">
        <v>34</v>
      </c>
      <c r="I13" s="12">
        <f>++'[10]PLAN DE ACCION'!I12</f>
        <v>0</v>
      </c>
      <c r="J13" s="13"/>
      <c r="K13" s="12">
        <f>+'[10]PLAN DE ACCION'!J12</f>
        <v>1</v>
      </c>
      <c r="L13" s="13"/>
      <c r="M13" s="12">
        <f>+'[10]PLAN DE ACCION'!K12</f>
        <v>1</v>
      </c>
      <c r="N13" s="12">
        <v>1</v>
      </c>
      <c r="O13" s="12">
        <f>+'[10]PLAN DE ACCION'!L12</f>
        <v>1</v>
      </c>
      <c r="P13" s="13"/>
      <c r="Q13" s="10" t="s">
        <v>30</v>
      </c>
      <c r="R13" s="14"/>
      <c r="S13" s="10"/>
      <c r="T13" s="52">
        <f>+'[10]PLAN DE ACCION'!P12</f>
        <v>0</v>
      </c>
      <c r="U13" s="13"/>
      <c r="V13" s="52">
        <f>+'[10]PLAN DE ACCION'!Q12</f>
        <v>0</v>
      </c>
      <c r="W13" s="13"/>
      <c r="X13" s="52">
        <f>+'[10]PLAN DE ACCION'!R12</f>
        <v>0</v>
      </c>
      <c r="Y13" s="13"/>
      <c r="Z13" s="52">
        <f>+'[10]PLAN DE ACCION'!S12</f>
        <v>0</v>
      </c>
      <c r="AA13" s="13"/>
      <c r="AB13" s="16" t="s">
        <v>430</v>
      </c>
      <c r="AC13" s="296" t="s">
        <v>431</v>
      </c>
      <c r="AD13" s="297"/>
    </row>
    <row r="14" spans="2:30" ht="68.400000000000006" x14ac:dyDescent="0.3">
      <c r="B14" s="10">
        <v>6</v>
      </c>
      <c r="C14" s="236" t="s">
        <v>25</v>
      </c>
      <c r="D14" s="16" t="s">
        <v>432</v>
      </c>
      <c r="E14" s="16" t="s">
        <v>433</v>
      </c>
      <c r="F14" s="16" t="s">
        <v>434</v>
      </c>
      <c r="G14" s="10" t="s">
        <v>29</v>
      </c>
      <c r="H14" s="236" t="s">
        <v>435</v>
      </c>
      <c r="I14" s="12">
        <f>++'[10]PLAN DE ACCION'!I13</f>
        <v>0</v>
      </c>
      <c r="J14" s="13"/>
      <c r="K14" s="12">
        <f>+'[10]PLAN DE ACCION'!J13</f>
        <v>1</v>
      </c>
      <c r="L14" s="13"/>
      <c r="M14" s="12">
        <f>+'[10]PLAN DE ACCION'!K13</f>
        <v>1</v>
      </c>
      <c r="N14" s="12">
        <v>1</v>
      </c>
      <c r="O14" s="12">
        <f>+'[10]PLAN DE ACCION'!L13</f>
        <v>1</v>
      </c>
      <c r="P14" s="13"/>
      <c r="Q14" s="10" t="s">
        <v>30</v>
      </c>
      <c r="R14" s="14"/>
      <c r="S14" s="10"/>
      <c r="T14" s="52">
        <f>+'[10]PLAN DE ACCION'!P13</f>
        <v>0</v>
      </c>
      <c r="U14" s="13"/>
      <c r="V14" s="52">
        <f>+'[10]PLAN DE ACCION'!Q13</f>
        <v>0</v>
      </c>
      <c r="W14" s="13"/>
      <c r="X14" s="52">
        <f>+'[10]PLAN DE ACCION'!R13</f>
        <v>0</v>
      </c>
      <c r="Y14" s="13"/>
      <c r="Z14" s="52">
        <f>+'[10]PLAN DE ACCION'!S13</f>
        <v>0</v>
      </c>
      <c r="AA14" s="13"/>
      <c r="AB14" s="16" t="s">
        <v>436</v>
      </c>
      <c r="AC14" s="298" t="s">
        <v>437</v>
      </c>
    </row>
    <row r="15" spans="2:30" ht="102.6" x14ac:dyDescent="0.3">
      <c r="B15" s="10">
        <v>7</v>
      </c>
      <c r="C15" s="236" t="s">
        <v>35</v>
      </c>
      <c r="D15" s="16" t="s">
        <v>36</v>
      </c>
      <c r="E15" s="16" t="s">
        <v>37</v>
      </c>
      <c r="F15" s="16" t="s">
        <v>38</v>
      </c>
      <c r="G15" s="17" t="s">
        <v>29</v>
      </c>
      <c r="H15" s="18" t="s">
        <v>39</v>
      </c>
      <c r="I15" s="12">
        <f>++'[10]PLAN DE ACCION'!I14</f>
        <v>0</v>
      </c>
      <c r="J15" s="13"/>
      <c r="K15" s="12">
        <f>+'[10]PLAN DE ACCION'!J14</f>
        <v>1</v>
      </c>
      <c r="L15" s="13"/>
      <c r="M15" s="12">
        <f>+'[10]PLAN DE ACCION'!K14</f>
        <v>0</v>
      </c>
      <c r="N15" s="12">
        <v>3</v>
      </c>
      <c r="O15" s="12">
        <f>+'[10]PLAN DE ACCION'!L14</f>
        <v>0</v>
      </c>
      <c r="P15" s="13"/>
      <c r="Q15" s="14"/>
      <c r="R15" s="14"/>
      <c r="S15" s="10" t="s">
        <v>30</v>
      </c>
      <c r="T15" s="52">
        <f>+'[10]PLAN DE ACCION'!P14</f>
        <v>0</v>
      </c>
      <c r="U15" s="13"/>
      <c r="V15" s="52" t="str">
        <f>+'[10]PLAN DE ACCION'!Q14</f>
        <v>$ 28.500.000</v>
      </c>
      <c r="W15" s="13"/>
      <c r="X15" s="52" t="str">
        <f>+'[10]PLAN DE ACCION'!R14</f>
        <v>$ 48.255.000</v>
      </c>
      <c r="Y15" s="13"/>
      <c r="Z15" s="52" t="str">
        <f>+'[10]PLAN DE ACCION'!S14</f>
        <v>$58.398.000</v>
      </c>
      <c r="AA15" s="13"/>
      <c r="AB15" s="16" t="s">
        <v>40</v>
      </c>
      <c r="AC15" s="70" t="s">
        <v>438</v>
      </c>
    </row>
    <row r="16" spans="2:30" ht="72" x14ac:dyDescent="0.3">
      <c r="B16" s="10">
        <v>8</v>
      </c>
      <c r="C16" s="236" t="s">
        <v>35</v>
      </c>
      <c r="D16" s="16" t="s">
        <v>41</v>
      </c>
      <c r="E16" s="19" t="s">
        <v>42</v>
      </c>
      <c r="F16" s="16" t="s">
        <v>43</v>
      </c>
      <c r="G16" s="17" t="s">
        <v>44</v>
      </c>
      <c r="H16" s="236" t="s">
        <v>43</v>
      </c>
      <c r="I16" s="12">
        <f>++'[10]PLAN DE ACCION'!I15</f>
        <v>0</v>
      </c>
      <c r="J16" s="13"/>
      <c r="K16" s="12">
        <f>+'[10]PLAN DE ACCION'!J15</f>
        <v>1</v>
      </c>
      <c r="L16" s="13"/>
      <c r="M16" s="12">
        <f>+'[10]PLAN DE ACCION'!K15</f>
        <v>2</v>
      </c>
      <c r="N16" s="12">
        <v>2</v>
      </c>
      <c r="O16" s="12">
        <f>+'[10]PLAN DE ACCION'!L15</f>
        <v>1</v>
      </c>
      <c r="P16" s="13"/>
      <c r="Q16" s="14"/>
      <c r="R16" s="14"/>
      <c r="S16" s="10" t="s">
        <v>30</v>
      </c>
      <c r="T16" s="52">
        <f>+'[10]PLAN DE ACCION'!P15</f>
        <v>0</v>
      </c>
      <c r="U16" s="13"/>
      <c r="V16" s="52">
        <f>+'[10]PLAN DE ACCION'!Q15</f>
        <v>0</v>
      </c>
      <c r="W16" s="13"/>
      <c r="X16" s="52">
        <f>+'[10]PLAN DE ACCION'!R15</f>
        <v>0</v>
      </c>
      <c r="Y16" s="13"/>
      <c r="Z16" s="52">
        <f>+'[10]PLAN DE ACCION'!S15</f>
        <v>0</v>
      </c>
      <c r="AA16" s="13"/>
      <c r="AB16" s="16" t="s">
        <v>399</v>
      </c>
      <c r="AC16" s="29" t="s">
        <v>439</v>
      </c>
      <c r="AD16" s="298"/>
    </row>
    <row r="17" spans="2:30" ht="57.6" x14ac:dyDescent="0.3">
      <c r="B17" s="10">
        <v>9</v>
      </c>
      <c r="C17" s="236" t="s">
        <v>35</v>
      </c>
      <c r="D17" s="18" t="s">
        <v>45</v>
      </c>
      <c r="E17" s="18" t="s">
        <v>46</v>
      </c>
      <c r="F17" s="18" t="s">
        <v>401</v>
      </c>
      <c r="G17" s="10" t="s">
        <v>29</v>
      </c>
      <c r="H17" s="299" t="s">
        <v>402</v>
      </c>
      <c r="I17" s="12">
        <f>++'[10]PLAN DE ACCION'!I16</f>
        <v>0</v>
      </c>
      <c r="J17" s="13"/>
      <c r="K17" s="12">
        <f>+'[10]PLAN DE ACCION'!J16</f>
        <v>1</v>
      </c>
      <c r="L17" s="13"/>
      <c r="M17" s="12">
        <f>+'[10]PLAN DE ACCION'!K16</f>
        <v>1</v>
      </c>
      <c r="N17" s="12">
        <v>1</v>
      </c>
      <c r="O17" s="12">
        <f>+'[10]PLAN DE ACCION'!L16</f>
        <v>1</v>
      </c>
      <c r="P17" s="13"/>
      <c r="Q17" s="14"/>
      <c r="R17" s="14"/>
      <c r="S17" s="10" t="s">
        <v>30</v>
      </c>
      <c r="T17" s="52">
        <f>+'[10]PLAN DE ACCION'!P16</f>
        <v>0</v>
      </c>
      <c r="U17" s="13"/>
      <c r="V17" s="52">
        <f>+'[10]PLAN DE ACCION'!Q16</f>
        <v>0</v>
      </c>
      <c r="W17" s="13"/>
      <c r="X17" s="52">
        <f>+'[10]PLAN DE ACCION'!R16</f>
        <v>0</v>
      </c>
      <c r="Y17" s="13"/>
      <c r="Z17" s="52">
        <f>+'[10]PLAN DE ACCION'!S16</f>
        <v>0</v>
      </c>
      <c r="AA17" s="13"/>
      <c r="AB17" s="16" t="s">
        <v>40</v>
      </c>
      <c r="AC17" s="29" t="s">
        <v>440</v>
      </c>
      <c r="AD17" s="298"/>
    </row>
    <row r="18" spans="2:30" ht="114" x14ac:dyDescent="0.3">
      <c r="B18" s="10">
        <v>10</v>
      </c>
      <c r="C18" s="82" t="s">
        <v>35</v>
      </c>
      <c r="D18" s="18" t="s">
        <v>204</v>
      </c>
      <c r="E18" s="89" t="s">
        <v>205</v>
      </c>
      <c r="F18" s="22" t="s">
        <v>206</v>
      </c>
      <c r="G18" s="10" t="s">
        <v>29</v>
      </c>
      <c r="H18" s="22" t="s">
        <v>441</v>
      </c>
      <c r="I18" s="12">
        <f>++'[10]PLAN DE ACCION'!I17</f>
        <v>0</v>
      </c>
      <c r="J18" s="13"/>
      <c r="K18" s="12">
        <f>+'[10]PLAN DE ACCION'!J17</f>
        <v>2</v>
      </c>
      <c r="L18" s="13"/>
      <c r="M18" s="12">
        <f>+'[10]PLAN DE ACCION'!K17</f>
        <v>2</v>
      </c>
      <c r="N18" s="12">
        <v>2</v>
      </c>
      <c r="O18" s="12">
        <f>+'[10]PLAN DE ACCION'!L17</f>
        <v>2</v>
      </c>
      <c r="P18" s="13"/>
      <c r="Q18" s="10" t="s">
        <v>30</v>
      </c>
      <c r="R18" s="14"/>
      <c r="S18" s="14"/>
      <c r="T18" s="52">
        <f>+'[10]PLAN DE ACCION'!P17</f>
        <v>0</v>
      </c>
      <c r="U18" s="13"/>
      <c r="V18" s="52">
        <f>+'[10]PLAN DE ACCION'!Q17</f>
        <v>0</v>
      </c>
      <c r="W18" s="13"/>
      <c r="X18" s="52">
        <f>+'[10]PLAN DE ACCION'!R17</f>
        <v>0</v>
      </c>
      <c r="Y18" s="13"/>
      <c r="Z18" s="52">
        <f>+'[10]PLAN DE ACCION'!S17</f>
        <v>0</v>
      </c>
      <c r="AA18" s="13"/>
      <c r="AB18" s="18" t="s">
        <v>208</v>
      </c>
      <c r="AC18" s="300" t="s">
        <v>442</v>
      </c>
      <c r="AD18" s="298"/>
    </row>
    <row r="19" spans="2:30" ht="72" x14ac:dyDescent="0.3">
      <c r="B19" s="10">
        <v>11</v>
      </c>
      <c r="C19" s="236" t="s">
        <v>25</v>
      </c>
      <c r="D19" s="18" t="s">
        <v>210</v>
      </c>
      <c r="E19" s="18" t="s">
        <v>211</v>
      </c>
      <c r="F19" s="23" t="s">
        <v>212</v>
      </c>
      <c r="G19" s="10" t="s">
        <v>29</v>
      </c>
      <c r="H19" s="23" t="s">
        <v>213</v>
      </c>
      <c r="I19" s="12">
        <f>++'[10]PLAN DE ACCION'!I18</f>
        <v>0</v>
      </c>
      <c r="J19" s="13"/>
      <c r="K19" s="12">
        <f>+'[10]PLAN DE ACCION'!J18</f>
        <v>4</v>
      </c>
      <c r="L19" s="13"/>
      <c r="M19" s="12">
        <f>+'[10]PLAN DE ACCION'!K18</f>
        <v>4</v>
      </c>
      <c r="N19" s="12">
        <v>4</v>
      </c>
      <c r="O19" s="12">
        <f>+'[10]PLAN DE ACCION'!L18</f>
        <v>4</v>
      </c>
      <c r="P19" s="13"/>
      <c r="Q19" s="10"/>
      <c r="R19" s="10" t="s">
        <v>30</v>
      </c>
      <c r="S19" s="10"/>
      <c r="T19" s="52">
        <f>+'[10]PLAN DE ACCION'!P18</f>
        <v>0</v>
      </c>
      <c r="U19" s="13"/>
      <c r="V19" s="52">
        <f>+'[10]PLAN DE ACCION'!Q18</f>
        <v>0</v>
      </c>
      <c r="W19" s="13"/>
      <c r="X19" s="52">
        <f>+'[10]PLAN DE ACCION'!R18</f>
        <v>0</v>
      </c>
      <c r="Y19" s="13"/>
      <c r="Z19" s="52">
        <f>+'[10]PLAN DE ACCION'!S18</f>
        <v>0</v>
      </c>
      <c r="AA19" s="13"/>
      <c r="AB19" s="18" t="s">
        <v>208</v>
      </c>
      <c r="AC19" s="70" t="s">
        <v>443</v>
      </c>
      <c r="AD19" s="298"/>
    </row>
    <row r="20" spans="2:30" ht="68.400000000000006" x14ac:dyDescent="0.3">
      <c r="B20" s="10">
        <v>12</v>
      </c>
      <c r="C20" s="236" t="s">
        <v>215</v>
      </c>
      <c r="D20" s="16" t="s">
        <v>389</v>
      </c>
      <c r="E20" s="16" t="s">
        <v>390</v>
      </c>
      <c r="F20" s="16" t="s">
        <v>391</v>
      </c>
      <c r="G20" s="10" t="s">
        <v>29</v>
      </c>
      <c r="H20" s="236" t="s">
        <v>392</v>
      </c>
      <c r="I20" s="12">
        <f>++'[10]PLAN DE ACCION'!I19</f>
        <v>0</v>
      </c>
      <c r="J20" s="13"/>
      <c r="K20" s="12">
        <f>+'[10]PLAN DE ACCION'!J19</f>
        <v>1</v>
      </c>
      <c r="L20" s="13"/>
      <c r="M20" s="12">
        <f>+'[10]PLAN DE ACCION'!K19</f>
        <v>1</v>
      </c>
      <c r="N20" s="12">
        <v>2</v>
      </c>
      <c r="O20" s="12">
        <f>+'[10]PLAN DE ACCION'!L19</f>
        <v>1</v>
      </c>
      <c r="P20" s="13"/>
      <c r="Q20" s="14"/>
      <c r="R20" s="14"/>
      <c r="S20" s="10" t="s">
        <v>30</v>
      </c>
      <c r="T20" s="52">
        <f>+'[10]PLAN DE ACCION'!P19</f>
        <v>0</v>
      </c>
      <c r="U20" s="13"/>
      <c r="V20" s="52">
        <f>+'[10]PLAN DE ACCION'!Q19</f>
        <v>23080000</v>
      </c>
      <c r="W20" s="13"/>
      <c r="X20" s="52">
        <f>+'[10]PLAN DE ACCION'!R19</f>
        <v>23772400</v>
      </c>
      <c r="Y20" s="13"/>
      <c r="Z20" s="52">
        <f>+'[10]PLAN DE ACCION'!S19</f>
        <v>24485572</v>
      </c>
      <c r="AA20" s="13"/>
      <c r="AB20" s="16" t="s">
        <v>393</v>
      </c>
      <c r="AC20" s="300" t="s">
        <v>444</v>
      </c>
    </row>
    <row r="21" spans="2:30" ht="91.2" x14ac:dyDescent="0.3">
      <c r="B21" s="10">
        <v>13</v>
      </c>
      <c r="C21" s="236" t="s">
        <v>215</v>
      </c>
      <c r="D21" s="16" t="s">
        <v>445</v>
      </c>
      <c r="E21" s="16" t="s">
        <v>446</v>
      </c>
      <c r="F21" s="18" t="s">
        <v>447</v>
      </c>
      <c r="G21" s="10" t="s">
        <v>29</v>
      </c>
      <c r="H21" s="236" t="s">
        <v>435</v>
      </c>
      <c r="I21" s="12">
        <f>++'[10]PLAN DE ACCION'!I20</f>
        <v>0</v>
      </c>
      <c r="J21" s="13"/>
      <c r="K21" s="12">
        <v>2</v>
      </c>
      <c r="L21" s="13"/>
      <c r="M21" s="12">
        <v>2</v>
      </c>
      <c r="N21" s="12">
        <v>2</v>
      </c>
      <c r="O21" s="12">
        <v>2</v>
      </c>
      <c r="P21" s="13"/>
      <c r="Q21" s="14"/>
      <c r="R21" s="14"/>
      <c r="S21" s="10" t="s">
        <v>30</v>
      </c>
      <c r="T21" s="52">
        <f>+'[10]PLAN DE ACCION'!P20</f>
        <v>0</v>
      </c>
      <c r="U21" s="13"/>
      <c r="V21" s="52">
        <f>+'[10]PLAN DE ACCION'!Q20</f>
        <v>11540000</v>
      </c>
      <c r="W21" s="13"/>
      <c r="X21" s="52">
        <f>+'[10]PLAN DE ACCION'!R20</f>
        <v>11886200</v>
      </c>
      <c r="Y21" s="13"/>
      <c r="Z21" s="52">
        <f>+'[10]PLAN DE ACCION'!S20</f>
        <v>12242786</v>
      </c>
      <c r="AA21" s="13"/>
      <c r="AB21" s="19" t="s">
        <v>448</v>
      </c>
      <c r="AC21" s="300" t="s">
        <v>449</v>
      </c>
      <c r="AD21" s="298"/>
    </row>
    <row r="22" spans="2:30" ht="68.400000000000006" x14ac:dyDescent="0.3">
      <c r="B22" s="10">
        <v>14</v>
      </c>
      <c r="C22" s="236" t="s">
        <v>215</v>
      </c>
      <c r="D22" s="16" t="s">
        <v>450</v>
      </c>
      <c r="E22" s="16" t="s">
        <v>451</v>
      </c>
      <c r="F22" s="16" t="s">
        <v>452</v>
      </c>
      <c r="G22" s="10" t="s">
        <v>44</v>
      </c>
      <c r="H22" s="236" t="s">
        <v>453</v>
      </c>
      <c r="I22" s="12">
        <f>++'[10]PLAN DE ACCION'!I21</f>
        <v>0</v>
      </c>
      <c r="J22" s="13"/>
      <c r="K22" s="12">
        <f>+'[10]PLAN DE ACCION'!J21</f>
        <v>1</v>
      </c>
      <c r="L22" s="13"/>
      <c r="M22" s="12">
        <f>+'[10]PLAN DE ACCION'!K21</f>
        <v>1</v>
      </c>
      <c r="N22" s="12">
        <v>1</v>
      </c>
      <c r="O22" s="12">
        <f>+'[10]PLAN DE ACCION'!L21</f>
        <v>1</v>
      </c>
      <c r="P22" s="13"/>
      <c r="Q22" s="14"/>
      <c r="R22" s="10" t="s">
        <v>30</v>
      </c>
      <c r="S22" s="10"/>
      <c r="T22" s="52">
        <f>+'[10]PLAN DE ACCION'!P21</f>
        <v>0</v>
      </c>
      <c r="U22" s="13"/>
      <c r="V22" s="52">
        <f>+'[10]PLAN DE ACCION'!Q21</f>
        <v>0</v>
      </c>
      <c r="W22" s="13"/>
      <c r="X22" s="52">
        <f>+'[10]PLAN DE ACCION'!R21</f>
        <v>0</v>
      </c>
      <c r="Y22" s="13"/>
      <c r="Z22" s="52">
        <f>+'[10]PLAN DE ACCION'!S21</f>
        <v>0</v>
      </c>
      <c r="AA22" s="13"/>
      <c r="AB22" s="19" t="s">
        <v>448</v>
      </c>
      <c r="AC22" s="54" t="s">
        <v>454</v>
      </c>
      <c r="AD22" s="298"/>
    </row>
    <row r="23" spans="2:30" ht="68.400000000000006" x14ac:dyDescent="0.3">
      <c r="B23" s="10">
        <v>15</v>
      </c>
      <c r="C23" s="236" t="s">
        <v>215</v>
      </c>
      <c r="D23" s="18" t="s">
        <v>455</v>
      </c>
      <c r="E23" s="18" t="s">
        <v>456</v>
      </c>
      <c r="F23" s="18" t="s">
        <v>457</v>
      </c>
      <c r="G23" s="10" t="s">
        <v>29</v>
      </c>
      <c r="H23" s="23" t="s">
        <v>458</v>
      </c>
      <c r="I23" s="12">
        <f>++'[10]PLAN DE ACCION'!I22</f>
        <v>0</v>
      </c>
      <c r="J23" s="13"/>
      <c r="K23" s="12">
        <f>+'[10]PLAN DE ACCION'!J22</f>
        <v>1</v>
      </c>
      <c r="L23" s="13"/>
      <c r="M23" s="12">
        <f>+'[10]PLAN DE ACCION'!K22</f>
        <v>1</v>
      </c>
      <c r="N23" s="12">
        <v>1</v>
      </c>
      <c r="O23" s="12">
        <f>+'[10]PLAN DE ACCION'!L22</f>
        <v>1</v>
      </c>
      <c r="P23" s="13"/>
      <c r="Q23" s="10"/>
      <c r="R23" s="10" t="s">
        <v>30</v>
      </c>
      <c r="S23" s="10"/>
      <c r="T23" s="52">
        <f>+'[10]PLAN DE ACCION'!P22</f>
        <v>0</v>
      </c>
      <c r="U23" s="13"/>
      <c r="V23" s="52">
        <f>+'[10]PLAN DE ACCION'!Q22</f>
        <v>0</v>
      </c>
      <c r="W23" s="13"/>
      <c r="X23" s="52">
        <f>+'[10]PLAN DE ACCION'!R22</f>
        <v>0</v>
      </c>
      <c r="Y23" s="13"/>
      <c r="Z23" s="52">
        <f>+'[10]PLAN DE ACCION'!S22</f>
        <v>0</v>
      </c>
      <c r="AA23" s="13"/>
      <c r="AB23" s="19" t="s">
        <v>448</v>
      </c>
      <c r="AC23" s="20" t="s">
        <v>459</v>
      </c>
      <c r="AD23" s="298"/>
    </row>
    <row r="24" spans="2:30" ht="100.8" x14ac:dyDescent="0.3">
      <c r="B24" s="10">
        <v>16</v>
      </c>
      <c r="C24" s="236" t="s">
        <v>215</v>
      </c>
      <c r="D24" s="18" t="s">
        <v>460</v>
      </c>
      <c r="E24" s="18" t="s">
        <v>461</v>
      </c>
      <c r="F24" s="18" t="s">
        <v>462</v>
      </c>
      <c r="G24" s="10" t="s">
        <v>29</v>
      </c>
      <c r="H24" s="23" t="s">
        <v>463</v>
      </c>
      <c r="I24" s="12">
        <f>++'[10]PLAN DE ACCION'!I23</f>
        <v>0</v>
      </c>
      <c r="J24" s="13"/>
      <c r="K24" s="12">
        <f>+'[10]PLAN DE ACCION'!J23</f>
        <v>1</v>
      </c>
      <c r="L24" s="13"/>
      <c r="M24" s="12">
        <f>+'[10]PLAN DE ACCION'!K23</f>
        <v>1</v>
      </c>
      <c r="N24" s="12">
        <v>1</v>
      </c>
      <c r="O24" s="12">
        <f>+'[10]PLAN DE ACCION'!L23</f>
        <v>1</v>
      </c>
      <c r="P24" s="13"/>
      <c r="Q24" s="10"/>
      <c r="R24" s="10" t="s">
        <v>30</v>
      </c>
      <c r="S24" s="14"/>
      <c r="T24" s="52">
        <f>+'[10]PLAN DE ACCION'!P23</f>
        <v>0</v>
      </c>
      <c r="U24" s="13"/>
      <c r="V24" s="52">
        <f>+'[10]PLAN DE ACCION'!Q23</f>
        <v>0</v>
      </c>
      <c r="W24" s="13"/>
      <c r="X24" s="52">
        <f>+'[10]PLAN DE ACCION'!R23</f>
        <v>0</v>
      </c>
      <c r="Y24" s="13"/>
      <c r="Z24" s="52">
        <f>+'[10]PLAN DE ACCION'!S23</f>
        <v>0</v>
      </c>
      <c r="AA24" s="13"/>
      <c r="AB24" s="19" t="s">
        <v>448</v>
      </c>
      <c r="AC24" s="20" t="s">
        <v>464</v>
      </c>
      <c r="AD24" s="298"/>
    </row>
    <row r="25" spans="2:30" ht="68.400000000000006" x14ac:dyDescent="0.3">
      <c r="B25" s="10">
        <v>17</v>
      </c>
      <c r="C25" s="18" t="s">
        <v>215</v>
      </c>
      <c r="D25" s="18" t="s">
        <v>465</v>
      </c>
      <c r="E25" s="18" t="s">
        <v>466</v>
      </c>
      <c r="F25" s="18" t="s">
        <v>467</v>
      </c>
      <c r="G25" s="10" t="s">
        <v>29</v>
      </c>
      <c r="H25" s="18" t="s">
        <v>468</v>
      </c>
      <c r="I25" s="12">
        <f>++'[10]PLAN DE ACCION'!I24</f>
        <v>17</v>
      </c>
      <c r="J25" s="13"/>
      <c r="K25" s="12">
        <f>+'[10]PLAN DE ACCION'!J24</f>
        <v>17</v>
      </c>
      <c r="L25" s="13"/>
      <c r="M25" s="12">
        <f>+'[10]PLAN DE ACCION'!K24</f>
        <v>17</v>
      </c>
      <c r="N25" s="12">
        <v>17</v>
      </c>
      <c r="O25" s="12">
        <f>+'[10]PLAN DE ACCION'!L24</f>
        <v>17</v>
      </c>
      <c r="P25" s="13"/>
      <c r="Q25" s="14"/>
      <c r="R25" s="10"/>
      <c r="S25" s="10" t="s">
        <v>30</v>
      </c>
      <c r="T25" s="52">
        <f>+'[10]PLAN DE ACCION'!P24</f>
        <v>0</v>
      </c>
      <c r="U25" s="13"/>
      <c r="V25" s="52">
        <f>+'[10]PLAN DE ACCION'!Q24</f>
        <v>11540000</v>
      </c>
      <c r="W25" s="13"/>
      <c r="X25" s="52">
        <f>+'[10]PLAN DE ACCION'!R24</f>
        <v>11886200</v>
      </c>
      <c r="Y25" s="13"/>
      <c r="Z25" s="52">
        <f>+'[10]PLAN DE ACCION'!S24</f>
        <v>12242786</v>
      </c>
      <c r="AA25" s="13"/>
      <c r="AB25" s="294" t="s">
        <v>414</v>
      </c>
      <c r="AC25" s="300" t="s">
        <v>469</v>
      </c>
      <c r="AD25" s="298"/>
    </row>
    <row r="26" spans="2:30" ht="114" x14ac:dyDescent="0.3">
      <c r="B26" s="21">
        <v>18</v>
      </c>
      <c r="C26" s="22" t="s">
        <v>215</v>
      </c>
      <c r="D26" s="22" t="s">
        <v>470</v>
      </c>
      <c r="E26" s="22" t="s">
        <v>471</v>
      </c>
      <c r="F26" s="22" t="s">
        <v>472</v>
      </c>
      <c r="G26" s="21" t="s">
        <v>29</v>
      </c>
      <c r="H26" s="22" t="s">
        <v>473</v>
      </c>
      <c r="I26" s="12">
        <f>++'[10]PLAN DE ACCION'!I25</f>
        <v>0</v>
      </c>
      <c r="J26" s="13"/>
      <c r="K26" s="12">
        <f>+'[10]PLAN DE ACCION'!J25</f>
        <v>17</v>
      </c>
      <c r="L26" s="13"/>
      <c r="M26" s="12">
        <f>+'[10]PLAN DE ACCION'!K25</f>
        <v>17</v>
      </c>
      <c r="N26" s="12">
        <v>17</v>
      </c>
      <c r="O26" s="12">
        <f>+'[10]PLAN DE ACCION'!L25</f>
        <v>17</v>
      </c>
      <c r="P26" s="13"/>
      <c r="Q26" s="24"/>
      <c r="R26" s="21"/>
      <c r="S26" s="21" t="s">
        <v>30</v>
      </c>
      <c r="T26" s="52">
        <f>+'[10]PLAN DE ACCION'!P25</f>
        <v>0</v>
      </c>
      <c r="U26" s="13"/>
      <c r="V26" s="52">
        <f>+'[10]PLAN DE ACCION'!Q25</f>
        <v>11540000</v>
      </c>
      <c r="W26" s="13"/>
      <c r="X26" s="52">
        <f>+'[10]PLAN DE ACCION'!R25</f>
        <v>11886200</v>
      </c>
      <c r="Y26" s="13"/>
      <c r="Z26" s="52">
        <f>+'[10]PLAN DE ACCION'!S25</f>
        <v>12242786</v>
      </c>
      <c r="AA26" s="13"/>
      <c r="AB26" s="294" t="s">
        <v>414</v>
      </c>
      <c r="AC26" s="300" t="s">
        <v>474</v>
      </c>
      <c r="AD26" s="298"/>
    </row>
    <row r="27" spans="2:30" ht="125.4" x14ac:dyDescent="0.3">
      <c r="B27" s="10">
        <v>19</v>
      </c>
      <c r="C27" s="236" t="s">
        <v>222</v>
      </c>
      <c r="D27" s="16" t="s">
        <v>475</v>
      </c>
      <c r="E27" s="16" t="s">
        <v>476</v>
      </c>
      <c r="F27" s="16" t="s">
        <v>477</v>
      </c>
      <c r="G27" s="10" t="s">
        <v>44</v>
      </c>
      <c r="H27" s="236" t="s">
        <v>478</v>
      </c>
      <c r="I27" s="12">
        <f>++'[10]PLAN DE ACCION'!I26</f>
        <v>0</v>
      </c>
      <c r="J27" s="13"/>
      <c r="K27" s="12">
        <f>+'[10]PLAN DE ACCION'!J26</f>
        <v>1</v>
      </c>
      <c r="L27" s="13"/>
      <c r="M27" s="12">
        <f>+'[10]PLAN DE ACCION'!K26</f>
        <v>0</v>
      </c>
      <c r="N27" s="13"/>
      <c r="O27" s="12">
        <f>+'[10]PLAN DE ACCION'!L26</f>
        <v>0</v>
      </c>
      <c r="P27" s="13"/>
      <c r="Q27" s="14"/>
      <c r="R27" s="14"/>
      <c r="S27" s="10" t="s">
        <v>30</v>
      </c>
      <c r="T27" s="52">
        <f>+'[10]PLAN DE ACCION'!P26</f>
        <v>30000000</v>
      </c>
      <c r="U27" s="13"/>
      <c r="V27" s="52">
        <f>+'[10]PLAN DE ACCION'!Q26</f>
        <v>40000000</v>
      </c>
      <c r="W27" s="13"/>
      <c r="X27" s="52">
        <f>+'[10]PLAN DE ACCION'!R26</f>
        <v>60000000</v>
      </c>
      <c r="Y27" s="13"/>
      <c r="Z27" s="52">
        <f>+'[10]PLAN DE ACCION'!S26</f>
        <v>93000000</v>
      </c>
      <c r="AA27" s="13"/>
      <c r="AB27" s="16" t="s">
        <v>436</v>
      </c>
      <c r="AC27" s="20" t="s">
        <v>479</v>
      </c>
      <c r="AD27" s="298"/>
    </row>
    <row r="28" spans="2:30" ht="91.2" x14ac:dyDescent="0.3">
      <c r="B28" s="10">
        <v>20</v>
      </c>
      <c r="C28" s="236" t="s">
        <v>222</v>
      </c>
      <c r="D28" s="16" t="s">
        <v>480</v>
      </c>
      <c r="E28" s="16" t="s">
        <v>481</v>
      </c>
      <c r="F28" s="16" t="s">
        <v>482</v>
      </c>
      <c r="G28" s="10" t="s">
        <v>44</v>
      </c>
      <c r="H28" s="236" t="s">
        <v>483</v>
      </c>
      <c r="I28" s="12">
        <f>++'[10]PLAN DE ACCION'!I27</f>
        <v>0</v>
      </c>
      <c r="J28" s="13"/>
      <c r="K28" s="12">
        <f>+'[10]PLAN DE ACCION'!J27</f>
        <v>4</v>
      </c>
      <c r="L28" s="13"/>
      <c r="M28" s="12">
        <f>+'[10]PLAN DE ACCION'!K27</f>
        <v>4</v>
      </c>
      <c r="N28" s="12">
        <v>4</v>
      </c>
      <c r="O28" s="12">
        <f>+'[10]PLAN DE ACCION'!L27</f>
        <v>4</v>
      </c>
      <c r="P28" s="13"/>
      <c r="Q28" s="14"/>
      <c r="R28" s="14"/>
      <c r="S28" s="10" t="s">
        <v>30</v>
      </c>
      <c r="T28" s="52">
        <f>+'[10]PLAN DE ACCION'!P27</f>
        <v>0</v>
      </c>
      <c r="U28" s="13"/>
      <c r="V28" s="52">
        <f>+'[10]PLAN DE ACCION'!Q27</f>
        <v>0</v>
      </c>
      <c r="W28" s="13"/>
      <c r="X28" s="52">
        <f>+'[10]PLAN DE ACCION'!R27</f>
        <v>0</v>
      </c>
      <c r="Y28" s="13"/>
      <c r="Z28" s="52">
        <f>+'[10]PLAN DE ACCION'!S27</f>
        <v>0</v>
      </c>
      <c r="AA28" s="13"/>
      <c r="AB28" s="16" t="s">
        <v>484</v>
      </c>
      <c r="AC28" s="300" t="s">
        <v>485</v>
      </c>
      <c r="AD28" s="298"/>
    </row>
    <row r="29" spans="2:30" ht="79.8" x14ac:dyDescent="0.3">
      <c r="B29" s="10">
        <v>21</v>
      </c>
      <c r="C29" s="236" t="s">
        <v>222</v>
      </c>
      <c r="D29" s="16" t="s">
        <v>486</v>
      </c>
      <c r="E29" s="16" t="s">
        <v>487</v>
      </c>
      <c r="F29" s="16" t="s">
        <v>488</v>
      </c>
      <c r="G29" s="10" t="s">
        <v>29</v>
      </c>
      <c r="H29" s="236" t="s">
        <v>489</v>
      </c>
      <c r="I29" s="12">
        <f>++'[10]PLAN DE ACCION'!I28</f>
        <v>0</v>
      </c>
      <c r="J29" s="13"/>
      <c r="K29" s="12">
        <f>+'[10]PLAN DE ACCION'!J28</f>
        <v>2</v>
      </c>
      <c r="L29" s="13"/>
      <c r="M29" s="12">
        <f>+'[10]PLAN DE ACCION'!K28</f>
        <v>2</v>
      </c>
      <c r="N29" s="12">
        <v>2</v>
      </c>
      <c r="O29" s="12">
        <f>+'[10]PLAN DE ACCION'!L28</f>
        <v>2</v>
      </c>
      <c r="P29" s="13"/>
      <c r="Q29" s="14"/>
      <c r="R29" s="14"/>
      <c r="S29" s="10" t="s">
        <v>30</v>
      </c>
      <c r="T29" s="52">
        <f>+'[10]PLAN DE ACCION'!P28</f>
        <v>0</v>
      </c>
      <c r="U29" s="13"/>
      <c r="V29" s="52">
        <f>+'[10]PLAN DE ACCION'!Q28</f>
        <v>0</v>
      </c>
      <c r="W29" s="13"/>
      <c r="X29" s="52">
        <f>+'[10]PLAN DE ACCION'!R28</f>
        <v>0</v>
      </c>
      <c r="Y29" s="13"/>
      <c r="Z29" s="52">
        <f>+'[10]PLAN DE ACCION'!S28</f>
        <v>0</v>
      </c>
      <c r="AA29" s="13"/>
      <c r="AB29" s="16" t="s">
        <v>490</v>
      </c>
      <c r="AC29" s="300" t="s">
        <v>491</v>
      </c>
      <c r="AD29" s="298"/>
    </row>
    <row r="30" spans="2:30" ht="72" x14ac:dyDescent="0.3">
      <c r="B30" s="21">
        <v>22</v>
      </c>
      <c r="C30" s="18" t="s">
        <v>297</v>
      </c>
      <c r="D30" s="18" t="s">
        <v>492</v>
      </c>
      <c r="E30" s="18" t="s">
        <v>493</v>
      </c>
      <c r="F30" s="22" t="s">
        <v>48</v>
      </c>
      <c r="G30" s="21" t="s">
        <v>29</v>
      </c>
      <c r="H30" s="23" t="s">
        <v>49</v>
      </c>
      <c r="I30" s="12">
        <f>++'[10]PLAN DE ACCION'!I29</f>
        <v>0</v>
      </c>
      <c r="J30" s="13"/>
      <c r="K30" s="12">
        <f>+'[10]PLAN DE ACCION'!J29</f>
        <v>1</v>
      </c>
      <c r="L30" s="13"/>
      <c r="M30" s="12">
        <f>+'[10]PLAN DE ACCION'!K29</f>
        <v>1</v>
      </c>
      <c r="N30" s="12">
        <v>1</v>
      </c>
      <c r="O30" s="12">
        <f>+'[10]PLAN DE ACCION'!L29</f>
        <v>1</v>
      </c>
      <c r="P30" s="13"/>
      <c r="Q30" s="21"/>
      <c r="R30" s="21" t="s">
        <v>30</v>
      </c>
      <c r="S30" s="24"/>
      <c r="T30" s="52">
        <f>+'[10]PLAN DE ACCION'!P29</f>
        <v>0</v>
      </c>
      <c r="U30" s="13"/>
      <c r="V30" s="52">
        <f>+'[10]PLAN DE ACCION'!Q29</f>
        <v>33600000</v>
      </c>
      <c r="W30" s="13"/>
      <c r="X30" s="52">
        <f>+'[10]PLAN DE ACCION'!R29</f>
        <v>34608000</v>
      </c>
      <c r="Y30" s="13"/>
      <c r="Z30" s="52">
        <f>+'[10]PLAN DE ACCION'!S29</f>
        <v>35646240</v>
      </c>
      <c r="AA30" s="13"/>
      <c r="AB30" s="25" t="s">
        <v>430</v>
      </c>
      <c r="AC30" s="29" t="s">
        <v>494</v>
      </c>
      <c r="AD30" s="298"/>
    </row>
    <row r="31" spans="2:30" ht="100.8" x14ac:dyDescent="0.3">
      <c r="B31" s="10">
        <v>23</v>
      </c>
      <c r="C31" s="236" t="s">
        <v>297</v>
      </c>
      <c r="D31" s="16" t="s">
        <v>50</v>
      </c>
      <c r="E31" s="16" t="s">
        <v>51</v>
      </c>
      <c r="F31" s="16" t="s">
        <v>52</v>
      </c>
      <c r="G31" s="17" t="s">
        <v>29</v>
      </c>
      <c r="H31" s="18" t="s">
        <v>53</v>
      </c>
      <c r="I31" s="12">
        <f>++'[10]PLAN DE ACCION'!I30</f>
        <v>0</v>
      </c>
      <c r="J31" s="13"/>
      <c r="K31" s="12">
        <f>+'[10]PLAN DE ACCION'!J30</f>
        <v>1</v>
      </c>
      <c r="L31" s="13"/>
      <c r="M31" s="12">
        <f>+'[10]PLAN DE ACCION'!K30</f>
        <v>1</v>
      </c>
      <c r="N31" s="13"/>
      <c r="O31" s="12">
        <f>+'[10]PLAN DE ACCION'!L30</f>
        <v>1</v>
      </c>
      <c r="P31" s="13"/>
      <c r="Q31" s="14"/>
      <c r="R31" s="14"/>
      <c r="S31" s="10" t="s">
        <v>30</v>
      </c>
      <c r="T31" s="52">
        <f>+'[10]PLAN DE ACCION'!P30</f>
        <v>0</v>
      </c>
      <c r="U31" s="13"/>
      <c r="V31" s="52">
        <f>+'[10]PLAN DE ACCION'!Q30</f>
        <v>2800000</v>
      </c>
      <c r="W31" s="13"/>
      <c r="X31" s="52">
        <f>+'[10]PLAN DE ACCION'!R30</f>
        <v>2884000</v>
      </c>
      <c r="Y31" s="13"/>
      <c r="Z31" s="52">
        <f>+'[10]PLAN DE ACCION'!S30</f>
        <v>2970520</v>
      </c>
      <c r="AA31" s="13"/>
      <c r="AB31" s="25" t="s">
        <v>430</v>
      </c>
      <c r="AC31" s="29" t="s">
        <v>495</v>
      </c>
      <c r="AD31" s="298"/>
    </row>
    <row r="32" spans="2:30" ht="91.2" x14ac:dyDescent="0.3">
      <c r="B32" s="10">
        <v>24</v>
      </c>
      <c r="C32" s="236" t="s">
        <v>297</v>
      </c>
      <c r="D32" s="16" t="s">
        <v>31</v>
      </c>
      <c r="E32" s="16" t="s">
        <v>32</v>
      </c>
      <c r="F32" s="16" t="s">
        <v>33</v>
      </c>
      <c r="G32" s="10" t="s">
        <v>29</v>
      </c>
      <c r="H32" s="19" t="s">
        <v>496</v>
      </c>
      <c r="I32" s="12">
        <f>++'[10]PLAN DE ACCION'!I31</f>
        <v>0</v>
      </c>
      <c r="J32" s="13"/>
      <c r="K32" s="12">
        <f>+'[10]PLAN DE ACCION'!J31</f>
        <v>1</v>
      </c>
      <c r="L32" s="13"/>
      <c r="M32" s="12">
        <f>+'[10]PLAN DE ACCION'!K31</f>
        <v>1</v>
      </c>
      <c r="N32" s="13"/>
      <c r="O32" s="12">
        <f>+'[10]PLAN DE ACCION'!L31</f>
        <v>1</v>
      </c>
      <c r="P32" s="13"/>
      <c r="Q32" s="14"/>
      <c r="R32" s="14"/>
      <c r="S32" s="10" t="s">
        <v>30</v>
      </c>
      <c r="T32" s="52">
        <f>+'[10]PLAN DE ACCION'!P31</f>
        <v>0</v>
      </c>
      <c r="U32" s="13"/>
      <c r="V32" s="52">
        <f>+'[10]PLAN DE ACCION'!Q31</f>
        <v>2800000</v>
      </c>
      <c r="W32" s="13"/>
      <c r="X32" s="52">
        <f>+'[10]PLAN DE ACCION'!R31</f>
        <v>2884000</v>
      </c>
      <c r="Y32" s="13"/>
      <c r="Z32" s="52">
        <f>+'[10]PLAN DE ACCION'!S31</f>
        <v>2970520</v>
      </c>
      <c r="AA32" s="13"/>
      <c r="AB32" s="25" t="s">
        <v>430</v>
      </c>
      <c r="AC32" s="296" t="s">
        <v>497</v>
      </c>
      <c r="AD32" s="298"/>
    </row>
  </sheetData>
  <mergeCells count="23">
    <mergeCell ref="V7:W7"/>
    <mergeCell ref="X7:Y7"/>
    <mergeCell ref="Z7:AA7"/>
    <mergeCell ref="I6:O6"/>
    <mergeCell ref="Q6:AA6"/>
    <mergeCell ref="AB6:AB8"/>
    <mergeCell ref="AC6:AC8"/>
    <mergeCell ref="I7:J7"/>
    <mergeCell ref="K7:L7"/>
    <mergeCell ref="M7:N7"/>
    <mergeCell ref="O7:P7"/>
    <mergeCell ref="Q7:S7"/>
    <mergeCell ref="T7:U7"/>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36"/>
  <sheetViews>
    <sheetView topLeftCell="T1" workbookViewId="0">
      <selection activeCell="AB9" sqref="AB9"/>
    </sheetView>
  </sheetViews>
  <sheetFormatPr baseColWidth="10" defaultRowHeight="14.4" x14ac:dyDescent="0.3"/>
  <cols>
    <col min="1" max="1" width="1.88671875" customWidth="1"/>
    <col min="2" max="2" width="5.88671875" customWidth="1"/>
    <col min="3" max="3" width="28.88671875" customWidth="1"/>
    <col min="4" max="4" width="21" customWidth="1"/>
    <col min="5" max="5" width="20.10937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8671875" customWidth="1"/>
    <col min="30" max="30" width="28.44140625" customWidth="1"/>
  </cols>
  <sheetData>
    <row r="1" spans="2:30" ht="15.6" x14ac:dyDescent="0.3">
      <c r="E1" s="237"/>
      <c r="F1" s="238" t="s">
        <v>0</v>
      </c>
      <c r="G1" s="238"/>
      <c r="H1" s="238"/>
      <c r="I1" s="238"/>
      <c r="J1" s="238"/>
      <c r="K1" s="238"/>
      <c r="L1" s="238"/>
      <c r="M1" s="238"/>
      <c r="N1" s="238"/>
      <c r="O1" s="238"/>
      <c r="P1" s="238"/>
      <c r="Q1" s="238"/>
      <c r="R1" s="238"/>
      <c r="S1" s="238"/>
      <c r="T1" s="1" t="s">
        <v>1</v>
      </c>
      <c r="U1" s="1" t="s">
        <v>2</v>
      </c>
    </row>
    <row r="2" spans="2:30" x14ac:dyDescent="0.3">
      <c r="E2" s="237"/>
      <c r="F2" s="239" t="s">
        <v>3</v>
      </c>
      <c r="G2" s="239"/>
      <c r="H2" s="239"/>
      <c r="I2" s="239"/>
      <c r="J2" s="239"/>
      <c r="K2" s="239"/>
      <c r="L2" s="239"/>
      <c r="M2" s="239"/>
      <c r="N2" s="239"/>
      <c r="O2" s="239"/>
      <c r="P2" s="239"/>
      <c r="Q2" s="239"/>
      <c r="R2" s="239"/>
      <c r="S2" s="239"/>
      <c r="T2" s="2" t="s">
        <v>4</v>
      </c>
      <c r="U2" s="3">
        <v>1</v>
      </c>
    </row>
    <row r="3" spans="2:30" x14ac:dyDescent="0.3">
      <c r="E3" s="237"/>
      <c r="F3" s="239"/>
      <c r="G3" s="239"/>
      <c r="H3" s="239"/>
      <c r="I3" s="239"/>
      <c r="J3" s="239"/>
      <c r="K3" s="239"/>
      <c r="L3" s="239"/>
      <c r="M3" s="239"/>
      <c r="N3" s="239"/>
      <c r="O3" s="239"/>
      <c r="P3" s="239"/>
      <c r="Q3" s="239"/>
      <c r="R3" s="239"/>
      <c r="S3" s="239"/>
      <c r="T3" s="2" t="s">
        <v>5</v>
      </c>
      <c r="U3" s="4">
        <v>44651</v>
      </c>
    </row>
    <row r="4" spans="2:30"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row>
    <row r="9" spans="2:30" ht="218.4" x14ac:dyDescent="0.3">
      <c r="B9" s="10">
        <v>1</v>
      </c>
      <c r="C9" s="18" t="s">
        <v>25</v>
      </c>
      <c r="D9" s="18" t="s">
        <v>308</v>
      </c>
      <c r="E9" s="18" t="s">
        <v>309</v>
      </c>
      <c r="F9" s="18" t="s">
        <v>310</v>
      </c>
      <c r="G9" s="10" t="s">
        <v>29</v>
      </c>
      <c r="H9" s="18" t="s">
        <v>311</v>
      </c>
      <c r="I9" s="12">
        <f>+'[3]PLAN DE ACCION'!I8</f>
        <v>30</v>
      </c>
      <c r="J9" s="12"/>
      <c r="K9" s="12">
        <f>+'[3]PLAN DE ACCION'!J8</f>
        <v>30</v>
      </c>
      <c r="L9" s="12"/>
      <c r="M9" s="12">
        <f>+'[3]PLAN DE ACCION'!K8</f>
        <v>30</v>
      </c>
      <c r="N9" s="12"/>
      <c r="O9" s="12">
        <v>30</v>
      </c>
      <c r="P9" s="12">
        <v>23</v>
      </c>
      <c r="Q9" s="13"/>
      <c r="R9" s="13"/>
      <c r="S9" s="12" t="s">
        <v>30</v>
      </c>
      <c r="T9" s="52">
        <f>+'[3]PLAN DE ACCION'!P8</f>
        <v>195850000</v>
      </c>
      <c r="U9" s="52"/>
      <c r="V9" s="52">
        <f>+'[3]PLAN DE ACCION'!Q8</f>
        <v>226000000</v>
      </c>
      <c r="W9" s="52"/>
      <c r="X9" s="52">
        <f>+'[3]PLAN DE ACCION'!R8</f>
        <v>254663620</v>
      </c>
      <c r="Y9" s="52"/>
      <c r="Z9" s="52">
        <v>100000000</v>
      </c>
      <c r="AA9" s="153">
        <v>50500000</v>
      </c>
      <c r="AB9" s="225">
        <v>1</v>
      </c>
      <c r="AC9" s="154" t="s">
        <v>312</v>
      </c>
      <c r="AD9" s="155" t="s">
        <v>313</v>
      </c>
    </row>
    <row r="10" spans="2:30" ht="31.2" x14ac:dyDescent="0.3">
      <c r="AD10" s="155" t="s">
        <v>314</v>
      </c>
    </row>
    <row r="11" spans="2:30" ht="31.2" x14ac:dyDescent="0.3">
      <c r="AD11" s="155" t="s">
        <v>315</v>
      </c>
    </row>
    <row r="12" spans="2:30" ht="46.8" x14ac:dyDescent="0.3">
      <c r="AD12" s="155" t="s">
        <v>316</v>
      </c>
    </row>
    <row r="13" spans="2:30" ht="31.2" x14ac:dyDescent="0.3">
      <c r="AD13" s="155" t="s">
        <v>317</v>
      </c>
    </row>
    <row r="14" spans="2:30" ht="46.8" x14ac:dyDescent="0.3">
      <c r="AD14" s="155" t="s">
        <v>318</v>
      </c>
    </row>
    <row r="15" spans="2:30" ht="31.2" x14ac:dyDescent="0.3">
      <c r="AD15" s="155" t="s">
        <v>319</v>
      </c>
    </row>
    <row r="16" spans="2:30" ht="46.8" x14ac:dyDescent="0.3">
      <c r="AD16" s="155" t="s">
        <v>320</v>
      </c>
    </row>
    <row r="17" spans="30:30" ht="15.6" x14ac:dyDescent="0.3">
      <c r="AD17" s="155" t="s">
        <v>321</v>
      </c>
    </row>
    <row r="18" spans="30:30" ht="46.8" x14ac:dyDescent="0.3">
      <c r="AD18" s="155" t="s">
        <v>322</v>
      </c>
    </row>
    <row r="19" spans="30:30" ht="46.8" x14ac:dyDescent="0.3">
      <c r="AD19" s="155" t="s">
        <v>323</v>
      </c>
    </row>
    <row r="20" spans="30:30" ht="31.2" x14ac:dyDescent="0.3">
      <c r="AD20" s="155" t="s">
        <v>324</v>
      </c>
    </row>
    <row r="21" spans="30:30" ht="31.2" x14ac:dyDescent="0.3">
      <c r="AD21" s="155" t="s">
        <v>325</v>
      </c>
    </row>
    <row r="22" spans="30:30" ht="31.2" x14ac:dyDescent="0.3">
      <c r="AD22" s="155" t="s">
        <v>326</v>
      </c>
    </row>
    <row r="23" spans="30:30" ht="15.6" x14ac:dyDescent="0.3">
      <c r="AD23" s="155" t="s">
        <v>327</v>
      </c>
    </row>
    <row r="24" spans="30:30" ht="15.6" x14ac:dyDescent="0.3">
      <c r="AD24" s="155" t="s">
        <v>328</v>
      </c>
    </row>
    <row r="25" spans="30:30" ht="46.8" x14ac:dyDescent="0.3">
      <c r="AD25" s="155" t="s">
        <v>329</v>
      </c>
    </row>
    <row r="26" spans="30:30" ht="15.6" x14ac:dyDescent="0.3">
      <c r="AD26" s="155" t="s">
        <v>330</v>
      </c>
    </row>
    <row r="27" spans="30:30" ht="46.8" x14ac:dyDescent="0.3">
      <c r="AD27" s="155" t="s">
        <v>331</v>
      </c>
    </row>
    <row r="28" spans="30:30" ht="15.6" x14ac:dyDescent="0.3">
      <c r="AD28" s="155" t="s">
        <v>332</v>
      </c>
    </row>
    <row r="29" spans="30:30" ht="15.6" x14ac:dyDescent="0.3">
      <c r="AD29" s="155" t="s">
        <v>333</v>
      </c>
    </row>
    <row r="30" spans="30:30" ht="46.8" x14ac:dyDescent="0.3">
      <c r="AD30" s="155" t="s">
        <v>334</v>
      </c>
    </row>
    <row r="31" spans="30:30" ht="31.2" x14ac:dyDescent="0.3">
      <c r="AD31" s="155" t="s">
        <v>335</v>
      </c>
    </row>
    <row r="32" spans="30:30" ht="31.2" x14ac:dyDescent="0.3">
      <c r="AD32" s="155" t="s">
        <v>336</v>
      </c>
    </row>
    <row r="33" spans="30:30" ht="31.2" x14ac:dyDescent="0.3">
      <c r="AD33" s="155" t="s">
        <v>337</v>
      </c>
    </row>
    <row r="34" spans="30:30" ht="15.6" x14ac:dyDescent="0.3">
      <c r="AD34" s="155"/>
    </row>
    <row r="35" spans="30:30" ht="15.6" x14ac:dyDescent="0.3">
      <c r="AD35" s="156"/>
    </row>
    <row r="36" spans="30:30" ht="15.6" x14ac:dyDescent="0.3">
      <c r="AD36" s="156"/>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7"/>
  <sheetViews>
    <sheetView tabSelected="1" topLeftCell="R5" zoomScale="80" zoomScaleNormal="80" workbookViewId="0">
      <selection activeCell="AB10" sqref="AB10"/>
    </sheetView>
  </sheetViews>
  <sheetFormatPr baseColWidth="10" defaultRowHeight="14.4" x14ac:dyDescent="0.3"/>
  <cols>
    <col min="1" max="1" width="1.88671875" customWidth="1"/>
    <col min="2" max="2" width="5.88671875" customWidth="1"/>
    <col min="3" max="3" width="28.88671875" customWidth="1"/>
    <col min="4" max="4" width="24.33203125" customWidth="1"/>
    <col min="5" max="5" width="27" customWidth="1"/>
    <col min="6" max="6" width="14.5546875" customWidth="1"/>
    <col min="7" max="7" width="16.109375" customWidth="1"/>
    <col min="8" max="8" width="18.4414062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1" width="14" customWidth="1"/>
    <col min="22" max="22" width="15" bestFit="1" customWidth="1"/>
    <col min="23" max="23" width="14" customWidth="1"/>
    <col min="24" max="24" width="15" bestFit="1" customWidth="1"/>
    <col min="25" max="25" width="22.44140625" customWidth="1"/>
    <col min="26" max="26" width="15" bestFit="1" customWidth="1"/>
    <col min="27" max="28" width="19.6640625" customWidth="1"/>
    <col min="29" max="29" width="26" bestFit="1" customWidth="1"/>
    <col min="30" max="30" width="28.44140625" customWidth="1"/>
  </cols>
  <sheetData>
    <row r="1" spans="2:30" ht="19.95" customHeight="1" x14ac:dyDescent="0.3">
      <c r="E1" s="237"/>
      <c r="F1" s="238" t="s">
        <v>0</v>
      </c>
      <c r="G1" s="238"/>
      <c r="H1" s="238"/>
      <c r="I1" s="238"/>
      <c r="J1" s="238"/>
      <c r="K1" s="238"/>
      <c r="L1" s="238"/>
      <c r="M1" s="238"/>
      <c r="N1" s="238"/>
      <c r="O1" s="238"/>
      <c r="P1" s="238"/>
      <c r="Q1" s="238"/>
      <c r="R1" s="238"/>
      <c r="S1" s="238"/>
      <c r="T1" s="1" t="s">
        <v>1</v>
      </c>
      <c r="U1" s="1" t="s">
        <v>2</v>
      </c>
    </row>
    <row r="2" spans="2:30" ht="19.95" customHeight="1" x14ac:dyDescent="0.3">
      <c r="E2" s="237"/>
      <c r="F2" s="239" t="s">
        <v>3</v>
      </c>
      <c r="G2" s="239"/>
      <c r="H2" s="239"/>
      <c r="I2" s="239"/>
      <c r="J2" s="239"/>
      <c r="K2" s="239"/>
      <c r="L2" s="239"/>
      <c r="M2" s="239"/>
      <c r="N2" s="239"/>
      <c r="O2" s="239"/>
      <c r="P2" s="239"/>
      <c r="Q2" s="239"/>
      <c r="R2" s="239"/>
      <c r="S2" s="239"/>
      <c r="T2" s="2" t="s">
        <v>4</v>
      </c>
      <c r="U2" s="3">
        <v>1</v>
      </c>
    </row>
    <row r="3" spans="2:30" ht="19.95" customHeight="1" x14ac:dyDescent="0.3">
      <c r="E3" s="237"/>
      <c r="F3" s="239"/>
      <c r="G3" s="239"/>
      <c r="H3" s="239"/>
      <c r="I3" s="239"/>
      <c r="J3" s="239"/>
      <c r="K3" s="239"/>
      <c r="L3" s="239"/>
      <c r="M3" s="239"/>
      <c r="N3" s="239"/>
      <c r="O3" s="239"/>
      <c r="P3" s="239"/>
      <c r="Q3" s="239"/>
      <c r="R3" s="239"/>
      <c r="S3" s="239"/>
      <c r="T3" s="2" t="s">
        <v>5</v>
      </c>
      <c r="U3" s="4">
        <v>44834</v>
      </c>
    </row>
    <row r="4" spans="2:30" ht="19.95"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row>
    <row r="9" spans="2:30" ht="86.4" x14ac:dyDescent="0.3">
      <c r="B9" s="21">
        <v>1</v>
      </c>
      <c r="C9" s="22" t="s">
        <v>25</v>
      </c>
      <c r="D9" s="22" t="s">
        <v>277</v>
      </c>
      <c r="E9" s="22" t="s">
        <v>278</v>
      </c>
      <c r="F9" s="22" t="s">
        <v>279</v>
      </c>
      <c r="G9" s="21" t="s">
        <v>29</v>
      </c>
      <c r="H9" s="141" t="s">
        <v>280</v>
      </c>
      <c r="I9" s="12">
        <v>1</v>
      </c>
      <c r="J9" s="12"/>
      <c r="K9" s="12">
        <v>1</v>
      </c>
      <c r="L9" s="12"/>
      <c r="M9" s="12">
        <v>1</v>
      </c>
      <c r="N9" s="12">
        <v>1</v>
      </c>
      <c r="O9" s="12">
        <v>1</v>
      </c>
      <c r="P9" s="12"/>
      <c r="Q9" s="21"/>
      <c r="R9" s="21" t="s">
        <v>30</v>
      </c>
      <c r="S9" s="21"/>
      <c r="T9" s="52">
        <f>+'[4]PLAN DE ACCION'!P8</f>
        <v>0</v>
      </c>
      <c r="U9" s="13"/>
      <c r="V9" s="52">
        <f>+'[4]PLAN DE ACCION'!Q8</f>
        <v>0</v>
      </c>
      <c r="W9" s="13"/>
      <c r="X9" s="52">
        <f>+'[4]PLAN DE ACCION'!R8</f>
        <v>0</v>
      </c>
      <c r="Y9" s="13"/>
      <c r="Z9" s="52">
        <f>+'[4]PLAN DE ACCION'!S8</f>
        <v>0</v>
      </c>
      <c r="AA9" s="13"/>
      <c r="AB9" s="13"/>
      <c r="AC9" s="25" t="s">
        <v>281</v>
      </c>
      <c r="AD9" s="142" t="s">
        <v>282</v>
      </c>
    </row>
    <row r="10" spans="2:30" ht="393" customHeight="1" x14ac:dyDescent="0.3">
      <c r="B10" s="10">
        <v>2</v>
      </c>
      <c r="C10" s="18" t="s">
        <v>25</v>
      </c>
      <c r="D10" s="23" t="s">
        <v>283</v>
      </c>
      <c r="E10" s="131" t="s">
        <v>284</v>
      </c>
      <c r="F10" s="18" t="s">
        <v>285</v>
      </c>
      <c r="G10" s="10" t="s">
        <v>29</v>
      </c>
      <c r="H10" s="22" t="s">
        <v>286</v>
      </c>
      <c r="I10" s="143">
        <v>1</v>
      </c>
      <c r="J10" s="13"/>
      <c r="K10" s="144">
        <v>1</v>
      </c>
      <c r="L10" s="13"/>
      <c r="M10" s="143">
        <v>1</v>
      </c>
      <c r="N10" s="143">
        <v>1</v>
      </c>
      <c r="O10" s="143">
        <v>1</v>
      </c>
      <c r="P10" s="13"/>
      <c r="Q10" s="14"/>
      <c r="R10" s="14"/>
      <c r="S10" s="10" t="s">
        <v>30</v>
      </c>
      <c r="T10" s="52">
        <f>+'[4]PLAN DE ACCION'!P9</f>
        <v>0</v>
      </c>
      <c r="U10" s="13"/>
      <c r="V10" s="52">
        <f>+'[4]PLAN DE ACCION'!Q9</f>
        <v>671000000</v>
      </c>
      <c r="W10" s="13"/>
      <c r="X10" s="52">
        <f>+'[4]PLAN DE ACCION'!R9</f>
        <v>704000000</v>
      </c>
      <c r="Y10" s="52">
        <v>1034857725</v>
      </c>
      <c r="Z10" s="52">
        <f>+'[4]PLAN DE ACCION'!S9</f>
        <v>739200000</v>
      </c>
      <c r="AA10" s="145">
        <v>669360000</v>
      </c>
      <c r="AB10" s="225">
        <v>1</v>
      </c>
      <c r="AC10" s="146" t="s">
        <v>281</v>
      </c>
      <c r="AD10" s="32" t="s">
        <v>287</v>
      </c>
    </row>
    <row r="11" spans="2:30" ht="125.4" x14ac:dyDescent="0.3">
      <c r="B11" s="10">
        <v>3</v>
      </c>
      <c r="C11" s="18" t="s">
        <v>25</v>
      </c>
      <c r="D11" s="23" t="s">
        <v>288</v>
      </c>
      <c r="E11" s="131" t="s">
        <v>289</v>
      </c>
      <c r="F11" s="18" t="s">
        <v>290</v>
      </c>
      <c r="G11" s="10" t="s">
        <v>29</v>
      </c>
      <c r="H11" s="22" t="s">
        <v>291</v>
      </c>
      <c r="I11" s="12">
        <v>0</v>
      </c>
      <c r="J11" s="84"/>
      <c r="K11" s="12">
        <v>3</v>
      </c>
      <c r="L11" s="84"/>
      <c r="M11" s="12">
        <v>3</v>
      </c>
      <c r="N11" s="84">
        <v>3</v>
      </c>
      <c r="O11" s="12">
        <v>3</v>
      </c>
      <c r="P11" s="13"/>
      <c r="Q11" s="14"/>
      <c r="R11" s="14"/>
      <c r="S11" s="10" t="s">
        <v>30</v>
      </c>
      <c r="T11" s="52">
        <f>+'[4]PLAN DE ACCION'!P10</f>
        <v>0</v>
      </c>
      <c r="U11" s="13"/>
      <c r="V11" s="52">
        <f>+'[4]PLAN DE ACCION'!Q10</f>
        <v>135000000</v>
      </c>
      <c r="W11" s="13"/>
      <c r="X11" s="52">
        <f>+'[4]PLAN DE ACCION'!R10</f>
        <v>141750000</v>
      </c>
      <c r="Y11" s="52">
        <v>233520000</v>
      </c>
      <c r="Z11" s="52">
        <f>+'[4]PLAN DE ACCION'!S10</f>
        <v>148837500</v>
      </c>
      <c r="AA11" s="145">
        <v>669360000</v>
      </c>
      <c r="AB11" s="225">
        <v>1</v>
      </c>
      <c r="AC11" s="16" t="s">
        <v>281</v>
      </c>
      <c r="AD11" s="20" t="s">
        <v>292</v>
      </c>
    </row>
    <row r="12" spans="2:30" ht="187.2" x14ac:dyDescent="0.3">
      <c r="B12" s="10">
        <v>4</v>
      </c>
      <c r="C12" s="18" t="s">
        <v>25</v>
      </c>
      <c r="D12" s="23" t="s">
        <v>288</v>
      </c>
      <c r="E12" s="23" t="s">
        <v>293</v>
      </c>
      <c r="F12" s="18" t="s">
        <v>294</v>
      </c>
      <c r="G12" s="12" t="s">
        <v>44</v>
      </c>
      <c r="H12" s="22" t="s">
        <v>295</v>
      </c>
      <c r="I12" s="143">
        <v>0.2</v>
      </c>
      <c r="J12" s="13"/>
      <c r="K12" s="143">
        <v>0.3</v>
      </c>
      <c r="L12" s="13"/>
      <c r="M12" s="143">
        <v>0.3</v>
      </c>
      <c r="N12" s="147">
        <v>0.55000000000000004</v>
      </c>
      <c r="O12" s="144">
        <v>0.43</v>
      </c>
      <c r="P12" s="13"/>
      <c r="Q12" s="13"/>
      <c r="R12" s="13"/>
      <c r="S12" s="12" t="s">
        <v>30</v>
      </c>
      <c r="T12" s="52">
        <f>+'[4]PLAN DE ACCION'!P11</f>
        <v>0</v>
      </c>
      <c r="U12" s="13"/>
      <c r="V12" s="52">
        <f>+'[4]PLAN DE ACCION'!Q11</f>
        <v>50000000</v>
      </c>
      <c r="W12" s="13"/>
      <c r="X12" s="52">
        <f>+'[4]PLAN DE ACCION'!R11</f>
        <v>52500000</v>
      </c>
      <c r="Y12" s="148">
        <v>753820170</v>
      </c>
      <c r="Z12" s="52">
        <f>+'[4]PLAN DE ACCION'!S11</f>
        <v>55125000</v>
      </c>
      <c r="AA12" s="149"/>
      <c r="AB12" s="149"/>
      <c r="AC12" s="16" t="s">
        <v>281</v>
      </c>
      <c r="AD12" s="54" t="s">
        <v>296</v>
      </c>
    </row>
    <row r="13" spans="2:30" ht="68.400000000000006" x14ac:dyDescent="0.3">
      <c r="B13" s="10">
        <v>5</v>
      </c>
      <c r="C13" s="51" t="s">
        <v>297</v>
      </c>
      <c r="D13" s="51" t="s">
        <v>298</v>
      </c>
      <c r="E13" s="51" t="s">
        <v>299</v>
      </c>
      <c r="F13" s="51" t="s">
        <v>300</v>
      </c>
      <c r="G13" s="10" t="s">
        <v>29</v>
      </c>
      <c r="H13" s="51" t="s">
        <v>301</v>
      </c>
      <c r="I13" s="12">
        <v>0</v>
      </c>
      <c r="J13" s="13"/>
      <c r="K13" s="12">
        <v>1</v>
      </c>
      <c r="L13" s="13"/>
      <c r="M13" s="12">
        <v>1</v>
      </c>
      <c r="N13" s="13"/>
      <c r="O13" s="12"/>
      <c r="P13" s="13"/>
      <c r="Q13" s="10"/>
      <c r="R13" s="10" t="s">
        <v>30</v>
      </c>
      <c r="S13" s="10"/>
      <c r="T13" s="52">
        <f>+'[4]PLAN DE ACCION'!P12</f>
        <v>0</v>
      </c>
      <c r="U13" s="13"/>
      <c r="V13" s="52">
        <f>+'[4]PLAN DE ACCION'!Q12</f>
        <v>0</v>
      </c>
      <c r="W13" s="13"/>
      <c r="X13" s="52">
        <f>+'[4]PLAN DE ACCION'!R12</f>
        <v>0</v>
      </c>
      <c r="Y13" s="13"/>
      <c r="Z13" s="52">
        <f>+'[4]PLAN DE ACCION'!S12</f>
        <v>0</v>
      </c>
      <c r="AA13" s="13"/>
      <c r="AB13" s="13"/>
      <c r="AC13" s="26" t="s">
        <v>65</v>
      </c>
      <c r="AD13" s="13" t="s">
        <v>302</v>
      </c>
    </row>
    <row r="16" spans="2:30" x14ac:dyDescent="0.3">
      <c r="B16" s="150" t="s">
        <v>303</v>
      </c>
      <c r="C16" s="151"/>
    </row>
    <row r="17" spans="2:3" x14ac:dyDescent="0.3">
      <c r="B17" s="150"/>
      <c r="C17" s="151"/>
    </row>
    <row r="18" spans="2:3" x14ac:dyDescent="0.3">
      <c r="B18" s="150"/>
      <c r="C18" s="151"/>
    </row>
    <row r="19" spans="2:3" x14ac:dyDescent="0.3">
      <c r="B19" s="150"/>
      <c r="C19" s="151"/>
    </row>
    <row r="20" spans="2:3" x14ac:dyDescent="0.3">
      <c r="B20" s="152"/>
      <c r="C20" s="151"/>
    </row>
    <row r="21" spans="2:3" x14ac:dyDescent="0.3">
      <c r="B21" s="150" t="s">
        <v>304</v>
      </c>
      <c r="C21" s="151"/>
    </row>
    <row r="22" spans="2:3" x14ac:dyDescent="0.3">
      <c r="B22" s="150" t="s">
        <v>305</v>
      </c>
      <c r="C22" s="151"/>
    </row>
    <row r="23" spans="2:3" x14ac:dyDescent="0.3">
      <c r="B23" s="150"/>
      <c r="C23" s="151"/>
    </row>
    <row r="24" spans="2:3" x14ac:dyDescent="0.3">
      <c r="B24" s="150"/>
      <c r="C24" s="151"/>
    </row>
    <row r="25" spans="2:3" x14ac:dyDescent="0.3">
      <c r="B25" s="152"/>
      <c r="C25" s="151"/>
    </row>
    <row r="26" spans="2:3" x14ac:dyDescent="0.3">
      <c r="B26" s="150" t="s">
        <v>306</v>
      </c>
      <c r="C26" s="151"/>
    </row>
    <row r="27" spans="2:3" x14ac:dyDescent="0.3">
      <c r="B27" s="150" t="s">
        <v>307</v>
      </c>
      <c r="C27" s="151"/>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4"/>
  <sheetViews>
    <sheetView topLeftCell="X9" zoomScale="80" zoomScaleNormal="80" workbookViewId="0">
      <selection activeCell="AB9" sqref="AB9"/>
    </sheetView>
  </sheetViews>
  <sheetFormatPr baseColWidth="10" defaultColWidth="11.44140625" defaultRowHeight="14.4" x14ac:dyDescent="0.3"/>
  <cols>
    <col min="1" max="1" width="1.88671875" style="101" customWidth="1"/>
    <col min="2" max="2" width="5.88671875" style="101" customWidth="1"/>
    <col min="3" max="3" width="28.88671875" style="101" customWidth="1"/>
    <col min="4" max="4" width="24.6640625" style="101" customWidth="1"/>
    <col min="5" max="5" width="38.6640625" style="101" customWidth="1"/>
    <col min="6" max="6" width="14.5546875" style="101" customWidth="1"/>
    <col min="7" max="7" width="13.88671875" style="101" bestFit="1" customWidth="1"/>
    <col min="8" max="8" width="16.109375" style="101" customWidth="1"/>
    <col min="9" max="9" width="8.6640625" style="101" customWidth="1"/>
    <col min="10" max="10" width="9.88671875" style="101" customWidth="1"/>
    <col min="11" max="11" width="8.33203125" style="101" customWidth="1"/>
    <col min="12" max="12" width="10.109375" style="101" customWidth="1"/>
    <col min="13" max="13" width="8.109375" style="101" customWidth="1"/>
    <col min="14" max="14" width="9.44140625" style="101" customWidth="1"/>
    <col min="15" max="15" width="7.44140625" style="101" customWidth="1"/>
    <col min="16" max="16" width="9.6640625" style="101" customWidth="1"/>
    <col min="17" max="17" width="21.33203125" style="101" bestFit="1" customWidth="1"/>
    <col min="18" max="18" width="18.33203125" style="101" bestFit="1" customWidth="1"/>
    <col min="19" max="19" width="11.33203125" style="101" bestFit="1" customWidth="1"/>
    <col min="20" max="21" width="14" style="101" customWidth="1"/>
    <col min="22" max="22" width="24.33203125" style="101" customWidth="1"/>
    <col min="23" max="23" width="22.109375" style="101" customWidth="1"/>
    <col min="24" max="24" width="19.5546875" style="101" bestFit="1" customWidth="1"/>
    <col min="25" max="25" width="18.6640625" style="101" customWidth="1"/>
    <col min="26" max="26" width="16.5546875" style="101" bestFit="1" customWidth="1"/>
    <col min="27" max="28" width="17.33203125" style="103" customWidth="1"/>
    <col min="29" max="29" width="27.88671875" style="101" customWidth="1"/>
    <col min="30" max="30" width="94.33203125" style="101" customWidth="1"/>
    <col min="31" max="16384" width="11.44140625" style="101"/>
  </cols>
  <sheetData>
    <row r="1" spans="2:30" ht="15.6" x14ac:dyDescent="0.3">
      <c r="E1" s="268"/>
      <c r="F1" s="269" t="s">
        <v>0</v>
      </c>
      <c r="G1" s="269"/>
      <c r="H1" s="269"/>
      <c r="I1" s="269"/>
      <c r="J1" s="269"/>
      <c r="K1" s="269"/>
      <c r="L1" s="269"/>
      <c r="M1" s="269"/>
      <c r="N1" s="269"/>
      <c r="O1" s="269"/>
      <c r="P1" s="269"/>
      <c r="Q1" s="269"/>
      <c r="R1" s="269"/>
      <c r="S1" s="269"/>
      <c r="T1" s="102" t="s">
        <v>1</v>
      </c>
      <c r="U1" s="102" t="s">
        <v>2</v>
      </c>
    </row>
    <row r="2" spans="2:30" x14ac:dyDescent="0.3">
      <c r="E2" s="268"/>
      <c r="F2" s="270" t="s">
        <v>3</v>
      </c>
      <c r="G2" s="270"/>
      <c r="H2" s="270"/>
      <c r="I2" s="270"/>
      <c r="J2" s="270"/>
      <c r="K2" s="270"/>
      <c r="L2" s="270"/>
      <c r="M2" s="270"/>
      <c r="N2" s="270"/>
      <c r="O2" s="270"/>
      <c r="P2" s="270"/>
      <c r="Q2" s="270"/>
      <c r="R2" s="270"/>
      <c r="S2" s="270"/>
      <c r="T2" s="104" t="s">
        <v>4</v>
      </c>
      <c r="U2" s="105">
        <v>1</v>
      </c>
    </row>
    <row r="3" spans="2:30" x14ac:dyDescent="0.3">
      <c r="E3" s="268"/>
      <c r="F3" s="270"/>
      <c r="G3" s="270"/>
      <c r="H3" s="270"/>
      <c r="I3" s="270"/>
      <c r="J3" s="270"/>
      <c r="K3" s="270"/>
      <c r="L3" s="270"/>
      <c r="M3" s="270"/>
      <c r="N3" s="270"/>
      <c r="O3" s="270"/>
      <c r="P3" s="270"/>
      <c r="Q3" s="270"/>
      <c r="R3" s="270"/>
      <c r="S3" s="270"/>
      <c r="T3" s="104" t="s">
        <v>5</v>
      </c>
      <c r="U3" s="106">
        <v>44651</v>
      </c>
    </row>
    <row r="4" spans="2:30" x14ac:dyDescent="0.3">
      <c r="E4" s="268"/>
      <c r="F4" s="270"/>
      <c r="G4" s="270"/>
      <c r="H4" s="270"/>
      <c r="I4" s="270"/>
      <c r="J4" s="270"/>
      <c r="K4" s="270"/>
      <c r="L4" s="270"/>
      <c r="M4" s="270"/>
      <c r="N4" s="270"/>
      <c r="O4" s="270"/>
      <c r="P4" s="270"/>
      <c r="Q4" s="270"/>
      <c r="R4" s="270"/>
      <c r="S4" s="270"/>
      <c r="T4" s="104" t="s">
        <v>6</v>
      </c>
      <c r="U4" s="102" t="s">
        <v>7</v>
      </c>
    </row>
    <row r="6" spans="2:30" x14ac:dyDescent="0.3">
      <c r="B6" s="271" t="s">
        <v>8</v>
      </c>
      <c r="C6" s="271" t="s">
        <v>9</v>
      </c>
      <c r="D6" s="271" t="s">
        <v>10</v>
      </c>
      <c r="E6" s="271" t="s">
        <v>11</v>
      </c>
      <c r="F6" s="271" t="s">
        <v>12</v>
      </c>
      <c r="G6" s="271" t="s">
        <v>13</v>
      </c>
      <c r="H6" s="271" t="s">
        <v>14</v>
      </c>
      <c r="I6" s="277" t="s">
        <v>15</v>
      </c>
      <c r="J6" s="277"/>
      <c r="K6" s="278"/>
      <c r="L6" s="278"/>
      <c r="M6" s="278"/>
      <c r="N6" s="278"/>
      <c r="O6" s="278"/>
      <c r="P6" s="107"/>
      <c r="Q6" s="279" t="s">
        <v>16</v>
      </c>
      <c r="R6" s="280"/>
      <c r="S6" s="280"/>
      <c r="T6" s="280"/>
      <c r="U6" s="280"/>
      <c r="V6" s="280"/>
      <c r="W6" s="280"/>
      <c r="X6" s="280"/>
      <c r="Y6" s="280"/>
      <c r="Z6" s="280"/>
      <c r="AA6" s="277"/>
      <c r="AB6" s="226"/>
      <c r="AC6" s="271" t="s">
        <v>17</v>
      </c>
      <c r="AD6" s="271" t="s">
        <v>18</v>
      </c>
    </row>
    <row r="7" spans="2:30" x14ac:dyDescent="0.3">
      <c r="B7" s="271"/>
      <c r="C7" s="271"/>
      <c r="D7" s="271"/>
      <c r="E7" s="271"/>
      <c r="F7" s="271"/>
      <c r="G7" s="271"/>
      <c r="H7" s="271"/>
      <c r="I7" s="272">
        <v>2020</v>
      </c>
      <c r="J7" s="273"/>
      <c r="K7" s="272">
        <v>2021</v>
      </c>
      <c r="L7" s="273"/>
      <c r="M7" s="274">
        <v>2022</v>
      </c>
      <c r="N7" s="275"/>
      <c r="O7" s="271">
        <v>2023</v>
      </c>
      <c r="P7" s="271"/>
      <c r="Q7" s="274" t="s">
        <v>19</v>
      </c>
      <c r="R7" s="276"/>
      <c r="S7" s="275"/>
      <c r="T7" s="271">
        <v>2020</v>
      </c>
      <c r="U7" s="271"/>
      <c r="V7" s="271">
        <v>2021</v>
      </c>
      <c r="W7" s="271"/>
      <c r="X7" s="271">
        <v>2022</v>
      </c>
      <c r="Y7" s="271"/>
      <c r="Z7" s="271">
        <v>2023</v>
      </c>
      <c r="AA7" s="271"/>
      <c r="AB7" s="108"/>
      <c r="AC7" s="271"/>
      <c r="AD7" s="271"/>
    </row>
    <row r="8" spans="2:30" x14ac:dyDescent="0.3">
      <c r="B8" s="271"/>
      <c r="C8" s="271"/>
      <c r="D8" s="271"/>
      <c r="E8" s="271"/>
      <c r="F8" s="271"/>
      <c r="G8" s="271"/>
      <c r="H8" s="271"/>
      <c r="I8" s="108" t="s">
        <v>20</v>
      </c>
      <c r="J8" s="108" t="s">
        <v>21</v>
      </c>
      <c r="K8" s="108" t="s">
        <v>20</v>
      </c>
      <c r="L8" s="108" t="s">
        <v>21</v>
      </c>
      <c r="M8" s="108" t="s">
        <v>20</v>
      </c>
      <c r="N8" s="108" t="s">
        <v>21</v>
      </c>
      <c r="O8" s="108" t="s">
        <v>20</v>
      </c>
      <c r="P8" s="108" t="s">
        <v>21</v>
      </c>
      <c r="Q8" s="109" t="s">
        <v>22</v>
      </c>
      <c r="R8" s="110" t="s">
        <v>23</v>
      </c>
      <c r="S8" s="110" t="s">
        <v>24</v>
      </c>
      <c r="T8" s="108" t="s">
        <v>20</v>
      </c>
      <c r="U8" s="108" t="s">
        <v>21</v>
      </c>
      <c r="V8" s="108" t="s">
        <v>20</v>
      </c>
      <c r="W8" s="108" t="s">
        <v>21</v>
      </c>
      <c r="X8" s="108" t="s">
        <v>20</v>
      </c>
      <c r="Y8" s="108" t="s">
        <v>21</v>
      </c>
      <c r="Z8" s="108" t="s">
        <v>20</v>
      </c>
      <c r="AA8" s="111" t="s">
        <v>21</v>
      </c>
      <c r="AB8" s="111"/>
      <c r="AC8" s="271"/>
      <c r="AD8" s="271"/>
    </row>
    <row r="9" spans="2:30" ht="203.25" customHeight="1" x14ac:dyDescent="0.3">
      <c r="B9" s="35">
        <v>1</v>
      </c>
      <c r="C9" s="90" t="s">
        <v>25</v>
      </c>
      <c r="D9" s="112" t="s">
        <v>253</v>
      </c>
      <c r="E9" s="112" t="s">
        <v>254</v>
      </c>
      <c r="F9" s="90" t="s">
        <v>255</v>
      </c>
      <c r="G9" s="35" t="s">
        <v>29</v>
      </c>
      <c r="H9" s="90" t="s">
        <v>256</v>
      </c>
      <c r="I9" s="35">
        <v>0</v>
      </c>
      <c r="J9" s="113"/>
      <c r="K9" s="35">
        <v>20</v>
      </c>
      <c r="L9" s="35">
        <v>12</v>
      </c>
      <c r="M9" s="35">
        <v>20</v>
      </c>
      <c r="N9" s="35">
        <v>12</v>
      </c>
      <c r="O9" s="35">
        <v>20</v>
      </c>
      <c r="P9" s="35">
        <v>3</v>
      </c>
      <c r="Q9" s="113"/>
      <c r="R9" s="113"/>
      <c r="S9" s="35" t="s">
        <v>30</v>
      </c>
      <c r="T9" s="114">
        <v>0</v>
      </c>
      <c r="U9" s="113"/>
      <c r="V9" s="115">
        <f>16000000-2800000</f>
        <v>13200000</v>
      </c>
      <c r="W9" s="116">
        <f>6600000+3091667+3091667</f>
        <v>12783334</v>
      </c>
      <c r="X9" s="117">
        <v>28850000</v>
      </c>
      <c r="Y9" s="116">
        <v>28850000</v>
      </c>
      <c r="Z9" s="114">
        <f>+'[5]PLAN DE ACCION'!S8</f>
        <v>16000000</v>
      </c>
      <c r="AA9" s="118">
        <v>6400000</v>
      </c>
      <c r="AB9" s="225">
        <v>1</v>
      </c>
      <c r="AC9" s="119" t="s">
        <v>257</v>
      </c>
      <c r="AD9" s="120" t="s">
        <v>258</v>
      </c>
    </row>
    <row r="10" spans="2:30" ht="159.75" customHeight="1" x14ac:dyDescent="0.3">
      <c r="B10" s="35">
        <v>2</v>
      </c>
      <c r="C10" s="90" t="s">
        <v>25</v>
      </c>
      <c r="D10" s="112" t="s">
        <v>259</v>
      </c>
      <c r="E10" s="112" t="s">
        <v>260</v>
      </c>
      <c r="F10" s="90" t="s">
        <v>261</v>
      </c>
      <c r="G10" s="35" t="s">
        <v>29</v>
      </c>
      <c r="H10" s="90" t="s">
        <v>262</v>
      </c>
      <c r="I10" s="121">
        <v>0</v>
      </c>
      <c r="J10" s="122"/>
      <c r="K10" s="123">
        <v>1</v>
      </c>
      <c r="L10" s="121">
        <v>1</v>
      </c>
      <c r="M10" s="123">
        <v>1</v>
      </c>
      <c r="N10" s="121">
        <v>1</v>
      </c>
      <c r="O10" s="123">
        <v>1</v>
      </c>
      <c r="P10" s="121">
        <v>0.1</v>
      </c>
      <c r="Q10" s="122"/>
      <c r="R10" s="122"/>
      <c r="S10" s="121" t="s">
        <v>30</v>
      </c>
      <c r="T10" s="124">
        <v>0</v>
      </c>
      <c r="U10" s="122"/>
      <c r="V10" s="125">
        <v>47000000</v>
      </c>
      <c r="W10" s="125"/>
      <c r="X10" s="126">
        <v>91300000</v>
      </c>
      <c r="Y10" s="127">
        <v>43713400</v>
      </c>
      <c r="Z10" s="124">
        <v>95000000</v>
      </c>
      <c r="AA10" s="128">
        <v>0</v>
      </c>
      <c r="AB10" s="128"/>
      <c r="AC10" s="129" t="s">
        <v>257</v>
      </c>
      <c r="AD10" s="130" t="s">
        <v>263</v>
      </c>
    </row>
    <row r="11" spans="2:30" ht="211.5" customHeight="1" x14ac:dyDescent="0.3">
      <c r="B11" s="35">
        <v>3</v>
      </c>
      <c r="C11" s="90" t="s">
        <v>25</v>
      </c>
      <c r="D11" s="131" t="s">
        <v>264</v>
      </c>
      <c r="E11" s="131" t="s">
        <v>265</v>
      </c>
      <c r="F11" s="90" t="s">
        <v>261</v>
      </c>
      <c r="G11" s="35" t="s">
        <v>29</v>
      </c>
      <c r="H11" s="90" t="s">
        <v>262</v>
      </c>
      <c r="I11" s="35">
        <v>0</v>
      </c>
      <c r="J11" s="113"/>
      <c r="K11" s="132">
        <v>1</v>
      </c>
      <c r="L11" s="35">
        <v>1</v>
      </c>
      <c r="M11" s="132">
        <v>1</v>
      </c>
      <c r="N11" s="35">
        <v>1</v>
      </c>
      <c r="O11" s="132">
        <v>1</v>
      </c>
      <c r="P11" s="35">
        <v>0.25</v>
      </c>
      <c r="Q11" s="113"/>
      <c r="R11" s="113"/>
      <c r="S11" s="35" t="s">
        <v>30</v>
      </c>
      <c r="T11" s="114">
        <v>0</v>
      </c>
      <c r="U11" s="113"/>
      <c r="V11" s="115">
        <v>90000000</v>
      </c>
      <c r="W11" s="115">
        <v>88287800</v>
      </c>
      <c r="X11" s="117">
        <v>90000000</v>
      </c>
      <c r="Y11" s="133">
        <v>59797533</v>
      </c>
      <c r="Z11" s="114">
        <v>101400000</v>
      </c>
      <c r="AA11" s="118">
        <v>16100000</v>
      </c>
      <c r="AB11" s="227">
        <v>0.61</v>
      </c>
      <c r="AC11" s="119" t="s">
        <v>257</v>
      </c>
      <c r="AD11" s="120" t="s">
        <v>266</v>
      </c>
    </row>
    <row r="12" spans="2:30" ht="303.75" customHeight="1" x14ac:dyDescent="0.3">
      <c r="B12" s="35">
        <v>4</v>
      </c>
      <c r="C12" s="90" t="s">
        <v>25</v>
      </c>
      <c r="D12" s="131" t="s">
        <v>267</v>
      </c>
      <c r="E12" s="131" t="s">
        <v>268</v>
      </c>
      <c r="F12" s="90" t="s">
        <v>269</v>
      </c>
      <c r="G12" s="35" t="s">
        <v>29</v>
      </c>
      <c r="H12" s="90" t="s">
        <v>262</v>
      </c>
      <c r="I12" s="35">
        <v>0</v>
      </c>
      <c r="J12" s="113"/>
      <c r="K12" s="132">
        <v>1</v>
      </c>
      <c r="L12" s="35">
        <v>1</v>
      </c>
      <c r="M12" s="132">
        <v>1</v>
      </c>
      <c r="N12" s="35">
        <v>1</v>
      </c>
      <c r="O12" s="132">
        <v>1</v>
      </c>
      <c r="P12" s="35">
        <v>0.15</v>
      </c>
      <c r="Q12" s="113"/>
      <c r="R12" s="113"/>
      <c r="S12" s="35" t="s">
        <v>30</v>
      </c>
      <c r="T12" s="114">
        <v>0</v>
      </c>
      <c r="U12" s="113"/>
      <c r="V12" s="115">
        <f>25000000+427488389</f>
        <v>452488389</v>
      </c>
      <c r="W12" s="115">
        <v>451488011</v>
      </c>
      <c r="X12" s="126">
        <v>741428751</v>
      </c>
      <c r="Y12" s="134">
        <v>732240134</v>
      </c>
      <c r="Z12" s="114">
        <v>297700000</v>
      </c>
      <c r="AA12" s="118">
        <v>30000000</v>
      </c>
      <c r="AB12" s="227">
        <v>0.46</v>
      </c>
      <c r="AC12" s="119" t="s">
        <v>257</v>
      </c>
      <c r="AD12" s="135" t="s">
        <v>270</v>
      </c>
    </row>
    <row r="13" spans="2:30" ht="239.25" customHeight="1" x14ac:dyDescent="0.3">
      <c r="B13" s="35">
        <v>5</v>
      </c>
      <c r="C13" s="90" t="s">
        <v>25</v>
      </c>
      <c r="D13" s="131" t="s">
        <v>271</v>
      </c>
      <c r="E13" s="131" t="s">
        <v>272</v>
      </c>
      <c r="F13" s="131" t="s">
        <v>269</v>
      </c>
      <c r="G13" s="35" t="s">
        <v>29</v>
      </c>
      <c r="H13" s="90" t="s">
        <v>262</v>
      </c>
      <c r="I13" s="35">
        <v>0</v>
      </c>
      <c r="J13" s="113"/>
      <c r="K13" s="132">
        <v>1</v>
      </c>
      <c r="L13" s="35">
        <v>1</v>
      </c>
      <c r="M13" s="132">
        <v>1</v>
      </c>
      <c r="N13" s="35">
        <v>1</v>
      </c>
      <c r="O13" s="132">
        <v>1</v>
      </c>
      <c r="P13" s="35">
        <v>0.3</v>
      </c>
      <c r="Q13" s="113"/>
      <c r="R13" s="113"/>
      <c r="S13" s="35" t="s">
        <v>30</v>
      </c>
      <c r="T13" s="114">
        <v>0</v>
      </c>
      <c r="U13" s="113"/>
      <c r="V13" s="115">
        <f>98000000-13200000</f>
        <v>84800000</v>
      </c>
      <c r="W13" s="115">
        <v>93951500</v>
      </c>
      <c r="X13" s="117">
        <v>244392519</v>
      </c>
      <c r="Y13" s="134">
        <v>239392518</v>
      </c>
      <c r="Z13" s="114">
        <v>209300000</v>
      </c>
      <c r="AA13" s="118">
        <v>25600000</v>
      </c>
      <c r="AB13" s="227">
        <v>0.46</v>
      </c>
      <c r="AC13" s="119" t="s">
        <v>257</v>
      </c>
      <c r="AD13" s="136" t="s">
        <v>273</v>
      </c>
    </row>
    <row r="14" spans="2:30" ht="184.5" customHeight="1" x14ac:dyDescent="0.3">
      <c r="B14" s="35">
        <v>6</v>
      </c>
      <c r="C14" s="90" t="s">
        <v>25</v>
      </c>
      <c r="D14" s="131" t="s">
        <v>274</v>
      </c>
      <c r="E14" s="131" t="s">
        <v>275</v>
      </c>
      <c r="F14" s="131" t="s">
        <v>269</v>
      </c>
      <c r="G14" s="35" t="s">
        <v>29</v>
      </c>
      <c r="H14" s="90" t="s">
        <v>262</v>
      </c>
      <c r="I14" s="35">
        <v>0</v>
      </c>
      <c r="J14" s="113"/>
      <c r="K14" s="132">
        <v>1</v>
      </c>
      <c r="L14" s="35">
        <v>1</v>
      </c>
      <c r="M14" s="132">
        <v>1</v>
      </c>
      <c r="N14" s="35">
        <v>1</v>
      </c>
      <c r="O14" s="132">
        <v>1</v>
      </c>
      <c r="P14" s="35">
        <v>0.25</v>
      </c>
      <c r="Q14" s="113"/>
      <c r="R14" s="113"/>
      <c r="S14" s="35" t="s">
        <v>30</v>
      </c>
      <c r="T14" s="114">
        <v>0</v>
      </c>
      <c r="U14" s="113"/>
      <c r="V14" s="137">
        <f>3526539574+1094950670.01</f>
        <v>4621490244.0100002</v>
      </c>
      <c r="W14" s="137">
        <v>3361086793.25</v>
      </c>
      <c r="X14" s="138">
        <v>7354699993.5699997</v>
      </c>
      <c r="Y14" s="139">
        <v>6540359842.8400002</v>
      </c>
      <c r="Z14" s="114">
        <v>5482888546.4300003</v>
      </c>
      <c r="AA14" s="118">
        <v>963925106.42999995</v>
      </c>
      <c r="AB14" s="227">
        <v>0.37</v>
      </c>
      <c r="AC14" s="119" t="s">
        <v>257</v>
      </c>
      <c r="AD14" s="140" t="s">
        <v>276</v>
      </c>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
  <sheetViews>
    <sheetView topLeftCell="P10" zoomScale="80" zoomScaleNormal="80" workbookViewId="0">
      <selection activeCell="AB10" sqref="AB10"/>
    </sheetView>
  </sheetViews>
  <sheetFormatPr baseColWidth="10" defaultRowHeight="14.4" x14ac:dyDescent="0.3"/>
  <cols>
    <col min="1" max="1" width="1.88671875" customWidth="1"/>
    <col min="2" max="2" width="5.88671875" customWidth="1"/>
    <col min="3" max="3" width="28.88671875" customWidth="1"/>
    <col min="4" max="4" width="44.109375" customWidth="1"/>
    <col min="5" max="5" width="46" customWidth="1"/>
    <col min="6" max="6" width="17"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8.6640625" customWidth="1"/>
    <col min="19" max="19" width="12.109375" bestFit="1" customWidth="1"/>
    <col min="20" max="28" width="14" customWidth="1"/>
    <col min="29" max="29" width="27.88671875" customWidth="1"/>
    <col min="30" max="30" width="28.44140625" customWidth="1"/>
  </cols>
  <sheetData>
    <row r="1" spans="2:30" ht="19.95" customHeight="1" x14ac:dyDescent="0.3">
      <c r="E1" s="237"/>
      <c r="F1" s="238" t="s">
        <v>0</v>
      </c>
      <c r="G1" s="238"/>
      <c r="H1" s="238"/>
      <c r="I1" s="238"/>
      <c r="J1" s="238"/>
      <c r="K1" s="238"/>
      <c r="L1" s="238"/>
      <c r="M1" s="238"/>
      <c r="N1" s="238"/>
      <c r="O1" s="238"/>
      <c r="P1" s="238"/>
      <c r="Q1" s="238"/>
      <c r="R1" s="238"/>
      <c r="S1" s="238"/>
      <c r="T1" s="1" t="s">
        <v>1</v>
      </c>
      <c r="U1" s="1" t="s">
        <v>2</v>
      </c>
    </row>
    <row r="2" spans="2:30" ht="19.95" customHeight="1" x14ac:dyDescent="0.3">
      <c r="E2" s="237"/>
      <c r="F2" s="239" t="s">
        <v>3</v>
      </c>
      <c r="G2" s="239"/>
      <c r="H2" s="239"/>
      <c r="I2" s="239"/>
      <c r="J2" s="239"/>
      <c r="K2" s="239"/>
      <c r="L2" s="239"/>
      <c r="M2" s="239"/>
      <c r="N2" s="239"/>
      <c r="O2" s="239"/>
      <c r="P2" s="239"/>
      <c r="Q2" s="239"/>
      <c r="R2" s="239"/>
      <c r="S2" s="239"/>
      <c r="T2" s="2" t="s">
        <v>4</v>
      </c>
      <c r="U2" s="3">
        <v>1</v>
      </c>
    </row>
    <row r="3" spans="2:30" ht="19.95" customHeight="1" x14ac:dyDescent="0.3">
      <c r="E3" s="237"/>
      <c r="F3" s="239"/>
      <c r="G3" s="239"/>
      <c r="H3" s="239"/>
      <c r="I3" s="239"/>
      <c r="J3" s="239"/>
      <c r="K3" s="239"/>
      <c r="L3" s="239"/>
      <c r="M3" s="239"/>
      <c r="N3" s="239"/>
      <c r="O3" s="239"/>
      <c r="P3" s="239"/>
      <c r="Q3" s="239"/>
      <c r="R3" s="239"/>
      <c r="S3" s="239"/>
      <c r="T3" s="2" t="s">
        <v>5</v>
      </c>
      <c r="U3" s="4">
        <v>44651</v>
      </c>
    </row>
    <row r="4" spans="2:30" ht="19.95" customHeight="1" x14ac:dyDescent="0.3">
      <c r="E4" s="237"/>
      <c r="F4" s="239"/>
      <c r="G4" s="239"/>
      <c r="H4" s="239"/>
      <c r="I4" s="239"/>
      <c r="J4" s="239"/>
      <c r="K4" s="239"/>
      <c r="L4" s="239"/>
      <c r="M4" s="239"/>
      <c r="N4" s="239"/>
      <c r="O4" s="239"/>
      <c r="P4" s="239"/>
      <c r="Q4" s="239"/>
      <c r="R4" s="239"/>
      <c r="S4" s="239"/>
      <c r="T4" s="2" t="s">
        <v>6</v>
      </c>
      <c r="U4" s="5" t="s">
        <v>7</v>
      </c>
    </row>
    <row r="6" spans="2:30"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row>
    <row r="7" spans="2:30"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row>
    <row r="8" spans="2:30"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row>
    <row r="9" spans="2:30" ht="316.8" x14ac:dyDescent="0.3">
      <c r="B9" s="58">
        <v>1</v>
      </c>
      <c r="C9" s="59" t="s">
        <v>25</v>
      </c>
      <c r="D9" s="59" t="s">
        <v>244</v>
      </c>
      <c r="E9" s="59" t="s">
        <v>245</v>
      </c>
      <c r="F9" s="59" t="s">
        <v>246</v>
      </c>
      <c r="G9" s="97" t="s">
        <v>29</v>
      </c>
      <c r="H9" s="59" t="s">
        <v>246</v>
      </c>
      <c r="I9" s="12">
        <f>+'[6]PLAN DE ACCION'!I8</f>
        <v>0</v>
      </c>
      <c r="J9" s="13"/>
      <c r="K9" s="12">
        <f>+'[6]PLAN DE ACCION'!J8</f>
        <v>1</v>
      </c>
      <c r="L9" s="12">
        <v>0.7</v>
      </c>
      <c r="M9" s="12">
        <f>+'[6]PLAN DE ACCION'!K8</f>
        <v>1</v>
      </c>
      <c r="N9" s="84">
        <v>1</v>
      </c>
      <c r="O9" s="12">
        <f>+'[6]PLAN DE ACCION'!L8</f>
        <v>1</v>
      </c>
      <c r="P9" s="12">
        <v>1</v>
      </c>
      <c r="Q9" s="98"/>
      <c r="R9" s="58" t="s">
        <v>30</v>
      </c>
      <c r="S9" s="98"/>
      <c r="T9" s="52">
        <f>+'[6]PLAN DE ACCION'!P8</f>
        <v>0</v>
      </c>
      <c r="U9" s="84">
        <v>0</v>
      </c>
      <c r="V9" s="52">
        <f>+'[6]PLAN DE ACCION'!Q8</f>
        <v>0</v>
      </c>
      <c r="W9" s="84">
        <v>0</v>
      </c>
      <c r="X9" s="52">
        <f>+'[6]PLAN DE ACCION'!R8</f>
        <v>0</v>
      </c>
      <c r="Y9" s="99">
        <v>0</v>
      </c>
      <c r="Z9" s="52">
        <f>+'[6]PLAN DE ACCION'!S8</f>
        <v>0</v>
      </c>
      <c r="AA9" s="99">
        <v>0</v>
      </c>
      <c r="AB9" s="225">
        <v>1</v>
      </c>
      <c r="AC9" s="100" t="s">
        <v>247</v>
      </c>
      <c r="AD9" s="54" t="s">
        <v>248</v>
      </c>
    </row>
    <row r="10" spans="2:30" ht="162" customHeight="1" x14ac:dyDescent="0.3">
      <c r="B10" s="58">
        <v>2</v>
      </c>
      <c r="C10" s="59" t="s">
        <v>25</v>
      </c>
      <c r="D10" s="59" t="s">
        <v>249</v>
      </c>
      <c r="E10" s="59" t="s">
        <v>250</v>
      </c>
      <c r="F10" s="59" t="s">
        <v>230</v>
      </c>
      <c r="G10" s="97" t="s">
        <v>29</v>
      </c>
      <c r="H10" s="59" t="s">
        <v>251</v>
      </c>
      <c r="I10" s="12">
        <f>+'[6]PLAN DE ACCION'!I9</f>
        <v>0</v>
      </c>
      <c r="J10" s="13"/>
      <c r="K10" s="12">
        <f>+'[6]PLAN DE ACCION'!J9</f>
        <v>1</v>
      </c>
      <c r="L10" s="12">
        <v>0</v>
      </c>
      <c r="M10" s="12">
        <f>+'[6]PLAN DE ACCION'!K9</f>
        <v>1</v>
      </c>
      <c r="N10" s="84">
        <v>1</v>
      </c>
      <c r="O10" s="12">
        <f>+'[6]PLAN DE ACCION'!L9</f>
        <v>1</v>
      </c>
      <c r="P10" s="12">
        <v>1</v>
      </c>
      <c r="Q10" s="98"/>
      <c r="R10" s="58" t="s">
        <v>30</v>
      </c>
      <c r="S10" s="98"/>
      <c r="T10" s="52">
        <f>+'[6]PLAN DE ACCION'!P9</f>
        <v>0</v>
      </c>
      <c r="U10" s="84">
        <v>0</v>
      </c>
      <c r="V10" s="52">
        <f>+'[6]PLAN DE ACCION'!Q9</f>
        <v>0</v>
      </c>
      <c r="W10" s="84">
        <v>0</v>
      </c>
      <c r="X10" s="52">
        <f>+'[6]PLAN DE ACCION'!R9</f>
        <v>0</v>
      </c>
      <c r="Y10" s="84">
        <v>0</v>
      </c>
      <c r="Z10" s="52">
        <f>+'[6]PLAN DE ACCION'!S9</f>
        <v>0</v>
      </c>
      <c r="AA10" s="99">
        <v>0</v>
      </c>
      <c r="AB10" s="225">
        <v>1</v>
      </c>
      <c r="AC10" s="100" t="s">
        <v>247</v>
      </c>
      <c r="AD10" s="54" t="s">
        <v>252</v>
      </c>
    </row>
  </sheetData>
  <mergeCells count="23">
    <mergeCell ref="AC6:AC8"/>
    <mergeCell ref="AD6:AD8"/>
    <mergeCell ref="I7:J7"/>
    <mergeCell ref="K7:L7"/>
    <mergeCell ref="M7:N7"/>
    <mergeCell ref="O7:P7"/>
    <mergeCell ref="Q7:S7"/>
    <mergeCell ref="T7:U7"/>
    <mergeCell ref="V7:W7"/>
    <mergeCell ref="X7:Y7"/>
    <mergeCell ref="Z7:AA7"/>
    <mergeCell ref="I6:O6"/>
    <mergeCell ref="Q6:AA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10"/>
  <sheetViews>
    <sheetView topLeftCell="U6" workbookViewId="0">
      <selection activeCell="AB9" sqref="AB9"/>
    </sheetView>
  </sheetViews>
  <sheetFormatPr baseColWidth="10" defaultRowHeight="14.4" x14ac:dyDescent="0.3"/>
  <cols>
    <col min="1" max="1" width="1.88671875" customWidth="1"/>
    <col min="2" max="2" width="5.88671875" customWidth="1"/>
    <col min="3" max="3" width="28.88671875" customWidth="1"/>
    <col min="4" max="4" width="34.88671875" customWidth="1"/>
    <col min="5" max="5" width="31"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8671875" customWidth="1"/>
    <col min="30" max="30" width="28.44140625" customWidth="1"/>
  </cols>
  <sheetData>
    <row r="1" spans="2:32" ht="15.6" x14ac:dyDescent="0.3">
      <c r="E1" s="237"/>
      <c r="F1" s="238" t="s">
        <v>0</v>
      </c>
      <c r="G1" s="238"/>
      <c r="H1" s="238"/>
      <c r="I1" s="238"/>
      <c r="J1" s="238"/>
      <c r="K1" s="238"/>
      <c r="L1" s="238"/>
      <c r="M1" s="238"/>
      <c r="N1" s="238"/>
      <c r="O1" s="238"/>
      <c r="P1" s="238"/>
      <c r="Q1" s="238"/>
      <c r="R1" s="238"/>
      <c r="S1" s="238"/>
      <c r="T1" s="1" t="s">
        <v>1</v>
      </c>
      <c r="U1" s="1" t="s">
        <v>2</v>
      </c>
    </row>
    <row r="2" spans="2:32" x14ac:dyDescent="0.3">
      <c r="E2" s="237"/>
      <c r="F2" s="239" t="s">
        <v>3</v>
      </c>
      <c r="G2" s="239"/>
      <c r="H2" s="239"/>
      <c r="I2" s="239"/>
      <c r="J2" s="239"/>
      <c r="K2" s="239"/>
      <c r="L2" s="239"/>
      <c r="M2" s="239"/>
      <c r="N2" s="239"/>
      <c r="O2" s="239"/>
      <c r="P2" s="239"/>
      <c r="Q2" s="239"/>
      <c r="R2" s="239"/>
      <c r="S2" s="239"/>
      <c r="T2" s="2" t="s">
        <v>4</v>
      </c>
      <c r="U2" s="3">
        <v>1</v>
      </c>
    </row>
    <row r="3" spans="2:32" x14ac:dyDescent="0.3">
      <c r="E3" s="237"/>
      <c r="F3" s="239"/>
      <c r="G3" s="239"/>
      <c r="H3" s="239"/>
      <c r="I3" s="239"/>
      <c r="J3" s="239"/>
      <c r="K3" s="239"/>
      <c r="L3" s="239"/>
      <c r="M3" s="239"/>
      <c r="N3" s="239"/>
      <c r="O3" s="239"/>
      <c r="P3" s="239"/>
      <c r="Q3" s="239"/>
      <c r="R3" s="239"/>
      <c r="S3" s="239"/>
      <c r="T3" s="2" t="s">
        <v>5</v>
      </c>
      <c r="U3" s="4">
        <v>44651</v>
      </c>
    </row>
    <row r="4" spans="2:32" x14ac:dyDescent="0.3">
      <c r="E4" s="237"/>
      <c r="F4" s="239"/>
      <c r="G4" s="239"/>
      <c r="H4" s="239"/>
      <c r="I4" s="239"/>
      <c r="J4" s="239"/>
      <c r="K4" s="239"/>
      <c r="L4" s="239"/>
      <c r="M4" s="239"/>
      <c r="N4" s="239"/>
      <c r="O4" s="239"/>
      <c r="P4" s="239"/>
      <c r="Q4" s="239"/>
      <c r="R4" s="239"/>
      <c r="S4" s="239"/>
      <c r="T4" s="2" t="s">
        <v>6</v>
      </c>
      <c r="U4" s="5" t="s">
        <v>7</v>
      </c>
    </row>
    <row r="6" spans="2:32" ht="15" customHeight="1" x14ac:dyDescent="0.3">
      <c r="B6" s="240" t="s">
        <v>8</v>
      </c>
      <c r="C6" s="240" t="s">
        <v>9</v>
      </c>
      <c r="D6" s="240" t="s">
        <v>10</v>
      </c>
      <c r="E6" s="240" t="s">
        <v>11</v>
      </c>
      <c r="F6" s="240" t="s">
        <v>12</v>
      </c>
      <c r="G6" s="240" t="s">
        <v>13</v>
      </c>
      <c r="H6" s="240" t="s">
        <v>14</v>
      </c>
      <c r="I6" s="246" t="s">
        <v>15</v>
      </c>
      <c r="J6" s="246"/>
      <c r="K6" s="247"/>
      <c r="L6" s="247"/>
      <c r="M6" s="247"/>
      <c r="N6" s="247"/>
      <c r="O6" s="247"/>
      <c r="P6" s="49"/>
      <c r="Q6" s="248" t="s">
        <v>16</v>
      </c>
      <c r="R6" s="249"/>
      <c r="S6" s="249"/>
      <c r="T6" s="249"/>
      <c r="U6" s="249"/>
      <c r="V6" s="249"/>
      <c r="W6" s="249"/>
      <c r="X6" s="249"/>
      <c r="Y6" s="249"/>
      <c r="Z6" s="249"/>
      <c r="AA6" s="246"/>
      <c r="AB6" s="47"/>
      <c r="AC6" s="240" t="s">
        <v>17</v>
      </c>
      <c r="AD6" s="240" t="s">
        <v>18</v>
      </c>
      <c r="AE6" s="282" t="s">
        <v>100</v>
      </c>
      <c r="AF6" s="282"/>
    </row>
    <row r="7" spans="2:32" x14ac:dyDescent="0.3">
      <c r="B7" s="240"/>
      <c r="C7" s="240"/>
      <c r="D7" s="240"/>
      <c r="E7" s="240"/>
      <c r="F7" s="240"/>
      <c r="G7" s="240"/>
      <c r="H7" s="240"/>
      <c r="I7" s="241">
        <v>2020</v>
      </c>
      <c r="J7" s="242"/>
      <c r="K7" s="241">
        <v>2021</v>
      </c>
      <c r="L7" s="242"/>
      <c r="M7" s="243">
        <v>2022</v>
      </c>
      <c r="N7" s="244"/>
      <c r="O7" s="240">
        <v>2023</v>
      </c>
      <c r="P7" s="240"/>
      <c r="Q7" s="243" t="s">
        <v>19</v>
      </c>
      <c r="R7" s="245"/>
      <c r="S7" s="244"/>
      <c r="T7" s="240">
        <v>2020</v>
      </c>
      <c r="U7" s="240"/>
      <c r="V7" s="240">
        <v>2021</v>
      </c>
      <c r="W7" s="240"/>
      <c r="X7" s="240">
        <v>2022</v>
      </c>
      <c r="Y7" s="240"/>
      <c r="Z7" s="240">
        <v>2023</v>
      </c>
      <c r="AA7" s="240"/>
      <c r="AB7" s="46"/>
      <c r="AC7" s="240"/>
      <c r="AD7" s="240"/>
      <c r="AE7" s="282"/>
      <c r="AF7" s="282"/>
    </row>
    <row r="8" spans="2:32" x14ac:dyDescent="0.3">
      <c r="B8" s="240"/>
      <c r="C8" s="240"/>
      <c r="D8" s="240"/>
      <c r="E8" s="240"/>
      <c r="F8" s="240"/>
      <c r="G8" s="240"/>
      <c r="H8" s="240"/>
      <c r="I8" s="46" t="s">
        <v>20</v>
      </c>
      <c r="J8" s="46" t="s">
        <v>21</v>
      </c>
      <c r="K8" s="46" t="s">
        <v>20</v>
      </c>
      <c r="L8" s="46" t="s">
        <v>21</v>
      </c>
      <c r="M8" s="46" t="s">
        <v>20</v>
      </c>
      <c r="N8" s="46" t="s">
        <v>21</v>
      </c>
      <c r="O8" s="46" t="s">
        <v>20</v>
      </c>
      <c r="P8" s="46" t="s">
        <v>21</v>
      </c>
      <c r="Q8" s="8" t="s">
        <v>22</v>
      </c>
      <c r="R8" s="9" t="s">
        <v>23</v>
      </c>
      <c r="S8" s="9" t="s">
        <v>24</v>
      </c>
      <c r="T8" s="46" t="s">
        <v>20</v>
      </c>
      <c r="U8" s="46" t="s">
        <v>21</v>
      </c>
      <c r="V8" s="46" t="s">
        <v>20</v>
      </c>
      <c r="W8" s="46" t="s">
        <v>21</v>
      </c>
      <c r="X8" s="46" t="s">
        <v>20</v>
      </c>
      <c r="Y8" s="46" t="s">
        <v>21</v>
      </c>
      <c r="Z8" s="46" t="s">
        <v>20</v>
      </c>
      <c r="AA8" s="46" t="s">
        <v>21</v>
      </c>
      <c r="AB8" s="46"/>
      <c r="AC8" s="240"/>
      <c r="AD8" s="240"/>
      <c r="AE8" s="282"/>
      <c r="AF8" s="282"/>
    </row>
    <row r="9" spans="2:32" ht="180" customHeight="1" x14ac:dyDescent="0.3">
      <c r="B9" s="10">
        <v>1</v>
      </c>
      <c r="C9" s="18" t="s">
        <v>25</v>
      </c>
      <c r="D9" s="18" t="s">
        <v>229</v>
      </c>
      <c r="E9" s="18" t="s">
        <v>229</v>
      </c>
      <c r="F9" s="18" t="s">
        <v>230</v>
      </c>
      <c r="G9" s="73" t="s">
        <v>29</v>
      </c>
      <c r="H9" s="18" t="s">
        <v>230</v>
      </c>
      <c r="I9" s="12">
        <f>+'[7]PLAN DE ACCION'!I8</f>
        <v>0</v>
      </c>
      <c r="J9" s="12"/>
      <c r="K9" s="12">
        <f>+'[7]PLAN DE ACCION'!J8</f>
        <v>1</v>
      </c>
      <c r="L9" s="12"/>
      <c r="M9" s="12">
        <f>+'[7]PLAN DE ACCION'!K8</f>
        <v>1</v>
      </c>
      <c r="N9" s="12">
        <v>1</v>
      </c>
      <c r="O9" s="12">
        <f>+'[7]PLAN DE ACCION'!L8</f>
        <v>1</v>
      </c>
      <c r="P9" s="12">
        <v>1</v>
      </c>
      <c r="Q9" s="13"/>
      <c r="R9" s="13"/>
      <c r="S9" s="10" t="s">
        <v>30</v>
      </c>
      <c r="T9" s="52">
        <f>+'[7]PLAN DE ACCION'!P8</f>
        <v>0</v>
      </c>
      <c r="U9" s="52"/>
      <c r="V9" s="52">
        <f>+'[7]PLAN DE ACCION'!Q8</f>
        <v>33000000</v>
      </c>
      <c r="W9" s="52"/>
      <c r="X9" s="52">
        <f>+'[7]PLAN DE ACCION'!R8</f>
        <v>33000000</v>
      </c>
      <c r="Y9" s="52">
        <v>33000000</v>
      </c>
      <c r="Z9" s="96" t="s">
        <v>231</v>
      </c>
      <c r="AA9" s="96" t="s">
        <v>232</v>
      </c>
      <c r="AB9" s="225">
        <v>1</v>
      </c>
      <c r="AC9" s="89" t="s">
        <v>233</v>
      </c>
      <c r="AD9" s="54" t="s">
        <v>234</v>
      </c>
      <c r="AE9" s="283" t="s">
        <v>235</v>
      </c>
      <c r="AF9" s="282"/>
    </row>
    <row r="10" spans="2:32" ht="129.6" x14ac:dyDescent="0.3">
      <c r="B10" s="10">
        <v>2</v>
      </c>
      <c r="C10" s="18" t="s">
        <v>25</v>
      </c>
      <c r="D10" s="18" t="s">
        <v>236</v>
      </c>
      <c r="E10" s="18" t="s">
        <v>237</v>
      </c>
      <c r="F10" s="18" t="s">
        <v>238</v>
      </c>
      <c r="G10" s="73" t="s">
        <v>29</v>
      </c>
      <c r="H10" s="18" t="s">
        <v>239</v>
      </c>
      <c r="I10" s="12">
        <f>+'[7]PLAN DE ACCION'!I9</f>
        <v>0</v>
      </c>
      <c r="J10" s="12"/>
      <c r="K10" s="12">
        <f>+'[7]PLAN DE ACCION'!J9</f>
        <v>1</v>
      </c>
      <c r="L10" s="12"/>
      <c r="M10" s="12">
        <f>+'[7]PLAN DE ACCION'!K9</f>
        <v>1</v>
      </c>
      <c r="N10" s="12">
        <v>1</v>
      </c>
      <c r="O10" s="12">
        <f>+'[7]PLAN DE ACCION'!L9</f>
        <v>1</v>
      </c>
      <c r="P10" s="13"/>
      <c r="Q10" s="13"/>
      <c r="R10" s="13"/>
      <c r="S10" s="10" t="s">
        <v>30</v>
      </c>
      <c r="T10" s="52">
        <f>+'[7]PLAN DE ACCION'!P9</f>
        <v>0</v>
      </c>
      <c r="U10" s="52"/>
      <c r="V10" s="52">
        <f>+'[7]PLAN DE ACCION'!Q9</f>
        <v>33000000</v>
      </c>
      <c r="W10" s="52"/>
      <c r="X10" s="52">
        <f>+'[7]PLAN DE ACCION'!R9</f>
        <v>33000000</v>
      </c>
      <c r="Y10" s="52">
        <v>33000000</v>
      </c>
      <c r="Z10" s="96" t="s">
        <v>240</v>
      </c>
      <c r="AA10" s="96" t="s">
        <v>241</v>
      </c>
      <c r="AB10" s="225">
        <v>0.92</v>
      </c>
      <c r="AC10" s="89" t="s">
        <v>233</v>
      </c>
      <c r="AD10" s="54" t="s">
        <v>242</v>
      </c>
      <c r="AE10" s="281" t="s">
        <v>243</v>
      </c>
      <c r="AF10" s="281"/>
    </row>
  </sheetData>
  <mergeCells count="26">
    <mergeCell ref="AE10:AF10"/>
    <mergeCell ref="I6:O6"/>
    <mergeCell ref="Q6:AA6"/>
    <mergeCell ref="AC6:AC8"/>
    <mergeCell ref="AD6:AD8"/>
    <mergeCell ref="AE6:AF8"/>
    <mergeCell ref="I7:J7"/>
    <mergeCell ref="K7:L7"/>
    <mergeCell ref="M7:N7"/>
    <mergeCell ref="O7:P7"/>
    <mergeCell ref="Q7:S7"/>
    <mergeCell ref="T7:U7"/>
    <mergeCell ref="V7:W7"/>
    <mergeCell ref="X7:Y7"/>
    <mergeCell ref="Z7:AA7"/>
    <mergeCell ref="AE9:AF9"/>
    <mergeCell ref="E1:E4"/>
    <mergeCell ref="F1:S1"/>
    <mergeCell ref="F2:S4"/>
    <mergeCell ref="B6:B8"/>
    <mergeCell ref="C6:C8"/>
    <mergeCell ref="D6:D8"/>
    <mergeCell ref="E6:E8"/>
    <mergeCell ref="F6:F8"/>
    <mergeCell ref="G6:G8"/>
    <mergeCell ref="H6:H8"/>
  </mergeCells>
  <hyperlinks>
    <hyperlink ref="AE9" r:id="rId1" display="https://quindio.gov.co/inicioturismohttps://www.facebook.com/SecretariaTurismoIndustriaComercioQuindio"/>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Sec Salud</vt:lpstr>
      <vt:lpstr>Sec Aguas e Infra</vt:lpstr>
      <vt:lpstr>Sec Planeación</vt:lpstr>
      <vt:lpstr>Sec Administrativa</vt:lpstr>
      <vt:lpstr>Sec Agricultura</vt:lpstr>
      <vt:lpstr>Sec Hacienda</vt:lpstr>
      <vt:lpstr>Sec Familia</vt:lpstr>
      <vt:lpstr>Sec Jurídica y contratación</vt:lpstr>
      <vt:lpstr>Sec Turismo, Ind y Com</vt:lpstr>
      <vt:lpstr>Sec Privada</vt:lpstr>
      <vt:lpstr>Sec Interior</vt:lpstr>
      <vt:lpstr>Sec Cultura</vt:lpstr>
      <vt:lpstr>Secretaría Educación</vt:lpstr>
      <vt:lpstr>Sec Representación Judicial</vt:lpstr>
      <vt:lpstr>Sec TIC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DIRTIC04</dc:creator>
  <cp:lastModifiedBy>ALONSO</cp:lastModifiedBy>
  <dcterms:created xsi:type="dcterms:W3CDTF">2022-04-20T14:58:27Z</dcterms:created>
  <dcterms:modified xsi:type="dcterms:W3CDTF">2023-08-25T18:06:18Z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2023-02-08T14:07:59Z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a7121b90-fecc-4b24-a6aa-614414078597</vt:lpwstr>
  </property>
  <property fmtid="{D5CDD505-2E9C-101B-9397-08002B2CF9AE}" pid="7" name="MSIP_Label_defa4170-0d19-0005-0004-bc88714345d2_ActionId">
    <vt:lpwstr>1b27c4a8-656d-4f48-bc46-8f423f6ad1d9</vt:lpwstr>
  </property>
  <property fmtid="{D5CDD505-2E9C-101B-9397-08002B2CF9AE}" pid="8" name="MSIP_Label_defa4170-0d19-0005-0004-bc88714345d2_ContentBits">
    <vt:lpwstr>0</vt:lpwstr>
  </property>
</Properties>
</file>