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https://d.docs.live.net/49eb81640d291633/Favoritos compartidos/Desktop/GOBERNACION 2025_V2/2.SEG PLAN ACCION ATENCION AL CIUDADANO/"/>
    </mc:Choice>
  </mc:AlternateContent>
  <xr:revisionPtr revIDLastSave="41" documentId="13_ncr:1_{E66AB1D4-2719-6442-97EE-8B87D12F5831}" xr6:coauthVersionLast="47" xr6:coauthVersionMax="47" xr10:uidLastSave="{013BFA9A-5091-4D76-A738-358B10347A0F}"/>
  <bookViews>
    <workbookView xWindow="-110" yWindow="-110" windowWidth="19420" windowHeight="10300" xr2:uid="{00000000-000D-0000-FFFF-FFFF00000000}"/>
  </bookViews>
  <sheets>
    <sheet name="CONSOLIDADO SEG" sheetId="1" r:id="rId1"/>
  </sheets>
  <definedNames>
    <definedName name="_xlnm._FilterDatabase" localSheetId="0" hidden="1">'CONSOLIDADO SEG'!$B$6:$AJ$75</definedName>
    <definedName name="_xlnm.Print_Area" localSheetId="0">'CONSOLIDADO SEG'!$B$1:$AJ$73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1" l="1"/>
  <c r="K26" i="1"/>
  <c r="N25" i="1"/>
  <c r="K25" i="1"/>
  <c r="N63" i="1"/>
  <c r="N64" i="1"/>
  <c r="N65" i="1"/>
  <c r="N66" i="1"/>
  <c r="N67" i="1"/>
  <c r="N68" i="1"/>
  <c r="N69" i="1"/>
  <c r="N62" i="1"/>
  <c r="N61" i="1"/>
  <c r="N24" i="1"/>
  <c r="K63" i="1" l="1"/>
  <c r="K64" i="1"/>
  <c r="K65" i="1"/>
  <c r="K68" i="1"/>
  <c r="K69" i="1"/>
  <c r="K62" i="1"/>
  <c r="K61" i="1"/>
  <c r="K56" i="1"/>
  <c r="K55" i="1"/>
  <c r="K34" i="1"/>
  <c r="N73" i="1" l="1"/>
  <c r="K73" i="1"/>
  <c r="AC72" i="1" l="1"/>
  <c r="Z72" i="1"/>
  <c r="N72" i="1"/>
  <c r="K72" i="1"/>
  <c r="AC71" i="1"/>
  <c r="Z71" i="1"/>
  <c r="N71" i="1"/>
  <c r="AC70" i="1" l="1"/>
  <c r="Z70" i="1"/>
  <c r="N70" i="1"/>
  <c r="K70" i="1"/>
  <c r="AC69" i="1" l="1"/>
  <c r="Z69" i="1"/>
  <c r="AC68" i="1"/>
  <c r="Z68" i="1"/>
  <c r="AC67" i="1"/>
  <c r="AC66" i="1"/>
  <c r="AC65" i="1"/>
  <c r="Z65" i="1"/>
  <c r="AC64" i="1"/>
  <c r="Z64" i="1"/>
  <c r="AC63" i="1"/>
  <c r="Z63" i="1"/>
  <c r="AC62" i="1"/>
  <c r="X62" i="1"/>
  <c r="Z62" i="1" s="1"/>
  <c r="AA61" i="1"/>
  <c r="AC61" i="1" s="1"/>
  <c r="X61" i="1"/>
  <c r="Z61" i="1" s="1"/>
  <c r="AC60" i="1" l="1"/>
  <c r="Z60" i="1"/>
  <c r="N60" i="1"/>
  <c r="K60" i="1"/>
  <c r="AC59" i="1"/>
  <c r="Z59" i="1"/>
  <c r="N59" i="1"/>
  <c r="K59" i="1"/>
  <c r="AC58" i="1"/>
  <c r="Z58" i="1"/>
  <c r="N58" i="1"/>
  <c r="K58" i="1"/>
  <c r="AC57" i="1" l="1"/>
  <c r="Z57" i="1"/>
  <c r="N57" i="1"/>
  <c r="K57" i="1"/>
  <c r="N56" i="1" l="1"/>
  <c r="N55" i="1"/>
  <c r="N54" i="1" l="1"/>
  <c r="N53" i="1"/>
  <c r="N52" i="1"/>
  <c r="K52" i="1"/>
  <c r="N51" i="1"/>
  <c r="N50" i="1"/>
  <c r="K50" i="1"/>
  <c r="N49" i="1"/>
  <c r="N48" i="1"/>
  <c r="N47" i="1"/>
  <c r="N46" i="1"/>
  <c r="N45" i="1"/>
  <c r="N44" i="1"/>
  <c r="N43" i="1"/>
  <c r="K43" i="1"/>
  <c r="N42" i="1"/>
  <c r="K42" i="1"/>
  <c r="N41" i="1"/>
  <c r="K41" i="1"/>
  <c r="N40" i="1"/>
  <c r="N39" i="1"/>
  <c r="N38" i="1"/>
  <c r="K38" i="1"/>
  <c r="N37" i="1"/>
  <c r="N36" i="1"/>
  <c r="AC35" i="1"/>
  <c r="Z35" i="1"/>
  <c r="K35" i="1"/>
  <c r="M33" i="1" l="1"/>
  <c r="AB32" i="1"/>
  <c r="M32" i="1"/>
  <c r="M31" i="1"/>
  <c r="N30" i="1"/>
  <c r="AC29" i="1" l="1"/>
  <c r="Z29" i="1"/>
  <c r="AC28" i="1"/>
  <c r="Z28" i="1"/>
  <c r="AC27" i="1"/>
  <c r="Z27" i="1"/>
  <c r="N29" i="1"/>
  <c r="K29" i="1"/>
  <c r="N28" i="1"/>
  <c r="K28" i="1"/>
  <c r="N27" i="1"/>
  <c r="K27" i="1"/>
  <c r="K24" i="1" l="1"/>
  <c r="AC23" i="1" l="1"/>
  <c r="Z23" i="1"/>
  <c r="N23" i="1"/>
  <c r="K23" i="1"/>
  <c r="AC22" i="1"/>
  <c r="Z22" i="1"/>
  <c r="N22" i="1"/>
  <c r="N21" i="1"/>
  <c r="K21" i="1"/>
  <c r="AC20" i="1"/>
  <c r="Z20" i="1"/>
  <c r="N20" i="1"/>
  <c r="K20" i="1"/>
  <c r="N19" i="1" l="1"/>
  <c r="K19" i="1"/>
  <c r="N18" i="1"/>
  <c r="K18" i="1"/>
  <c r="N17" i="1"/>
  <c r="K17" i="1"/>
  <c r="AC16" i="1"/>
  <c r="Z16" i="1"/>
  <c r="N16" i="1"/>
  <c r="K16" i="1"/>
  <c r="AC15" i="1"/>
  <c r="Z15" i="1"/>
  <c r="N15" i="1"/>
  <c r="K15" i="1"/>
  <c r="AC14" i="1"/>
  <c r="Z14" i="1"/>
  <c r="N14" i="1"/>
  <c r="K14" i="1"/>
  <c r="AC13" i="1"/>
  <c r="Z13" i="1"/>
  <c r="N13" i="1"/>
  <c r="K13" i="1"/>
  <c r="AC12" i="1"/>
  <c r="Z12" i="1"/>
  <c r="N12" i="1"/>
  <c r="AC11" i="1"/>
  <c r="Z11" i="1"/>
  <c r="N11" i="1"/>
  <c r="K11" i="1"/>
  <c r="AC10" i="1" l="1"/>
  <c r="AC9" i="1"/>
  <c r="Z10" i="1"/>
  <c r="Z9" i="1"/>
  <c r="N10" i="1"/>
  <c r="N9" i="1"/>
  <c r="K10" i="1"/>
  <c r="K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JENY ALEXA ACOSTA BRITO</author>
  </authors>
  <commentList>
    <comment ref="B6" authorId="0" shapeId="0" xr:uid="{00000000-0006-0000-00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0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0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0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0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000-000006000000}">
      <text>
        <r>
          <rPr>
            <b/>
            <sz val="9"/>
            <color indexed="81"/>
            <rFont val="Tahoma"/>
            <family val="2"/>
          </rPr>
          <t>Usuario:</t>
        </r>
        <r>
          <rPr>
            <sz val="9"/>
            <color indexed="81"/>
            <rFont val="Tahoma"/>
            <family val="2"/>
          </rPr>
          <t xml:space="preserve">
1) Acumulativa 
2) No Acumulativa
</t>
        </r>
      </text>
    </comment>
    <comment ref="H6" authorId="0" shapeId="0" xr:uid="{00000000-0006-0000-0000-000007000000}">
      <text>
        <r>
          <rPr>
            <b/>
            <sz val="9"/>
            <color rgb="FF000000"/>
            <rFont val="Tahoma"/>
            <family val="2"/>
          </rPr>
          <t>Usuario:</t>
        </r>
        <r>
          <rPr>
            <sz val="9"/>
            <color rgb="FF000000"/>
            <rFont val="Tahoma"/>
            <family val="2"/>
          </rPr>
          <t xml:space="preserve">
</t>
        </r>
        <r>
          <rPr>
            <sz val="9"/>
            <color rgb="FF000000"/>
            <rFont val="Tahoma"/>
            <family val="2"/>
          </rPr>
          <t xml:space="preserve">Dcoumento que soporta el cumplimiento de la meta realizada </t>
        </r>
      </text>
    </comment>
    <comment ref="I6" authorId="0" shapeId="0" xr:uid="{00000000-0006-0000-0000-000008000000}">
      <text>
        <r>
          <rPr>
            <b/>
            <sz val="9"/>
            <color indexed="81"/>
            <rFont val="Tahoma"/>
            <family val="2"/>
          </rPr>
          <t>Usuario:</t>
        </r>
        <r>
          <rPr>
            <sz val="9"/>
            <color indexed="81"/>
            <rFont val="Tahoma"/>
            <family val="2"/>
          </rPr>
          <t xml:space="preserve">
Expresada en valores absolutos, para cada vigencia </t>
        </r>
      </text>
    </comment>
    <comment ref="U6" authorId="0" shapeId="0" xr:uid="{00000000-0006-0000-0000-000009000000}">
      <text>
        <r>
          <rPr>
            <b/>
            <sz val="9"/>
            <color indexed="81"/>
            <rFont val="Tahoma"/>
            <family val="2"/>
          </rPr>
          <t>Usuario:</t>
        </r>
        <r>
          <rPr>
            <sz val="9"/>
            <color indexed="81"/>
            <rFont val="Tahoma"/>
            <family val="2"/>
          </rPr>
          <t xml:space="preserve">
Presupuesto asignado y ejecutado </t>
        </r>
      </text>
    </comment>
    <comment ref="U7" authorId="0" shapeId="0" xr:uid="{00000000-0006-0000-0000-00000A000000}">
      <text>
        <r>
          <rPr>
            <b/>
            <sz val="9"/>
            <color indexed="81"/>
            <rFont val="Tahoma"/>
            <family val="2"/>
          </rPr>
          <t>Usuario:</t>
        </r>
        <r>
          <rPr>
            <sz val="9"/>
            <color indexed="81"/>
            <rFont val="Tahoma"/>
            <family val="2"/>
          </rPr>
          <t xml:space="preserve">
Señalar con una X según corresponda </t>
        </r>
      </text>
    </comment>
    <comment ref="U8" authorId="0" shapeId="0" xr:uid="{00000000-0006-0000-00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V8" authorId="0" shapeId="0" xr:uid="{00000000-0006-0000-00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W8" authorId="0" shapeId="0" xr:uid="{00000000-0006-0000-0000-00000D000000}">
      <text>
        <r>
          <rPr>
            <b/>
            <sz val="9"/>
            <color indexed="81"/>
            <rFont val="Tahoma"/>
            <family val="2"/>
          </rPr>
          <t>Usuario:</t>
        </r>
        <r>
          <rPr>
            <sz val="9"/>
            <color indexed="81"/>
            <rFont val="Tahoma"/>
            <family val="2"/>
          </rPr>
          <t xml:space="preserve">
Financiados dentro del presupuesto de gastos de invserión del Departamento </t>
        </r>
      </text>
    </comment>
    <comment ref="C35" authorId="1" shapeId="0" xr:uid="{23D9037C-676C-924F-B660-47BE6AA7B9AF}">
      <text>
        <r>
          <rPr>
            <b/>
            <sz val="9"/>
            <color indexed="81"/>
            <rFont val="Tahoma"/>
            <family val="2"/>
          </rPr>
          <t xml:space="preserve">RESPONSABLE  ATENCION AL CIUDADANO </t>
        </r>
        <r>
          <rPr>
            <sz val="9"/>
            <color indexed="81"/>
            <rFont val="Tahoma"/>
            <family val="2"/>
          </rPr>
          <t xml:space="preserve">
</t>
        </r>
      </text>
    </comment>
  </commentList>
</comments>
</file>

<file path=xl/sharedStrings.xml><?xml version="1.0" encoding="utf-8"?>
<sst xmlns="http://schemas.openxmlformats.org/spreadsheetml/2006/main" count="627" uniqueCount="309">
  <si>
    <t>FORMATO</t>
  </si>
  <si>
    <t>Código</t>
  </si>
  <si>
    <t>F-SAD-127</t>
  </si>
  <si>
    <t>Versión</t>
  </si>
  <si>
    <t>Fecha</t>
  </si>
  <si>
    <t>Página</t>
  </si>
  <si>
    <t>1 de 1</t>
  </si>
  <si>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</si>
  <si>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</si>
  <si>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</si>
  <si>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</si>
  <si>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</si>
  <si>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</si>
  <si>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</si>
  <si>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</si>
  <si>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</si>
  <si>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</si>
  <si>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</si>
  <si>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TIPO DE GASTO </t>
  </si>
  <si>
    <t xml:space="preserve">BIENES Y/O SERVICIOS </t>
  </si>
  <si>
    <t xml:space="preserve">FUNCIONAMIENTO </t>
  </si>
  <si>
    <t xml:space="preserve">INVERSIÓN </t>
  </si>
  <si>
    <t xml:space="preserve">% avance  de la meta </t>
  </si>
  <si>
    <t xml:space="preserve">  	% ejecución presupuestal</t>
  </si>
  <si>
    <t>Presupuestado</t>
  </si>
  <si>
    <t xml:space="preserve">Ejecutado </t>
  </si>
  <si>
    <t>SEGUIMIENTO AL PLAN DE ACCION DEL SISTEMA DEPARTAMETAL DE SERVICIO A LA CIUDADANIA SDSC 2024 -  2027</t>
  </si>
  <si>
    <t xml:space="preserve">Articulación interinstitucional para el mejoramiento de los canales de servicio a la ciudadanía </t>
  </si>
  <si>
    <t>Esta estrategia busca dar respuestas oportunas, eficaces e integrales a las solicitudes de la ciudadanía, armonizar procesos y procedimientos de servicio entre las distintas entidades, suprimir trámites innecesarios, generar sinergias y optimizar los recursos públicos.</t>
  </si>
  <si>
    <t xml:space="preserve">Prestar la atención integral a quinientas (500) personas en condición de discapacidad, durante el primer año de implementación, con el fin de mejorar su calidad de vida, autonomía y participación social, y en los tres años siguientes brindar atención a mil personas.  </t>
  </si>
  <si>
    <t>Personas con discapacidad atendidas con servicios integrales/Personas con discapacidad atendidas con servicios integrales programadas.</t>
  </si>
  <si>
    <t>Acumulativa</t>
  </si>
  <si>
    <t>Actas, registro fotográfico, entrega de ayudas no pos, listados de asistencia</t>
  </si>
  <si>
    <t>X</t>
  </si>
  <si>
    <t>SECRETARÍA DE FAMILIA</t>
  </si>
  <si>
    <t>Implementar un sistema de atención y protección integral para mujeres víctimas de violencia intrafamiliar o de género en el departamento del Quindío, logrando la atención directa de al menos el 90% de los casos reportados de violencia, dentro del marco de la Ley 1257 de 2008</t>
  </si>
  <si>
    <t>Número de casos atendidos según la Ley 1257 de 2008 / Número total de casos reportados</t>
  </si>
  <si>
    <t xml:space="preserve">No Acumulativa </t>
  </si>
  <si>
    <t>Actas de seguimiento, Resolución de pagos.</t>
  </si>
  <si>
    <t>Articulación interinstitucional para el mejoramiento de los canales de servicio a la ciudadanía</t>
  </si>
  <si>
    <t>Servicio de acceso y uso de Tecnologías de la Información y las Comunicaciones</t>
  </si>
  <si>
    <t>Centros de Acceso Comunitario en zonas urbanas y/o rurales y/o apartadas funcionando</t>
  </si>
  <si>
    <t>Seguimento Plan de Accion Trimestrar y/o Actas de visita a los PVD</t>
  </si>
  <si>
    <t>Uso intensivo de Tecnologías de Información y Conocimiento - TICs</t>
  </si>
  <si>
    <t>El Departamento avanzará en la construcción de plataformas informáticas articuladas en el Sistema Departamental de Servicio a la Ciudadanía, la conectividad entre las instituciones y de la ciudadanía con el Sistema.</t>
  </si>
  <si>
    <t>Desarrollos digitales</t>
  </si>
  <si>
    <t>Productos digitales desarrollados</t>
  </si>
  <si>
    <t>Seguimento Plan de Accion Secretaria TIC</t>
  </si>
  <si>
    <t>Uso Intensivo de Tecnologías de la Información y Comunicación TIC</t>
  </si>
  <si>
    <t>Servicio de educación informal en tecnologías de la información y las comunicaciones.</t>
  </si>
  <si>
    <t>Personas capacitadas en tecnologías de la información y las comunicaciones</t>
  </si>
  <si>
    <t>Listados de asistencia, actas, contenidos</t>
  </si>
  <si>
    <t>Servicio de educación informal en Gestión TI y en Seguridad y Privacidad de la Información</t>
  </si>
  <si>
    <t>Personas capacitadas para en Gestión TI y en Seguridad y Privacidad de la Información</t>
  </si>
  <si>
    <t>Fortalecimiento de la capacidad de la ciudadanía</t>
  </si>
  <si>
    <t>El Departamento desarrollará estrategias de sensibilización y capacitación hacia la ciudadanía, como garantes de un servicio transparente y oportuno, teniendo en cuenta que las personas son sujetos de derechos y que el Estado debe garantizar el goce efectivo de los mismos.</t>
  </si>
  <si>
    <t>Servicio de educación informal para la implementación de la Estrategia de Gobierno digital</t>
  </si>
  <si>
    <t>Personas capacitadas para la implementación de la Estrategia de Gobierno digital</t>
  </si>
  <si>
    <t>Servicios tecnológicos</t>
  </si>
  <si>
    <t>Índice de capacidad en la prestación de servicios de tecnología</t>
  </si>
  <si>
    <t>Fortalecer las seccion de Atención a la Ciudadanía, implementado en el sitio web de la entidad.</t>
  </si>
  <si>
    <t>Seccion de Atención a la Ciudadanía de la página web de la entidad, fortalecido y/o actualizado.</t>
  </si>
  <si>
    <t>Link en la Pagina web actualizada</t>
  </si>
  <si>
    <t>Frotalecer la ventanilla unica virtual, implementado en el sitio web d ela entidad</t>
  </si>
  <si>
    <t>Ventanilla unica virtual de la página web de la entidad, fortalecido y/o actualizado.</t>
  </si>
  <si>
    <t>Mecanismos de accesibilidad  actualizados con la información en el portal web  para  las personas en situación de discapacidad.</t>
  </si>
  <si>
    <t>Mecanismos actualizados</t>
  </si>
  <si>
    <t>SECRETARIA TIC</t>
  </si>
  <si>
    <t>Elaborar e implementar y realizar seguimiento de la acciones de promoción de la participación ciudadana en la Administración Departamental.</t>
  </si>
  <si>
    <t>Seguimiento de la acciones de promoción de la participación Ciudadana en la Administración Departamental</t>
  </si>
  <si>
    <t>Seguimiento al  plan de acción</t>
  </si>
  <si>
    <t>Fortalecimiento de la Capacidad de la Ciudadania</t>
  </si>
  <si>
    <t xml:space="preserve">Poner a disposición del ciudadano  la oferta de participacón. </t>
  </si>
  <si>
    <t xml:space="preserve">Oferta de participación </t>
  </si>
  <si>
    <t xml:space="preserve">Oferta de participáción publica </t>
  </si>
  <si>
    <t>Capacitar a la comunidad del departamento del Quindío, con el propósito de promover estrategias para la prevención y atención de desastres en el departamento del Quindío, garantizando una respuesta efectiva ante cualquier eventualidad.</t>
  </si>
  <si>
    <t xml:space="preserve">Personas capacitadas </t>
  </si>
  <si>
    <t xml:space="preserve">Registro de asistencias de personas capacitadas y actas </t>
  </si>
  <si>
    <t>Realizar socialización de la ruta de atención a víctimas de trata de personas - Ruta de protección a lideres sociales, defensores de DDHH  y funcionarios públicos - Ruta para la prevención del reclutamiento forzado para NNA</t>
  </si>
  <si>
    <t>Número  de personas con procesos de socialización realizados</t>
  </si>
  <si>
    <t>Registro de asistencias</t>
  </si>
  <si>
    <t xml:space="preserve">SECRETARIA DEL INTERIOR </t>
  </si>
  <si>
    <t xml:space="preserve">Realizar capacitaciones a los funcionarios del  ente gubernamental en todo lo relacioando con temas juridicos . </t>
  </si>
  <si>
    <t xml:space="preserve">1 cada semestre en el cuatreño se ralizaran 8 capacitaciones  </t>
  </si>
  <si>
    <t xml:space="preserve">listado de asistencia de la capacitacion realizada por la secretaria. </t>
  </si>
  <si>
    <t>x</t>
  </si>
  <si>
    <t xml:space="preserve">REPRESENTACIÓN JUDICIAL </t>
  </si>
  <si>
    <t>Fortalecimiento de la capacidad de la ciudadanía.</t>
  </si>
  <si>
    <t xml:space="preserve">Fomentar el fortalecimiento institucional de las entidades y dependencias encargadas del servicio a la ciudadanía, mediante la expedición de lineamientos y políticas de mejoramiento y la generación de herramientas de asistencia técnia para aumentar la calidad del servicio que prestan. </t>
  </si>
  <si>
    <t xml:space="preserve">Proporcionar a la ciudadanía información de interés respecto de las rutas de consulta de la contratación celebrada por el Departamento del Quindío (Aplicativos SECOP I, SECOP II y SIA OBSERVA). </t>
  </si>
  <si>
    <t xml:space="preserve">Micrositio web de la Secretaría Jurídica y de Contratación actualizado con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</si>
  <si>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</si>
  <si>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</si>
  <si>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Microcrositio web de la Secretaría Jurídica y de Contratación actualizado,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y protocolizaciones. </t>
  </si>
  <si>
    <t>Micrositio web actualizado.</t>
  </si>
  <si>
    <t>SECRETARÍA JURÍDICA Y DE CONTRATACIÓN</t>
  </si>
  <si>
    <t xml:space="preserve">Fortalecimiento de La Capacidad de la Ciudadanía </t>
  </si>
  <si>
    <t>Desarrollar estrategias de sensibilización y capacitación hacia la ciudadanía, como garantes de un servicio transparente y oportuno, teniendo en cuenta que las personas son sujetos de derecho y que el estado debe garantizar el goce efectivo de los mismos.</t>
  </si>
  <si>
    <t>Servicio de asesoría para el fortalecimiento de la asociatividad</t>
  </si>
  <si>
    <t>Asociaciones fortalecidas</t>
  </si>
  <si>
    <t>Acumulada</t>
  </si>
  <si>
    <t>Actas de reunión, listas de asistencia, Actas de asesoría y visita de proyectos</t>
  </si>
  <si>
    <t>Servicio de divulgación de transferencia de tecnología</t>
  </si>
  <si>
    <t>Productores beneficiados con transferencia de tecnología</t>
  </si>
  <si>
    <t>Listas de asistencia, Actas de asesoría y visita de proyectos</t>
  </si>
  <si>
    <t>Servicio de educación informal ambiental</t>
  </si>
  <si>
    <t>Personas capacitadas</t>
  </si>
  <si>
    <t>No Acumulada</t>
  </si>
  <si>
    <t>Listas de Asistencia</t>
  </si>
  <si>
    <t>Publicar en la página web del  informe de auditoría fiscal,   dando la posibilidad a los ciudadanos que  participen  frente a dichos procesos.</t>
  </si>
  <si>
    <t>Informe de auditoría fiscal,   publicado en la página web</t>
  </si>
  <si>
    <t xml:space="preserve">Registros  de  informes publicados </t>
  </si>
  <si>
    <t>Brindar la información oportuna   al contribuyente en materia de  impuestos (impuesto vehicular, impuesto al registro, impuesto al consumo, fincalizacion y venta de estampillas)</t>
  </si>
  <si>
    <t xml:space="preserve">Nº de contribuyentes asesorados </t>
  </si>
  <si>
    <t>Software ISVA
SEVENET</t>
  </si>
  <si>
    <t>Fomentar la cultura de pago,  a traves de campañas y/o sensibilizaciones institucionales.</t>
  </si>
  <si>
    <t>Nº de actividades realizadas</t>
  </si>
  <si>
    <t>Registro de llamadas, correos electronicos, campañas, etc</t>
  </si>
  <si>
    <t>Aumentar el recaudo del ISVA a traves de medios digitales</t>
  </si>
  <si>
    <t>Porcentaje de recaudo virtual ISVA</t>
  </si>
  <si>
    <t>Plataforma virtual PSE</t>
  </si>
  <si>
    <t>Uso Intensivo de Tecnologías de la Información y Comunicación TICs</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</si>
  <si>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</si>
  <si>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</si>
  <si>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Docuemntos que acrediten el numero y tipo de tramites demandados a través de la página web</t>
  </si>
  <si>
    <t>SECRETARÍA DE HACIENDA Y FINANZAS PÚBLICAS</t>
  </si>
  <si>
    <t>Articulación Interinstitucional para el Mejoramiento de los Canales de Servicio a la Ciudadanía</t>
  </si>
  <si>
    <t>Servicio de integración de la oferta pública</t>
  </si>
  <si>
    <t xml:space="preserve">Plan de Acción de Servicio a la Ciudadanía  elaborados y publicados </t>
  </si>
  <si>
    <t xml:space="preserve">No acumulativa </t>
  </si>
  <si>
    <t xml:space="preserve">Planes de Acción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</si>
  <si>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</si>
  <si>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Acumulativa </t>
  </si>
  <si>
    <t xml:space="preserve">seguimiento y evaluación   trimestral de los Planes de Acción </t>
  </si>
  <si>
    <t>Realizar  la actualización del  autodiagnóstico de  atención al ciudadano de la Administración Departamental.</t>
  </si>
  <si>
    <t xml:space="preserve">Autodiagnóstico  Realizado </t>
  </si>
  <si>
    <t xml:space="preserve">Informes Trimestrales de la gestión de peticiones, quejas, reclamos, sugerencias y denuncias (PQRSD) </t>
  </si>
  <si>
    <t xml:space="preserve">Informes Trimestrales (PQRSD) </t>
  </si>
  <si>
    <t xml:space="preserve">Acciones de publicación y actualización de la información contenida en el "Menú Atención y Servicios a la Ciudadanía" de la página web </t>
  </si>
  <si>
    <t>Infraestructura para la prestación de servicios a la ciudadanía suficiente y adecuada</t>
  </si>
  <si>
    <t>El Departamento debe orientar su accionar para que la infraestructura física y tecnologica de los puntos de interacción al ciudadano tenga los siguientes atributos
Accesible
Suficiente</t>
  </si>
  <si>
    <t>Acciones que garanticen la accesibilidad física  y comunicativa de personas en condición de discapacidad</t>
  </si>
  <si>
    <t>Accesibilidad física  y comunicativa de personas en condición de discapacidad garantizada</t>
  </si>
  <si>
    <t xml:space="preserve">Evaluación del servicio y medición de la experiencia ciudadana </t>
  </si>
  <si>
    <t xml:space="preserve">Aplicación del instrumento para la Evaluación del servicio y medición de la experiencia ciudadana y sus respectivos informes </t>
  </si>
  <si>
    <t>Actividades que integren y articulen los servicios y trámites para facilitar el acceso de la ciudadanía, a través de ferias</t>
  </si>
  <si>
    <t xml:space="preserve">Ferias de Servicios </t>
  </si>
  <si>
    <t>Cualificación de los equipos de trabajo</t>
  </si>
  <si>
    <t>En este sentido, el Departamento debe homogeneizar el perfil de los servidores públicos que atienden a la ciudadanía, fortalecer los modelos de gestión de Calidad y Control Interno de todas las entidades en aras de brindar respuestas más oportunas, integrales y de calidad a las solicitudes, y desarrollar e implementar estrategias de comunicación y cualificación permanentes en materia de atención integral a la ciudadanía</t>
  </si>
  <si>
    <t xml:space="preserve">Evento de exaltacion del desempeño de servidores y contratistas en los escenarios de relacionamiento con 
la ciudadanía </t>
  </si>
  <si>
    <t xml:space="preserve">Acciones de promoción de la cultura de servicio </t>
  </si>
  <si>
    <t>Actividades de promoción de la cultura de servicio al interior de la entidad</t>
  </si>
  <si>
    <t xml:space="preserve">Utilizar señalización inclusiva
Señalización en alto relieve 
Señalización en braille 
Señalización con imágenes en lengua de señas 
Pictogramas 
Señalización en otras lenguas o idiomas </t>
  </si>
  <si>
    <t xml:space="preserve">Señalización inclusiva implementada </t>
  </si>
  <si>
    <t>Implementar mecanismos de atención especial y preferente para infantes, personas en situación de discapacidad, embarazadas, niños, niñas, adolescentes, adulto mayor y veterano de la fuerza pública y en general de personas en estado de indefensión y o de debilidad manifiesta.</t>
  </si>
  <si>
    <t>Mecanismos de atención especial y preferente implementados</t>
  </si>
  <si>
    <t>Implementar estrategias para informar  a los ciudadanos los mecanismos a través de los cuales pueden hacer seguimiento a sus peticiones</t>
  </si>
  <si>
    <t>Estrategias para informar  a los ciudadanos los mecanismos a través de los cuales pueden hacer seguimiento a sus peticiones implemendatdas</t>
  </si>
  <si>
    <t>Publicar información sobre listado de trámites y servicios, en lugares visibles (diferentes al medio electrónico) y de fácil acceso al ciudadano.</t>
  </si>
  <si>
    <t xml:space="preserve">Listado de trámites y servicios visible y de facil acceso al ciudadano </t>
  </si>
  <si>
    <t>Ejercer la Secretaría Tenica de la  Comisión Intersectorial de Servicio a la Ciudadanía, como instancia encargada de la coordinación y orientación de las políticas y actividades del Sistema Departamental del Servicio a la Ciudadanía.</t>
  </si>
  <si>
    <t>Secretaría Tecnica de la  Comisión Intersectorial de Servicio a la Ciudadanía</t>
  </si>
  <si>
    <t>Capacitación  del talento humano en  lenguaje claro</t>
  </si>
  <si>
    <t xml:space="preserve">Talento Humano capacitado en lenguaje claro </t>
  </si>
  <si>
    <t xml:space="preserve">Talento humano capacitado en materia de servicio y relacionamiento con la ciudadania </t>
  </si>
  <si>
    <t>Capacitación del talento humano en accesibilidad y de relacionamiento con personas en condición de discapacidad</t>
  </si>
  <si>
    <t xml:space="preserve">Talento Humano capacitado en relacionamiento con personas en condicion de discapacidad </t>
  </si>
  <si>
    <t xml:space="preserve">Incluir  dentro  de la inducción y 
reinducción 
1.  Protocolos de servicio y relacionamiento con la ciudadanía para todos los canales de atención 
2. Normatividad de servicio a las ciudadanías 
Caracterización de ciudadanía y grupos de valor 
3. Evaluación del servicio y medición de la experiencia ciudadana 
4. Gestión de peticiones, quejas, reclamos, sugerencias y denuncias (PQRSD) 
5. Servicio ciudadano incluyente 
Accesibilidad y de relacionamiento con personas en condición de discapacidad 
Enfoque diferencial 
6.Prevención y lucha contra la corrupción 
</t>
  </si>
  <si>
    <t xml:space="preserve">Inducción y reinducción realizadas </t>
  </si>
  <si>
    <t xml:space="preserve">SECRETARÍA ADMINISTRATIVA </t>
  </si>
  <si>
    <t>Fortalecimiento de la capacidad de la ciudadania</t>
  </si>
  <si>
    <t>Realizar caracterización y asistencia técnica al sector artesanal con el fin de fortalecer competencias empresariales y comerciales</t>
  </si>
  <si>
    <t>Artesanos atendidos y fortalecidos tècnicamente</t>
  </si>
  <si>
    <t xml:space="preserve">Realizar a través de la estrategia "Ruta de la Calidad" un diagnóstico del estado de cumplimiento de requisitos legales de operación por parte de los establecimientos del sector turismo del departamento, con el fin de fortalecer el destino.  </t>
  </si>
  <si>
    <t xml:space="preserve">SECRTARIA DE TURISMO INDSUTRIA Y COMERCIO </t>
  </si>
  <si>
    <t>Mejorar la oportunidad y  calidad de la respuesta de las solicitudes presentadas ante la Secretaria de Educación Departamental mediante el  Sistema de Atencion al ciudadano</t>
  </si>
  <si>
    <t xml:space="preserve">Medir la tasa de satisfaccion del usuario con la oportunidad y calidad de la respuesta al ciudadano dada por el SAC, a traves de encuestas realizadas en la modalidad de presencialidad  </t>
  </si>
  <si>
    <t>Encuestas realizadas en la web o fisicas</t>
  </si>
  <si>
    <t>SECRETARIA DE EDUCACIÓN DEPARTAMENTAL</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</si>
  <si>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</si>
  <si>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</si>
  <si>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</si>
  <si>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Estrategia de Racionalización de Trámites  en la Administración Departamental realizado</t>
  </si>
  <si>
    <t xml:space="preserve">Estrategia de Racionalización de Trámites </t>
  </si>
  <si>
    <t xml:space="preserve">Consejo Territorial fortalecido </t>
  </si>
  <si>
    <t xml:space="preserve">Acumulada </t>
  </si>
  <si>
    <t xml:space="preserve">Procesos contractuales </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</si>
  <si>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</si>
  <si>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</si>
  <si>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</si>
  <si>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</si>
  <si>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</si>
  <si>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Realizar  12  Eventos  de Rendición Públicas de Cuentas que divulgan la gestión administrativa en los municipios del Departamento del Quindio</t>
  </si>
  <si>
    <t xml:space="preserve">Eventos de Rendición de Cuentas realizados </t>
  </si>
  <si>
    <t>Cualificación de los Equipos de Trabajo.</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</si>
  <si>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</si>
  <si>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</si>
  <si>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</si>
  <si>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</si>
  <si>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 xml:space="preserve">Informe  de caracterización realizado </t>
  </si>
  <si>
    <t xml:space="preserve">Observatorio Económico Implementado </t>
  </si>
  <si>
    <t xml:space="preserve">Información publicada en la pagina web </t>
  </si>
  <si>
    <t xml:space="preserve"> </t>
  </si>
  <si>
    <t xml:space="preserve">SECRETARÍA DE PLANEACIÓN </t>
  </si>
  <si>
    <t xml:space="preserve">Fortalecimiento de la capacidad de la ciudadanía
</t>
  </si>
  <si>
    <t xml:space="preserve">El Departamento desarrollará estrategias de sensibilización y capacitación hacia la ciudadanía, como garantes de un servicio transparente y oportuno, teniendo en cuenta que las personas son sujetos de derechos y que el Estado debe garantizar el goce efectivo de los mismos.
</t>
  </si>
  <si>
    <t>Servicio de promoción a la participación ciudadana</t>
  </si>
  <si>
    <t xml:space="preserve">120 encuentros en el cutrienio </t>
  </si>
  <si>
    <t>Registro fotográfico e informes</t>
  </si>
  <si>
    <t>SECRETARÍA PRIVADA</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</si>
  <si>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</si>
  <si>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 de espacios físicos  de atención al ciudadano de la Administración Departamental realizados </t>
  </si>
  <si>
    <t xml:space="preserve">Acta de visita formato codigo F-INF-16 Registro de visita </t>
  </si>
  <si>
    <t>Adecuar los espacios físicos de atención al ciudadano de la Administración Departamental de conformidad con las acciones priorizadas producto del autodiagnóstico realizado.</t>
  </si>
  <si>
    <t xml:space="preserve">espacios físicos de atención al ciudadano de la Administración Departamental  adecuados </t>
  </si>
  <si>
    <t>Informe de entrega</t>
  </si>
  <si>
    <t>SECRETARÍA DE AGUAS E INFRAESTRUCTURA</t>
  </si>
  <si>
    <t>Promover en la ciudadanía el uso del servicio de atención de atención a la comunidad</t>
  </si>
  <si>
    <t>Gestiones realizadas por el servicio de atención a la comunidad</t>
  </si>
  <si>
    <t>Informe y caracterización de las gestiones realizadas por el servicio de atención a la comunidad</t>
  </si>
  <si>
    <t>SECRETARÍA DE SALUD DEPARTAMENTAL</t>
  </si>
  <si>
    <t xml:space="preserve">Espacios generados para el fortalecimiento de capacidades institucionales del Estado,  para la promoción  y participación de las Mujeres donde se llevaron a cabo las siguientes acciones:
Se da continuidad a las medidas de atención de la vigencia 2024, se traen activas (06) seis medidas de atención a mujeres víctimas de violencia y para la vigencia 2025 en el mes de febrero otorgaron otras tres (03) medidas de atención, 2 en el municipio de Armenia y una en Montenegro para el mes de marzo se otorga una (1) medida en el municipio de Montenegro 
</t>
  </si>
  <si>
    <t xml:space="preserve">214 Servicios de atención integral a poblacion en condicion de discapacidad, adicional se ha realizado las siguientes actividades:                                                               
a) Una (01)  entrega de dispositivo técnico de banco de ayudas técnicas en el municipio de Armenia, se benefició una persona.
b) Ocho (08) visita de valoración de apoyos ( 4 en Armenia, 3 en Calarcá y 1 en Filandia), se beneficiaron 16 personas
c) Siete (07) socializaciones de RBC ( 1 en Armenia, 1 en Salento, 3 en la Tebaida Y 2 en Calarcá ) se beneficiaron 64 personas
d) Treinta y seis (36) socializaciones Banco de ayudas técnicas ( 11 en Armenia, 2 en Salento, 3 en la Tebaida, 1 en Montenegro, 2 en Circasia, 4 en Calarca, 1 en Genova, 2 en Buenavista, 2 en Filandia, 2 en Quimbaya y en 1 Córdoba  )  se beneficiaron 851 personas.
e) Dos (02 ) visitas de RBC en el municipio de Salento,  se beneficiaron 4 personas.
f) Diez (10) Asistencias técnicas a los comités de discapacidad en los municipios del Departamento, ( 2 en Quimbaya, 2 en Circasia, 1 en Calarca, 2 en Armenia, 2 en Cordoba, 1 en la Tebaida, 1 en Salento, 1 en Finlandia y 1 en Pijao) se beneficiaron 63 personas.
g) Un seguimiento a dispositivo técnico de banco de ayudas técnicas en el municipio de Armenia, se benefició a 1 persona.
h) Comités De Discapacidad Departamental 
I Subcomité De Discapacidad Departamental, Se Beneficiaron 23 Personas
i) Conmemoracion Dia Síndrome De Down, 42 Personas Beneficiadas
</t>
  </si>
  <si>
    <t xml:space="preserve">En el primer trimestre del 2025, se llevo a cabo la mesa trabajo de revisión y seguimiento, con los enlaces por secretaria de la Estrategia Participación Ciudadana Departamental, estableciendo las fechas de entrega de los reportes cuatrimestrales, 1er entrega 8 de mayo. 
Por otro lado se informa que, para el 9 de abril esta programado el 1er Consejo de Participación Ciudadana. </t>
  </si>
  <si>
    <t>Se han realizado capacitaciones en los municipios de Armenia, Calarcá, Filandia, Montenegro, Quimbaya y Salento, frente a KIT de emergencia, y ABC de la gestión del riesgo.</t>
  </si>
  <si>
    <t>Se realizó modificación al indicador el cual establecía porcentaje de personas capacitadas a  número de personas capacitadas en las diferentes  rutas (3) y se aumenta el numero de la meta de 500 personas a 1000</t>
  </si>
  <si>
    <t>5000,000,00</t>
  </si>
  <si>
    <t>3,200,000</t>
  </si>
  <si>
    <t>Apoyar  el sector artistico y cultural del departamento, incrementando la tasa de participación y formación en actividades artistico-culturales</t>
  </si>
  <si>
    <t>Brindar apoyo a 2700 producciones artisticas y culturales</t>
  </si>
  <si>
    <t>Nº de producciones artisticas y culturales apoyadas</t>
  </si>
  <si>
    <t>I</t>
  </si>
  <si>
    <t>Proyectos, formación, eventos culturales</t>
  </si>
  <si>
    <t>Secretaría de Cultura</t>
  </si>
  <si>
    <t>Brindar capacitacion  para  fortalecer la participacion ciudadana en procesos artisticos</t>
  </si>
  <si>
    <t>Capacitar a  25400 personas con educacion informal en areas artisticas y culturales</t>
  </si>
  <si>
    <t>Nº de personas capacitadas</t>
  </si>
  <si>
    <t>Certificados de asistencia</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</si>
  <si>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</si>
  <si>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</si>
  <si>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</si>
  <si>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</si>
  <si>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 xml:space="preserve">Publicar en la página web del  informe de auditoría fiscal, dando la posibilidad a los ciudadanos que participen  frente a dichos procesos. </t>
  </si>
  <si>
    <t>N</t>
  </si>
  <si>
    <t>Brindar la información necesaria al contribuyente en temas de impuestos de  la gobernacion del Quindio</t>
  </si>
  <si>
    <t>Fomentar la cultura de pago,  a traves de campañas institucionales.</t>
  </si>
  <si>
    <t>A</t>
  </si>
  <si>
    <t xml:space="preserve">Cuantificar el número y tipo de trámites realizados a traves de la página web,  para determinar la demanda de los mismos por parte de la ciudadania  </t>
  </si>
  <si>
    <t>Secretaría Tecnologías de la Información y Comunicaciones - Secretaría de Hacienda</t>
  </si>
  <si>
    <t>Mediante oficio con ID  106178  del 2024 convocatoria reunión Sistema Departamental de Servicio a la Ciudadanía - Se inició el proceso de construcción del nuevo plan de acción 2024-2027 del Sistema Departamental de Servicio a la Ciudadanía
Mediante oficio con ID 112711 del 23 de Octubre del 2024 Reiteración mesa de trabajo construcción del nuevo plan de acción 2024- 2027 del Sistema Departamental de Servicio a la Ciudadanía
Mediante Oficio con ID 115493 del 28 de Octubre de 2024 se solicitó la elaboración y entrega del Plan de Acción el Sistema Departamental de Servicio a la Ciudadanía 2024- 2027
El Plan de Acción del  Sistema Departamental de Servicio a la Ciudadanía 2024- 2027 fue presentado y aprobado por la Comision Intersectorial de Atencion al Ciudadano el día 20 de Diciembre del 2024.
El Plan de Acción Sistema Departamental de Servicio a la Ciudadanía 2024-2027 se encuentra publicado en la página web Link 
https://quindio.gov.co/sistema-departamental-de-servicio-a-la-ciudadania/plan-de-atencion-al-ciudadano https://drive.google.com/file/d/1W54m_o8rZSPiBAI2gHq2m2P2VrsqpFKC/view</t>
  </si>
  <si>
    <t xml:space="preserve">
Mediante oficio con ID 169315 se solicitó el seguimiento al Plan de Acción del Sistema Departamental de Atención al Ciudadano correspondiente al 1T del 2025. </t>
  </si>
  <si>
    <t xml:space="preserve">Publicación y actualización de la información contenida en el "Menú Atención y Servicios a la Ciudadanía" en la  página web </t>
  </si>
  <si>
    <t>Se ha actualizado la informacion contenida en el "Menú Atención y Servicios a la Ciudadanía" en la  página web segun requerimientos  a al efecha 
https://quindio.gov.co/sistema-departamental-de-servicio-a-la-ciudadania/seguimiento-plan-accion
https://quindio.gov.co</t>
  </si>
  <si>
    <t xml:space="preserve">Diseñó incentivos y estímulos para exaltar el desempeño de servidores y contratistas en los escenarios de relacionamiento con  la ciudadanía </t>
  </si>
  <si>
    <t xml:space="preserve">Gestionar las adecuaciones y mejoras de la infraestructura física, tecnológica  y  administrativa, para  fortalecer la interacción con la ciudadanía y sus grupos de valor </t>
  </si>
  <si>
    <t>Adecuaciones y mejoras de la infraestructura física, tecnológica  y administrativa, para  fortalecer la interacción con la ciudadanía</t>
  </si>
  <si>
    <t xml:space="preserve">Desde la Secretaría Administrativa se adelantó el proceso de cotización para la señalización inclusiva con las empresas Distribuidora Negocio Global y John Lopez Photography, estamos en el proceso de elección </t>
  </si>
  <si>
    <t xml:space="preserve">2024: Se ejercio la secretaria tecnica a la segunda  Reunion de la Comisión Intersectorial de Servicio a la Ciudadanía el dia 20 de Diciembre del 2024, se trataron temas como ( Socialización consolidado Seguimiento a los Planes de Acción del Sistema Departamental de Servicio a la Ciudadanía Tercer Trimestre.
Revisión y aprobación de los Planes de Acción del Sistema Departamental de Servicio a la Ciudadanía 2024-2027) </t>
  </si>
  <si>
    <t xml:space="preserve">Mediante oficio con ID 165323 se invitó a la administración del gobierno del quindío a participar del curso virtual sobre lenguaje  incluyente y accesible  orientado por la Escuela Superior de Administración Pública ESAP 
El curso virtual se desarrolló del 27 de Marzo al 6 de Abril del 2025 </t>
  </si>
  <si>
    <t xml:space="preserve">Capacitación del talento humano de la entidad, para fortalecer las habilidades y competencias en materia de servicio y relacionamiento con la ciudadanía </t>
  </si>
  <si>
    <t>Nùmero</t>
  </si>
  <si>
    <t>Incremento</t>
  </si>
  <si>
    <t>Base de datos cáracterizado
Informes de asistencia tècnica</t>
  </si>
  <si>
    <t>Asistencias tècnicas</t>
  </si>
  <si>
    <t xml:space="preserve">La secretaria de turismo, industria y comercio, está llevando a cabo el levantamiento de información y actualización de los artesanos en el Quindío, esto con el objetivo de fortalecer sus habilidades blandas,  y apoyar la implementación de herramientas tecnologías en sus emprendimientos, de manera tal, que permitan comercializar sus productos por diferentes canales de comercialización.  (se anexa caracterizaciòn) </t>
  </si>
  <si>
    <t>Establecimeintos turìsticos atendidos y fortalecidos.</t>
  </si>
  <si>
    <t>Informe ejecutivo de visitas
Anàlisis y medidas de mitigaciòn en puntos críticos</t>
  </si>
  <si>
    <t>Visitas de diagnóstico</t>
  </si>
  <si>
    <t>La secretaria de turismo, industria y comercio, a través de la dirección de clúster y asociatividad; esta llevando a cabo la “ruta de la Calidad”, que consiste en realizar visitas a establecimientos turísticos para validar el cumplimiento de requisitos y de esta manera prestar un óptimo servicio.
Para lo cual, se estará llevando a cabo un análisis que identifique puntos críticos, y posteriormente se realice una planificación estratégica que permita mitigar las falencias en la prestación del servicio, lo que cual debe apuntar a mejorar la competitividad del destino.  (Se anexa registro de vistas)</t>
  </si>
  <si>
    <t>A través del servicio de asesoría para el fortalecimiento de la asociatividad, se atendieron 18 Asociaciones del sector rural en el primer trimestre de 2025,  A estas organizaciones se les brindó apoyo en diversos temas técnicos, comerciales y organizacionales orientados a fortalecer la base social, la generación de productos, el cumplimiento sanitario, la formalización comercial y el apoyo a temas sanitarios de los productos terminados. 
El presupuesto registrado corresponde al obligado en el trimestre.</t>
  </si>
  <si>
    <t>Agricultura, Desarrollo Rural y Medio Ambiente</t>
  </si>
  <si>
    <t>Se atendieron las solicitudes de 90 productores con requerimientos en temas de transferencia de tecnología  y extensión agropecuaria en el primer trimestre de 2025.
El presupuesto registrado corresponde al comprometido en el trimestre.</t>
  </si>
  <si>
    <t>En el primer trimestre de 2025, se capacitaron 186 personas en gestión de cambio climático a través de los diferentes espacios de formación y talleres en temas de educación ambiental.
El presupuesto registrado corresponde al comprometido en el trimestre.</t>
  </si>
  <si>
    <t>Se encuentra en proceso  de estructuración el Informe de  seguimiento al Plan de Desarrollo 2024-2027 "Por y Para la Gente "  con corte al 31 de marzo de 2025 , el cual elaborado en coordinación con las diferentes Secretarias Sectoriales .</t>
  </si>
  <si>
    <t>Realizar el Plan Estratégico  de Racionalización de Trámites  en la Administración Departamental, de conformidad con los lineamientos del Departamento Administrativo de la Función Pública: a través de la reducción de costos, documentos, requisitos, tiempos, procesos, procedimientos y pasos.</t>
  </si>
  <si>
    <t>Se encuentra en proceso de estructuración el Plan Estratégico de Racionalización de Trámites,  a la fecha se han realizado dos reuniones  con las secretarias que tienen bajo su competencia el proceso  ( 19 y 28 de marzo de 2025 ):   Salud, Hacienda, Juridica y Contratación, Interior, Educación . Esta dependencia se encuentra a la espera de la información correspondiente por parte de estas dependencias con el propósito de  estructurar el Plan  Estratégico .</t>
  </si>
  <si>
    <t xml:space="preserve">Fortalecer el Consejo territorial de Planeación,  a través de procesos de capacitación asistencia técnica y apoyo logístico </t>
  </si>
  <si>
    <t xml:space="preserve">Se encuentran en proceso la estructuración de los procesos precontractuales de fortalecimiento del Consejo Territorial de Planeación </t>
  </si>
  <si>
    <t xml:space="preserve">Este proceso se realiza semestralmente con corte a junio y diciembre de cada vigencia </t>
  </si>
  <si>
    <t>Documento informe de Gestión realizado . Constancia de Publicación .</t>
  </si>
  <si>
    <t>Se llevó a cabo la estructuración del Informe de Gestión  de la vigencia 2024, el cual se encuentra publicado en la página web de la Administración Departamental, elaborado en coordinación con las diferentes Secretarias Sectoriales y Entes Descentralizados</t>
  </si>
  <si>
    <t>Acta de reunión de la Rendición de , Listados de Asistencia, Registro Fotográficos, etc.</t>
  </si>
  <si>
    <t>Se iniciaron la realización de actividades  para el proceso de Rendición Pública de Cuentas de la Gestión de la Administración Departamental vigencia 2024,  con  la primera reunión con el Equipo de Alistamiento llevada a cabo el día 28 de marzo de 2025 con la presencia de la Secretaria Administrativa, Privada , Planeación, Dirección de Comunicaciones y Control Interno de Gestión . En dicha reunión se presentó el Cronograma de Trabajo y los responsables.</t>
  </si>
  <si>
    <t xml:space="preserve">Presentación capacitación realizada , listado de asistencia e instrumento de evaluación </t>
  </si>
  <si>
    <t xml:space="preserve">Se tiene programada para el segundo trimestre </t>
  </si>
  <si>
    <t xml:space="preserve">Se tiene programada para el segundo cuatrimestre </t>
  </si>
  <si>
    <t>Uso Intensivo de tecnologías de Información y Conocimiento- TIC</t>
  </si>
  <si>
    <t xml:space="preserve">Implementación el Observatorio Económico y Social del Departamento del Quindio, como una fuente de consulta y generación de información a la comunidad Quindio </t>
  </si>
  <si>
    <t xml:space="preserve">En la implementación del Observatorio del Departamento del Quindío, como sistema de información para la generación de datos de manera accesible, confiable y oportuna se ha realizado la elaboración y publicación de:
-Nota informativa sobre IPC 2025 https://observatorio.quindio.gov.co/index.php/informes/infografias-y-reportes/551-nota-informativa-ipc-2025
- informe Laboral Armenia 2024  https://observatorio.quindio.gov.co/index.php/informes/infografias-y-reportes/553-nota-informativa-mercado-laboral-armenia-2024
- Elaboración de indicadores del sector agrícola 2024 </t>
  </si>
  <si>
    <t>188,100,000</t>
  </si>
  <si>
    <t>17,100,000</t>
  </si>
  <si>
    <t xml:space="preserve">PRIMER TRIMESTRE 2025:
Durante el primer trimestre se han realizado 2 encuentros ciudadanos, que permiten visibilizar la gestión del gobierno departamental, como también el fortalecimiento de la estrategia "hablemos con el gobernador":
• El sábado 22 de febrero a partir de las 2 de la tarde se llevó a cabo el programa institucional de la administración departamental "Gobierno en la Calle" en el municipio de Salento. El gobernador, Juan Miguel Galvis Bedoya, junto con su equipo de trabajo, participó en el evento, realizando desplazamientos y encuentros ciudadanos en diversos puntos de la localidad, inauguró la remodelada Calle Real, recientemente reconstruida. Esta obra no solo mejoró la movilidad de los habitantes de Salento, sino que también revitalizó el atractivo turístico del municipio, aportando al confort y bienestar tanto de los residentes como de los visitantes. 
• El sábado 15 de marzo a partir de las 11 de la mañana, se llevó a cabo el programa institucional de la administración departamental "Gobierno en la Calle" en el municipio de Pijao, Lo primero que se hizo en la llegada del gobernador fue la apertura comercial del recinto gastronómico el cual fue gestionado por parte del Gobierno del Quindío y de la alcaldía municipal de Pijao. Este recinto cuenta con locales comerciales los cuales fueron entregados en su mayoría a madres cabeza de hogar que residen en el municipio para la comercialización de los diferentes alimentos que producen.
</t>
  </si>
  <si>
    <r>
      <rPr>
        <b/>
        <sz val="11"/>
        <color theme="1"/>
        <rFont val="Arial"/>
        <family val="2"/>
      </rPr>
      <t xml:space="preserve">IV TRIMESTRE 20254: </t>
    </r>
    <r>
      <rPr>
        <sz val="11"/>
        <color theme="1"/>
        <rFont val="Arial"/>
        <family val="2"/>
      </rPr>
      <t>Para el periodo informado, se realizó un autodiagnóstico en el mes agosto del año 2024, a través de la elaboración de los estudios previos, para la planeación precontractual No. 3000 en la Asamblea Departamental.</t>
    </r>
    <r>
      <rPr>
        <b/>
        <sz val="11"/>
        <color theme="1"/>
        <rFont val="Arial"/>
        <family val="2"/>
      </rPr>
      <t xml:space="preserve"> I TRIMESTRE 2025: </t>
    </r>
    <r>
      <rPr>
        <sz val="11"/>
        <color theme="1"/>
        <rFont val="Arial"/>
        <family val="2"/>
      </rPr>
      <t>Para el periodo informado, se realizó un autodiagnóstico el día 18 de febrero de 205, en el punto de atención al ciudadano del área de pasaportes de la administración departamental.</t>
    </r>
  </si>
  <si>
    <r>
      <rPr>
        <b/>
        <sz val="11"/>
        <color theme="1"/>
        <rFont val="Arial"/>
        <family val="2"/>
      </rPr>
      <t>VI TRIMESTRE 2024:</t>
    </r>
    <r>
      <rPr>
        <sz val="11"/>
        <color theme="1"/>
        <rFont val="Arial"/>
        <family val="2"/>
      </rPr>
      <t xml:space="preserve"> Se ejecutó obra, através del contrato 003 de 2024, de adecuación y mejoramiento de plataformas y pisos flotantes, con el fin de ubicar módulos lineales de ocho puestos, cada uno con su respectiva conexión a internet, para la atención al servicio al cliente en la Asamblea Departamental. </t>
    </r>
    <r>
      <rPr>
        <b/>
        <sz val="11"/>
        <color theme="1"/>
        <rFont val="Arial"/>
        <family val="2"/>
      </rPr>
      <t>TRIMESTRE 2025:</t>
    </r>
    <r>
      <rPr>
        <sz val="11"/>
        <color theme="1"/>
        <rFont val="Arial"/>
        <family val="2"/>
      </rPr>
      <t xml:space="preserve"> Para el periodo informado, se realizaron adecuaciones el día 17 de marzo de 2025, a través de las cuadrillas adscritas a la Secretaria de Aguas e Infraestructura en el punto de atención al ciudadano del área de pasaportes de la administración departamental. Se adjunta informe de visita técnica en el cual se detallan las actividades realizadas.</t>
    </r>
  </si>
  <si>
    <t>ES PRECISO INDICAR QUE PARA EL 2025 SE CUENTA CON LA ASIGNACION DE RECURSO A TRAVÉS DEL PROYECTO DE INVERSION 110 DE LA SECRETARIA DE SALUD DEPARTAMENTAL, LO QUE AUMENTÓ EL PRESUPUESTO PARA LA VIGENCIA 2025, IMPORTANTE TENER EN CUENTA QUE ESTE PROYECTO TAMBIÉN DESTINA RECURSOS A LA PROMOCIÓN DE LA PARTICIPACIÓN SOCIAL EN SALUD</t>
  </si>
  <si>
    <t>NO PROGRAMADA</t>
  </si>
  <si>
    <t xml:space="preserve">Para la vigencia 2024 segun cronograma de capacitaciones se realizo capacitacion en el mes de Noviembre </t>
  </si>
  <si>
    <r>
      <rPr>
        <b/>
        <sz val="11"/>
        <color theme="1"/>
        <rFont val="Arial"/>
        <family val="2"/>
      </rPr>
      <t>2024</t>
    </r>
    <r>
      <rPr>
        <sz val="11"/>
        <color theme="1"/>
        <rFont val="Arial"/>
        <family val="2"/>
      </rPr>
      <t xml:space="preserve">
Se realizaron 873 contenidos artísticos así:
a) Producciones artísticas en circulación:
• 317 contenidos culturales correspondieron a cierres de formación artística en áreas como música, literatura, danza, teatro, artes plásticas e historia, realizadas en los municipios de La Tebaida (34), Montenegro (24), Filandia (56), Quimbaya (29), el corregimiento de Barcelona y el municipio de Calarcá (43), Armenia y la vereda La Fachada (100), Circasia (12), Salento (9), Córdoba (1) y Génova (9)
b) Obras artísticas exhibidas:
•	348 obras fueron presentadas en las salas artísticas Antonio Valencia y Roberto Buriticá a través de once (11) exposiciones individuales y colectivas como de artistas plásticos destacados: Clara Inés Buitrago, Yamil Sánchez Saleg, Natalia Estupiñán y Judith Cartagena. Y colectivos como la 5ª Bienal de Biaro Internacional #2 Arte, con la participación de más de 40 artistas con 151 obras, junto a otras exposiciones como el Homenaje a las Fuerzas Militares (34 obras) y Ciencia y Naturaleza (23 obras), Mi primera muestra con 75 obras de estudiantes de diferentes escuelas de artes, Mi gran color con el maestro de Calarcá con 65 obras y otras mas 
• 136 producciones artísticas se realizaron como apoyo a actividades de participación ciudadana, a diferentes grupos poblacionales y la población diferencial 
Convocatorias de concertación y estímulos:
Se abrieron las convocatorias mediante las Resoluciones 1831 y 1832 del 21 de marzo de 2024, resultando 37 proyectos de concertación, 22 estímulos y 31 cofinanciaciones en la Convocatoria Nacional de Concertación.  contaron con un comité evaluador de la Universidad de Antioquia y en su ejecución se reportaron más de 72 producciones artísticas
</t>
    </r>
    <r>
      <rPr>
        <b/>
        <sz val="11"/>
        <color theme="1"/>
        <rFont val="Arial"/>
        <family val="2"/>
      </rPr>
      <t xml:space="preserve">2025 </t>
    </r>
    <r>
      <rPr>
        <sz val="11"/>
        <color theme="1"/>
        <rFont val="Arial"/>
        <family val="2"/>
      </rPr>
      <t xml:space="preserve">
Se realizaron 95 contenidos artísticos así:
48 Producciones artísticas de artistas plásticos en las 3 salas de exhibición Roberto Henao , Antonio Valencia y Mogadores puesta en circulación con la participación de 33 artistas del departamento del Quindío “CONMEMORACION DE LOS 26 AÑOS DEL TERREMOTO”; 16 presentaciones de artistas como trovadores, cantantes, saxofonistas, chirimía , clarinete y conversatorio   para las diferentes actividades, 21 presentaciones artísticas de cierres de formación informal en las diferentes áreas de artes dictadas en las casas de la cultura , 10 presentaciones artísticas como resultado de la retribución de saberes con niños de 2 a 5 grado de las instituciones educativas  publicas </t>
    </r>
  </si>
  <si>
    <r>
      <t xml:space="preserve">
</t>
    </r>
    <r>
      <rPr>
        <b/>
        <sz val="11"/>
        <color theme="1"/>
        <rFont val="Arial"/>
        <family val="2"/>
      </rPr>
      <t xml:space="preserve">2024 
</t>
    </r>
    <r>
      <rPr>
        <sz val="11"/>
        <color theme="1"/>
        <rFont val="Arial"/>
        <family val="2"/>
      </rPr>
      <t xml:space="preserve">8.711 personas capacitadas con  servicio de educación informal en áreas artísticas y culturales, así:
a) 5241 personas capacitadas en procesos de formación artística y cultural en las casas de la cultura de los , La Tebaida( 618), Córdoba ( 96), Montenegro (435), Filandia ( 360), Quimbaya ( 553), Corregimiento de Barcelona y  municipio Calarcá  ( 514), Armenia y vereda la Fachada (Armenia)( 1896) ,   Circasia ( 310) y Salento ( 364) y Génova ( 95)en las áreas de Música, Artes escénicas ,  artes plásticas, danzas y muralismo.
b) 139 personas capacitadas: funcionarios de las administraciones municipales y Concejeros de los Municipios  de Córdoba, Calarcá, Salento,  Circasia y corregimiento de Barcelona municipio de Calarcá, participaron en las charlas de: sostenibilidad ambiental y cultural en el territorio cafetero y patrimonio, los valores y atributos ambientales y culturales del Patrimonio Cultural Cafetero  PCCC, 
c) 1000  personas capacitadas en procesos de formación literario en Bibliotecas, instituciones educativas y  CAE en con temas como la construcción literaria  gráficos y materiales de frases sentido  poético y se  realzaron  conferencias en el marco del encuentro departamental de la red departamental en la FILAQ con la participación de las Bibliotecarias y promotoras de lectura y estatura , el desarrollo de proyecto ganador de concertación " Formación de lectura desde la biblioteca pública" 
d) 49 participantes en el  Foro realizado con la escuela Valuarte sobre mutilación genital, talleres de Vigías de patrimonio, charlas sobre manifestaciones culturales y naturales, patrimonio cultural y sus elementos
e) 2282 personas participaron en procesos de formación informa, ofrecidos por los proyectos y propuestas ganadoras de las convocatorias de Concertación y estímulos departamental, en diferentes municipios del departamento en diferentes  áreas artísticas.
</t>
    </r>
    <r>
      <rPr>
        <b/>
        <sz val="11"/>
        <color theme="1"/>
        <rFont val="Arial"/>
        <family val="2"/>
      </rPr>
      <t>2025</t>
    </r>
    <r>
      <rPr>
        <sz val="11"/>
        <color theme="1"/>
        <rFont val="Arial"/>
        <family val="2"/>
      </rPr>
      <t xml:space="preserve">
408  personas capacitadas en procesos de formación artística y cultural en las casas de la cultura de los , Montenegro (8 ), Quimbaya ( 39), Calarcá  ( 142), Armenia( 195) ,   Circasia ( 24) y en las áreas de Música, Artes escénicas ,  artes plásticas, danzas y muralismo.
15 personas capacitados en procesos de elaboración de planes de acción para los nuevos consejos de áreas artísticas permitiendo el fortalecimiento de Gobernanza Cultural y así mismo se viene adelantado procesos de formación en gestión cultural con temas relacionados en formación de proyectos en convenio con el SENA. Así mismo se esta realizando un cronograma de formaciones a los nuevos consejos de áreas artísticas y el consejo departamental de cultura 2025-2028
88 personas capacitadas en procesos de formación de lectura , escritura y oralidad que temas como paisaje cultural cafetero, patrimonio cultural en la Universidad del Quindío, instituciones educativas de Armenia , en la casa Museo de Circasia</t>
    </r>
  </si>
  <si>
    <r>
      <t xml:space="preserve">Se realizo la publicacion de los informes presupuestales, correspondientes al primer trimestre trimestre de la vigencia  de 2025                                                         .https://quindio.gov.co/informes-presupuestales?view=article&amp;id=35506:informes-presupuestales-ano-2025&amp;catid=1589                               Evidencia                       </t>
    </r>
    <r>
      <rPr>
        <b/>
        <sz val="11"/>
        <color theme="1"/>
        <rFont val="Arial"/>
        <family val="2"/>
      </rPr>
      <t>CARPETA DE EVIDENCIA COMPONENTE No.1</t>
    </r>
  </si>
  <si>
    <r>
      <t xml:space="preserve">Se realizo atenciòn  a todas las solicitudes presentadas de manera presencial y virtual hechas por los contribuyentes, para este periodo se atendiron 30.084 contribuyentes, como se evidencia en los archivos anexos tales como:                    1)Reporte Pago ISVA.                2) Informe Recaudo y Cobranza.                                    3)Fiscalizaciòn y Liquidacion.                               4)Informe RP.                                  primer trimestre de 2025                Es de aclarar que, los contratistas adscritos a la Direcciòn Administrativa Tributaria, en su contrato de prestaciòn de servicios, cuentan con una obligaciòn la cual es prestar apoyo ediante la asesoría a los contribuyentes que se acerquen a Ia Dirección Administrativa Tributaria de la Secretaría de Hacienda Departamenta                        </t>
    </r>
    <r>
      <rPr>
        <b/>
        <sz val="11"/>
        <color theme="1"/>
        <rFont val="Arial"/>
        <family val="2"/>
      </rPr>
      <t>CARPETA DE EVIDENCIA COMPONENTE No. 2</t>
    </r>
  </si>
  <si>
    <r>
      <t xml:space="preserve">Se llevaron a cabo jornadas de cultura de pago de impuesto vehicular en distintos municipios del departamento del quindio, con el objetivo de fomentar el cumplimiento oportuno de las obligaciones económicas por parte de la ciudadanía. Como parte de esta estrategia, se elaboraron y difundieron videos informativos en los que se invita a la población a realizar los pagos correspondientes, destacando la importancia de estar a paz y salvo con dichas obligaciones.    de igual forma para el segundo trimestre     de la vigencia                                                              2025, se adjuntara el listado de llamadas   suministrado por la plataforma ISVA, ya que dicas llamadas se iniciaran en el mes de abril de 2025.                                 </t>
    </r>
    <r>
      <rPr>
        <b/>
        <sz val="11"/>
        <color theme="1"/>
        <rFont val="Arial"/>
        <family val="2"/>
      </rPr>
      <t xml:space="preserve">CARPETA DE EVIDENCIA COMPONENTE No. 3 </t>
    </r>
    <r>
      <rPr>
        <sz val="11"/>
        <color theme="1"/>
        <rFont val="Arial"/>
        <family val="2"/>
      </rPr>
      <t xml:space="preserve">https://www.instagram.com/reel/DIMn48KyT_V/?igsh=ejl2N2kxMmY2Y2Mw  https://www.instagram.com/reel/DHV5wzDJDn9/?igsh=MThzN2Y3dGR1dWxuZA==              </t>
    </r>
  </si>
  <si>
    <r>
      <t xml:space="preserve">Se adjunta reporte de ingresos por la plataforma virtual PSE,durante el primer trimestre de la vigencia 2025, se registraron </t>
    </r>
    <r>
      <rPr>
        <sz val="11"/>
        <rFont val="Arial"/>
        <family val="2"/>
      </rPr>
      <t xml:space="preserve">11.775 </t>
    </r>
    <r>
      <rPr>
        <sz val="11"/>
        <color theme="1"/>
        <rFont val="Arial"/>
        <family val="2"/>
      </rPr>
      <t xml:space="preserve">pagos electronicos.                           </t>
    </r>
    <r>
      <rPr>
        <b/>
        <sz val="11"/>
        <color theme="1"/>
        <rFont val="Arial"/>
        <family val="2"/>
      </rPr>
      <t>CARPETA DE EVIDENCIA CPMPONENTE Nº 4.</t>
    </r>
    <r>
      <rPr>
        <sz val="11"/>
        <color theme="1"/>
        <rFont val="Arial"/>
        <family val="2"/>
      </rPr>
      <t xml:space="preserve">     </t>
    </r>
  </si>
  <si>
    <r>
      <rPr>
        <b/>
        <sz val="11"/>
        <color theme="1"/>
        <rFont val="Arial"/>
        <family val="2"/>
      </rPr>
      <t>2024:</t>
    </r>
    <r>
      <rPr>
        <sz val="11"/>
        <color theme="1"/>
        <rFont val="Arial"/>
        <family val="2"/>
      </rPr>
      <t xml:space="preserve"> Se elaboró por parte de la área de gestión documental el Informe trimestral  de peticiones, quejas, reclamos, sugerencias y denuncias (PQRSD)  correspondiente al último trimestre de la vigencia 2024 ( Octubre - Noviembre y Diciembre) y se encuentra publicado en pagina link https://quindio.gov.co/medios/4to_trim2024.pdf
</t>
    </r>
    <r>
      <rPr>
        <b/>
        <sz val="11"/>
        <color theme="1"/>
        <rFont val="Arial"/>
        <family val="2"/>
      </rPr>
      <t>2025</t>
    </r>
    <r>
      <rPr>
        <sz val="11"/>
        <color theme="1"/>
        <rFont val="Arial"/>
        <family val="2"/>
      </rPr>
      <t xml:space="preserve">: Se elaboró por parte por parte de la área de gestión documental el Informe trimestral  de peticiones, quejas, reclamos, sugerencias y denuncias (PQRSD)  correspondiente al primer trimestre de la vigencia 2025 ( Enero- Febrero-Marzo) </t>
    </r>
  </si>
  <si>
    <r>
      <rPr>
        <b/>
        <sz val="11"/>
        <color rgb="FF000000"/>
        <rFont val="Arial"/>
        <family val="2"/>
      </rPr>
      <t>2024:</t>
    </r>
    <r>
      <rPr>
        <sz val="11"/>
        <color rgb="FF000000"/>
        <rFont val="Arial"/>
        <family val="2"/>
      </rPr>
      <t xml:space="preserve"> Por parte de la Secretaría De Planeación se elaboró el informe  de resultados encuesta de satisfacción del usuario correspondiente al segundo semestre de la vigencia 2024 , se encuentra publicado en el link https://quindio.gov.co/home/docs/items/item_100/MIPG/ENCUESTA_DE_SATISFACCION/Vigencia_2024/Informe_final_2do_semestre_del_2024.pdf</t>
    </r>
  </si>
  <si>
    <r>
      <rPr>
        <b/>
        <sz val="11"/>
        <color theme="1"/>
        <rFont val="Arial"/>
        <family val="2"/>
      </rPr>
      <t>2024:</t>
    </r>
    <r>
      <rPr>
        <sz val="11"/>
        <color theme="1"/>
        <rFont val="Arial"/>
        <family val="2"/>
      </rPr>
      <t xml:space="preserve"> Asistencia la feria de servicios organizada por el Banco Agrario 
Asistencia a Feria de Cosmetologia en el Centro de Convenciones del Quindio 
Asistencia Feria de Servicos Camara de Comercio 
</t>
    </r>
    <r>
      <rPr>
        <b/>
        <sz val="11"/>
        <color theme="1"/>
        <rFont val="Arial"/>
        <family val="2"/>
      </rPr>
      <t xml:space="preserve">2025: </t>
    </r>
    <r>
      <rPr>
        <sz val="11"/>
        <color theme="1"/>
        <rFont val="Arial"/>
        <family val="2"/>
      </rPr>
      <t xml:space="preserve">Feria de Servicios realizada en el Municipio de Pijao "Gobierno a la calle" </t>
    </r>
  </si>
  <si>
    <r>
      <rPr>
        <b/>
        <sz val="11"/>
        <color theme="1"/>
        <rFont val="Arial"/>
        <family val="2"/>
      </rPr>
      <t>2024</t>
    </r>
    <r>
      <rPr>
        <sz val="11"/>
        <color theme="1"/>
        <rFont val="Arial"/>
        <family val="2"/>
      </rPr>
      <t xml:space="preserve">: Para la vigencia 2024 se llevo acabo el evento de reconocimiento de los servidores publicos, mediante oficio con ID 120490  se realizo CONVOCATORIA CONCURSO “SERVIDOR PÚBLICO CON VOCACIÓN DE SERVICIO”, las diferentes secretarias postularon los servidores publicos y se realizo votaciones por medio  de Google forms  y fueron premiados en la celebracion del Dia del Servidor publico realizado en el mes de diciembre 
2025: Actividad programada para el segundo semestre del 2024. </t>
    </r>
  </si>
  <si>
    <r>
      <rPr>
        <b/>
        <sz val="11"/>
        <color theme="1"/>
        <rFont val="Arial"/>
        <family val="2"/>
      </rPr>
      <t xml:space="preserve">2024: </t>
    </r>
    <r>
      <rPr>
        <sz val="11"/>
        <color theme="1"/>
        <rFont val="Arial"/>
        <family val="2"/>
      </rPr>
      <t xml:space="preserve">Mediante Oficio con ID 103977 se invito a la administracion del gobierno del Quindio a participar del Curso de Atencion y Servicio al Ciudadano orientado por el SENA - 48 Horas, el curso se desarrollo desde el 8 de Octubre del 2024  </t>
    </r>
    <r>
      <rPr>
        <b/>
        <sz val="11"/>
        <color theme="1"/>
        <rFont val="Arial"/>
        <family val="2"/>
      </rPr>
      <t xml:space="preserve">
2025:</t>
    </r>
    <r>
      <rPr>
        <sz val="11"/>
        <color theme="1"/>
        <rFont val="Arial"/>
        <family val="2"/>
      </rPr>
      <t xml:space="preserve"> Mediante oficio con ID 169357 Se invito a la administracion del Gobierno del Quindio a participar de la capacitacion de Atencion y Servicio al Ciudadano orientado por el SENA con una duracion de 48 horas 1 dia a la semana 
Inicio 23 de abril en el salon de reuniones de la Asamble Departamental de 2:00 a 5:00 pm </t>
    </r>
  </si>
  <si>
    <r>
      <t xml:space="preserve">
</t>
    </r>
    <r>
      <rPr>
        <b/>
        <sz val="11"/>
        <rFont val="Arial"/>
        <family val="2"/>
      </rPr>
      <t>2024</t>
    </r>
    <r>
      <rPr>
        <sz val="11"/>
        <rFont val="Arial"/>
        <family val="2"/>
      </rPr>
      <t xml:space="preserve">
124871  usuarios atendidos con servicios bibliotecarios en el departamento del Quindío a través de:
a) 24.962 con actividades de promoción de lectura y escritura en espacios convencionales y no convencionales como la celebración del día del idioma, el día de la tierra, el picnic literario, la hora del cuento, animación de lectura y escritura en colegios, en el CAE, fundaciones de abuelos y eventos 
b) 99.909  usuarios atendidos en las 13 bibliotecas públicas que conforman la red departamental  de conformidad con reporte generado por la plataforma de la llave del saber
</t>
    </r>
    <r>
      <rPr>
        <b/>
        <sz val="11"/>
        <rFont val="Arial"/>
        <family val="2"/>
      </rPr>
      <t xml:space="preserve">
2025 
</t>
    </r>
    <r>
      <rPr>
        <sz val="11"/>
        <rFont val="Arial"/>
        <family val="2"/>
      </rPr>
      <t xml:space="preserve">16370   Usuarios atendidos con servicios bibliotecarios en el departamento del Quindío a través de:
a) 7536  con actividades de promoción de lectura y escritura en espacios convencionales y no convencionales como la celebración del día del idioma, el día de la tierra, el picnic literario, la hora del cuento, animación de lectura y escritura en colegios, en el CAE, fundaciones de abuelos y eventos 
b) 8834 </t>
    </r>
    <r>
      <rPr>
        <sz val="11"/>
        <color rgb="FFFF0000"/>
        <rFont val="Arial"/>
        <family val="2"/>
      </rPr>
      <t xml:space="preserve"> </t>
    </r>
    <r>
      <rPr>
        <sz val="11"/>
        <rFont val="Arial"/>
        <family val="2"/>
      </rPr>
      <t xml:space="preserve">usuarios atendidos en las 13 bibliotecas públicas que conforman la red departamental  de conformidad con reporte generado por la plataforma de la llave del saber de 10 municipios ( Genova, Monetenegro , Armenia, Filandia , Circasia , Salento , La Tebaida, Cordoba , Buenavista, Carlarca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</si>
</sst>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_-;\-&quot;$&quot;\ * #,##0_-;_-&quot;$&quot;\ * &quot;-&quot;??_-;_-@_-"/>
    <numFmt numFmtId="166" formatCode="&quot;$&quot;\ #,##0.00"/>
    <numFmt numFmtId="168" formatCode="_-* #,##0_-;\-* #,##0_-;_-*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sz val="10"/>
      <name val="Arial"/>
      <family val="2"/>
    </font>
    <font>
      <sz val="10"/>
      <color theme="1"/>
      <name val="Calibri"/>
      <family val="2"/>
      <scheme val="minor"/>
    </font>
    <font>
      <sz val="10"/>
      <color rgb="FF000000"/>
      <name val="Arial"/>
      <family val="2"/>
    </font>
    <font>
      <sz val="12"/>
      <color rgb="FF000000"/>
      <name val="Arial"/>
      <family val="2"/>
    </font>
    <font>
      <sz val="11"/>
      <color theme="1"/>
      <name val="Arial"/>
      <family val="2"/>
    </font>
    <font>
      <b/>
      <sz val="11"/>
      <color theme="1"/>
      <name val="Arial"/>
      <family val="2"/>
    </font>
    <font>
      <b/>
      <sz val="9"/>
      <color rgb="FF000000"/>
      <name val="Tahoma"/>
      <family val="2"/>
    </font>
    <font>
      <sz val="9"/>
      <color rgb="FF000000"/>
      <name val="Tahoma"/>
      <family val="2"/>
    </font>
    <font>
      <sz val="11"/>
      <color rgb="FF000000"/>
      <name val="Arial"/>
      <family val="2"/>
    </font>
    <font>
      <sz val="11"/>
      <name val="Arial"/>
      <family val="2"/>
    </font>
    <font>
      <b/>
      <sz val="11"/>
      <color rgb="FF000000"/>
      <name val="Arial"/>
      <family val="2"/>
    </font>
    <font>
      <b/>
      <sz val="11"/>
      <name val="Arial"/>
      <family val="2"/>
    </font>
    <font>
      <sz val="11"/>
      <color rgb="FFFF0000"/>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5" tint="0.59999389629810485"/>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s>
  <cellStyleXfs count="9">
    <xf numFmtId="0" fontId="0" fillId="0" borderId="0"/>
    <xf numFmtId="164" fontId="1" fillId="0" borderId="0" applyFont="0" applyFill="0" applyBorder="0" applyAlignment="0" applyProtection="0"/>
    <xf numFmtId="0" fontId="11" fillId="0" borderId="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4" fillId="0" borderId="0" applyFont="0" applyFill="0" applyBorder="0" applyAlignment="0" applyProtection="0"/>
    <xf numFmtId="43" fontId="1" fillId="0" borderId="0" applyFont="0" applyFill="0" applyBorder="0" applyAlignment="0" applyProtection="0"/>
    <xf numFmtId="0" fontId="1" fillId="0" borderId="0"/>
  </cellStyleXfs>
  <cellXfs count="180">
    <xf numFmtId="0" fontId="0" fillId="0" borderId="0" xfId="0"/>
    <xf numFmtId="0" fontId="5" fillId="2" borderId="1" xfId="0" applyFont="1" applyFill="1" applyBorder="1" applyAlignment="1">
      <alignment horizontal="center" vertical="center"/>
    </xf>
    <xf numFmtId="0" fontId="5" fillId="0" borderId="1" xfId="0" applyFont="1" applyBorder="1" applyAlignment="1">
      <alignment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2" applyFont="1" applyBorder="1" applyAlignment="1">
      <alignment horizontal="justify" vertical="center" wrapText="1"/>
    </xf>
    <xf numFmtId="0" fontId="8" fillId="0" borderId="1" xfId="0" applyFont="1" applyBorder="1" applyAlignment="1">
      <alignment vertical="center" wrapText="1"/>
    </xf>
    <xf numFmtId="0" fontId="10" fillId="0" borderId="1" xfId="2" applyFont="1" applyBorder="1" applyAlignment="1">
      <alignment horizontal="left" vertical="center" wrapText="1"/>
    </xf>
    <xf numFmtId="0" fontId="9" fillId="0" borderId="1" xfId="0" applyFont="1" applyBorder="1" applyAlignment="1">
      <alignment horizontal="justify" vertical="center"/>
    </xf>
    <xf numFmtId="14" fontId="7" fillId="0" borderId="1" xfId="0" applyNumberFormat="1" applyFont="1" applyBorder="1" applyAlignment="1">
      <alignment horizontal="center" vertical="center"/>
    </xf>
    <xf numFmtId="0" fontId="2" fillId="0" borderId="4" xfId="0" applyFont="1" applyBorder="1" applyAlignment="1">
      <alignment horizontal="center"/>
    </xf>
    <xf numFmtId="0" fontId="5" fillId="2" borderId="0" xfId="0" applyFont="1" applyFill="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5" fillId="0" borderId="0" xfId="0" applyFont="1" applyAlignment="1">
      <alignment horizontal="center" vertical="center"/>
    </xf>
    <xf numFmtId="0" fontId="9" fillId="0" borderId="7" xfId="0" applyFont="1" applyBorder="1" applyAlignment="1">
      <alignment horizontal="justify" vertical="center" wrapText="1"/>
    </xf>
    <xf numFmtId="0" fontId="8" fillId="0" borderId="0" xfId="0" applyFont="1" applyAlignment="1">
      <alignment vertical="center" wrapText="1"/>
    </xf>
    <xf numFmtId="0" fontId="9" fillId="0" borderId="1" xfId="0" applyFont="1" applyBorder="1" applyAlignment="1">
      <alignment horizontal="center" vertical="center"/>
    </xf>
    <xf numFmtId="0" fontId="8" fillId="0" borderId="1" xfId="0" applyFont="1" applyBorder="1" applyAlignment="1">
      <alignment horizontal="left" vertical="center" wrapText="1"/>
    </xf>
    <xf numFmtId="0" fontId="9" fillId="3" borderId="11" xfId="0" applyFont="1" applyFill="1" applyBorder="1" applyAlignment="1">
      <alignment horizontal="justify" vertical="center" wrapText="1"/>
    </xf>
    <xf numFmtId="0" fontId="0" fillId="0" borderId="1" xfId="0" applyBorder="1" applyAlignment="1">
      <alignment horizontal="justify" vertical="center" wrapText="1"/>
    </xf>
    <xf numFmtId="0" fontId="15" fillId="0" borderId="0" xfId="0" applyFont="1" applyAlignment="1">
      <alignment horizontal="justify" vertical="center"/>
    </xf>
    <xf numFmtId="0" fontId="10" fillId="3" borderId="1" xfId="0" applyFont="1" applyFill="1" applyBorder="1" applyAlignment="1">
      <alignment horizontal="justify" vertical="center" wrapText="1"/>
    </xf>
    <xf numFmtId="0" fontId="8" fillId="0" borderId="0" xfId="0" applyFont="1" applyAlignment="1">
      <alignment horizontal="justify" vertical="center"/>
    </xf>
    <xf numFmtId="0" fontId="9" fillId="0" borderId="1" xfId="0" applyFont="1" applyBorder="1" applyAlignment="1">
      <alignment horizontal="left" vertical="center" wrapText="1"/>
    </xf>
    <xf numFmtId="0" fontId="17"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8" fillId="0" borderId="1" xfId="0" applyFont="1" applyBorder="1" applyAlignment="1">
      <alignment wrapText="1"/>
    </xf>
    <xf numFmtId="9" fontId="0" fillId="0" borderId="0" xfId="0" applyNumberFormat="1" applyAlignment="1">
      <alignment horizontal="center" vertical="center"/>
    </xf>
    <xf numFmtId="0" fontId="9" fillId="0" borderId="1" xfId="0" applyFont="1" applyBorder="1" applyAlignment="1">
      <alignment horizontal="lef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66" fontId="18" fillId="0" borderId="7" xfId="4" applyNumberFormat="1" applyFont="1" applyBorder="1" applyAlignment="1">
      <alignment horizontal="center" vertical="center"/>
    </xf>
    <xf numFmtId="166" fontId="18" fillId="0" borderId="9" xfId="4" applyNumberFormat="1" applyFont="1" applyBorder="1" applyAlignment="1">
      <alignment horizontal="center" vertical="center"/>
    </xf>
    <xf numFmtId="166" fontId="18" fillId="0" borderId="8" xfId="4" applyNumberFormat="1" applyFont="1" applyBorder="1" applyAlignment="1">
      <alignment horizontal="center" vertical="center"/>
    </xf>
    <xf numFmtId="166" fontId="18" fillId="0" borderId="1" xfId="0" applyNumberFormat="1" applyFont="1" applyBorder="1" applyAlignment="1">
      <alignment horizontal="center" vertical="center"/>
    </xf>
    <xf numFmtId="166" fontId="18" fillId="3" borderId="1" xfId="0" applyNumberFormat="1" applyFont="1" applyFill="1" applyBorder="1" applyAlignment="1">
      <alignment horizontal="center" vertical="center"/>
    </xf>
    <xf numFmtId="166" fontId="18" fillId="0" borderId="7"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18" fillId="0" borderId="8" xfId="0" applyNumberFormat="1" applyFont="1" applyBorder="1" applyAlignment="1">
      <alignment horizontal="center" vertical="center"/>
    </xf>
    <xf numFmtId="166" fontId="18" fillId="0" borderId="1" xfId="4" applyNumberFormat="1" applyFont="1" applyBorder="1" applyAlignment="1">
      <alignment horizontal="center" vertical="center"/>
    </xf>
    <xf numFmtId="166" fontId="18" fillId="0" borderId="1" xfId="1" applyNumberFormat="1" applyFont="1" applyBorder="1" applyAlignment="1">
      <alignment horizontal="center" vertical="center"/>
    </xf>
    <xf numFmtId="166" fontId="18" fillId="0" borderId="15" xfId="1" applyNumberFormat="1" applyFont="1" applyBorder="1" applyAlignment="1">
      <alignment horizontal="center" vertical="center"/>
    </xf>
    <xf numFmtId="166" fontId="18" fillId="0" borderId="17" xfId="1" applyNumberFormat="1" applyFont="1" applyBorder="1" applyAlignment="1">
      <alignment horizontal="center" vertical="center"/>
    </xf>
    <xf numFmtId="166" fontId="18" fillId="0" borderId="18" xfId="1" applyNumberFormat="1" applyFont="1" applyBorder="1" applyAlignment="1">
      <alignment horizontal="center" vertical="center"/>
    </xf>
    <xf numFmtId="166" fontId="18" fillId="0" borderId="19" xfId="1" applyNumberFormat="1" applyFont="1" applyBorder="1" applyAlignment="1">
      <alignment horizontal="center" vertical="center"/>
    </xf>
    <xf numFmtId="166" fontId="18" fillId="0" borderId="1" xfId="1" applyNumberFormat="1" applyFont="1" applyBorder="1" applyAlignment="1">
      <alignment horizontal="center" vertical="center" wrapText="1"/>
    </xf>
    <xf numFmtId="166" fontId="18" fillId="0" borderId="1" xfId="4" applyNumberFormat="1" applyFont="1" applyBorder="1" applyAlignment="1">
      <alignment horizontal="center" vertical="center" wrapText="1"/>
    </xf>
    <xf numFmtId="166" fontId="18" fillId="0" borderId="7" xfId="1" applyNumberFormat="1" applyFont="1" applyBorder="1" applyAlignment="1">
      <alignment horizontal="center" vertical="center"/>
    </xf>
    <xf numFmtId="166" fontId="18" fillId="0" borderId="7" xfId="0" applyNumberFormat="1" applyFont="1" applyBorder="1" applyAlignment="1">
      <alignment horizontal="center" vertical="center"/>
    </xf>
    <xf numFmtId="166" fontId="18" fillId="0" borderId="8" xfId="1" applyNumberFormat="1" applyFont="1" applyBorder="1" applyAlignment="1">
      <alignment horizontal="center" vertical="center"/>
    </xf>
    <xf numFmtId="166" fontId="18" fillId="0" borderId="8" xfId="0" applyNumberFormat="1" applyFont="1" applyBorder="1" applyAlignment="1">
      <alignment horizontal="center" vertical="center"/>
    </xf>
    <xf numFmtId="166" fontId="22" fillId="3" borderId="3" xfId="0" applyNumberFormat="1" applyFont="1" applyFill="1" applyBorder="1" applyAlignment="1">
      <alignment horizontal="center" vertical="center"/>
    </xf>
    <xf numFmtId="166" fontId="18" fillId="3" borderId="1" xfId="7" applyNumberFormat="1" applyFont="1" applyFill="1" applyBorder="1" applyAlignment="1">
      <alignment horizontal="center" vertical="center"/>
    </xf>
    <xf numFmtId="166" fontId="22" fillId="3" borderId="12" xfId="0" applyNumberFormat="1" applyFont="1" applyFill="1" applyBorder="1" applyAlignment="1">
      <alignment horizontal="center" vertical="center"/>
    </xf>
    <xf numFmtId="166" fontId="22" fillId="3" borderId="1" xfId="0" applyNumberFormat="1" applyFont="1" applyFill="1" applyBorder="1" applyAlignment="1">
      <alignment horizontal="center" vertical="center"/>
    </xf>
    <xf numFmtId="166" fontId="18" fillId="0" borderId="1" xfId="4" applyNumberFormat="1" applyFont="1" applyBorder="1" applyAlignment="1">
      <alignment horizontal="center" vertical="center"/>
    </xf>
    <xf numFmtId="166" fontId="23" fillId="0" borderId="1" xfId="1" applyNumberFormat="1" applyFont="1" applyBorder="1" applyAlignment="1">
      <alignment horizontal="center" vertical="center"/>
    </xf>
    <xf numFmtId="166" fontId="23" fillId="3" borderId="1" xfId="1" applyNumberFormat="1" applyFont="1" applyFill="1" applyBorder="1" applyAlignment="1">
      <alignment horizontal="center" vertical="center"/>
    </xf>
    <xf numFmtId="166" fontId="23" fillId="3" borderId="1" xfId="3" applyNumberFormat="1" applyFont="1" applyFill="1" applyBorder="1" applyAlignment="1">
      <alignment horizontal="center" vertical="center"/>
    </xf>
    <xf numFmtId="6" fontId="18" fillId="0" borderId="1" xfId="0" applyNumberFormat="1" applyFont="1" applyBorder="1" applyAlignment="1">
      <alignment horizontal="center" vertical="center"/>
    </xf>
    <xf numFmtId="164" fontId="18" fillId="0" borderId="1" xfId="1" applyFont="1" applyBorder="1" applyAlignment="1">
      <alignment horizontal="center" vertical="center"/>
    </xf>
    <xf numFmtId="164" fontId="18" fillId="0" borderId="1" xfId="1" applyFont="1" applyBorder="1" applyAlignment="1">
      <alignment horizontal="center" vertical="center" wrapText="1"/>
    </xf>
    <xf numFmtId="165" fontId="18" fillId="0" borderId="1" xfId="4" applyNumberFormat="1" applyFont="1" applyBorder="1" applyAlignment="1">
      <alignment horizontal="center" vertical="center" wrapText="1"/>
    </xf>
    <xf numFmtId="166" fontId="23" fillId="0" borderId="1" xfId="0" applyNumberFormat="1" applyFont="1" applyBorder="1" applyAlignment="1">
      <alignment horizontal="center" vertical="center"/>
    </xf>
    <xf numFmtId="4" fontId="18" fillId="3" borderId="1" xfId="1" applyNumberFormat="1" applyFont="1" applyFill="1" applyBorder="1" applyAlignment="1">
      <alignment horizontal="center" vertical="center"/>
    </xf>
    <xf numFmtId="165" fontId="18" fillId="0" borderId="1" xfId="4" applyNumberFormat="1" applyFont="1" applyBorder="1" applyAlignment="1">
      <alignment horizontal="center" vertical="center"/>
    </xf>
    <xf numFmtId="164" fontId="23" fillId="0" borderId="1" xfId="1" applyFont="1" applyBorder="1" applyAlignment="1">
      <alignment horizontal="center" vertical="center"/>
    </xf>
    <xf numFmtId="164" fontId="23" fillId="3" borderId="1" xfId="1" applyFont="1" applyFill="1" applyBorder="1" applyAlignment="1">
      <alignment horizontal="center" vertical="center"/>
    </xf>
    <xf numFmtId="0" fontId="23" fillId="0" borderId="1" xfId="0" applyFont="1" applyBorder="1" applyAlignment="1">
      <alignment horizontal="center" vertical="center"/>
    </xf>
    <xf numFmtId="0" fontId="18" fillId="0" borderId="1" xfId="0" applyFont="1" applyBorder="1" applyAlignment="1">
      <alignment horizontal="center" vertical="center"/>
    </xf>
    <xf numFmtId="44" fontId="18" fillId="0" borderId="1" xfId="4" applyFont="1" applyBorder="1" applyAlignment="1">
      <alignment horizontal="center" vertical="center"/>
    </xf>
    <xf numFmtId="44" fontId="18" fillId="0" borderId="7" xfId="4" applyFont="1" applyBorder="1" applyAlignment="1">
      <alignment horizontal="center" vertical="center"/>
    </xf>
    <xf numFmtId="44" fontId="18" fillId="0" borderId="9" xfId="4" applyFont="1" applyBorder="1" applyAlignment="1">
      <alignment horizontal="center" vertical="center"/>
    </xf>
    <xf numFmtId="44" fontId="18" fillId="0" borderId="8" xfId="4" applyFont="1" applyBorder="1" applyAlignment="1">
      <alignment horizontal="center" vertical="center"/>
    </xf>
    <xf numFmtId="43" fontId="18" fillId="3" borderId="1" xfId="7" applyFont="1" applyFill="1" applyBorder="1" applyAlignment="1">
      <alignment horizontal="center" vertical="center"/>
    </xf>
    <xf numFmtId="43" fontId="18" fillId="3" borderId="0" xfId="0" applyNumberFormat="1" applyFont="1" applyFill="1" applyAlignment="1">
      <alignment horizontal="center" vertical="center"/>
    </xf>
    <xf numFmtId="168" fontId="18" fillId="3" borderId="1" xfId="7" applyNumberFormat="1" applyFont="1" applyFill="1" applyBorder="1" applyAlignment="1">
      <alignment horizontal="center" vertical="center"/>
    </xf>
    <xf numFmtId="44" fontId="18" fillId="0" borderId="1" xfId="0" applyNumberFormat="1"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164" fontId="18" fillId="3" borderId="1" xfId="1" applyFont="1" applyFill="1" applyBorder="1" applyAlignment="1">
      <alignment horizontal="center" vertical="center"/>
    </xf>
    <xf numFmtId="0" fontId="18" fillId="0" borderId="0" xfId="0" applyFont="1" applyAlignment="1">
      <alignment horizontal="center" vertical="center"/>
    </xf>
    <xf numFmtId="0" fontId="18" fillId="0" borderId="1" xfId="0" applyFont="1" applyBorder="1"/>
    <xf numFmtId="164" fontId="18" fillId="0" borderId="1" xfId="1" applyFont="1" applyBorder="1" applyAlignment="1">
      <alignment vertical="center"/>
    </xf>
    <xf numFmtId="164" fontId="18" fillId="0" borderId="1" xfId="1" applyFont="1" applyBorder="1" applyAlignment="1">
      <alignment horizontal="right" vertical="center"/>
    </xf>
    <xf numFmtId="9" fontId="18" fillId="0" borderId="1" xfId="0" applyNumberFormat="1" applyFont="1" applyBorder="1" applyAlignment="1">
      <alignment horizontal="center" vertical="center"/>
    </xf>
    <xf numFmtId="10" fontId="18" fillId="0" borderId="1" xfId="0" applyNumberFormat="1" applyFont="1" applyBorder="1" applyAlignment="1">
      <alignment horizontal="center" vertical="center"/>
    </xf>
    <xf numFmtId="10" fontId="18" fillId="0" borderId="7" xfId="0" applyNumberFormat="1" applyFont="1" applyBorder="1" applyAlignment="1">
      <alignment horizontal="center" vertical="center"/>
    </xf>
    <xf numFmtId="10" fontId="18" fillId="0" borderId="9" xfId="0" applyNumberFormat="1" applyFont="1" applyBorder="1" applyAlignment="1">
      <alignment horizontal="center" vertical="center"/>
    </xf>
    <xf numFmtId="0" fontId="18" fillId="0" borderId="0" xfId="0" applyFont="1"/>
    <xf numFmtId="10" fontId="18" fillId="0" borderId="8" xfId="0" applyNumberFormat="1" applyFont="1" applyBorder="1" applyAlignment="1">
      <alignment horizontal="center" vertical="center"/>
    </xf>
    <xf numFmtId="9" fontId="18" fillId="0" borderId="1" xfId="5" applyFont="1" applyBorder="1" applyAlignment="1">
      <alignment horizontal="center" vertical="center"/>
    </xf>
    <xf numFmtId="10" fontId="18" fillId="0" borderId="7" xfId="0" applyNumberFormat="1" applyFont="1" applyBorder="1" applyAlignment="1">
      <alignment vertical="center"/>
    </xf>
    <xf numFmtId="10" fontId="18" fillId="0" borderId="8" xfId="0" applyNumberFormat="1" applyFont="1" applyBorder="1" applyAlignment="1">
      <alignment vertical="center"/>
    </xf>
    <xf numFmtId="0" fontId="18" fillId="3" borderId="1" xfId="0" applyFont="1" applyFill="1" applyBorder="1" applyAlignment="1">
      <alignment horizontal="center" vertical="center"/>
    </xf>
    <xf numFmtId="9" fontId="18" fillId="3" borderId="1" xfId="5" applyFont="1" applyFill="1" applyBorder="1" applyAlignment="1">
      <alignment horizontal="center" vertical="center"/>
    </xf>
    <xf numFmtId="4" fontId="18" fillId="0" borderId="1" xfId="0" applyNumberFormat="1" applyFont="1" applyBorder="1" applyAlignment="1">
      <alignment horizontal="center" vertical="center"/>
    </xf>
    <xf numFmtId="0" fontId="18" fillId="3" borderId="1" xfId="0" applyFont="1" applyFill="1" applyBorder="1" applyAlignment="1">
      <alignment horizontal="left" vertical="center" wrapText="1"/>
    </xf>
    <xf numFmtId="4" fontId="18" fillId="0" borderId="9" xfId="0" applyNumberFormat="1" applyFont="1" applyBorder="1" applyAlignment="1">
      <alignment horizontal="center" vertical="center"/>
    </xf>
    <xf numFmtId="4" fontId="18" fillId="0" borderId="0" xfId="0" applyNumberFormat="1" applyFont="1" applyAlignment="1">
      <alignment horizontal="center" vertical="center"/>
    </xf>
    <xf numFmtId="0" fontId="18" fillId="0" borderId="8" xfId="0" applyFont="1" applyBorder="1"/>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xf>
    <xf numFmtId="9" fontId="18" fillId="0" borderId="0" xfId="5" applyFont="1" applyAlignment="1">
      <alignment horizontal="center" vertical="center"/>
    </xf>
    <xf numFmtId="0" fontId="18" fillId="4" borderId="1" xfId="0" applyFont="1" applyFill="1" applyBorder="1" applyAlignment="1">
      <alignment wrapText="1"/>
    </xf>
    <xf numFmtId="0" fontId="22" fillId="0" borderId="0" xfId="0" applyFont="1" applyAlignment="1">
      <alignment wrapText="1"/>
    </xf>
    <xf numFmtId="46" fontId="18" fillId="0" borderId="1" xfId="0" applyNumberFormat="1" applyFont="1" applyBorder="1" applyAlignment="1">
      <alignment wrapText="1"/>
    </xf>
    <xf numFmtId="9" fontId="18" fillId="0" borderId="3" xfId="0" applyNumberFormat="1" applyFont="1" applyBorder="1" applyAlignment="1">
      <alignment horizontal="center" vertical="center"/>
    </xf>
    <xf numFmtId="0" fontId="18" fillId="0" borderId="15" xfId="0" applyFont="1" applyBorder="1" applyAlignment="1">
      <alignment horizontal="center" vertical="center"/>
    </xf>
    <xf numFmtId="9" fontId="18" fillId="0" borderId="16"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xf numFmtId="0" fontId="18" fillId="0" borderId="2" xfId="0" applyFont="1" applyBorder="1"/>
    <xf numFmtId="0" fontId="18" fillId="0" borderId="1" xfId="0" applyFont="1" applyBorder="1" applyAlignment="1">
      <alignment horizontal="justify" vertical="top" wrapText="1"/>
    </xf>
    <xf numFmtId="0" fontId="18" fillId="0" borderId="1" xfId="0" applyFont="1" applyBorder="1" applyAlignment="1">
      <alignment horizontal="justify" vertical="center"/>
    </xf>
    <xf numFmtId="0" fontId="18" fillId="0" borderId="1" xfId="0" applyFont="1" applyBorder="1" applyAlignment="1">
      <alignment horizontal="justify" vertical="center" wrapText="1"/>
    </xf>
    <xf numFmtId="0" fontId="22" fillId="0" borderId="7" xfId="0" applyFont="1" applyBorder="1" applyAlignment="1">
      <alignment horizontal="justify" vertical="center" wrapText="1"/>
    </xf>
    <xf numFmtId="0" fontId="18" fillId="0" borderId="7" xfId="0" applyFont="1" applyBorder="1" applyAlignment="1">
      <alignment horizontal="center" vertical="center"/>
    </xf>
    <xf numFmtId="0" fontId="22" fillId="0" borderId="1" xfId="0" applyFont="1" applyBorder="1" applyAlignment="1">
      <alignment horizontal="justify" vertical="center" wrapText="1"/>
    </xf>
    <xf numFmtId="0" fontId="24" fillId="0" borderId="1" xfId="0" applyFont="1" applyBorder="1" applyAlignment="1">
      <alignment horizontal="center" vertical="center"/>
    </xf>
    <xf numFmtId="0" fontId="18" fillId="0" borderId="1" xfId="0" applyFont="1" applyBorder="1" applyAlignment="1">
      <alignment horizontal="left" wrapText="1"/>
    </xf>
    <xf numFmtId="0" fontId="22" fillId="0" borderId="1" xfId="0" applyFont="1" applyBorder="1" applyAlignment="1">
      <alignment horizontal="center" vertical="center" wrapText="1"/>
    </xf>
    <xf numFmtId="1" fontId="18" fillId="0" borderId="1" xfId="0" applyNumberFormat="1" applyFont="1" applyBorder="1" applyAlignment="1">
      <alignment horizontal="center" vertical="center"/>
    </xf>
    <xf numFmtId="0" fontId="18" fillId="0" borderId="1" xfId="0" applyFont="1" applyBorder="1" applyAlignment="1">
      <alignment vertical="center" wrapText="1"/>
    </xf>
    <xf numFmtId="0" fontId="22" fillId="0" borderId="1" xfId="0" applyFont="1" applyBorder="1" applyAlignment="1">
      <alignment horizontal="left" vertical="center" wrapText="1"/>
    </xf>
    <xf numFmtId="0" fontId="18" fillId="0" borderId="1" xfId="4" applyNumberFormat="1" applyFont="1" applyBorder="1" applyAlignment="1">
      <alignment horizontal="center" vertical="center" wrapText="1"/>
    </xf>
    <xf numFmtId="0" fontId="22" fillId="0" borderId="0" xfId="0" applyFont="1" applyAlignment="1">
      <alignment horizontal="justify" vertical="center" wrapText="1"/>
    </xf>
    <xf numFmtId="0" fontId="18" fillId="0" borderId="9" xfId="4" applyNumberFormat="1" applyFont="1" applyBorder="1" applyAlignment="1">
      <alignment horizontal="center" vertical="center" wrapText="1"/>
    </xf>
    <xf numFmtId="0" fontId="18" fillId="0" borderId="9" xfId="0" applyFont="1" applyBorder="1" applyAlignment="1">
      <alignment horizontal="center" vertical="center" wrapText="1"/>
    </xf>
    <xf numFmtId="0" fontId="22" fillId="0" borderId="10"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 xfId="0" applyFont="1" applyBorder="1" applyAlignment="1">
      <alignment horizontal="center" vertical="center"/>
    </xf>
    <xf numFmtId="0" fontId="22" fillId="3" borderId="1" xfId="0" applyFont="1" applyFill="1" applyBorder="1" applyAlignment="1">
      <alignment vertical="center" wrapText="1"/>
    </xf>
    <xf numFmtId="0" fontId="22" fillId="3" borderId="1" xfId="0" applyFont="1" applyFill="1" applyBorder="1" applyAlignment="1">
      <alignment horizontal="justify" vertical="center" wrapText="1"/>
    </xf>
    <xf numFmtId="0" fontId="22" fillId="0" borderId="1" xfId="0" applyFont="1" applyBorder="1" applyAlignment="1">
      <alignment vertical="center" wrapText="1"/>
    </xf>
    <xf numFmtId="0" fontId="23" fillId="0" borderId="1" xfId="2" applyFont="1" applyBorder="1" applyAlignment="1">
      <alignment horizontal="justify" vertical="center" wrapText="1"/>
    </xf>
    <xf numFmtId="0" fontId="23" fillId="0" borderId="1" xfId="0" applyFont="1" applyBorder="1" applyAlignment="1">
      <alignment horizontal="justify" vertical="center" wrapText="1"/>
    </xf>
    <xf numFmtId="9" fontId="23" fillId="3" borderId="1" xfId="5" applyFont="1" applyFill="1" applyBorder="1" applyAlignment="1">
      <alignment horizontal="center" vertical="center" wrapText="1"/>
    </xf>
    <xf numFmtId="4" fontId="23" fillId="0" borderId="2" xfId="0" applyNumberFormat="1" applyFont="1" applyBorder="1" applyAlignment="1">
      <alignment horizontal="center" vertical="center"/>
    </xf>
    <xf numFmtId="4" fontId="23" fillId="0" borderId="1" xfId="0" applyNumberFormat="1" applyFont="1" applyBorder="1" applyAlignment="1">
      <alignment horizontal="center" vertical="center"/>
    </xf>
    <xf numFmtId="0" fontId="22" fillId="0" borderId="1" xfId="0" applyFont="1" applyBorder="1" applyAlignment="1">
      <alignment horizontal="justify" vertical="center"/>
    </xf>
    <xf numFmtId="4" fontId="23" fillId="0" borderId="13" xfId="0" applyNumberFormat="1" applyFont="1" applyBorder="1" applyAlignment="1">
      <alignment horizontal="center" vertical="center"/>
    </xf>
    <xf numFmtId="4" fontId="23" fillId="0" borderId="14" xfId="0" applyNumberFormat="1" applyFont="1" applyBorder="1" applyAlignment="1">
      <alignment horizontal="center" vertical="center"/>
    </xf>
    <xf numFmtId="0" fontId="23" fillId="0" borderId="1" xfId="8" applyFont="1" applyBorder="1" applyAlignment="1" applyProtection="1">
      <alignment horizontal="left" vertical="center" wrapText="1"/>
      <protection locked="0"/>
    </xf>
    <xf numFmtId="0" fontId="22" fillId="0" borderId="7" xfId="0" applyFont="1" applyBorder="1" applyAlignment="1">
      <alignment horizontal="center" vertical="center" wrapText="1"/>
    </xf>
    <xf numFmtId="0" fontId="22" fillId="0" borderId="1" xfId="0" applyFont="1" applyBorder="1" applyAlignment="1">
      <alignment vertical="center"/>
    </xf>
    <xf numFmtId="0" fontId="22" fillId="0" borderId="9" xfId="0" applyFont="1" applyBorder="1" applyAlignment="1">
      <alignment horizontal="center" vertical="center" wrapText="1"/>
    </xf>
    <xf numFmtId="0" fontId="23" fillId="0" borderId="1" xfId="0" applyFont="1" applyBorder="1" applyAlignment="1">
      <alignment horizontal="center" vertical="center" wrapText="1"/>
    </xf>
    <xf numFmtId="9" fontId="23" fillId="0" borderId="1"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19" fillId="0" borderId="1" xfId="0" applyFont="1" applyBorder="1" applyAlignment="1">
      <alignment horizontal="center" vertical="center"/>
    </xf>
    <xf numFmtId="0" fontId="18" fillId="0" borderId="1" xfId="0" applyFont="1" applyBorder="1" applyAlignment="1">
      <alignment horizontal="justify" vertical="justify" wrapText="1"/>
    </xf>
    <xf numFmtId="0" fontId="25" fillId="0" borderId="1" xfId="0" applyFont="1" applyBorder="1" applyAlignment="1">
      <alignment vertical="center"/>
    </xf>
    <xf numFmtId="0" fontId="25" fillId="0" borderId="1" xfId="0" applyFont="1" applyBorder="1" applyAlignment="1">
      <alignment horizontal="center" vertical="center"/>
    </xf>
    <xf numFmtId="0" fontId="23" fillId="3" borderId="1" xfId="0" applyFont="1" applyFill="1" applyBorder="1" applyAlignment="1">
      <alignment horizontal="justify" vertical="center" wrapText="1"/>
    </xf>
    <xf numFmtId="0" fontId="23" fillId="3" borderId="1" xfId="0" applyFont="1" applyFill="1" applyBorder="1" applyAlignment="1">
      <alignment horizontal="center" vertical="center"/>
    </xf>
    <xf numFmtId="0" fontId="25" fillId="3" borderId="1" xfId="0" applyFont="1" applyFill="1" applyBorder="1" applyAlignment="1">
      <alignment vertical="center"/>
    </xf>
    <xf numFmtId="0" fontId="25" fillId="3" borderId="1" xfId="0" applyFont="1" applyFill="1" applyBorder="1" applyAlignment="1">
      <alignment horizontal="center" vertical="center"/>
    </xf>
    <xf numFmtId="0" fontId="23" fillId="0" borderId="1" xfId="0" applyFont="1" applyBorder="1" applyAlignment="1">
      <alignment horizontal="justify" vertical="center"/>
    </xf>
  </cellXfs>
  <cellStyles count="9">
    <cellStyle name="Millares" xfId="7" builtinId="3"/>
    <cellStyle name="Millares [0]" xfId="3" builtinId="6"/>
    <cellStyle name="Moneda" xfId="4" builtinId="4"/>
    <cellStyle name="Moneda [0]" xfId="1" builtinId="7"/>
    <cellStyle name="Moneda [0] 2" xfId="6" xr:uid="{3B589DB8-C509-4497-8CCD-990E6397B40E}"/>
    <cellStyle name="Normal" xfId="0" builtinId="0"/>
    <cellStyle name="Normal 2" xfId="2" xr:uid="{00000000-0005-0000-0000-000002000000}"/>
    <cellStyle name="Normal 4" xfId="8" xr:uid="{199601AD-6CF0-C348-8EBB-F37F82923974}"/>
    <cellStyle name="Porcentaje" xfId="5"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945661</xdr:colOff>
      <xdr:row>0</xdr:row>
      <xdr:rowOff>31326</xdr:rowOff>
    </xdr:from>
    <xdr:to>
      <xdr:col>4</xdr:col>
      <xdr:colOff>1868528</xdr:colOff>
      <xdr:row>3</xdr:row>
      <xdr:rowOff>209549</xdr:rowOff>
    </xdr:to>
    <xdr:pic>
      <xdr:nvPicPr>
        <xdr:cNvPr id="2" name="Imagen 1">
          <a:extLst>
            <a:ext uri="{FF2B5EF4-FFF2-40B4-BE49-F238E27FC236}">
              <a16:creationId xmlns:a16="http://schemas.microsoft.com/office/drawing/2014/main" id="{8BB3CA77-7CB4-4DB0-9922-1E0643E011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80340" y="31326"/>
          <a:ext cx="922867" cy="935338"/>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76"/>
  <sheetViews>
    <sheetView tabSelected="1" view="pageBreakPreview" zoomScale="33" zoomScaleNormal="78" zoomScaleSheetLayoutView="33" workbookViewId="0">
      <selection activeCell="G10" sqref="G10"/>
    </sheetView>
  </sheetViews>
  <sheetFormatPr baseColWidth="10" defaultRowHeight="14.5" x14ac:dyDescent="0.35"/>
  <cols>
    <col min="1" max="1" width="1.81640625" customWidth="1"/>
    <col min="2" max="2" width="5.81640625" customWidth="1"/>
    <col min="3" max="3" width="28.81640625" customWidth="1"/>
    <col min="4" max="4" width="38.453125" customWidth="1"/>
    <col min="5" max="5" width="41.81640625" customWidth="1"/>
    <col min="6" max="6" width="28.453125" customWidth="1"/>
    <col min="7" max="7" width="16.1796875" customWidth="1"/>
    <col min="8" max="8" width="24.81640625" customWidth="1"/>
    <col min="9" max="10" width="20.453125" customWidth="1"/>
    <col min="11" max="11" width="21.81640625" customWidth="1"/>
    <col min="12" max="12" width="13.90625" bestFit="1" customWidth="1"/>
    <col min="13" max="13" width="15.453125" customWidth="1"/>
    <col min="14" max="14" width="14.453125" customWidth="1"/>
    <col min="15" max="15" width="15.1796875" customWidth="1"/>
    <col min="16" max="16" width="17.453125" customWidth="1"/>
    <col min="17" max="17" width="26.453125" customWidth="1"/>
    <col min="18" max="18" width="13.90625" bestFit="1" customWidth="1"/>
    <col min="19" max="19" width="10.1796875" customWidth="1"/>
    <col min="20" max="20" width="13.453125" customWidth="1"/>
    <col min="21" max="21" width="22.1796875" bestFit="1" customWidth="1"/>
    <col min="22" max="22" width="19.36328125" bestFit="1" customWidth="1"/>
    <col min="23" max="23" width="12.1796875" bestFit="1" customWidth="1"/>
    <col min="24" max="25" width="17.54296875" bestFit="1" customWidth="1"/>
    <col min="26" max="26" width="14" customWidth="1"/>
    <col min="27" max="27" width="18" bestFit="1" customWidth="1"/>
    <col min="28" max="28" width="20.1796875" customWidth="1"/>
    <col min="29" max="29" width="14" customWidth="1"/>
    <col min="30" max="30" width="16.36328125" bestFit="1" customWidth="1"/>
    <col min="31" max="32" width="14" customWidth="1"/>
    <col min="33" max="33" width="16.36328125" bestFit="1" customWidth="1"/>
    <col min="34" max="34" width="14" customWidth="1"/>
    <col min="35" max="35" width="82.81640625" customWidth="1"/>
    <col min="36" max="36" width="27.81640625" customWidth="1"/>
  </cols>
  <sheetData>
    <row r="1" spans="2:36" ht="20" customHeight="1" x14ac:dyDescent="0.35">
      <c r="E1" s="36"/>
      <c r="F1" s="37" t="s">
        <v>0</v>
      </c>
      <c r="G1" s="37"/>
      <c r="H1" s="37"/>
      <c r="I1" s="37"/>
      <c r="J1" s="37"/>
      <c r="K1" s="37"/>
      <c r="L1" s="37"/>
      <c r="M1" s="37"/>
      <c r="N1" s="37"/>
      <c r="O1" s="37"/>
      <c r="P1" s="37"/>
      <c r="Q1" s="37"/>
      <c r="R1" s="37"/>
      <c r="S1" s="37"/>
      <c r="T1" s="37"/>
      <c r="U1" s="37"/>
      <c r="V1" s="37"/>
      <c r="W1" s="37"/>
      <c r="X1" s="1" t="s">
        <v>1</v>
      </c>
      <c r="Y1" s="1" t="s">
        <v>2</v>
      </c>
      <c r="Z1" s="17"/>
    </row>
    <row r="2" spans="2:36" ht="20" customHeight="1" x14ac:dyDescent="0.35">
      <c r="E2" s="36"/>
      <c r="F2" s="38" t="s">
        <v>26</v>
      </c>
      <c r="G2" s="38"/>
      <c r="H2" s="38"/>
      <c r="I2" s="38"/>
      <c r="J2" s="38"/>
      <c r="K2" s="38"/>
      <c r="L2" s="38"/>
      <c r="M2" s="38"/>
      <c r="N2" s="38"/>
      <c r="O2" s="38"/>
      <c r="P2" s="38"/>
      <c r="Q2" s="38"/>
      <c r="R2" s="38"/>
      <c r="S2" s="38"/>
      <c r="T2" s="38"/>
      <c r="U2" s="38"/>
      <c r="V2" s="38"/>
      <c r="W2" s="38"/>
      <c r="X2" s="2" t="s">
        <v>3</v>
      </c>
      <c r="Y2" s="3">
        <v>2</v>
      </c>
      <c r="Z2" s="18"/>
    </row>
    <row r="3" spans="2:36" ht="20" customHeight="1" x14ac:dyDescent="0.35">
      <c r="E3" s="36"/>
      <c r="F3" s="38"/>
      <c r="G3" s="38"/>
      <c r="H3" s="38"/>
      <c r="I3" s="38"/>
      <c r="J3" s="38"/>
      <c r="K3" s="38"/>
      <c r="L3" s="38"/>
      <c r="M3" s="38"/>
      <c r="N3" s="38"/>
      <c r="O3" s="38"/>
      <c r="P3" s="38"/>
      <c r="Q3" s="38"/>
      <c r="R3" s="38"/>
      <c r="S3" s="38"/>
      <c r="T3" s="38"/>
      <c r="U3" s="38"/>
      <c r="V3" s="38"/>
      <c r="W3" s="38"/>
      <c r="X3" s="2" t="s">
        <v>4</v>
      </c>
      <c r="Y3" s="15">
        <v>45510</v>
      </c>
      <c r="Z3" s="19"/>
    </row>
    <row r="4" spans="2:36" ht="20" customHeight="1" x14ac:dyDescent="0.35">
      <c r="E4" s="36"/>
      <c r="F4" s="38"/>
      <c r="G4" s="38"/>
      <c r="H4" s="38"/>
      <c r="I4" s="38"/>
      <c r="J4" s="38"/>
      <c r="K4" s="38"/>
      <c r="L4" s="38"/>
      <c r="M4" s="38"/>
      <c r="N4" s="38"/>
      <c r="O4" s="38"/>
      <c r="P4" s="38"/>
      <c r="Q4" s="38"/>
      <c r="R4" s="38"/>
      <c r="S4" s="38"/>
      <c r="T4" s="38"/>
      <c r="U4" s="38"/>
      <c r="V4" s="38"/>
      <c r="W4" s="38"/>
      <c r="X4" s="2" t="s">
        <v>5</v>
      </c>
      <c r="Y4" s="4" t="s">
        <v>6</v>
      </c>
      <c r="Z4" s="20"/>
    </row>
    <row r="6" spans="2:36" x14ac:dyDescent="0.35">
      <c r="B6" s="39" t="s">
        <v>7</v>
      </c>
      <c r="C6" s="39" t="s">
        <v>8</v>
      </c>
      <c r="D6" s="39" t="s">
        <v>9</v>
      </c>
      <c r="E6" s="39" t="s">
        <v>10</v>
      </c>
      <c r="F6" s="39" t="s">
        <v>11</v>
      </c>
      <c r="G6" s="39" t="s">
        <v>12</v>
      </c>
      <c r="H6" s="39" t="s">
        <v>13</v>
      </c>
      <c r="I6" s="40" t="s">
        <v>14</v>
      </c>
      <c r="J6" s="41"/>
      <c r="K6" s="41"/>
      <c r="L6" s="41"/>
      <c r="M6" s="41"/>
      <c r="N6" s="41"/>
      <c r="O6" s="41"/>
      <c r="P6" s="41"/>
      <c r="Q6" s="41"/>
      <c r="R6" s="41"/>
      <c r="S6" s="42"/>
      <c r="T6" s="16"/>
      <c r="U6" s="40" t="s">
        <v>15</v>
      </c>
      <c r="V6" s="41"/>
      <c r="W6" s="41"/>
      <c r="X6" s="41"/>
      <c r="Y6" s="41"/>
      <c r="Z6" s="41"/>
      <c r="AA6" s="41"/>
      <c r="AB6" s="41"/>
      <c r="AC6" s="41"/>
      <c r="AD6" s="41"/>
      <c r="AE6" s="41"/>
      <c r="AF6" s="41"/>
      <c r="AG6" s="41"/>
      <c r="AH6" s="42"/>
      <c r="AI6" s="39" t="s">
        <v>17</v>
      </c>
      <c r="AJ6" s="39" t="s">
        <v>16</v>
      </c>
    </row>
    <row r="7" spans="2:36" ht="15" customHeight="1" x14ac:dyDescent="0.35">
      <c r="B7" s="39"/>
      <c r="C7" s="39"/>
      <c r="D7" s="39"/>
      <c r="E7" s="39"/>
      <c r="F7" s="39"/>
      <c r="G7" s="39"/>
      <c r="H7" s="39"/>
      <c r="I7" s="45">
        <v>2024</v>
      </c>
      <c r="J7" s="46"/>
      <c r="K7" s="43" t="s">
        <v>22</v>
      </c>
      <c r="L7" s="45">
        <v>2025</v>
      </c>
      <c r="M7" s="46"/>
      <c r="N7" s="43" t="s">
        <v>22</v>
      </c>
      <c r="O7" s="47">
        <v>2026</v>
      </c>
      <c r="P7" s="48"/>
      <c r="Q7" s="43" t="s">
        <v>22</v>
      </c>
      <c r="R7" s="39">
        <v>2027</v>
      </c>
      <c r="S7" s="39"/>
      <c r="T7" s="43" t="s">
        <v>22</v>
      </c>
      <c r="U7" s="47" t="s">
        <v>18</v>
      </c>
      <c r="V7" s="49"/>
      <c r="W7" s="48"/>
      <c r="X7" s="39">
        <v>2024</v>
      </c>
      <c r="Y7" s="39"/>
      <c r="Z7" s="43" t="s">
        <v>23</v>
      </c>
      <c r="AA7" s="39">
        <v>2025</v>
      </c>
      <c r="AB7" s="39"/>
      <c r="AC7" s="43" t="s">
        <v>23</v>
      </c>
      <c r="AD7" s="39">
        <v>2026</v>
      </c>
      <c r="AE7" s="39"/>
      <c r="AF7" s="43" t="s">
        <v>23</v>
      </c>
      <c r="AG7" s="39">
        <v>2027</v>
      </c>
      <c r="AH7" s="39"/>
      <c r="AI7" s="39"/>
      <c r="AJ7" s="39"/>
    </row>
    <row r="8" spans="2:36" x14ac:dyDescent="0.35">
      <c r="B8" s="39"/>
      <c r="C8" s="39"/>
      <c r="D8" s="39"/>
      <c r="E8" s="39"/>
      <c r="F8" s="39"/>
      <c r="G8" s="39"/>
      <c r="H8" s="39"/>
      <c r="I8" s="5" t="s">
        <v>24</v>
      </c>
      <c r="J8" s="5" t="s">
        <v>25</v>
      </c>
      <c r="K8" s="44"/>
      <c r="L8" s="5" t="s">
        <v>24</v>
      </c>
      <c r="M8" s="5" t="s">
        <v>25</v>
      </c>
      <c r="N8" s="44"/>
      <c r="O8" s="5" t="s">
        <v>24</v>
      </c>
      <c r="P8" s="5" t="s">
        <v>25</v>
      </c>
      <c r="Q8" s="44"/>
      <c r="R8" s="5" t="s">
        <v>24</v>
      </c>
      <c r="S8" s="5" t="s">
        <v>25</v>
      </c>
      <c r="T8" s="44"/>
      <c r="U8" s="6" t="s">
        <v>19</v>
      </c>
      <c r="V8" s="7" t="s">
        <v>20</v>
      </c>
      <c r="W8" s="7" t="s">
        <v>21</v>
      </c>
      <c r="X8" s="5" t="s">
        <v>24</v>
      </c>
      <c r="Y8" s="5" t="s">
        <v>25</v>
      </c>
      <c r="Z8" s="44"/>
      <c r="AA8" s="5" t="s">
        <v>24</v>
      </c>
      <c r="AB8" s="5" t="s">
        <v>25</v>
      </c>
      <c r="AC8" s="44"/>
      <c r="AD8" s="5" t="s">
        <v>24</v>
      </c>
      <c r="AE8" s="5" t="s">
        <v>25</v>
      </c>
      <c r="AF8" s="44"/>
      <c r="AG8" s="5" t="s">
        <v>24</v>
      </c>
      <c r="AH8" s="5" t="s">
        <v>25</v>
      </c>
      <c r="AI8" s="39"/>
      <c r="AJ8" s="39"/>
    </row>
    <row r="9" spans="2:36" ht="294.5" x14ac:dyDescent="0.35">
      <c r="B9" s="23">
        <v>1</v>
      </c>
      <c r="C9" s="21" t="s">
        <v>27</v>
      </c>
      <c r="D9" s="22" t="s">
        <v>28</v>
      </c>
      <c r="E9" s="137" t="s">
        <v>29</v>
      </c>
      <c r="F9" s="137" t="s">
        <v>30</v>
      </c>
      <c r="G9" s="138" t="s">
        <v>31</v>
      </c>
      <c r="H9" s="139" t="s">
        <v>32</v>
      </c>
      <c r="I9" s="88">
        <v>500</v>
      </c>
      <c r="J9" s="88"/>
      <c r="K9" s="105">
        <f>J9/I9</f>
        <v>0</v>
      </c>
      <c r="L9" s="88">
        <v>1000</v>
      </c>
      <c r="M9" s="88">
        <v>214</v>
      </c>
      <c r="N9" s="105">
        <f>M9/L9</f>
        <v>0.214</v>
      </c>
      <c r="O9" s="88"/>
      <c r="P9" s="102"/>
      <c r="Q9" s="102"/>
      <c r="R9" s="88"/>
      <c r="S9" s="102"/>
      <c r="T9" s="102"/>
      <c r="U9" s="102"/>
      <c r="V9" s="88"/>
      <c r="W9" s="140" t="s">
        <v>33</v>
      </c>
      <c r="X9" s="78">
        <v>270480500</v>
      </c>
      <c r="Y9" s="88"/>
      <c r="Z9" s="106">
        <f>Y9/X9</f>
        <v>0</v>
      </c>
      <c r="AA9" s="53">
        <v>390000000</v>
      </c>
      <c r="AB9" s="58">
        <v>92500000</v>
      </c>
      <c r="AC9" s="106">
        <f>AB9/AA9</f>
        <v>0.23717948717948717</v>
      </c>
      <c r="AD9" s="103"/>
      <c r="AE9" s="102"/>
      <c r="AF9" s="102"/>
      <c r="AG9" s="104"/>
      <c r="AH9" s="102"/>
      <c r="AI9" s="141" t="s">
        <v>222</v>
      </c>
      <c r="AJ9" s="142" t="s">
        <v>34</v>
      </c>
    </row>
    <row r="10" spans="2:36" ht="126" x14ac:dyDescent="0.35">
      <c r="B10" s="23">
        <v>2</v>
      </c>
      <c r="C10" s="8" t="s">
        <v>27</v>
      </c>
      <c r="D10" s="12" t="s">
        <v>28</v>
      </c>
      <c r="E10" s="139" t="s">
        <v>35</v>
      </c>
      <c r="F10" s="139" t="s">
        <v>36</v>
      </c>
      <c r="G10" s="88" t="s">
        <v>37</v>
      </c>
      <c r="H10" s="139" t="s">
        <v>38</v>
      </c>
      <c r="I10" s="88">
        <v>7</v>
      </c>
      <c r="J10" s="88">
        <v>0</v>
      </c>
      <c r="K10" s="105">
        <f>J10/I10</f>
        <v>0</v>
      </c>
      <c r="L10" s="143">
        <v>9</v>
      </c>
      <c r="M10" s="88">
        <v>3</v>
      </c>
      <c r="N10" s="105">
        <f>M10/L10</f>
        <v>0.33333333333333331</v>
      </c>
      <c r="O10" s="88"/>
      <c r="P10" s="102"/>
      <c r="Q10" s="102"/>
      <c r="R10" s="88"/>
      <c r="S10" s="102"/>
      <c r="T10" s="102"/>
      <c r="U10" s="102"/>
      <c r="V10" s="102"/>
      <c r="W10" s="140" t="s">
        <v>33</v>
      </c>
      <c r="X10" s="79">
        <v>43800000</v>
      </c>
      <c r="Y10" s="88"/>
      <c r="Z10" s="106">
        <f>Y10/X10</f>
        <v>0</v>
      </c>
      <c r="AA10" s="59">
        <v>76400000</v>
      </c>
      <c r="AB10" s="58">
        <v>35023000</v>
      </c>
      <c r="AC10" s="106">
        <f>AB10/AA10</f>
        <v>0.45841623036649215</v>
      </c>
      <c r="AD10" s="103"/>
      <c r="AE10" s="102"/>
      <c r="AF10" s="102"/>
      <c r="AG10" s="104"/>
      <c r="AH10" s="102"/>
      <c r="AI10" s="144" t="s">
        <v>221</v>
      </c>
      <c r="AJ10" s="142" t="s">
        <v>34</v>
      </c>
    </row>
    <row r="11" spans="2:36" ht="69" x14ac:dyDescent="0.35">
      <c r="B11" s="23">
        <v>3</v>
      </c>
      <c r="C11" s="30" t="s">
        <v>39</v>
      </c>
      <c r="D11" s="30" t="s">
        <v>28</v>
      </c>
      <c r="E11" s="145" t="s">
        <v>40</v>
      </c>
      <c r="F11" s="145" t="s">
        <v>41</v>
      </c>
      <c r="G11" s="122" t="s">
        <v>31</v>
      </c>
      <c r="H11" s="145" t="s">
        <v>42</v>
      </c>
      <c r="I11" s="146">
        <v>15</v>
      </c>
      <c r="J11" s="88">
        <v>15</v>
      </c>
      <c r="K11" s="105">
        <f>J11/I11</f>
        <v>1</v>
      </c>
      <c r="L11" s="122">
        <v>15</v>
      </c>
      <c r="M11" s="88">
        <v>3</v>
      </c>
      <c r="N11" s="105">
        <f>M11/L11</f>
        <v>0.2</v>
      </c>
      <c r="O11" s="88"/>
      <c r="P11" s="102"/>
      <c r="Q11" s="102"/>
      <c r="R11" s="88"/>
      <c r="S11" s="102"/>
      <c r="T11" s="102"/>
      <c r="U11" s="102"/>
      <c r="V11" s="88"/>
      <c r="W11" s="140" t="s">
        <v>33</v>
      </c>
      <c r="X11" s="80">
        <v>84000000</v>
      </c>
      <c r="Y11" s="89">
        <v>82180000</v>
      </c>
      <c r="Z11" s="106">
        <f>Y11/X11</f>
        <v>0.97833333333333339</v>
      </c>
      <c r="AA11" s="64">
        <v>95880000</v>
      </c>
      <c r="AB11" s="58">
        <v>12100000</v>
      </c>
      <c r="AC11" s="106">
        <f>AB11/AA11</f>
        <v>0.1261994159365874</v>
      </c>
      <c r="AD11" s="103"/>
      <c r="AE11" s="102"/>
      <c r="AF11" s="102"/>
      <c r="AG11" s="104"/>
      <c r="AH11" s="102"/>
      <c r="AI11" s="102"/>
      <c r="AJ11" s="142" t="s">
        <v>67</v>
      </c>
    </row>
    <row r="12" spans="2:36" ht="57.5" x14ac:dyDescent="0.35">
      <c r="B12" s="23">
        <v>4</v>
      </c>
      <c r="C12" s="30" t="s">
        <v>43</v>
      </c>
      <c r="D12" s="30" t="s">
        <v>44</v>
      </c>
      <c r="E12" s="145" t="s">
        <v>45</v>
      </c>
      <c r="F12" s="145" t="s">
        <v>46</v>
      </c>
      <c r="G12" s="122" t="s">
        <v>31</v>
      </c>
      <c r="H12" s="145" t="s">
        <v>47</v>
      </c>
      <c r="I12" s="88" t="s">
        <v>295</v>
      </c>
      <c r="J12" s="88" t="s">
        <v>295</v>
      </c>
      <c r="K12" s="105" t="s">
        <v>295</v>
      </c>
      <c r="L12" s="122">
        <v>3</v>
      </c>
      <c r="M12" s="88">
        <v>0</v>
      </c>
      <c r="N12" s="105">
        <f t="shared" ref="N12:N19" si="0">M12/L12</f>
        <v>0</v>
      </c>
      <c r="O12" s="88"/>
      <c r="P12" s="102"/>
      <c r="Q12" s="102"/>
      <c r="R12" s="88"/>
      <c r="S12" s="102"/>
      <c r="T12" s="102"/>
      <c r="U12" s="102"/>
      <c r="V12" s="102"/>
      <c r="W12" s="140" t="s">
        <v>33</v>
      </c>
      <c r="X12" s="80">
        <v>0</v>
      </c>
      <c r="Y12" s="89">
        <v>0</v>
      </c>
      <c r="Z12" s="88" t="e">
        <f>+Y12/X12</f>
        <v>#DIV/0!</v>
      </c>
      <c r="AA12" s="64">
        <v>30000000</v>
      </c>
      <c r="AB12" s="58">
        <v>0</v>
      </c>
      <c r="AC12" s="106">
        <f t="shared" ref="AC12:AC16" si="1">AB12/AA12</f>
        <v>0</v>
      </c>
      <c r="AD12" s="103"/>
      <c r="AE12" s="102"/>
      <c r="AF12" s="102"/>
      <c r="AG12" s="104"/>
      <c r="AH12" s="102"/>
      <c r="AI12" s="102"/>
      <c r="AJ12" s="142" t="s">
        <v>67</v>
      </c>
    </row>
    <row r="13" spans="2:36" ht="57.5" x14ac:dyDescent="0.35">
      <c r="B13" s="23">
        <v>5</v>
      </c>
      <c r="C13" s="24" t="s">
        <v>48</v>
      </c>
      <c r="D13" s="30" t="s">
        <v>44</v>
      </c>
      <c r="E13" s="145" t="s">
        <v>49</v>
      </c>
      <c r="F13" s="145" t="s">
        <v>50</v>
      </c>
      <c r="G13" s="122" t="s">
        <v>31</v>
      </c>
      <c r="H13" s="121" t="s">
        <v>51</v>
      </c>
      <c r="I13" s="146">
        <v>4625</v>
      </c>
      <c r="J13" s="88">
        <v>4625</v>
      </c>
      <c r="K13" s="105">
        <f t="shared" ref="K13:K19" si="2">J13/I13</f>
        <v>1</v>
      </c>
      <c r="L13" s="122">
        <v>4625</v>
      </c>
      <c r="M13" s="88">
        <v>997</v>
      </c>
      <c r="N13" s="105">
        <f t="shared" si="0"/>
        <v>0.21556756756756756</v>
      </c>
      <c r="O13" s="88"/>
      <c r="P13" s="102"/>
      <c r="Q13" s="102"/>
      <c r="R13" s="88"/>
      <c r="S13" s="102"/>
      <c r="T13" s="102"/>
      <c r="U13" s="102"/>
      <c r="V13" s="102"/>
      <c r="W13" s="140" t="s">
        <v>33</v>
      </c>
      <c r="X13" s="80">
        <v>559199340</v>
      </c>
      <c r="Y13" s="89">
        <v>555350322</v>
      </c>
      <c r="Z13" s="106">
        <f t="shared" ref="Z13:Z16" si="3">Y13/X13</f>
        <v>0.99311691247704259</v>
      </c>
      <c r="AA13" s="64">
        <v>260000000</v>
      </c>
      <c r="AB13" s="58">
        <v>54500000</v>
      </c>
      <c r="AC13" s="106">
        <f t="shared" si="1"/>
        <v>0.20961538461538462</v>
      </c>
      <c r="AD13" s="103"/>
      <c r="AE13" s="102"/>
      <c r="AF13" s="102"/>
      <c r="AG13" s="104"/>
      <c r="AH13" s="102"/>
      <c r="AI13" s="102"/>
      <c r="AJ13" s="142" t="s">
        <v>67</v>
      </c>
    </row>
    <row r="14" spans="2:36" ht="57.5" x14ac:dyDescent="0.35">
      <c r="B14" s="23">
        <v>6</v>
      </c>
      <c r="C14" s="30" t="s">
        <v>48</v>
      </c>
      <c r="D14" s="30" t="s">
        <v>44</v>
      </c>
      <c r="E14" s="145" t="s">
        <v>52</v>
      </c>
      <c r="F14" s="145" t="s">
        <v>53</v>
      </c>
      <c r="G14" s="122" t="s">
        <v>31</v>
      </c>
      <c r="H14" s="121" t="s">
        <v>51</v>
      </c>
      <c r="I14" s="146">
        <v>150</v>
      </c>
      <c r="J14" s="88">
        <v>150</v>
      </c>
      <c r="K14" s="105">
        <f t="shared" si="2"/>
        <v>1</v>
      </c>
      <c r="L14" s="122">
        <v>150</v>
      </c>
      <c r="M14" s="88">
        <v>65</v>
      </c>
      <c r="N14" s="105">
        <f t="shared" si="0"/>
        <v>0.43333333333333335</v>
      </c>
      <c r="O14" s="88"/>
      <c r="P14" s="102"/>
      <c r="Q14" s="102"/>
      <c r="R14" s="88"/>
      <c r="S14" s="102"/>
      <c r="T14" s="102"/>
      <c r="U14" s="88"/>
      <c r="V14" s="88"/>
      <c r="W14" s="140" t="s">
        <v>33</v>
      </c>
      <c r="X14" s="80">
        <v>87000000</v>
      </c>
      <c r="Y14" s="89">
        <v>78283333</v>
      </c>
      <c r="Z14" s="106">
        <f t="shared" si="3"/>
        <v>0.89980842528735627</v>
      </c>
      <c r="AA14" s="64">
        <v>88740000</v>
      </c>
      <c r="AB14" s="58">
        <v>11700000</v>
      </c>
      <c r="AC14" s="106">
        <f t="shared" si="1"/>
        <v>0.13184584178498987</v>
      </c>
      <c r="AD14" s="103"/>
      <c r="AE14" s="102"/>
      <c r="AF14" s="102"/>
      <c r="AG14" s="104"/>
      <c r="AH14" s="102"/>
      <c r="AI14" s="102"/>
      <c r="AJ14" s="142" t="s">
        <v>67</v>
      </c>
    </row>
    <row r="15" spans="2:36" ht="69" x14ac:dyDescent="0.35">
      <c r="B15" s="23">
        <v>7</v>
      </c>
      <c r="C15" s="30" t="s">
        <v>54</v>
      </c>
      <c r="D15" s="30" t="s">
        <v>55</v>
      </c>
      <c r="E15" s="145" t="s">
        <v>56</v>
      </c>
      <c r="F15" s="145" t="s">
        <v>57</v>
      </c>
      <c r="G15" s="142" t="s">
        <v>31</v>
      </c>
      <c r="H15" s="121" t="s">
        <v>51</v>
      </c>
      <c r="I15" s="146">
        <v>150</v>
      </c>
      <c r="J15" s="88">
        <v>150</v>
      </c>
      <c r="K15" s="105">
        <f t="shared" si="2"/>
        <v>1</v>
      </c>
      <c r="L15" s="122">
        <v>150</v>
      </c>
      <c r="M15" s="88">
        <v>48</v>
      </c>
      <c r="N15" s="105">
        <f t="shared" si="0"/>
        <v>0.32</v>
      </c>
      <c r="O15" s="88"/>
      <c r="P15" s="102"/>
      <c r="Q15" s="102"/>
      <c r="R15" s="88"/>
      <c r="S15" s="102"/>
      <c r="T15" s="102"/>
      <c r="U15" s="102"/>
      <c r="V15" s="88"/>
      <c r="W15" s="140" t="s">
        <v>33</v>
      </c>
      <c r="X15" s="80">
        <v>95000000</v>
      </c>
      <c r="Y15" s="89">
        <v>86356667</v>
      </c>
      <c r="Z15" s="106">
        <f t="shared" si="3"/>
        <v>0.909017547368421</v>
      </c>
      <c r="AA15" s="64">
        <v>60000000</v>
      </c>
      <c r="AB15" s="58">
        <v>6400000</v>
      </c>
      <c r="AC15" s="106">
        <f t="shared" si="1"/>
        <v>0.10666666666666667</v>
      </c>
      <c r="AD15" s="103"/>
      <c r="AE15" s="102"/>
      <c r="AF15" s="102"/>
      <c r="AG15" s="104"/>
      <c r="AH15" s="102"/>
      <c r="AI15" s="102"/>
      <c r="AJ15" s="142" t="s">
        <v>67</v>
      </c>
    </row>
    <row r="16" spans="2:36" ht="57.5" x14ac:dyDescent="0.35">
      <c r="B16" s="23">
        <v>8</v>
      </c>
      <c r="C16" s="30" t="s">
        <v>48</v>
      </c>
      <c r="D16" s="30" t="s">
        <v>44</v>
      </c>
      <c r="E16" s="145" t="s">
        <v>58</v>
      </c>
      <c r="F16" s="145" t="s">
        <v>59</v>
      </c>
      <c r="G16" s="142" t="s">
        <v>31</v>
      </c>
      <c r="H16" s="121" t="s">
        <v>47</v>
      </c>
      <c r="I16" s="146">
        <v>20</v>
      </c>
      <c r="J16" s="88">
        <v>20</v>
      </c>
      <c r="K16" s="105">
        <f t="shared" si="2"/>
        <v>1</v>
      </c>
      <c r="L16" s="122">
        <v>20</v>
      </c>
      <c r="M16" s="88">
        <v>20</v>
      </c>
      <c r="N16" s="105">
        <f t="shared" si="0"/>
        <v>1</v>
      </c>
      <c r="O16" s="88"/>
      <c r="P16" s="102"/>
      <c r="Q16" s="102"/>
      <c r="R16" s="88"/>
      <c r="S16" s="102"/>
      <c r="T16" s="102"/>
      <c r="U16" s="88"/>
      <c r="V16" s="88"/>
      <c r="W16" s="140" t="s">
        <v>33</v>
      </c>
      <c r="X16" s="81">
        <v>106000000</v>
      </c>
      <c r="Y16" s="90">
        <v>63186667</v>
      </c>
      <c r="Z16" s="107">
        <f t="shared" si="3"/>
        <v>0.5961006320754717</v>
      </c>
      <c r="AA16" s="65">
        <v>206210000</v>
      </c>
      <c r="AB16" s="50">
        <v>34300000</v>
      </c>
      <c r="AC16" s="107">
        <f t="shared" si="1"/>
        <v>0.16633528926822172</v>
      </c>
      <c r="AD16" s="103"/>
      <c r="AE16" s="102"/>
      <c r="AF16" s="102"/>
      <c r="AG16" s="104"/>
      <c r="AH16" s="102"/>
      <c r="AI16" s="102"/>
      <c r="AJ16" s="142" t="s">
        <v>67</v>
      </c>
    </row>
    <row r="17" spans="2:36" ht="56" x14ac:dyDescent="0.35">
      <c r="B17" s="23">
        <v>9</v>
      </c>
      <c r="C17" s="35" t="s">
        <v>48</v>
      </c>
      <c r="D17" s="35" t="s">
        <v>44</v>
      </c>
      <c r="E17" s="145" t="s">
        <v>60</v>
      </c>
      <c r="F17" s="145" t="s">
        <v>61</v>
      </c>
      <c r="G17" s="142" t="s">
        <v>37</v>
      </c>
      <c r="H17" s="121" t="s">
        <v>62</v>
      </c>
      <c r="I17" s="146">
        <v>1</v>
      </c>
      <c r="J17" s="88">
        <v>1</v>
      </c>
      <c r="K17" s="105">
        <f t="shared" si="2"/>
        <v>1</v>
      </c>
      <c r="L17" s="122">
        <v>1</v>
      </c>
      <c r="M17" s="88">
        <v>1</v>
      </c>
      <c r="N17" s="105">
        <f t="shared" si="0"/>
        <v>1</v>
      </c>
      <c r="O17" s="88"/>
      <c r="P17" s="102"/>
      <c r="Q17" s="102"/>
      <c r="R17" s="88"/>
      <c r="S17" s="102"/>
      <c r="T17" s="102"/>
      <c r="U17" s="88"/>
      <c r="V17" s="88"/>
      <c r="W17" s="140" t="s">
        <v>33</v>
      </c>
      <c r="X17" s="81"/>
      <c r="Y17" s="91"/>
      <c r="Z17" s="108"/>
      <c r="AA17" s="65"/>
      <c r="AB17" s="51"/>
      <c r="AC17" s="108"/>
      <c r="AD17" s="103"/>
      <c r="AE17" s="102"/>
      <c r="AF17" s="102"/>
      <c r="AG17" s="109"/>
      <c r="AH17" s="102"/>
      <c r="AI17" s="102"/>
      <c r="AJ17" s="142" t="s">
        <v>67</v>
      </c>
    </row>
    <row r="18" spans="2:36" ht="42" x14ac:dyDescent="0.35">
      <c r="B18" s="23">
        <v>10</v>
      </c>
      <c r="C18" s="35"/>
      <c r="D18" s="35"/>
      <c r="E18" s="145" t="s">
        <v>63</v>
      </c>
      <c r="F18" s="145" t="s">
        <v>64</v>
      </c>
      <c r="G18" s="142" t="s">
        <v>37</v>
      </c>
      <c r="H18" s="121" t="s">
        <v>62</v>
      </c>
      <c r="I18" s="146">
        <v>1</v>
      </c>
      <c r="J18" s="88">
        <v>1</v>
      </c>
      <c r="K18" s="105">
        <f t="shared" si="2"/>
        <v>1</v>
      </c>
      <c r="L18" s="122">
        <v>1</v>
      </c>
      <c r="M18" s="88">
        <v>1</v>
      </c>
      <c r="N18" s="105">
        <f t="shared" si="0"/>
        <v>1</v>
      </c>
      <c r="O18" s="88"/>
      <c r="P18" s="102"/>
      <c r="Q18" s="102"/>
      <c r="R18" s="88"/>
      <c r="S18" s="102"/>
      <c r="T18" s="102"/>
      <c r="U18" s="102"/>
      <c r="V18" s="88"/>
      <c r="W18" s="140" t="s">
        <v>33</v>
      </c>
      <c r="X18" s="81"/>
      <c r="Y18" s="91"/>
      <c r="Z18" s="108"/>
      <c r="AA18" s="65"/>
      <c r="AB18" s="51"/>
      <c r="AC18" s="108"/>
      <c r="AD18" s="103"/>
      <c r="AE18" s="102"/>
      <c r="AF18" s="102"/>
      <c r="AG18" s="104"/>
      <c r="AH18" s="102"/>
      <c r="AI18" s="102"/>
      <c r="AJ18" s="142" t="s">
        <v>67</v>
      </c>
    </row>
    <row r="19" spans="2:36" ht="42" x14ac:dyDescent="0.35">
      <c r="B19" s="23">
        <v>11</v>
      </c>
      <c r="C19" s="35"/>
      <c r="D19" s="35"/>
      <c r="E19" s="145" t="s">
        <v>65</v>
      </c>
      <c r="F19" s="145" t="s">
        <v>66</v>
      </c>
      <c r="G19" s="142" t="s">
        <v>37</v>
      </c>
      <c r="H19" s="121" t="s">
        <v>62</v>
      </c>
      <c r="I19" s="146">
        <v>1</v>
      </c>
      <c r="J19" s="88">
        <v>1</v>
      </c>
      <c r="K19" s="105">
        <f t="shared" si="2"/>
        <v>1</v>
      </c>
      <c r="L19" s="122">
        <v>1</v>
      </c>
      <c r="M19" s="88">
        <v>1</v>
      </c>
      <c r="N19" s="105">
        <f t="shared" si="0"/>
        <v>1</v>
      </c>
      <c r="O19" s="88"/>
      <c r="P19" s="102"/>
      <c r="Q19" s="102"/>
      <c r="R19" s="88"/>
      <c r="S19" s="102"/>
      <c r="T19" s="102"/>
      <c r="U19" s="102"/>
      <c r="V19" s="88"/>
      <c r="W19" s="140" t="s">
        <v>33</v>
      </c>
      <c r="X19" s="81"/>
      <c r="Y19" s="92"/>
      <c r="Z19" s="110"/>
      <c r="AA19" s="65"/>
      <c r="AB19" s="52"/>
      <c r="AC19" s="110"/>
      <c r="AD19" s="103"/>
      <c r="AE19" s="102"/>
      <c r="AF19" s="102"/>
      <c r="AG19" s="104"/>
      <c r="AH19" s="102"/>
      <c r="AI19" s="102"/>
      <c r="AJ19" s="142" t="s">
        <v>67</v>
      </c>
    </row>
    <row r="20" spans="2:36" ht="84.5" x14ac:dyDescent="0.35">
      <c r="B20" s="23">
        <v>12</v>
      </c>
      <c r="C20" s="30" t="s">
        <v>39</v>
      </c>
      <c r="D20" s="30" t="s">
        <v>28</v>
      </c>
      <c r="E20" s="139" t="s">
        <v>68</v>
      </c>
      <c r="F20" s="139" t="s">
        <v>69</v>
      </c>
      <c r="G20" s="88" t="s">
        <v>31</v>
      </c>
      <c r="H20" s="139" t="s">
        <v>70</v>
      </c>
      <c r="I20" s="88">
        <v>1</v>
      </c>
      <c r="J20" s="111">
        <v>0.85899999999999999</v>
      </c>
      <c r="K20" s="105">
        <f>J20/I20</f>
        <v>0.85899999999999999</v>
      </c>
      <c r="L20" s="143">
        <v>1</v>
      </c>
      <c r="M20" s="111">
        <v>0.25</v>
      </c>
      <c r="N20" s="105">
        <f>M20/L20</f>
        <v>0.25</v>
      </c>
      <c r="O20" s="88"/>
      <c r="P20" s="102"/>
      <c r="Q20" s="102"/>
      <c r="R20" s="88"/>
      <c r="S20" s="102"/>
      <c r="T20" s="102"/>
      <c r="U20" s="102"/>
      <c r="V20" s="88"/>
      <c r="W20" s="140" t="s">
        <v>33</v>
      </c>
      <c r="X20" s="67">
        <v>241734646</v>
      </c>
      <c r="Y20" s="67">
        <v>207647979</v>
      </c>
      <c r="Z20" s="112">
        <f>Y20/X20</f>
        <v>0.8589913876060612</v>
      </c>
      <c r="AA20" s="66">
        <v>395229530</v>
      </c>
      <c r="AB20" s="67">
        <v>47200000</v>
      </c>
      <c r="AC20" s="112">
        <f>AB20/AA20</f>
        <v>0.11942427480051908</v>
      </c>
      <c r="AD20" s="103"/>
      <c r="AE20" s="102"/>
      <c r="AF20" s="102"/>
      <c r="AG20" s="104"/>
      <c r="AH20" s="102"/>
      <c r="AI20" s="33" t="s">
        <v>223</v>
      </c>
      <c r="AJ20" s="142" t="s">
        <v>81</v>
      </c>
    </row>
    <row r="21" spans="2:36" ht="69" x14ac:dyDescent="0.35">
      <c r="B21" s="23">
        <v>13</v>
      </c>
      <c r="C21" s="8" t="s">
        <v>71</v>
      </c>
      <c r="D21" s="30" t="s">
        <v>55</v>
      </c>
      <c r="E21" s="139" t="s">
        <v>72</v>
      </c>
      <c r="F21" s="147" t="s">
        <v>73</v>
      </c>
      <c r="G21" s="88" t="s">
        <v>31</v>
      </c>
      <c r="H21" s="139" t="s">
        <v>74</v>
      </c>
      <c r="I21" s="148">
        <v>1</v>
      </c>
      <c r="J21" s="88">
        <v>0</v>
      </c>
      <c r="K21" s="105">
        <f t="shared" ref="K21:K23" si="4">J21/I21</f>
        <v>0</v>
      </c>
      <c r="L21" s="149">
        <v>1</v>
      </c>
      <c r="M21" s="88">
        <v>0</v>
      </c>
      <c r="N21" s="105">
        <f t="shared" ref="N21:N23" si="5">M21/L21</f>
        <v>0</v>
      </c>
      <c r="O21" s="88"/>
      <c r="P21" s="102"/>
      <c r="Q21" s="102"/>
      <c r="R21" s="88"/>
      <c r="S21" s="102"/>
      <c r="T21" s="102"/>
      <c r="U21" s="102"/>
      <c r="V21" s="102"/>
      <c r="W21" s="140" t="s">
        <v>33</v>
      </c>
      <c r="X21" s="69"/>
      <c r="Y21" s="69"/>
      <c r="Z21" s="113"/>
      <c r="AA21" s="68"/>
      <c r="AB21" s="69"/>
      <c r="AC21" s="113"/>
      <c r="AD21" s="103"/>
      <c r="AE21" s="102"/>
      <c r="AF21" s="102"/>
      <c r="AG21" s="104"/>
      <c r="AH21" s="102"/>
      <c r="AI21" s="102"/>
      <c r="AJ21" s="142" t="s">
        <v>81</v>
      </c>
    </row>
    <row r="22" spans="2:36" ht="84" x14ac:dyDescent="0.35">
      <c r="B22" s="23">
        <v>14</v>
      </c>
      <c r="C22" s="8" t="s">
        <v>71</v>
      </c>
      <c r="D22" s="30" t="s">
        <v>55</v>
      </c>
      <c r="E22" s="150" t="s">
        <v>75</v>
      </c>
      <c r="F22" s="151" t="s">
        <v>76</v>
      </c>
      <c r="G22" s="88" t="s">
        <v>31</v>
      </c>
      <c r="H22" s="139" t="s">
        <v>77</v>
      </c>
      <c r="I22" s="88">
        <v>5000</v>
      </c>
      <c r="J22" s="88">
        <v>5016</v>
      </c>
      <c r="K22" s="105">
        <v>1</v>
      </c>
      <c r="L22" s="88">
        <v>5000</v>
      </c>
      <c r="M22" s="88">
        <v>3305</v>
      </c>
      <c r="N22" s="105">
        <f t="shared" si="5"/>
        <v>0.66100000000000003</v>
      </c>
      <c r="O22" s="88"/>
      <c r="P22" s="102"/>
      <c r="Q22" s="102"/>
      <c r="R22" s="88"/>
      <c r="S22" s="102"/>
      <c r="T22" s="102"/>
      <c r="U22" s="102"/>
      <c r="V22" s="102"/>
      <c r="W22" s="140" t="s">
        <v>33</v>
      </c>
      <c r="X22" s="79">
        <v>92900000</v>
      </c>
      <c r="Y22" s="88"/>
      <c r="Z22" s="106">
        <f>Y22/X22</f>
        <v>0</v>
      </c>
      <c r="AA22" s="59">
        <v>242000000</v>
      </c>
      <c r="AB22" s="53"/>
      <c r="AC22" s="106">
        <f>AB22/AA22</f>
        <v>0</v>
      </c>
      <c r="AD22" s="103"/>
      <c r="AE22" s="102"/>
      <c r="AF22" s="102"/>
      <c r="AG22" s="104"/>
      <c r="AH22" s="102"/>
      <c r="AI22" s="33" t="s">
        <v>224</v>
      </c>
      <c r="AJ22" s="142" t="s">
        <v>81</v>
      </c>
    </row>
    <row r="23" spans="2:36" ht="84" x14ac:dyDescent="0.35">
      <c r="B23" s="23">
        <v>15</v>
      </c>
      <c r="C23" s="8" t="s">
        <v>71</v>
      </c>
      <c r="D23" s="30" t="s">
        <v>55</v>
      </c>
      <c r="E23" s="139" t="s">
        <v>78</v>
      </c>
      <c r="F23" s="139" t="s">
        <v>79</v>
      </c>
      <c r="G23" s="88" t="s">
        <v>31</v>
      </c>
      <c r="H23" s="139" t="s">
        <v>80</v>
      </c>
      <c r="I23" s="88">
        <v>1000</v>
      </c>
      <c r="J23" s="88">
        <v>1000</v>
      </c>
      <c r="K23" s="105">
        <f t="shared" si="4"/>
        <v>1</v>
      </c>
      <c r="L23" s="88">
        <v>1000</v>
      </c>
      <c r="M23" s="88">
        <v>272</v>
      </c>
      <c r="N23" s="105">
        <f t="shared" si="5"/>
        <v>0.27200000000000002</v>
      </c>
      <c r="O23" s="88"/>
      <c r="P23" s="102"/>
      <c r="Q23" s="102"/>
      <c r="R23" s="88"/>
      <c r="S23" s="102"/>
      <c r="T23" s="102"/>
      <c r="U23" s="88"/>
      <c r="V23" s="88"/>
      <c r="W23" s="140" t="s">
        <v>33</v>
      </c>
      <c r="X23" s="82">
        <v>10700000</v>
      </c>
      <c r="Y23" s="82">
        <v>10700000</v>
      </c>
      <c r="Z23" s="106">
        <f>Y23/X23</f>
        <v>1</v>
      </c>
      <c r="AA23" s="59">
        <v>15625000</v>
      </c>
      <c r="AB23" s="59">
        <v>7400000</v>
      </c>
      <c r="AC23" s="106">
        <f>AB23/AA23</f>
        <v>0.47360000000000002</v>
      </c>
      <c r="AD23" s="103"/>
      <c r="AE23" s="102"/>
      <c r="AF23" s="102"/>
      <c r="AG23" s="104"/>
      <c r="AH23" s="102"/>
      <c r="AI23" s="33" t="s">
        <v>225</v>
      </c>
      <c r="AJ23" s="142" t="s">
        <v>81</v>
      </c>
    </row>
    <row r="24" spans="2:36" ht="69" x14ac:dyDescent="0.35">
      <c r="B24" s="23">
        <v>16</v>
      </c>
      <c r="C24" s="8" t="s">
        <v>39</v>
      </c>
      <c r="D24" s="30" t="s">
        <v>28</v>
      </c>
      <c r="E24" s="145" t="s">
        <v>82</v>
      </c>
      <c r="F24" s="145" t="s">
        <v>83</v>
      </c>
      <c r="G24" s="142" t="s">
        <v>37</v>
      </c>
      <c r="H24" s="145" t="s">
        <v>84</v>
      </c>
      <c r="I24" s="88">
        <v>1</v>
      </c>
      <c r="J24" s="88">
        <v>1</v>
      </c>
      <c r="K24" s="105">
        <f>J24/I24</f>
        <v>1</v>
      </c>
      <c r="L24" s="88">
        <v>2</v>
      </c>
      <c r="M24" s="88">
        <v>0</v>
      </c>
      <c r="N24" s="111">
        <f>M24/L24</f>
        <v>0</v>
      </c>
      <c r="O24" s="88"/>
      <c r="P24" s="102"/>
      <c r="Q24" s="102"/>
      <c r="R24" s="88"/>
      <c r="S24" s="102"/>
      <c r="T24" s="102"/>
      <c r="U24" s="140"/>
      <c r="V24" s="88" t="s">
        <v>33</v>
      </c>
      <c r="W24" s="102"/>
      <c r="X24" s="79"/>
      <c r="Y24" s="88"/>
      <c r="Z24" s="102"/>
      <c r="AA24" s="59" t="s">
        <v>226</v>
      </c>
      <c r="AB24" s="53" t="s">
        <v>227</v>
      </c>
      <c r="AC24" s="102"/>
      <c r="AD24" s="103"/>
      <c r="AE24" s="102"/>
      <c r="AF24" s="102"/>
      <c r="AG24" s="104"/>
      <c r="AH24" s="102"/>
      <c r="AI24" s="33" t="s">
        <v>296</v>
      </c>
      <c r="AJ24" s="152" t="s">
        <v>86</v>
      </c>
    </row>
    <row r="25" spans="2:36" ht="154" x14ac:dyDescent="0.35">
      <c r="B25" s="23"/>
      <c r="C25" s="25" t="s">
        <v>87</v>
      </c>
      <c r="D25" s="8" t="s">
        <v>88</v>
      </c>
      <c r="E25" s="139" t="s">
        <v>89</v>
      </c>
      <c r="F25" s="153" t="s">
        <v>90</v>
      </c>
      <c r="G25" s="88" t="s">
        <v>37</v>
      </c>
      <c r="H25" s="154" t="s">
        <v>91</v>
      </c>
      <c r="I25" s="105">
        <v>1</v>
      </c>
      <c r="J25" s="102"/>
      <c r="K25" s="111">
        <f>J25/I25</f>
        <v>0</v>
      </c>
      <c r="L25" s="105">
        <v>1</v>
      </c>
      <c r="M25" s="102"/>
      <c r="N25" s="111">
        <f>M25/L25</f>
        <v>0</v>
      </c>
      <c r="O25" s="88"/>
      <c r="P25" s="102"/>
      <c r="Q25" s="102"/>
      <c r="R25" s="88"/>
      <c r="S25" s="102"/>
      <c r="T25" s="102"/>
      <c r="U25" s="140" t="s">
        <v>33</v>
      </c>
      <c r="V25" s="88"/>
      <c r="W25" s="102"/>
      <c r="X25" s="79"/>
      <c r="Y25" s="88"/>
      <c r="Z25" s="102"/>
      <c r="AA25" s="59"/>
      <c r="AB25" s="53"/>
      <c r="AC25" s="102"/>
      <c r="AD25" s="103"/>
      <c r="AE25" s="102"/>
      <c r="AF25" s="102"/>
      <c r="AG25" s="104"/>
      <c r="AH25" s="102"/>
      <c r="AI25" s="102"/>
      <c r="AJ25" s="142" t="s">
        <v>95</v>
      </c>
    </row>
    <row r="26" spans="2:36" ht="280" x14ac:dyDescent="0.35">
      <c r="B26" s="23"/>
      <c r="C26" s="8" t="s">
        <v>87</v>
      </c>
      <c r="D26" s="8" t="s">
        <v>88</v>
      </c>
      <c r="E26" s="155" t="s">
        <v>92</v>
      </c>
      <c r="F26" s="139" t="s">
        <v>93</v>
      </c>
      <c r="G26" s="88" t="s">
        <v>37</v>
      </c>
      <c r="H26" s="139" t="s">
        <v>94</v>
      </c>
      <c r="I26" s="105">
        <v>1</v>
      </c>
      <c r="J26" s="102"/>
      <c r="K26" s="111">
        <f>J26/I26</f>
        <v>0</v>
      </c>
      <c r="L26" s="105">
        <v>1</v>
      </c>
      <c r="M26" s="102"/>
      <c r="N26" s="111">
        <f>M26/L26</f>
        <v>0</v>
      </c>
      <c r="O26" s="88"/>
      <c r="P26" s="102"/>
      <c r="Q26" s="102"/>
      <c r="R26" s="88"/>
      <c r="S26" s="102"/>
      <c r="T26" s="102"/>
      <c r="U26" s="140" t="s">
        <v>33</v>
      </c>
      <c r="V26" s="102"/>
      <c r="W26" s="88"/>
      <c r="X26" s="79"/>
      <c r="Y26" s="88"/>
      <c r="Z26" s="102"/>
      <c r="AA26" s="59"/>
      <c r="AB26" s="53"/>
      <c r="AC26" s="102"/>
      <c r="AD26" s="103"/>
      <c r="AE26" s="102"/>
      <c r="AF26" s="102"/>
      <c r="AG26" s="104"/>
      <c r="AH26" s="102"/>
      <c r="AI26" s="102"/>
      <c r="AJ26" s="142" t="s">
        <v>95</v>
      </c>
    </row>
    <row r="27" spans="2:36" ht="409.5" x14ac:dyDescent="0.35">
      <c r="B27" s="23">
        <v>17</v>
      </c>
      <c r="C27" s="9" t="s">
        <v>96</v>
      </c>
      <c r="D27" s="11" t="s">
        <v>228</v>
      </c>
      <c r="E27" s="156" t="s">
        <v>229</v>
      </c>
      <c r="F27" s="136" t="s">
        <v>230</v>
      </c>
      <c r="G27" s="88" t="s">
        <v>231</v>
      </c>
      <c r="H27" s="157" t="s">
        <v>232</v>
      </c>
      <c r="I27" s="114">
        <v>840</v>
      </c>
      <c r="J27" s="114">
        <v>840</v>
      </c>
      <c r="K27" s="158">
        <f>J27/I27</f>
        <v>1</v>
      </c>
      <c r="L27" s="114">
        <v>745</v>
      </c>
      <c r="M27" s="114">
        <v>95</v>
      </c>
      <c r="N27" s="115">
        <f>M27/L27</f>
        <v>0.12751677852348994</v>
      </c>
      <c r="O27" s="101"/>
      <c r="P27" s="109"/>
      <c r="Q27" s="109"/>
      <c r="R27" s="101"/>
      <c r="S27" s="109"/>
      <c r="T27" s="109"/>
      <c r="U27" s="109"/>
      <c r="V27" s="109"/>
      <c r="W27" s="88" t="s">
        <v>33</v>
      </c>
      <c r="X27" s="93">
        <v>3248959117.1999998</v>
      </c>
      <c r="Y27" s="94">
        <v>2840469991.9000001</v>
      </c>
      <c r="Z27" s="105">
        <f>Y27/X27</f>
        <v>0.87427077086398008</v>
      </c>
      <c r="AA27" s="70">
        <v>564106000</v>
      </c>
      <c r="AB27" s="71">
        <v>41000000</v>
      </c>
      <c r="AC27" s="115">
        <f>AB27/AA27</f>
        <v>7.2681375486167488E-2</v>
      </c>
      <c r="AD27" s="159">
        <v>3641253130.8600001</v>
      </c>
      <c r="AE27" s="116"/>
      <c r="AF27" s="116"/>
      <c r="AG27" s="160">
        <v>4181135445.7233996</v>
      </c>
      <c r="AH27" s="102"/>
      <c r="AI27" s="117" t="s">
        <v>297</v>
      </c>
      <c r="AJ27" s="161" t="s">
        <v>233</v>
      </c>
    </row>
    <row r="28" spans="2:36" ht="409.5" x14ac:dyDescent="0.35">
      <c r="B28" s="23">
        <v>18</v>
      </c>
      <c r="C28" s="9" t="s">
        <v>96</v>
      </c>
      <c r="D28" s="11" t="s">
        <v>234</v>
      </c>
      <c r="E28" s="156" t="s">
        <v>235</v>
      </c>
      <c r="F28" s="136" t="s">
        <v>236</v>
      </c>
      <c r="G28" s="88" t="s">
        <v>231</v>
      </c>
      <c r="H28" s="157" t="s">
        <v>237</v>
      </c>
      <c r="I28" s="88">
        <v>6350</v>
      </c>
      <c r="J28" s="88">
        <v>6350</v>
      </c>
      <c r="K28" s="158">
        <f t="shared" ref="K28:K29" si="6">J28/I28</f>
        <v>1</v>
      </c>
      <c r="L28" s="114">
        <v>6350</v>
      </c>
      <c r="M28" s="114">
        <v>511</v>
      </c>
      <c r="N28" s="115">
        <f t="shared" ref="N28:N29" si="7">M28/L28</f>
        <v>8.0472440944881887E-2</v>
      </c>
      <c r="O28" s="101"/>
      <c r="P28" s="109"/>
      <c r="Q28" s="109"/>
      <c r="R28" s="101"/>
      <c r="S28" s="109"/>
      <c r="T28" s="109"/>
      <c r="U28" s="109"/>
      <c r="V28" s="109"/>
      <c r="W28" s="88" t="s">
        <v>33</v>
      </c>
      <c r="X28" s="83">
        <v>528414029</v>
      </c>
      <c r="Y28" s="93">
        <v>480264678.74000001</v>
      </c>
      <c r="Z28" s="105">
        <f>Y28/X28</f>
        <v>0.90887950051000632</v>
      </c>
      <c r="AA28" s="72">
        <v>398200000</v>
      </c>
      <c r="AB28" s="54">
        <v>6500000</v>
      </c>
      <c r="AC28" s="115">
        <f>AB28/AA28</f>
        <v>1.6323455549974886E-2</v>
      </c>
      <c r="AD28" s="162">
        <v>265200000</v>
      </c>
      <c r="AE28" s="118"/>
      <c r="AF28" s="119"/>
      <c r="AG28" s="163">
        <v>273156000</v>
      </c>
      <c r="AH28" s="120"/>
      <c r="AI28" s="121" t="s">
        <v>298</v>
      </c>
      <c r="AJ28" s="161" t="s">
        <v>233</v>
      </c>
    </row>
    <row r="29" spans="2:36" ht="409.5" x14ac:dyDescent="0.35">
      <c r="B29" s="23">
        <v>19</v>
      </c>
      <c r="C29" s="9" t="s">
        <v>96</v>
      </c>
      <c r="D29" s="11" t="s">
        <v>238</v>
      </c>
      <c r="E29" s="156" t="s">
        <v>239</v>
      </c>
      <c r="F29" s="136" t="s">
        <v>240</v>
      </c>
      <c r="G29" s="88" t="s">
        <v>231</v>
      </c>
      <c r="H29" s="157" t="s">
        <v>241</v>
      </c>
      <c r="I29" s="88">
        <v>120000</v>
      </c>
      <c r="J29" s="88">
        <v>120000</v>
      </c>
      <c r="K29" s="158">
        <f t="shared" si="6"/>
        <v>1</v>
      </c>
      <c r="L29" s="88">
        <v>120000</v>
      </c>
      <c r="M29" s="88">
        <v>16370</v>
      </c>
      <c r="N29" s="111">
        <f t="shared" si="7"/>
        <v>0.13641666666666666</v>
      </c>
      <c r="O29" s="101"/>
      <c r="P29" s="109"/>
      <c r="Q29" s="109"/>
      <c r="R29" s="101"/>
      <c r="S29" s="109"/>
      <c r="T29" s="109"/>
      <c r="U29" s="109"/>
      <c r="V29" s="109"/>
      <c r="W29" s="88" t="s">
        <v>33</v>
      </c>
      <c r="X29" s="83">
        <v>487041203.58999997</v>
      </c>
      <c r="Y29" s="95">
        <v>451197796.58999997</v>
      </c>
      <c r="Z29" s="105">
        <f>Y29/X29</f>
        <v>0.92640580153014396</v>
      </c>
      <c r="AA29" s="73">
        <v>432382563</v>
      </c>
      <c r="AB29" s="71">
        <v>24700000</v>
      </c>
      <c r="AC29" s="115">
        <f>AB29/AA29</f>
        <v>5.7125337868909387E-2</v>
      </c>
      <c r="AD29" s="160">
        <v>494724521.81</v>
      </c>
      <c r="AE29" s="116"/>
      <c r="AF29" s="116"/>
      <c r="AG29" s="160">
        <v>567940240.95000005</v>
      </c>
      <c r="AH29" s="102"/>
      <c r="AI29" s="164" t="s">
        <v>308</v>
      </c>
      <c r="AJ29" s="161" t="s">
        <v>233</v>
      </c>
    </row>
    <row r="30" spans="2:36" ht="70" x14ac:dyDescent="0.35">
      <c r="B30" s="23">
        <v>20</v>
      </c>
      <c r="C30" s="31" t="s">
        <v>96</v>
      </c>
      <c r="D30" s="31" t="s">
        <v>242</v>
      </c>
      <c r="E30" s="157" t="s">
        <v>109</v>
      </c>
      <c r="F30" s="157" t="s">
        <v>110</v>
      </c>
      <c r="G30" s="88" t="s">
        <v>243</v>
      </c>
      <c r="H30" s="157" t="s">
        <v>111</v>
      </c>
      <c r="I30" s="88">
        <v>1</v>
      </c>
      <c r="J30" s="88">
        <v>1</v>
      </c>
      <c r="K30" s="105">
        <v>1</v>
      </c>
      <c r="L30" s="88">
        <v>1</v>
      </c>
      <c r="M30" s="88">
        <v>1</v>
      </c>
      <c r="N30" s="111">
        <f>1/4</f>
        <v>0.25</v>
      </c>
      <c r="O30" s="88">
        <v>1</v>
      </c>
      <c r="P30" s="102"/>
      <c r="Q30" s="102"/>
      <c r="R30" s="88">
        <v>1</v>
      </c>
      <c r="S30" s="102"/>
      <c r="T30" s="102"/>
      <c r="U30" s="102"/>
      <c r="V30" s="88" t="s">
        <v>33</v>
      </c>
      <c r="W30" s="102"/>
      <c r="X30" s="79">
        <v>0</v>
      </c>
      <c r="Y30" s="88"/>
      <c r="Z30" s="102"/>
      <c r="AA30" s="59">
        <v>0</v>
      </c>
      <c r="AB30" s="53">
        <v>0</v>
      </c>
      <c r="AC30" s="105">
        <v>0.25</v>
      </c>
      <c r="AD30" s="103">
        <v>0</v>
      </c>
      <c r="AE30" s="102"/>
      <c r="AF30" s="102"/>
      <c r="AG30" s="104">
        <v>0</v>
      </c>
      <c r="AH30" s="102"/>
      <c r="AI30" s="122" t="s">
        <v>299</v>
      </c>
      <c r="AJ30" s="142" t="s">
        <v>125</v>
      </c>
    </row>
    <row r="31" spans="2:36" ht="126" x14ac:dyDescent="0.35">
      <c r="B31" s="23">
        <v>21</v>
      </c>
      <c r="C31" s="31" t="s">
        <v>96</v>
      </c>
      <c r="D31" s="31" t="s">
        <v>244</v>
      </c>
      <c r="E31" s="156" t="s">
        <v>112</v>
      </c>
      <c r="F31" s="136" t="s">
        <v>113</v>
      </c>
      <c r="G31" s="88" t="s">
        <v>243</v>
      </c>
      <c r="H31" s="157" t="s">
        <v>114</v>
      </c>
      <c r="I31" s="111">
        <v>1</v>
      </c>
      <c r="J31" s="105">
        <v>1</v>
      </c>
      <c r="K31" s="105">
        <v>1</v>
      </c>
      <c r="L31" s="111">
        <v>1</v>
      </c>
      <c r="M31" s="88">
        <f>100/4</f>
        <v>25</v>
      </c>
      <c r="N31" s="111">
        <v>0.25</v>
      </c>
      <c r="O31" s="111">
        <v>1</v>
      </c>
      <c r="P31" s="102"/>
      <c r="Q31" s="102"/>
      <c r="R31" s="111">
        <v>1</v>
      </c>
      <c r="S31" s="102"/>
      <c r="T31" s="102"/>
      <c r="U31" s="102"/>
      <c r="V31" s="102"/>
      <c r="W31" s="88" t="s">
        <v>33</v>
      </c>
      <c r="X31" s="79">
        <v>681569107</v>
      </c>
      <c r="Y31" s="79">
        <v>681569107</v>
      </c>
      <c r="Z31" s="105">
        <v>1</v>
      </c>
      <c r="AA31" s="59">
        <v>3348812570.1500001</v>
      </c>
      <c r="AB31" s="53">
        <v>627620000</v>
      </c>
      <c r="AC31" s="105">
        <v>0.25</v>
      </c>
      <c r="AD31" s="103">
        <v>3110442000</v>
      </c>
      <c r="AE31" s="102"/>
      <c r="AF31" s="102"/>
      <c r="AG31" s="104">
        <v>3616905000</v>
      </c>
      <c r="AH31" s="102"/>
      <c r="AI31" s="122" t="s">
        <v>300</v>
      </c>
      <c r="AJ31" s="142" t="s">
        <v>125</v>
      </c>
    </row>
    <row r="32" spans="2:36" ht="154" x14ac:dyDescent="0.35">
      <c r="B32" s="23">
        <v>22</v>
      </c>
      <c r="C32" s="31" t="s">
        <v>96</v>
      </c>
      <c r="D32" s="31" t="s">
        <v>245</v>
      </c>
      <c r="E32" s="156" t="s">
        <v>115</v>
      </c>
      <c r="F32" s="136" t="s">
        <v>116</v>
      </c>
      <c r="G32" s="88" t="s">
        <v>243</v>
      </c>
      <c r="H32" s="157" t="s">
        <v>117</v>
      </c>
      <c r="I32" s="88">
        <v>10</v>
      </c>
      <c r="J32" s="88">
        <v>10</v>
      </c>
      <c r="K32" s="111">
        <v>1</v>
      </c>
      <c r="L32" s="88">
        <v>10</v>
      </c>
      <c r="M32" s="123">
        <f>10/4</f>
        <v>2.5</v>
      </c>
      <c r="N32" s="105">
        <v>2.5000000000000001E-2</v>
      </c>
      <c r="O32" s="88">
        <v>10</v>
      </c>
      <c r="P32" s="102"/>
      <c r="Q32" s="102"/>
      <c r="R32" s="88">
        <v>10</v>
      </c>
      <c r="S32" s="102"/>
      <c r="T32" s="102"/>
      <c r="U32" s="102"/>
      <c r="V32" s="102"/>
      <c r="W32" s="88" t="s">
        <v>33</v>
      </c>
      <c r="X32" s="79">
        <v>681569107</v>
      </c>
      <c r="Y32" s="79">
        <v>681569107</v>
      </c>
      <c r="Z32" s="105">
        <v>1</v>
      </c>
      <c r="AA32" s="59">
        <v>3348812570.1500001</v>
      </c>
      <c r="AB32" s="53">
        <f>627620000+780880000</f>
        <v>1408500000</v>
      </c>
      <c r="AC32" s="105">
        <v>0.25</v>
      </c>
      <c r="AD32" s="103">
        <v>3110442000</v>
      </c>
      <c r="AE32" s="102"/>
      <c r="AF32" s="102"/>
      <c r="AG32" s="104">
        <v>3616905000</v>
      </c>
      <c r="AH32" s="102"/>
      <c r="AI32" s="122" t="s">
        <v>301</v>
      </c>
      <c r="AJ32" s="142" t="s">
        <v>125</v>
      </c>
    </row>
    <row r="33" spans="2:36" ht="57" customHeight="1" x14ac:dyDescent="0.35">
      <c r="B33" s="23">
        <v>23</v>
      </c>
      <c r="C33" s="31" t="s">
        <v>96</v>
      </c>
      <c r="D33" s="31" t="s">
        <v>245</v>
      </c>
      <c r="E33" s="156" t="s">
        <v>118</v>
      </c>
      <c r="F33" s="136" t="s">
        <v>119</v>
      </c>
      <c r="G33" s="88" t="s">
        <v>246</v>
      </c>
      <c r="H33" s="157" t="s">
        <v>120</v>
      </c>
      <c r="I33" s="111">
        <v>0.2</v>
      </c>
      <c r="J33" s="105">
        <v>0.2</v>
      </c>
      <c r="K33" s="105">
        <v>1</v>
      </c>
      <c r="L33" s="111">
        <v>0.3</v>
      </c>
      <c r="M33" s="88">
        <f>30/4</f>
        <v>7.5</v>
      </c>
      <c r="N33" s="124">
        <v>7.4999999999999997E-2</v>
      </c>
      <c r="O33" s="111">
        <v>0.3</v>
      </c>
      <c r="P33" s="102"/>
      <c r="Q33" s="109"/>
      <c r="R33" s="111">
        <v>0.35</v>
      </c>
      <c r="S33" s="102"/>
      <c r="T33" s="102"/>
      <c r="U33" s="88"/>
      <c r="V33" s="88" t="s">
        <v>33</v>
      </c>
      <c r="W33" s="102"/>
      <c r="X33" s="79">
        <v>0</v>
      </c>
      <c r="Y33" s="96">
        <v>0</v>
      </c>
      <c r="Z33" s="96">
        <v>0</v>
      </c>
      <c r="AA33" s="59">
        <v>0</v>
      </c>
      <c r="AB33" s="53"/>
      <c r="AC33" s="105">
        <v>0.25</v>
      </c>
      <c r="AD33" s="103">
        <v>0</v>
      </c>
      <c r="AE33" s="102"/>
      <c r="AF33" s="102"/>
      <c r="AG33" s="104">
        <v>0</v>
      </c>
      <c r="AH33" s="102"/>
      <c r="AI33" s="122" t="s">
        <v>302</v>
      </c>
      <c r="AJ33" s="142" t="s">
        <v>125</v>
      </c>
    </row>
    <row r="34" spans="2:36" ht="77.5" x14ac:dyDescent="0.35">
      <c r="B34" s="23">
        <v>24</v>
      </c>
      <c r="C34" s="31" t="s">
        <v>121</v>
      </c>
      <c r="D34" s="31" t="s">
        <v>247</v>
      </c>
      <c r="E34" s="139" t="s">
        <v>122</v>
      </c>
      <c r="F34" s="139" t="s">
        <v>123</v>
      </c>
      <c r="G34" s="88" t="s">
        <v>243</v>
      </c>
      <c r="H34" s="139" t="s">
        <v>124</v>
      </c>
      <c r="I34" s="88">
        <v>1</v>
      </c>
      <c r="J34" s="88">
        <v>0</v>
      </c>
      <c r="K34" s="105">
        <f>+J34/I34</f>
        <v>0</v>
      </c>
      <c r="L34" s="88">
        <v>1</v>
      </c>
      <c r="M34" s="88">
        <v>1</v>
      </c>
      <c r="N34" s="105">
        <v>0.25</v>
      </c>
      <c r="O34" s="88">
        <v>1</v>
      </c>
      <c r="P34" s="102"/>
      <c r="Q34" s="102"/>
      <c r="R34" s="88">
        <v>1</v>
      </c>
      <c r="S34" s="102"/>
      <c r="T34" s="102"/>
      <c r="U34" s="102"/>
      <c r="V34" s="88"/>
      <c r="W34" s="102"/>
      <c r="X34" s="79">
        <v>0</v>
      </c>
      <c r="Y34" s="96">
        <v>0</v>
      </c>
      <c r="Z34" s="96">
        <v>0</v>
      </c>
      <c r="AA34" s="59">
        <v>0</v>
      </c>
      <c r="AB34" s="53"/>
      <c r="AC34" s="105">
        <v>0.25</v>
      </c>
      <c r="AD34" s="103">
        <v>0</v>
      </c>
      <c r="AE34" s="102"/>
      <c r="AF34" s="102"/>
      <c r="AG34" s="104">
        <v>0</v>
      </c>
      <c r="AH34" s="102"/>
      <c r="AI34" s="102"/>
      <c r="AJ34" s="139" t="s">
        <v>248</v>
      </c>
    </row>
    <row r="35" spans="2:36" ht="308.5" x14ac:dyDescent="0.35">
      <c r="B35" s="23">
        <v>25</v>
      </c>
      <c r="C35" s="8" t="s">
        <v>126</v>
      </c>
      <c r="D35" s="8" t="s">
        <v>28</v>
      </c>
      <c r="E35" s="165" t="s">
        <v>127</v>
      </c>
      <c r="F35" s="139" t="s">
        <v>128</v>
      </c>
      <c r="G35" s="152" t="s">
        <v>129</v>
      </c>
      <c r="H35" s="139" t="s">
        <v>130</v>
      </c>
      <c r="I35" s="88">
        <v>15</v>
      </c>
      <c r="J35" s="88">
        <v>15</v>
      </c>
      <c r="K35" s="105">
        <f>J35/I35</f>
        <v>1</v>
      </c>
      <c r="L35" s="88">
        <v>0</v>
      </c>
      <c r="M35" s="88">
        <v>0</v>
      </c>
      <c r="N35" s="105">
        <v>1</v>
      </c>
      <c r="O35" s="88"/>
      <c r="P35" s="102"/>
      <c r="Q35" s="102"/>
      <c r="R35" s="88"/>
      <c r="S35" s="102"/>
      <c r="T35" s="102"/>
      <c r="U35" s="102"/>
      <c r="V35" s="88"/>
      <c r="W35" s="102"/>
      <c r="X35" s="84">
        <v>59736667</v>
      </c>
      <c r="Y35" s="97">
        <v>59736667</v>
      </c>
      <c r="Z35" s="107">
        <f>Y35/X35</f>
        <v>1</v>
      </c>
      <c r="AA35" s="74">
        <v>36470000</v>
      </c>
      <c r="AB35" s="55">
        <v>7400000</v>
      </c>
      <c r="AC35" s="107">
        <f>AB35/AA35</f>
        <v>0.20290649849191117</v>
      </c>
      <c r="AD35" s="103"/>
      <c r="AE35" s="102"/>
      <c r="AF35" s="102"/>
      <c r="AG35" s="104"/>
      <c r="AH35" s="102"/>
      <c r="AI35" s="33" t="s">
        <v>249</v>
      </c>
      <c r="AJ35" s="166" t="s">
        <v>169</v>
      </c>
    </row>
    <row r="36" spans="2:36" ht="154" x14ac:dyDescent="0.35">
      <c r="B36" s="23">
        <v>26</v>
      </c>
      <c r="C36" s="8" t="s">
        <v>126</v>
      </c>
      <c r="D36" s="8" t="s">
        <v>28</v>
      </c>
      <c r="E36" s="167"/>
      <c r="F36" s="139" t="s">
        <v>131</v>
      </c>
      <c r="G36" s="152" t="s">
        <v>132</v>
      </c>
      <c r="H36" s="139" t="s">
        <v>133</v>
      </c>
      <c r="I36" s="88" t="s">
        <v>295</v>
      </c>
      <c r="J36" s="88" t="s">
        <v>295</v>
      </c>
      <c r="K36" s="105" t="s">
        <v>295</v>
      </c>
      <c r="L36" s="88">
        <v>4</v>
      </c>
      <c r="M36" s="88">
        <v>1</v>
      </c>
      <c r="N36" s="105">
        <f t="shared" ref="N36:N54" si="8">M36/L36</f>
        <v>0.25</v>
      </c>
      <c r="O36" s="88"/>
      <c r="P36" s="102"/>
      <c r="Q36" s="102"/>
      <c r="R36" s="88"/>
      <c r="S36" s="102"/>
      <c r="T36" s="102"/>
      <c r="U36" s="102"/>
      <c r="V36" s="102"/>
      <c r="W36" s="88"/>
      <c r="X36" s="84"/>
      <c r="Y36" s="98"/>
      <c r="Z36" s="108"/>
      <c r="AA36" s="74"/>
      <c r="AB36" s="56"/>
      <c r="AC36" s="108"/>
      <c r="AD36" s="103"/>
      <c r="AE36" s="102"/>
      <c r="AF36" s="102"/>
      <c r="AG36" s="104"/>
      <c r="AH36" s="102"/>
      <c r="AI36" s="33" t="s">
        <v>250</v>
      </c>
      <c r="AJ36" s="166" t="s">
        <v>169</v>
      </c>
    </row>
    <row r="37" spans="2:36" ht="69" x14ac:dyDescent="0.35">
      <c r="B37" s="23">
        <v>27</v>
      </c>
      <c r="C37" s="8" t="s">
        <v>126</v>
      </c>
      <c r="D37" s="8" t="s">
        <v>28</v>
      </c>
      <c r="E37" s="167"/>
      <c r="F37" s="157" t="s">
        <v>134</v>
      </c>
      <c r="G37" s="152" t="s">
        <v>132</v>
      </c>
      <c r="H37" s="157" t="s">
        <v>135</v>
      </c>
      <c r="I37" s="88" t="s">
        <v>295</v>
      </c>
      <c r="J37" s="88" t="s">
        <v>295</v>
      </c>
      <c r="K37" s="105" t="s">
        <v>295</v>
      </c>
      <c r="L37" s="88">
        <v>1</v>
      </c>
      <c r="M37" s="88">
        <v>0</v>
      </c>
      <c r="N37" s="105">
        <f t="shared" si="8"/>
        <v>0</v>
      </c>
      <c r="O37" s="88"/>
      <c r="P37" s="102"/>
      <c r="Q37" s="102"/>
      <c r="R37" s="88"/>
      <c r="S37" s="102"/>
      <c r="T37" s="102"/>
      <c r="U37" s="102"/>
      <c r="V37" s="102"/>
      <c r="W37" s="88"/>
      <c r="X37" s="84"/>
      <c r="Y37" s="98"/>
      <c r="Z37" s="108"/>
      <c r="AA37" s="74"/>
      <c r="AB37" s="56"/>
      <c r="AC37" s="108"/>
      <c r="AD37" s="103"/>
      <c r="AE37" s="102"/>
      <c r="AF37" s="102"/>
      <c r="AG37" s="104"/>
      <c r="AH37" s="102"/>
      <c r="AI37" s="102"/>
      <c r="AJ37" s="166" t="s">
        <v>169</v>
      </c>
    </row>
    <row r="38" spans="2:36" ht="112.5" x14ac:dyDescent="0.35">
      <c r="B38" s="23">
        <v>28</v>
      </c>
      <c r="C38" s="8" t="s">
        <v>126</v>
      </c>
      <c r="D38" s="8" t="s">
        <v>28</v>
      </c>
      <c r="E38" s="167"/>
      <c r="F38" s="156" t="s">
        <v>136</v>
      </c>
      <c r="G38" s="152" t="s">
        <v>132</v>
      </c>
      <c r="H38" s="156" t="s">
        <v>137</v>
      </c>
      <c r="I38" s="168">
        <v>1</v>
      </c>
      <c r="J38" s="88">
        <v>1</v>
      </c>
      <c r="K38" s="105">
        <f t="shared" ref="K38:K56" si="9">J38/I38</f>
        <v>1</v>
      </c>
      <c r="L38" s="168">
        <v>4</v>
      </c>
      <c r="M38" s="88">
        <v>1</v>
      </c>
      <c r="N38" s="105">
        <f t="shared" si="8"/>
        <v>0.25</v>
      </c>
      <c r="O38" s="88"/>
      <c r="P38" s="102"/>
      <c r="Q38" s="102"/>
      <c r="R38" s="88"/>
      <c r="S38" s="102"/>
      <c r="T38" s="102"/>
      <c r="U38" s="88"/>
      <c r="V38" s="88"/>
      <c r="W38" s="102"/>
      <c r="X38" s="84"/>
      <c r="Y38" s="98"/>
      <c r="Z38" s="108"/>
      <c r="AA38" s="74"/>
      <c r="AB38" s="56"/>
      <c r="AC38" s="108"/>
      <c r="AD38" s="103"/>
      <c r="AE38" s="102"/>
      <c r="AF38" s="102"/>
      <c r="AG38" s="104"/>
      <c r="AH38" s="102"/>
      <c r="AI38" s="125" t="s">
        <v>303</v>
      </c>
      <c r="AJ38" s="166" t="s">
        <v>169</v>
      </c>
    </row>
    <row r="39" spans="2:36" ht="98.5" x14ac:dyDescent="0.35">
      <c r="B39" s="23">
        <v>29</v>
      </c>
      <c r="C39" s="8" t="s">
        <v>126</v>
      </c>
      <c r="D39" s="8" t="s">
        <v>28</v>
      </c>
      <c r="E39" s="167"/>
      <c r="F39" s="157" t="s">
        <v>138</v>
      </c>
      <c r="G39" s="87" t="s">
        <v>132</v>
      </c>
      <c r="H39" s="157" t="s">
        <v>251</v>
      </c>
      <c r="I39" s="88" t="s">
        <v>295</v>
      </c>
      <c r="J39" s="88" t="s">
        <v>295</v>
      </c>
      <c r="K39" s="105" t="s">
        <v>295</v>
      </c>
      <c r="L39" s="169">
        <v>1</v>
      </c>
      <c r="M39" s="105">
        <v>0.25</v>
      </c>
      <c r="N39" s="105">
        <f t="shared" si="8"/>
        <v>0.25</v>
      </c>
      <c r="O39" s="88"/>
      <c r="P39" s="102"/>
      <c r="Q39" s="102"/>
      <c r="R39" s="88"/>
      <c r="S39" s="102"/>
      <c r="T39" s="102"/>
      <c r="U39" s="102"/>
      <c r="V39" s="88"/>
      <c r="W39" s="102"/>
      <c r="X39" s="84"/>
      <c r="Y39" s="98"/>
      <c r="Z39" s="108"/>
      <c r="AA39" s="74"/>
      <c r="AB39" s="56"/>
      <c r="AC39" s="108"/>
      <c r="AD39" s="103"/>
      <c r="AE39" s="102"/>
      <c r="AF39" s="102"/>
      <c r="AG39" s="104"/>
      <c r="AH39" s="102"/>
      <c r="AI39" s="33" t="s">
        <v>252</v>
      </c>
      <c r="AJ39" s="166" t="s">
        <v>169</v>
      </c>
    </row>
    <row r="40" spans="2:36" ht="69" x14ac:dyDescent="0.35">
      <c r="B40" s="23">
        <v>30</v>
      </c>
      <c r="C40" s="8" t="s">
        <v>139</v>
      </c>
      <c r="D40" s="8" t="s">
        <v>140</v>
      </c>
      <c r="E40" s="167"/>
      <c r="F40" s="157" t="s">
        <v>141</v>
      </c>
      <c r="G40" s="142" t="s">
        <v>132</v>
      </c>
      <c r="H40" s="139" t="s">
        <v>142</v>
      </c>
      <c r="I40" s="88" t="s">
        <v>295</v>
      </c>
      <c r="J40" s="88" t="s">
        <v>295</v>
      </c>
      <c r="K40" s="105" t="s">
        <v>295</v>
      </c>
      <c r="L40" s="142">
        <v>1</v>
      </c>
      <c r="M40" s="88">
        <v>0</v>
      </c>
      <c r="N40" s="105">
        <f t="shared" si="8"/>
        <v>0</v>
      </c>
      <c r="O40" s="88"/>
      <c r="P40" s="102"/>
      <c r="Q40" s="102"/>
      <c r="R40" s="88"/>
      <c r="S40" s="102"/>
      <c r="T40" s="102"/>
      <c r="U40" s="88"/>
      <c r="V40" s="88"/>
      <c r="W40" s="102"/>
      <c r="X40" s="84"/>
      <c r="Y40" s="98"/>
      <c r="Z40" s="108"/>
      <c r="AA40" s="74"/>
      <c r="AB40" s="56"/>
      <c r="AC40" s="108"/>
      <c r="AD40" s="103"/>
      <c r="AE40" s="102"/>
      <c r="AF40" s="102"/>
      <c r="AG40" s="104"/>
      <c r="AH40" s="102"/>
      <c r="AI40" s="102"/>
      <c r="AJ40" s="166" t="s">
        <v>169</v>
      </c>
    </row>
    <row r="41" spans="2:36" ht="70.5" x14ac:dyDescent="0.35">
      <c r="B41" s="23">
        <v>31</v>
      </c>
      <c r="C41" s="8" t="s">
        <v>126</v>
      </c>
      <c r="D41" s="8" t="s">
        <v>28</v>
      </c>
      <c r="E41" s="167"/>
      <c r="F41" s="139" t="s">
        <v>143</v>
      </c>
      <c r="G41" s="152" t="s">
        <v>132</v>
      </c>
      <c r="H41" s="139" t="s">
        <v>144</v>
      </c>
      <c r="I41" s="88">
        <v>1</v>
      </c>
      <c r="J41" s="88">
        <v>1</v>
      </c>
      <c r="K41" s="105">
        <f t="shared" si="9"/>
        <v>1</v>
      </c>
      <c r="L41" s="88">
        <v>2</v>
      </c>
      <c r="M41" s="88">
        <v>0</v>
      </c>
      <c r="N41" s="105">
        <f t="shared" si="8"/>
        <v>0</v>
      </c>
      <c r="O41" s="88"/>
      <c r="P41" s="102"/>
      <c r="Q41" s="102"/>
      <c r="R41" s="88"/>
      <c r="S41" s="102"/>
      <c r="T41" s="102"/>
      <c r="U41" s="88"/>
      <c r="V41" s="88"/>
      <c r="W41" s="88"/>
      <c r="X41" s="84"/>
      <c r="Y41" s="98"/>
      <c r="Z41" s="108"/>
      <c r="AA41" s="74"/>
      <c r="AB41" s="56"/>
      <c r="AC41" s="108"/>
      <c r="AD41" s="103"/>
      <c r="AE41" s="102"/>
      <c r="AF41" s="102"/>
      <c r="AG41" s="109"/>
      <c r="AH41" s="102"/>
      <c r="AI41" s="126" t="s">
        <v>304</v>
      </c>
      <c r="AJ41" s="166" t="s">
        <v>169</v>
      </c>
    </row>
    <row r="42" spans="2:36" ht="70.5" x14ac:dyDescent="0.35">
      <c r="B42" s="23">
        <v>32</v>
      </c>
      <c r="C42" s="13" t="s">
        <v>54</v>
      </c>
      <c r="D42" s="13" t="s">
        <v>55</v>
      </c>
      <c r="E42" s="167"/>
      <c r="F42" s="139" t="s">
        <v>145</v>
      </c>
      <c r="G42" s="152" t="s">
        <v>132</v>
      </c>
      <c r="H42" s="139" t="s">
        <v>146</v>
      </c>
      <c r="I42" s="88">
        <v>2</v>
      </c>
      <c r="J42" s="88">
        <v>2</v>
      </c>
      <c r="K42" s="105">
        <f t="shared" si="9"/>
        <v>1</v>
      </c>
      <c r="L42" s="88">
        <v>2</v>
      </c>
      <c r="M42" s="88">
        <v>1</v>
      </c>
      <c r="N42" s="105">
        <f t="shared" si="8"/>
        <v>0.5</v>
      </c>
      <c r="O42" s="88"/>
      <c r="P42" s="102"/>
      <c r="Q42" s="102"/>
      <c r="R42" s="88"/>
      <c r="S42" s="102"/>
      <c r="T42" s="102"/>
      <c r="U42" s="102"/>
      <c r="V42" s="88"/>
      <c r="W42" s="88"/>
      <c r="X42" s="84"/>
      <c r="Y42" s="98"/>
      <c r="Z42" s="108"/>
      <c r="AA42" s="74"/>
      <c r="AB42" s="56"/>
      <c r="AC42" s="108"/>
      <c r="AD42" s="103"/>
      <c r="AE42" s="102"/>
      <c r="AF42" s="102"/>
      <c r="AG42" s="104"/>
      <c r="AH42" s="102"/>
      <c r="AI42" s="33" t="s">
        <v>305</v>
      </c>
      <c r="AJ42" s="166" t="s">
        <v>169</v>
      </c>
    </row>
    <row r="43" spans="2:36" ht="115" x14ac:dyDescent="0.35">
      <c r="B43" s="23">
        <v>33</v>
      </c>
      <c r="C43" s="8" t="s">
        <v>147</v>
      </c>
      <c r="D43" s="14" t="s">
        <v>148</v>
      </c>
      <c r="E43" s="167"/>
      <c r="F43" s="139" t="s">
        <v>253</v>
      </c>
      <c r="G43" s="152" t="s">
        <v>132</v>
      </c>
      <c r="H43" s="139" t="s">
        <v>149</v>
      </c>
      <c r="I43" s="88">
        <v>1</v>
      </c>
      <c r="J43" s="88">
        <v>1</v>
      </c>
      <c r="K43" s="105">
        <f t="shared" si="9"/>
        <v>1</v>
      </c>
      <c r="L43" s="88">
        <v>1</v>
      </c>
      <c r="M43" s="88">
        <v>0</v>
      </c>
      <c r="N43" s="105">
        <f t="shared" si="8"/>
        <v>0</v>
      </c>
      <c r="O43" s="88"/>
      <c r="P43" s="102"/>
      <c r="Q43" s="102"/>
      <c r="R43" s="88"/>
      <c r="S43" s="102"/>
      <c r="T43" s="102"/>
      <c r="U43" s="102"/>
      <c r="V43" s="88"/>
      <c r="W43" s="88"/>
      <c r="X43" s="84"/>
      <c r="Y43" s="98"/>
      <c r="Z43" s="108"/>
      <c r="AA43" s="74"/>
      <c r="AB43" s="56"/>
      <c r="AC43" s="108"/>
      <c r="AD43" s="103"/>
      <c r="AE43" s="102"/>
      <c r="AF43" s="102"/>
      <c r="AG43" s="104"/>
      <c r="AH43" s="102"/>
      <c r="AI43" s="127" t="s">
        <v>306</v>
      </c>
      <c r="AJ43" s="166" t="s">
        <v>169</v>
      </c>
    </row>
    <row r="44" spans="2:36" ht="115" x14ac:dyDescent="0.35">
      <c r="B44" s="23">
        <v>34</v>
      </c>
      <c r="C44" s="8" t="s">
        <v>147</v>
      </c>
      <c r="D44" s="14" t="s">
        <v>148</v>
      </c>
      <c r="E44" s="167"/>
      <c r="F44" s="139" t="s">
        <v>150</v>
      </c>
      <c r="G44" s="152" t="s">
        <v>132</v>
      </c>
      <c r="H44" s="139" t="s">
        <v>151</v>
      </c>
      <c r="I44" s="88" t="s">
        <v>295</v>
      </c>
      <c r="J44" s="88" t="s">
        <v>295</v>
      </c>
      <c r="K44" s="105" t="s">
        <v>295</v>
      </c>
      <c r="L44" s="88">
        <v>1</v>
      </c>
      <c r="M44" s="88">
        <v>0</v>
      </c>
      <c r="N44" s="105">
        <f t="shared" si="8"/>
        <v>0</v>
      </c>
      <c r="O44" s="88"/>
      <c r="P44" s="102"/>
      <c r="Q44" s="102"/>
      <c r="R44" s="88"/>
      <c r="S44" s="102"/>
      <c r="T44" s="102"/>
      <c r="U44" s="102"/>
      <c r="V44" s="88"/>
      <c r="W44" s="88"/>
      <c r="X44" s="84"/>
      <c r="Y44" s="98"/>
      <c r="Z44" s="108"/>
      <c r="AA44" s="74"/>
      <c r="AB44" s="56"/>
      <c r="AC44" s="108"/>
      <c r="AD44" s="103"/>
      <c r="AE44" s="102"/>
      <c r="AF44" s="102"/>
      <c r="AG44" s="104"/>
      <c r="AH44" s="102"/>
      <c r="AI44" s="102"/>
      <c r="AJ44" s="166" t="s">
        <v>169</v>
      </c>
    </row>
    <row r="45" spans="2:36" ht="84" x14ac:dyDescent="0.35">
      <c r="B45" s="23">
        <v>35</v>
      </c>
      <c r="C45" s="8" t="s">
        <v>139</v>
      </c>
      <c r="D45" s="8" t="s">
        <v>140</v>
      </c>
      <c r="E45" s="167"/>
      <c r="F45" s="139" t="s">
        <v>254</v>
      </c>
      <c r="G45" s="152" t="s">
        <v>132</v>
      </c>
      <c r="H45" s="139" t="s">
        <v>255</v>
      </c>
      <c r="I45" s="88" t="s">
        <v>295</v>
      </c>
      <c r="J45" s="88" t="s">
        <v>295</v>
      </c>
      <c r="K45" s="105" t="s">
        <v>295</v>
      </c>
      <c r="L45" s="88">
        <v>1</v>
      </c>
      <c r="M45" s="88">
        <v>0</v>
      </c>
      <c r="N45" s="105">
        <f t="shared" si="8"/>
        <v>0</v>
      </c>
      <c r="O45" s="88"/>
      <c r="P45" s="102"/>
      <c r="Q45" s="102"/>
      <c r="R45" s="88"/>
      <c r="S45" s="102"/>
      <c r="T45" s="102"/>
      <c r="U45" s="102"/>
      <c r="V45" s="102"/>
      <c r="W45" s="88"/>
      <c r="X45" s="84"/>
      <c r="Y45" s="98"/>
      <c r="Z45" s="108"/>
      <c r="AA45" s="74"/>
      <c r="AB45" s="56"/>
      <c r="AC45" s="108"/>
      <c r="AD45" s="103"/>
      <c r="AE45" s="102"/>
      <c r="AF45" s="102"/>
      <c r="AG45" s="104"/>
      <c r="AH45" s="102"/>
      <c r="AI45" s="102"/>
      <c r="AJ45" s="166" t="s">
        <v>169</v>
      </c>
    </row>
    <row r="46" spans="2:36" ht="112" x14ac:dyDescent="0.35">
      <c r="B46" s="23">
        <v>36</v>
      </c>
      <c r="C46" s="8" t="s">
        <v>139</v>
      </c>
      <c r="D46" s="8" t="s">
        <v>140</v>
      </c>
      <c r="E46" s="167"/>
      <c r="F46" s="157" t="s">
        <v>152</v>
      </c>
      <c r="G46" s="87" t="s">
        <v>129</v>
      </c>
      <c r="H46" s="157" t="s">
        <v>153</v>
      </c>
      <c r="I46" s="88" t="s">
        <v>295</v>
      </c>
      <c r="J46" s="88" t="s">
        <v>295</v>
      </c>
      <c r="K46" s="105" t="s">
        <v>295</v>
      </c>
      <c r="L46" s="88">
        <v>1</v>
      </c>
      <c r="M46" s="88">
        <v>0</v>
      </c>
      <c r="N46" s="105">
        <f t="shared" si="8"/>
        <v>0</v>
      </c>
      <c r="O46" s="88"/>
      <c r="P46" s="102"/>
      <c r="Q46" s="102"/>
      <c r="R46" s="88"/>
      <c r="S46" s="102"/>
      <c r="T46" s="102"/>
      <c r="U46" s="102"/>
      <c r="V46" s="102"/>
      <c r="W46" s="88"/>
      <c r="X46" s="84"/>
      <c r="Y46" s="98"/>
      <c r="Z46" s="108"/>
      <c r="AA46" s="74"/>
      <c r="AB46" s="56"/>
      <c r="AC46" s="108"/>
      <c r="AD46" s="103"/>
      <c r="AE46" s="102"/>
      <c r="AF46" s="102"/>
      <c r="AG46" s="104"/>
      <c r="AH46" s="102"/>
      <c r="AI46" s="33" t="s">
        <v>256</v>
      </c>
      <c r="AJ46" s="166" t="s">
        <v>169</v>
      </c>
    </row>
    <row r="47" spans="2:36" ht="140" x14ac:dyDescent="0.35">
      <c r="B47" s="23">
        <v>37</v>
      </c>
      <c r="C47" s="8" t="s">
        <v>139</v>
      </c>
      <c r="D47" s="8" t="s">
        <v>140</v>
      </c>
      <c r="E47" s="167"/>
      <c r="F47" s="157" t="s">
        <v>154</v>
      </c>
      <c r="G47" s="87" t="s">
        <v>132</v>
      </c>
      <c r="H47" s="157" t="s">
        <v>155</v>
      </c>
      <c r="I47" s="88" t="s">
        <v>295</v>
      </c>
      <c r="J47" s="88" t="s">
        <v>295</v>
      </c>
      <c r="K47" s="105" t="s">
        <v>295</v>
      </c>
      <c r="L47" s="88">
        <v>1</v>
      </c>
      <c r="M47" s="88">
        <v>0</v>
      </c>
      <c r="N47" s="105">
        <f t="shared" si="8"/>
        <v>0</v>
      </c>
      <c r="O47" s="88"/>
      <c r="P47" s="102"/>
      <c r="Q47" s="102"/>
      <c r="R47" s="88"/>
      <c r="S47" s="102"/>
      <c r="T47" s="102"/>
      <c r="U47" s="102"/>
      <c r="V47" s="102"/>
      <c r="W47" s="88"/>
      <c r="X47" s="84"/>
      <c r="Y47" s="98"/>
      <c r="Z47" s="108"/>
      <c r="AA47" s="74"/>
      <c r="AB47" s="56"/>
      <c r="AC47" s="108"/>
      <c r="AD47" s="103"/>
      <c r="AE47" s="102"/>
      <c r="AF47" s="102"/>
      <c r="AG47" s="104"/>
      <c r="AH47" s="102"/>
      <c r="AI47" s="102"/>
      <c r="AJ47" s="166" t="s">
        <v>169</v>
      </c>
    </row>
    <row r="48" spans="2:36" ht="84" x14ac:dyDescent="0.35">
      <c r="B48" s="23">
        <v>38</v>
      </c>
      <c r="C48" s="26" t="s">
        <v>54</v>
      </c>
      <c r="D48" s="13" t="s">
        <v>55</v>
      </c>
      <c r="E48" s="167"/>
      <c r="F48" s="139" t="s">
        <v>156</v>
      </c>
      <c r="G48" s="152" t="s">
        <v>132</v>
      </c>
      <c r="H48" s="139" t="s">
        <v>157</v>
      </c>
      <c r="I48" s="88" t="s">
        <v>295</v>
      </c>
      <c r="J48" s="88" t="s">
        <v>295</v>
      </c>
      <c r="K48" s="105" t="s">
        <v>295</v>
      </c>
      <c r="L48" s="88">
        <v>2</v>
      </c>
      <c r="M48" s="88">
        <v>0</v>
      </c>
      <c r="N48" s="105">
        <f t="shared" si="8"/>
        <v>0</v>
      </c>
      <c r="O48" s="88"/>
      <c r="P48" s="102"/>
      <c r="Q48" s="102"/>
      <c r="R48" s="88"/>
      <c r="S48" s="102"/>
      <c r="T48" s="102"/>
      <c r="U48" s="102"/>
      <c r="V48" s="102"/>
      <c r="W48" s="88"/>
      <c r="X48" s="84"/>
      <c r="Y48" s="98"/>
      <c r="Z48" s="108"/>
      <c r="AA48" s="74"/>
      <c r="AB48" s="56"/>
      <c r="AC48" s="108"/>
      <c r="AD48" s="103"/>
      <c r="AE48" s="102"/>
      <c r="AF48" s="102"/>
      <c r="AG48" s="104"/>
      <c r="AH48" s="102"/>
      <c r="AI48" s="102"/>
      <c r="AJ48" s="166" t="s">
        <v>169</v>
      </c>
    </row>
    <row r="49" spans="2:36" ht="70" x14ac:dyDescent="0.35">
      <c r="B49" s="23">
        <v>39</v>
      </c>
      <c r="C49" s="26" t="s">
        <v>54</v>
      </c>
      <c r="D49" s="13" t="s">
        <v>55</v>
      </c>
      <c r="E49" s="167"/>
      <c r="F49" s="139" t="s">
        <v>158</v>
      </c>
      <c r="G49" s="152" t="s">
        <v>132</v>
      </c>
      <c r="H49" s="139" t="s">
        <v>159</v>
      </c>
      <c r="I49" s="88" t="s">
        <v>295</v>
      </c>
      <c r="J49" s="88" t="s">
        <v>295</v>
      </c>
      <c r="K49" s="105" t="s">
        <v>295</v>
      </c>
      <c r="L49" s="105">
        <v>1</v>
      </c>
      <c r="M49" s="88">
        <v>0</v>
      </c>
      <c r="N49" s="105">
        <f t="shared" si="8"/>
        <v>0</v>
      </c>
      <c r="O49" s="88"/>
      <c r="P49" s="102"/>
      <c r="Q49" s="102"/>
      <c r="R49" s="88"/>
      <c r="S49" s="102"/>
      <c r="T49" s="102"/>
      <c r="U49" s="102"/>
      <c r="V49" s="102"/>
      <c r="W49" s="88"/>
      <c r="X49" s="84"/>
      <c r="Y49" s="98"/>
      <c r="Z49" s="108"/>
      <c r="AA49" s="74"/>
      <c r="AB49" s="56"/>
      <c r="AC49" s="108"/>
      <c r="AD49" s="103"/>
      <c r="AE49" s="102"/>
      <c r="AF49" s="102"/>
      <c r="AG49" s="104"/>
      <c r="AH49" s="102"/>
      <c r="AI49" s="102"/>
      <c r="AJ49" s="166" t="s">
        <v>169</v>
      </c>
    </row>
    <row r="50" spans="2:36" ht="112" x14ac:dyDescent="0.35">
      <c r="B50" s="23">
        <v>40</v>
      </c>
      <c r="C50" s="8" t="s">
        <v>126</v>
      </c>
      <c r="D50" s="8" t="s">
        <v>28</v>
      </c>
      <c r="E50" s="167"/>
      <c r="F50" s="139" t="s">
        <v>160</v>
      </c>
      <c r="G50" s="152" t="s">
        <v>132</v>
      </c>
      <c r="H50" s="139" t="s">
        <v>161</v>
      </c>
      <c r="I50" s="88">
        <v>1</v>
      </c>
      <c r="J50" s="88">
        <v>1</v>
      </c>
      <c r="K50" s="105">
        <f t="shared" si="9"/>
        <v>1</v>
      </c>
      <c r="L50" s="88">
        <v>2</v>
      </c>
      <c r="M50" s="88">
        <v>0</v>
      </c>
      <c r="N50" s="105">
        <f t="shared" si="8"/>
        <v>0</v>
      </c>
      <c r="O50" s="88"/>
      <c r="P50" s="102"/>
      <c r="Q50" s="102"/>
      <c r="R50" s="88"/>
      <c r="S50" s="102"/>
      <c r="T50" s="102"/>
      <c r="U50" s="102"/>
      <c r="V50" s="102"/>
      <c r="W50" s="88"/>
      <c r="X50" s="84"/>
      <c r="Y50" s="98"/>
      <c r="Z50" s="108"/>
      <c r="AA50" s="74"/>
      <c r="AB50" s="56"/>
      <c r="AC50" s="108"/>
      <c r="AD50" s="103"/>
      <c r="AE50" s="102"/>
      <c r="AF50" s="102"/>
      <c r="AG50" s="104"/>
      <c r="AH50" s="102"/>
      <c r="AI50" s="33" t="s">
        <v>257</v>
      </c>
      <c r="AJ50" s="166" t="s">
        <v>169</v>
      </c>
    </row>
    <row r="51" spans="2:36" ht="130" x14ac:dyDescent="0.35">
      <c r="B51" s="23">
        <v>41</v>
      </c>
      <c r="C51" s="8" t="s">
        <v>147</v>
      </c>
      <c r="D51" s="27" t="s">
        <v>148</v>
      </c>
      <c r="E51" s="167"/>
      <c r="F51" s="161" t="s">
        <v>162</v>
      </c>
      <c r="G51" s="152" t="s">
        <v>132</v>
      </c>
      <c r="H51" s="139" t="s">
        <v>163</v>
      </c>
      <c r="I51" s="88" t="s">
        <v>295</v>
      </c>
      <c r="J51" s="88" t="s">
        <v>295</v>
      </c>
      <c r="K51" s="105" t="s">
        <v>295</v>
      </c>
      <c r="L51" s="88">
        <v>1</v>
      </c>
      <c r="M51" s="88">
        <v>1</v>
      </c>
      <c r="N51" s="105">
        <f t="shared" si="8"/>
        <v>1</v>
      </c>
      <c r="O51" s="88"/>
      <c r="P51" s="102"/>
      <c r="Q51" s="102"/>
      <c r="R51" s="88"/>
      <c r="S51" s="102"/>
      <c r="T51" s="102"/>
      <c r="U51" s="102"/>
      <c r="V51" s="102"/>
      <c r="W51" s="88"/>
      <c r="X51" s="84"/>
      <c r="Y51" s="98"/>
      <c r="Z51" s="108"/>
      <c r="AA51" s="74"/>
      <c r="AB51" s="56"/>
      <c r="AC51" s="108"/>
      <c r="AD51" s="103"/>
      <c r="AE51" s="102"/>
      <c r="AF51" s="102"/>
      <c r="AG51" s="104"/>
      <c r="AH51" s="102"/>
      <c r="AI51" s="33" t="s">
        <v>258</v>
      </c>
      <c r="AJ51" s="166" t="s">
        <v>169</v>
      </c>
    </row>
    <row r="52" spans="2:36" ht="126.5" x14ac:dyDescent="0.35">
      <c r="B52" s="23">
        <v>42</v>
      </c>
      <c r="C52" s="8" t="s">
        <v>147</v>
      </c>
      <c r="D52" s="8" t="s">
        <v>148</v>
      </c>
      <c r="E52" s="167"/>
      <c r="F52" s="139" t="s">
        <v>259</v>
      </c>
      <c r="G52" s="152" t="s">
        <v>132</v>
      </c>
      <c r="H52" s="139" t="s">
        <v>164</v>
      </c>
      <c r="I52" s="88">
        <v>1</v>
      </c>
      <c r="J52" s="88">
        <v>1</v>
      </c>
      <c r="K52" s="105">
        <f t="shared" si="9"/>
        <v>1</v>
      </c>
      <c r="L52" s="88">
        <v>1</v>
      </c>
      <c r="M52" s="88">
        <v>1</v>
      </c>
      <c r="N52" s="105">
        <f t="shared" si="8"/>
        <v>1</v>
      </c>
      <c r="O52" s="88"/>
      <c r="P52" s="102"/>
      <c r="Q52" s="102"/>
      <c r="R52" s="88"/>
      <c r="S52" s="102"/>
      <c r="T52" s="102"/>
      <c r="U52" s="102"/>
      <c r="V52" s="102"/>
      <c r="W52" s="88"/>
      <c r="X52" s="84"/>
      <c r="Y52" s="98"/>
      <c r="Z52" s="108"/>
      <c r="AA52" s="74"/>
      <c r="AB52" s="56"/>
      <c r="AC52" s="108"/>
      <c r="AD52" s="103"/>
      <c r="AE52" s="102"/>
      <c r="AF52" s="102"/>
      <c r="AG52" s="104"/>
      <c r="AH52" s="102"/>
      <c r="AI52" s="33" t="s">
        <v>307</v>
      </c>
      <c r="AJ52" s="166" t="s">
        <v>169</v>
      </c>
    </row>
    <row r="53" spans="2:36" ht="103.5" x14ac:dyDescent="0.35">
      <c r="B53" s="23">
        <v>43</v>
      </c>
      <c r="C53" s="8" t="s">
        <v>147</v>
      </c>
      <c r="D53" s="14" t="s">
        <v>148</v>
      </c>
      <c r="E53" s="167"/>
      <c r="F53" s="161" t="s">
        <v>165</v>
      </c>
      <c r="G53" s="152" t="s">
        <v>132</v>
      </c>
      <c r="H53" s="139" t="s">
        <v>166</v>
      </c>
      <c r="I53" s="88" t="s">
        <v>295</v>
      </c>
      <c r="J53" s="88" t="s">
        <v>295</v>
      </c>
      <c r="K53" s="105" t="s">
        <v>295</v>
      </c>
      <c r="L53" s="88">
        <v>1</v>
      </c>
      <c r="M53" s="88">
        <v>0</v>
      </c>
      <c r="N53" s="105">
        <f t="shared" si="8"/>
        <v>0</v>
      </c>
      <c r="O53" s="88"/>
      <c r="P53" s="102"/>
      <c r="Q53" s="102"/>
      <c r="R53" s="88"/>
      <c r="S53" s="102"/>
      <c r="T53" s="102"/>
      <c r="U53" s="102"/>
      <c r="V53" s="102"/>
      <c r="W53" s="88"/>
      <c r="X53" s="84"/>
      <c r="Y53" s="98"/>
      <c r="Z53" s="108"/>
      <c r="AA53" s="74"/>
      <c r="AB53" s="56"/>
      <c r="AC53" s="108"/>
      <c r="AD53" s="103"/>
      <c r="AE53" s="102"/>
      <c r="AF53" s="102"/>
      <c r="AG53" s="104"/>
      <c r="AH53" s="102"/>
      <c r="AI53" s="102"/>
      <c r="AJ53" s="166" t="s">
        <v>169</v>
      </c>
    </row>
    <row r="54" spans="2:36" ht="350" x14ac:dyDescent="0.35">
      <c r="B54" s="23">
        <v>44</v>
      </c>
      <c r="C54" s="8" t="s">
        <v>147</v>
      </c>
      <c r="D54" s="14" t="s">
        <v>148</v>
      </c>
      <c r="E54" s="170"/>
      <c r="F54" s="139" t="s">
        <v>167</v>
      </c>
      <c r="G54" s="152" t="s">
        <v>132</v>
      </c>
      <c r="H54" s="139" t="s">
        <v>168</v>
      </c>
      <c r="I54" s="88" t="s">
        <v>295</v>
      </c>
      <c r="J54" s="88" t="s">
        <v>295</v>
      </c>
      <c r="K54" s="105" t="s">
        <v>295</v>
      </c>
      <c r="L54" s="88">
        <v>2</v>
      </c>
      <c r="M54" s="88">
        <v>0</v>
      </c>
      <c r="N54" s="105">
        <f t="shared" si="8"/>
        <v>0</v>
      </c>
      <c r="O54" s="88"/>
      <c r="P54" s="102"/>
      <c r="Q54" s="102"/>
      <c r="R54" s="88"/>
      <c r="S54" s="102"/>
      <c r="T54" s="102"/>
      <c r="U54" s="102"/>
      <c r="V54" s="102"/>
      <c r="W54" s="88"/>
      <c r="X54" s="84"/>
      <c r="Y54" s="99"/>
      <c r="Z54" s="110"/>
      <c r="AA54" s="74"/>
      <c r="AB54" s="57"/>
      <c r="AC54" s="110"/>
      <c r="AD54" s="103"/>
      <c r="AE54" s="102"/>
      <c r="AF54" s="102"/>
      <c r="AG54" s="104"/>
      <c r="AH54" s="102"/>
      <c r="AI54" s="102"/>
      <c r="AJ54" s="166" t="s">
        <v>169</v>
      </c>
    </row>
    <row r="55" spans="2:36" ht="70" x14ac:dyDescent="0.35">
      <c r="B55" s="23">
        <v>45</v>
      </c>
      <c r="C55" s="8" t="s">
        <v>170</v>
      </c>
      <c r="D55" s="8" t="s">
        <v>171</v>
      </c>
      <c r="E55" s="139" t="s">
        <v>172</v>
      </c>
      <c r="F55" s="142" t="s">
        <v>260</v>
      </c>
      <c r="G55" s="88" t="s">
        <v>261</v>
      </c>
      <c r="H55" s="139" t="s">
        <v>262</v>
      </c>
      <c r="I55" s="88">
        <v>40</v>
      </c>
      <c r="J55" s="88">
        <v>0</v>
      </c>
      <c r="K55" s="128">
        <f t="shared" si="9"/>
        <v>0</v>
      </c>
      <c r="L55" s="129">
        <v>40</v>
      </c>
      <c r="M55" s="88">
        <v>13</v>
      </c>
      <c r="N55" s="130">
        <f>M55/L55*100%</f>
        <v>0.32500000000000001</v>
      </c>
      <c r="O55" s="131">
        <v>45</v>
      </c>
      <c r="P55" s="102"/>
      <c r="Q55" s="102"/>
      <c r="R55" s="88">
        <v>45</v>
      </c>
      <c r="S55" s="102"/>
      <c r="T55" s="102"/>
      <c r="U55" s="88" t="s">
        <v>263</v>
      </c>
      <c r="V55" s="88"/>
      <c r="W55" s="171" t="s">
        <v>33</v>
      </c>
      <c r="X55" s="79">
        <v>20000000</v>
      </c>
      <c r="Y55" s="88"/>
      <c r="Z55" s="132"/>
      <c r="AA55" s="60">
        <v>20000000</v>
      </c>
      <c r="AB55" s="61">
        <v>6600000</v>
      </c>
      <c r="AC55" s="133"/>
      <c r="AD55" s="103">
        <v>23000000</v>
      </c>
      <c r="AE55" s="102"/>
      <c r="AF55" s="102"/>
      <c r="AG55" s="104">
        <v>25000000</v>
      </c>
      <c r="AH55" s="102"/>
      <c r="AI55" s="139" t="s">
        <v>264</v>
      </c>
      <c r="AJ55" s="139" t="s">
        <v>174</v>
      </c>
    </row>
    <row r="56" spans="2:36" ht="112.5" thickBot="1" x14ac:dyDescent="0.4">
      <c r="B56" s="23">
        <v>46</v>
      </c>
      <c r="C56" s="8" t="s">
        <v>170</v>
      </c>
      <c r="D56" s="8" t="s">
        <v>173</v>
      </c>
      <c r="E56" s="139" t="s">
        <v>265</v>
      </c>
      <c r="F56" s="142" t="s">
        <v>260</v>
      </c>
      <c r="G56" s="88" t="s">
        <v>261</v>
      </c>
      <c r="H56" s="139" t="s">
        <v>266</v>
      </c>
      <c r="I56" s="88">
        <v>90</v>
      </c>
      <c r="J56" s="88">
        <v>0</v>
      </c>
      <c r="K56" s="128">
        <f t="shared" si="9"/>
        <v>0</v>
      </c>
      <c r="L56" s="129">
        <v>100</v>
      </c>
      <c r="M56" s="88">
        <v>13</v>
      </c>
      <c r="N56" s="130">
        <f>M56/L56*100%</f>
        <v>0.13</v>
      </c>
      <c r="O56" s="131">
        <v>120</v>
      </c>
      <c r="P56" s="102"/>
      <c r="Q56" s="102"/>
      <c r="R56" s="88">
        <v>140</v>
      </c>
      <c r="S56" s="102"/>
      <c r="T56" s="102"/>
      <c r="U56" s="88" t="s">
        <v>267</v>
      </c>
      <c r="V56" s="102"/>
      <c r="W56" s="88" t="s">
        <v>33</v>
      </c>
      <c r="X56" s="79">
        <v>120000000</v>
      </c>
      <c r="Y56" s="88"/>
      <c r="Z56" s="132"/>
      <c r="AA56" s="62">
        <v>320000000</v>
      </c>
      <c r="AB56" s="63">
        <v>41600000</v>
      </c>
      <c r="AC56" s="133"/>
      <c r="AD56" s="103">
        <v>350000000</v>
      </c>
      <c r="AE56" s="102"/>
      <c r="AF56" s="102"/>
      <c r="AG56" s="104">
        <v>380000000</v>
      </c>
      <c r="AH56" s="102"/>
      <c r="AI56" s="139" t="s">
        <v>268</v>
      </c>
      <c r="AJ56" s="139" t="s">
        <v>174</v>
      </c>
    </row>
    <row r="57" spans="2:36" ht="98" x14ac:dyDescent="0.35">
      <c r="B57" s="23">
        <v>47</v>
      </c>
      <c r="C57" s="9" t="s">
        <v>39</v>
      </c>
      <c r="D57" s="11" t="s">
        <v>28</v>
      </c>
      <c r="E57" s="156" t="s">
        <v>175</v>
      </c>
      <c r="F57" s="156" t="s">
        <v>176</v>
      </c>
      <c r="G57" s="152" t="s">
        <v>132</v>
      </c>
      <c r="H57" s="157" t="s">
        <v>177</v>
      </c>
      <c r="I57" s="88">
        <v>70</v>
      </c>
      <c r="J57" s="88">
        <v>70</v>
      </c>
      <c r="K57" s="105">
        <f>J57/I57</f>
        <v>1</v>
      </c>
      <c r="L57" s="88">
        <v>70</v>
      </c>
      <c r="M57" s="88">
        <v>29</v>
      </c>
      <c r="N57" s="105">
        <f>M57/L57</f>
        <v>0.41428571428571431</v>
      </c>
      <c r="O57" s="88"/>
      <c r="P57" s="102"/>
      <c r="Q57" s="102"/>
      <c r="R57" s="88"/>
      <c r="S57" s="102"/>
      <c r="T57" s="102"/>
      <c r="U57" s="102"/>
      <c r="V57" s="140" t="s">
        <v>33</v>
      </c>
      <c r="W57" s="102"/>
      <c r="X57" s="79">
        <v>57300000</v>
      </c>
      <c r="Y57" s="88"/>
      <c r="Z57" s="106">
        <f>Y57/X57</f>
        <v>0</v>
      </c>
      <c r="AA57" s="59">
        <v>57300000</v>
      </c>
      <c r="AB57" s="53"/>
      <c r="AC57" s="106">
        <f>AB57/AA57</f>
        <v>0</v>
      </c>
      <c r="AD57" s="103"/>
      <c r="AE57" s="102"/>
      <c r="AF57" s="102"/>
      <c r="AG57" s="104"/>
      <c r="AH57" s="102"/>
      <c r="AI57" s="102"/>
      <c r="AJ57" s="139" t="s">
        <v>178</v>
      </c>
    </row>
    <row r="58" spans="2:36" ht="98" x14ac:dyDescent="0.35">
      <c r="B58" s="23">
        <v>48</v>
      </c>
      <c r="C58" s="32" t="s">
        <v>96</v>
      </c>
      <c r="D58" s="32" t="s">
        <v>97</v>
      </c>
      <c r="E58" s="139" t="s">
        <v>98</v>
      </c>
      <c r="F58" s="142" t="s">
        <v>99</v>
      </c>
      <c r="G58" s="88" t="s">
        <v>100</v>
      </c>
      <c r="H58" s="139" t="s">
        <v>101</v>
      </c>
      <c r="I58" s="88">
        <v>40</v>
      </c>
      <c r="J58" s="88">
        <v>35</v>
      </c>
      <c r="K58" s="111">
        <f>J58/I58</f>
        <v>0.875</v>
      </c>
      <c r="L58" s="88">
        <v>40</v>
      </c>
      <c r="M58" s="88">
        <v>18</v>
      </c>
      <c r="N58" s="111">
        <f>M58/L58</f>
        <v>0.45</v>
      </c>
      <c r="O58" s="88">
        <v>40</v>
      </c>
      <c r="P58" s="111"/>
      <c r="Q58" s="102"/>
      <c r="R58" s="88">
        <v>40</v>
      </c>
      <c r="S58" s="102"/>
      <c r="T58" s="102"/>
      <c r="U58" s="102"/>
      <c r="V58" s="88"/>
      <c r="W58" s="88" t="s">
        <v>85</v>
      </c>
      <c r="X58" s="100">
        <v>136800000</v>
      </c>
      <c r="Y58" s="88">
        <v>136800000</v>
      </c>
      <c r="Z58" s="111">
        <f>Y58/X58</f>
        <v>1</v>
      </c>
      <c r="AA58" s="59">
        <v>239700000</v>
      </c>
      <c r="AB58" s="53">
        <v>38733333</v>
      </c>
      <c r="AC58" s="111">
        <f>AB58/AA58</f>
        <v>0.16159087609511891</v>
      </c>
      <c r="AD58" s="103">
        <v>239700000</v>
      </c>
      <c r="AE58" s="102"/>
      <c r="AF58" s="102"/>
      <c r="AG58" s="104">
        <v>246891000</v>
      </c>
      <c r="AH58" s="102"/>
      <c r="AI58" s="172" t="s">
        <v>269</v>
      </c>
      <c r="AJ58" s="139" t="s">
        <v>270</v>
      </c>
    </row>
    <row r="59" spans="2:36" ht="87.5" x14ac:dyDescent="0.35">
      <c r="B59" s="23">
        <v>49</v>
      </c>
      <c r="C59" s="32" t="s">
        <v>96</v>
      </c>
      <c r="D59" s="32" t="s">
        <v>97</v>
      </c>
      <c r="E59" s="139" t="s">
        <v>102</v>
      </c>
      <c r="F59" s="139" t="s">
        <v>103</v>
      </c>
      <c r="G59" s="88" t="s">
        <v>100</v>
      </c>
      <c r="H59" s="139" t="s">
        <v>104</v>
      </c>
      <c r="I59" s="88">
        <v>770</v>
      </c>
      <c r="J59" s="88">
        <v>401</v>
      </c>
      <c r="K59" s="111">
        <f t="shared" ref="K59:K65" si="10">J59/I59</f>
        <v>0.52077922077922079</v>
      </c>
      <c r="L59" s="88">
        <v>770</v>
      </c>
      <c r="M59" s="88">
        <v>90</v>
      </c>
      <c r="N59" s="111">
        <f t="shared" ref="N59:N67" si="11">M59/L59</f>
        <v>0.11688311688311688</v>
      </c>
      <c r="O59" s="88">
        <v>770</v>
      </c>
      <c r="P59" s="102"/>
      <c r="Q59" s="102"/>
      <c r="R59" s="88">
        <v>770</v>
      </c>
      <c r="S59" s="102"/>
      <c r="T59" s="102"/>
      <c r="U59" s="102"/>
      <c r="V59" s="102"/>
      <c r="W59" s="88" t="s">
        <v>85</v>
      </c>
      <c r="X59" s="100">
        <v>263000000</v>
      </c>
      <c r="Y59" s="88">
        <v>263000000</v>
      </c>
      <c r="Z59" s="111">
        <f t="shared" ref="Z59:Z60" si="12">Y59/X59</f>
        <v>1</v>
      </c>
      <c r="AA59" s="59">
        <v>210040000</v>
      </c>
      <c r="AB59" s="54">
        <v>67283333.329999998</v>
      </c>
      <c r="AC59" s="111">
        <f>AB59/AA59</f>
        <v>0.32033580903637404</v>
      </c>
      <c r="AD59" s="103">
        <v>410040000</v>
      </c>
      <c r="AE59" s="102"/>
      <c r="AF59" s="102"/>
      <c r="AG59" s="104">
        <v>422341000</v>
      </c>
      <c r="AH59" s="102"/>
      <c r="AI59" s="134" t="s">
        <v>271</v>
      </c>
      <c r="AJ59" s="139" t="s">
        <v>270</v>
      </c>
    </row>
    <row r="60" spans="2:36" ht="87.5" x14ac:dyDescent="0.35">
      <c r="B60" s="23">
        <v>50</v>
      </c>
      <c r="C60" s="32" t="s">
        <v>96</v>
      </c>
      <c r="D60" s="32" t="s">
        <v>97</v>
      </c>
      <c r="E60" s="139" t="s">
        <v>105</v>
      </c>
      <c r="F60" s="136" t="s">
        <v>106</v>
      </c>
      <c r="G60" s="88" t="s">
        <v>107</v>
      </c>
      <c r="H60" s="139" t="s">
        <v>108</v>
      </c>
      <c r="I60" s="88">
        <v>1500</v>
      </c>
      <c r="J60" s="88">
        <v>1000</v>
      </c>
      <c r="K60" s="111">
        <f t="shared" si="10"/>
        <v>0.66666666666666663</v>
      </c>
      <c r="L60" s="88">
        <v>1500</v>
      </c>
      <c r="M60" s="88">
        <v>186</v>
      </c>
      <c r="N60" s="111">
        <f t="shared" si="11"/>
        <v>0.124</v>
      </c>
      <c r="O60" s="88">
        <v>1500</v>
      </c>
      <c r="P60" s="102"/>
      <c r="Q60" s="102"/>
      <c r="R60" s="88">
        <v>1500</v>
      </c>
      <c r="S60" s="102"/>
      <c r="T60" s="102"/>
      <c r="U60" s="102"/>
      <c r="V60" s="102"/>
      <c r="W60" s="88" t="s">
        <v>85</v>
      </c>
      <c r="X60" s="100">
        <v>23600000</v>
      </c>
      <c r="Y60" s="88">
        <v>23600000</v>
      </c>
      <c r="Z60" s="111">
        <f t="shared" si="12"/>
        <v>1</v>
      </c>
      <c r="AA60" s="59">
        <v>45000000</v>
      </c>
      <c r="AB60" s="54">
        <v>34200000</v>
      </c>
      <c r="AC60" s="111">
        <f>AB60/AA60</f>
        <v>0.76</v>
      </c>
      <c r="AD60" s="103">
        <v>45000000</v>
      </c>
      <c r="AE60" s="102"/>
      <c r="AF60" s="102"/>
      <c r="AG60" s="104">
        <v>46350000</v>
      </c>
      <c r="AH60" s="102"/>
      <c r="AI60" s="134" t="s">
        <v>272</v>
      </c>
      <c r="AJ60" s="139" t="s">
        <v>270</v>
      </c>
    </row>
    <row r="61" spans="2:36" ht="69" x14ac:dyDescent="0.35">
      <c r="B61" s="23">
        <v>51</v>
      </c>
      <c r="C61" s="10" t="s">
        <v>96</v>
      </c>
      <c r="D61" s="8" t="s">
        <v>97</v>
      </c>
      <c r="E61" s="157" t="s">
        <v>179</v>
      </c>
      <c r="F61" s="157" t="s">
        <v>180</v>
      </c>
      <c r="G61" s="87" t="s">
        <v>100</v>
      </c>
      <c r="H61" s="157" t="s">
        <v>181</v>
      </c>
      <c r="I61" s="87">
        <v>4</v>
      </c>
      <c r="J61" s="88">
        <v>0</v>
      </c>
      <c r="K61" s="105">
        <f t="shared" si="10"/>
        <v>0</v>
      </c>
      <c r="L61" s="87">
        <v>4</v>
      </c>
      <c r="M61" s="88">
        <v>0</v>
      </c>
      <c r="N61" s="105">
        <f t="shared" si="11"/>
        <v>0</v>
      </c>
      <c r="O61" s="88"/>
      <c r="P61" s="102"/>
      <c r="Q61" s="102"/>
      <c r="R61" s="88"/>
      <c r="S61" s="102"/>
      <c r="T61" s="102"/>
      <c r="U61" s="173"/>
      <c r="V61" s="174" t="s">
        <v>33</v>
      </c>
      <c r="W61" s="173"/>
      <c r="X61" s="85">
        <f>+(100000*330*2)+(123333*330*1)</f>
        <v>106699890</v>
      </c>
      <c r="Y61" s="101"/>
      <c r="Z61" s="106">
        <f>AB61/X61</f>
        <v>0.1124649706761647</v>
      </c>
      <c r="AA61" s="75">
        <f>6600000*11</f>
        <v>72600000</v>
      </c>
      <c r="AB61" s="75">
        <v>12000000</v>
      </c>
      <c r="AC61" s="106">
        <f>+AB61/AA61</f>
        <v>0.16528925619834711</v>
      </c>
      <c r="AD61" s="103"/>
      <c r="AE61" s="102"/>
      <c r="AF61" s="102"/>
      <c r="AG61" s="104"/>
      <c r="AH61" s="102"/>
      <c r="AI61" s="135" t="s">
        <v>273</v>
      </c>
      <c r="AJ61" s="155" t="s">
        <v>203</v>
      </c>
    </row>
    <row r="62" spans="2:36" ht="112" x14ac:dyDescent="0.35">
      <c r="B62" s="23">
        <v>52</v>
      </c>
      <c r="C62" s="28" t="s">
        <v>96</v>
      </c>
      <c r="D62" s="8" t="s">
        <v>97</v>
      </c>
      <c r="E62" s="175" t="s">
        <v>274</v>
      </c>
      <c r="F62" s="175" t="s">
        <v>182</v>
      </c>
      <c r="G62" s="176" t="s">
        <v>100</v>
      </c>
      <c r="H62" s="175" t="s">
        <v>183</v>
      </c>
      <c r="I62" s="176">
        <v>1</v>
      </c>
      <c r="J62" s="88">
        <v>0</v>
      </c>
      <c r="K62" s="105">
        <f t="shared" si="10"/>
        <v>0</v>
      </c>
      <c r="L62" s="176">
        <v>1</v>
      </c>
      <c r="M62" s="88">
        <v>0</v>
      </c>
      <c r="N62" s="105">
        <f t="shared" si="11"/>
        <v>0</v>
      </c>
      <c r="O62" s="88"/>
      <c r="P62" s="102"/>
      <c r="Q62" s="102"/>
      <c r="R62" s="88"/>
      <c r="S62" s="102"/>
      <c r="T62" s="102"/>
      <c r="U62" s="177"/>
      <c r="V62" s="177"/>
      <c r="W62" s="178" t="s">
        <v>33</v>
      </c>
      <c r="X62" s="86">
        <f>15*150000</f>
        <v>2250000</v>
      </c>
      <c r="Y62" s="88"/>
      <c r="Z62" s="106">
        <f t="shared" ref="Z62:Z69" si="13">Y62/X62</f>
        <v>0</v>
      </c>
      <c r="AA62" s="76">
        <v>2250000</v>
      </c>
      <c r="AB62" s="76">
        <v>600000</v>
      </c>
      <c r="AC62" s="106">
        <f t="shared" ref="AC62:AC69" si="14">AB62/AA62</f>
        <v>0.26666666666666666</v>
      </c>
      <c r="AD62" s="103"/>
      <c r="AE62" s="102"/>
      <c r="AF62" s="102"/>
      <c r="AG62" s="104"/>
      <c r="AH62" s="102"/>
      <c r="AI62" s="135" t="s">
        <v>275</v>
      </c>
      <c r="AJ62" s="155" t="s">
        <v>203</v>
      </c>
    </row>
    <row r="63" spans="2:36" ht="69" x14ac:dyDescent="0.35">
      <c r="B63" s="23">
        <v>53</v>
      </c>
      <c r="C63" s="28" t="s">
        <v>96</v>
      </c>
      <c r="D63" s="8" t="s">
        <v>97</v>
      </c>
      <c r="E63" s="175" t="s">
        <v>276</v>
      </c>
      <c r="F63" s="175" t="s">
        <v>184</v>
      </c>
      <c r="G63" s="176" t="s">
        <v>185</v>
      </c>
      <c r="H63" s="175" t="s">
        <v>186</v>
      </c>
      <c r="I63" s="176">
        <v>1</v>
      </c>
      <c r="J63" s="88">
        <v>0</v>
      </c>
      <c r="K63" s="105">
        <f t="shared" si="10"/>
        <v>0</v>
      </c>
      <c r="L63" s="176">
        <v>1</v>
      </c>
      <c r="M63" s="88">
        <v>0</v>
      </c>
      <c r="N63" s="105">
        <f t="shared" si="11"/>
        <v>0</v>
      </c>
      <c r="O63" s="88"/>
      <c r="P63" s="102"/>
      <c r="Q63" s="102"/>
      <c r="R63" s="88"/>
      <c r="S63" s="102"/>
      <c r="T63" s="102"/>
      <c r="U63" s="177"/>
      <c r="V63" s="177"/>
      <c r="W63" s="178"/>
      <c r="X63" s="86">
        <v>200000000</v>
      </c>
      <c r="Y63" s="88"/>
      <c r="Z63" s="106">
        <f t="shared" si="13"/>
        <v>0</v>
      </c>
      <c r="AA63" s="77">
        <v>200000000</v>
      </c>
      <c r="AB63" s="53"/>
      <c r="AC63" s="106">
        <f t="shared" si="14"/>
        <v>0</v>
      </c>
      <c r="AD63" s="103"/>
      <c r="AE63" s="102"/>
      <c r="AF63" s="102"/>
      <c r="AG63" s="104"/>
      <c r="AH63" s="102"/>
      <c r="AI63" s="135" t="s">
        <v>277</v>
      </c>
      <c r="AJ63" s="155" t="s">
        <v>203</v>
      </c>
    </row>
    <row r="64" spans="2:36" ht="70" x14ac:dyDescent="0.35">
      <c r="B64" s="23">
        <v>54</v>
      </c>
      <c r="C64" s="10" t="s">
        <v>96</v>
      </c>
      <c r="D64" s="8" t="s">
        <v>97</v>
      </c>
      <c r="E64" s="157" t="s">
        <v>187</v>
      </c>
      <c r="F64" s="157" t="s">
        <v>188</v>
      </c>
      <c r="G64" s="87" t="s">
        <v>100</v>
      </c>
      <c r="H64" s="157" t="s">
        <v>189</v>
      </c>
      <c r="I64" s="87">
        <v>2</v>
      </c>
      <c r="J64" s="88">
        <v>0</v>
      </c>
      <c r="K64" s="105">
        <f t="shared" si="10"/>
        <v>0</v>
      </c>
      <c r="L64" s="87">
        <v>2</v>
      </c>
      <c r="M64" s="88">
        <v>0</v>
      </c>
      <c r="N64" s="105">
        <f t="shared" si="11"/>
        <v>0</v>
      </c>
      <c r="O64" s="88"/>
      <c r="P64" s="102"/>
      <c r="Q64" s="102"/>
      <c r="R64" s="88"/>
      <c r="S64" s="102"/>
      <c r="T64" s="102"/>
      <c r="U64" s="174" t="s">
        <v>202</v>
      </c>
      <c r="V64" s="174" t="s">
        <v>85</v>
      </c>
      <c r="W64" s="173"/>
      <c r="X64" s="85">
        <v>2350000</v>
      </c>
      <c r="Y64" s="88"/>
      <c r="Z64" s="106">
        <f t="shared" si="13"/>
        <v>0</v>
      </c>
      <c r="AA64" s="75">
        <v>2350000</v>
      </c>
      <c r="AB64" s="53"/>
      <c r="AC64" s="106">
        <f t="shared" si="14"/>
        <v>0</v>
      </c>
      <c r="AD64" s="103"/>
      <c r="AE64" s="102"/>
      <c r="AF64" s="102"/>
      <c r="AG64" s="104"/>
      <c r="AH64" s="102"/>
      <c r="AI64" s="135" t="s">
        <v>278</v>
      </c>
      <c r="AJ64" s="155" t="s">
        <v>203</v>
      </c>
    </row>
    <row r="65" spans="2:36" ht="84" x14ac:dyDescent="0.35">
      <c r="B65" s="23">
        <v>55</v>
      </c>
      <c r="C65" s="10" t="s">
        <v>96</v>
      </c>
      <c r="D65" s="8" t="s">
        <v>97</v>
      </c>
      <c r="E65" s="157" t="s">
        <v>190</v>
      </c>
      <c r="F65" s="157" t="s">
        <v>191</v>
      </c>
      <c r="G65" s="87" t="s">
        <v>100</v>
      </c>
      <c r="H65" s="157" t="s">
        <v>279</v>
      </c>
      <c r="I65" s="87">
        <v>1</v>
      </c>
      <c r="J65" s="88">
        <v>1</v>
      </c>
      <c r="K65" s="105">
        <f t="shared" si="10"/>
        <v>1</v>
      </c>
      <c r="L65" s="87">
        <v>1</v>
      </c>
      <c r="M65" s="88">
        <v>1</v>
      </c>
      <c r="N65" s="105">
        <f t="shared" si="11"/>
        <v>1</v>
      </c>
      <c r="O65" s="88"/>
      <c r="P65" s="102"/>
      <c r="Q65" s="102"/>
      <c r="R65" s="88"/>
      <c r="S65" s="102"/>
      <c r="T65" s="102"/>
      <c r="U65" s="174" t="s">
        <v>33</v>
      </c>
      <c r="V65" s="174" t="s">
        <v>202</v>
      </c>
      <c r="W65" s="173"/>
      <c r="X65" s="85">
        <v>16300000</v>
      </c>
      <c r="Y65" s="88"/>
      <c r="Z65" s="106">
        <f t="shared" si="13"/>
        <v>0</v>
      </c>
      <c r="AA65" s="75">
        <v>16300000</v>
      </c>
      <c r="AB65" s="75">
        <v>2000000</v>
      </c>
      <c r="AC65" s="106">
        <f t="shared" si="14"/>
        <v>0.12269938650306748</v>
      </c>
      <c r="AD65" s="103"/>
      <c r="AE65" s="102"/>
      <c r="AF65" s="102"/>
      <c r="AG65" s="104"/>
      <c r="AH65" s="102"/>
      <c r="AI65" s="135" t="s">
        <v>280</v>
      </c>
      <c r="AJ65" s="155" t="s">
        <v>203</v>
      </c>
    </row>
    <row r="66" spans="2:36" ht="84" x14ac:dyDescent="0.35">
      <c r="B66" s="23">
        <v>56</v>
      </c>
      <c r="C66" s="10" t="s">
        <v>96</v>
      </c>
      <c r="D66" s="8" t="s">
        <v>97</v>
      </c>
      <c r="E66" s="157" t="s">
        <v>192</v>
      </c>
      <c r="F66" s="157" t="s">
        <v>193</v>
      </c>
      <c r="G66" s="87" t="s">
        <v>100</v>
      </c>
      <c r="H66" s="157" t="s">
        <v>281</v>
      </c>
      <c r="I66" s="88" t="s">
        <v>295</v>
      </c>
      <c r="J66" s="88" t="s">
        <v>295</v>
      </c>
      <c r="K66" s="105" t="s">
        <v>295</v>
      </c>
      <c r="L66" s="87">
        <v>12</v>
      </c>
      <c r="M66" s="88">
        <v>1</v>
      </c>
      <c r="N66" s="105">
        <f t="shared" si="11"/>
        <v>8.3333333333333329E-2</v>
      </c>
      <c r="O66" s="88"/>
      <c r="P66" s="102"/>
      <c r="Q66" s="102"/>
      <c r="R66" s="88"/>
      <c r="S66" s="102"/>
      <c r="T66" s="102"/>
      <c r="U66" s="174"/>
      <c r="V66" s="174"/>
      <c r="W66" s="173"/>
      <c r="X66" s="85" t="s">
        <v>202</v>
      </c>
      <c r="Y66" s="88"/>
      <c r="Z66" s="106" t="s">
        <v>202</v>
      </c>
      <c r="AA66" s="75">
        <v>70152000</v>
      </c>
      <c r="AB66" s="75">
        <v>7700000</v>
      </c>
      <c r="AC66" s="106">
        <f t="shared" si="14"/>
        <v>0.10976166039457179</v>
      </c>
      <c r="AD66" s="103"/>
      <c r="AE66" s="102"/>
      <c r="AF66" s="102"/>
      <c r="AG66" s="104"/>
      <c r="AH66" s="102"/>
      <c r="AI66" s="135" t="s">
        <v>282</v>
      </c>
      <c r="AJ66" s="155" t="s">
        <v>203</v>
      </c>
    </row>
    <row r="67" spans="2:36" ht="103.5" x14ac:dyDescent="0.35">
      <c r="B67" s="23">
        <v>57</v>
      </c>
      <c r="C67" s="10" t="s">
        <v>194</v>
      </c>
      <c r="D67" s="29" t="s">
        <v>148</v>
      </c>
      <c r="E67" s="157" t="s">
        <v>195</v>
      </c>
      <c r="F67" s="157" t="s">
        <v>196</v>
      </c>
      <c r="G67" s="87" t="s">
        <v>100</v>
      </c>
      <c r="H67" s="157" t="s">
        <v>283</v>
      </c>
      <c r="I67" s="88" t="s">
        <v>295</v>
      </c>
      <c r="J67" s="88" t="s">
        <v>295</v>
      </c>
      <c r="K67" s="105" t="s">
        <v>295</v>
      </c>
      <c r="L67" s="87">
        <v>1</v>
      </c>
      <c r="M67" s="88">
        <v>0</v>
      </c>
      <c r="N67" s="105">
        <f t="shared" si="11"/>
        <v>0</v>
      </c>
      <c r="O67" s="88"/>
      <c r="P67" s="102"/>
      <c r="Q67" s="102"/>
      <c r="R67" s="88"/>
      <c r="S67" s="102"/>
      <c r="T67" s="102"/>
      <c r="U67" s="173"/>
      <c r="V67" s="174" t="s">
        <v>202</v>
      </c>
      <c r="W67" s="174"/>
      <c r="X67" s="85" t="s">
        <v>202</v>
      </c>
      <c r="Y67" s="88"/>
      <c r="Z67" s="106" t="s">
        <v>202</v>
      </c>
      <c r="AA67" s="75">
        <v>2000000</v>
      </c>
      <c r="AB67" s="53"/>
      <c r="AC67" s="106">
        <f t="shared" si="14"/>
        <v>0</v>
      </c>
      <c r="AD67" s="103"/>
      <c r="AE67" s="102"/>
      <c r="AF67" s="102"/>
      <c r="AG67" s="109"/>
      <c r="AH67" s="102"/>
      <c r="AI67" s="135" t="s">
        <v>284</v>
      </c>
      <c r="AJ67" s="155" t="s">
        <v>203</v>
      </c>
    </row>
    <row r="68" spans="2:36" ht="103.5" x14ac:dyDescent="0.35">
      <c r="B68" s="23">
        <v>58</v>
      </c>
      <c r="C68" s="10" t="s">
        <v>194</v>
      </c>
      <c r="D68" s="29" t="s">
        <v>148</v>
      </c>
      <c r="E68" s="157" t="s">
        <v>197</v>
      </c>
      <c r="F68" s="157" t="s">
        <v>198</v>
      </c>
      <c r="G68" s="87" t="s">
        <v>100</v>
      </c>
      <c r="H68" s="157" t="s">
        <v>199</v>
      </c>
      <c r="I68" s="87">
        <v>1</v>
      </c>
      <c r="J68" s="88">
        <v>0</v>
      </c>
      <c r="K68" s="105">
        <f t="shared" ref="K68" si="15">+J68/I68</f>
        <v>0</v>
      </c>
      <c r="L68" s="87">
        <v>1</v>
      </c>
      <c r="M68" s="88">
        <v>0</v>
      </c>
      <c r="N68" s="105">
        <f t="shared" ref="N68:N73" si="16">M68/L68</f>
        <v>0</v>
      </c>
      <c r="O68" s="88"/>
      <c r="P68" s="102"/>
      <c r="Q68" s="102"/>
      <c r="R68" s="88"/>
      <c r="S68" s="102"/>
      <c r="T68" s="102"/>
      <c r="U68" s="173"/>
      <c r="V68" s="174" t="s">
        <v>85</v>
      </c>
      <c r="W68" s="174" t="s">
        <v>202</v>
      </c>
      <c r="X68" s="85">
        <v>16300000</v>
      </c>
      <c r="Y68" s="88"/>
      <c r="Z68" s="106">
        <f t="shared" si="13"/>
        <v>0</v>
      </c>
      <c r="AA68" s="75">
        <v>16300000</v>
      </c>
      <c r="AB68" s="53"/>
      <c r="AC68" s="106">
        <f t="shared" si="14"/>
        <v>0</v>
      </c>
      <c r="AD68" s="103"/>
      <c r="AE68" s="102"/>
      <c r="AF68" s="102"/>
      <c r="AG68" s="104"/>
      <c r="AH68" s="102"/>
      <c r="AI68" s="135" t="s">
        <v>285</v>
      </c>
      <c r="AJ68" s="155" t="s">
        <v>203</v>
      </c>
    </row>
    <row r="69" spans="2:36" ht="140" x14ac:dyDescent="0.35">
      <c r="B69" s="23">
        <v>59</v>
      </c>
      <c r="C69" s="10" t="s">
        <v>286</v>
      </c>
      <c r="D69" s="14" t="s">
        <v>44</v>
      </c>
      <c r="E69" s="179" t="s">
        <v>287</v>
      </c>
      <c r="F69" s="179" t="s">
        <v>200</v>
      </c>
      <c r="G69" s="87" t="s">
        <v>100</v>
      </c>
      <c r="H69" s="157" t="s">
        <v>201</v>
      </c>
      <c r="I69" s="87">
        <v>1</v>
      </c>
      <c r="J69" s="88">
        <v>0</v>
      </c>
      <c r="K69" s="105">
        <f>+J69/I69</f>
        <v>0</v>
      </c>
      <c r="L69" s="87">
        <v>1</v>
      </c>
      <c r="M69" s="88">
        <v>1</v>
      </c>
      <c r="N69" s="105">
        <f t="shared" si="16"/>
        <v>1</v>
      </c>
      <c r="O69" s="88"/>
      <c r="P69" s="102"/>
      <c r="Q69" s="102"/>
      <c r="R69" s="88"/>
      <c r="S69" s="102"/>
      <c r="T69" s="102"/>
      <c r="U69" s="173"/>
      <c r="V69" s="173"/>
      <c r="W69" s="174" t="s">
        <v>202</v>
      </c>
      <c r="X69" s="85">
        <v>64750000</v>
      </c>
      <c r="Y69" s="88"/>
      <c r="Z69" s="106">
        <f t="shared" si="13"/>
        <v>0</v>
      </c>
      <c r="AA69" s="75">
        <v>108120000</v>
      </c>
      <c r="AB69" s="75">
        <v>11100000</v>
      </c>
      <c r="AC69" s="106">
        <f t="shared" si="14"/>
        <v>0.10266370699223086</v>
      </c>
      <c r="AD69" s="103"/>
      <c r="AE69" s="102"/>
      <c r="AF69" s="102"/>
      <c r="AG69" s="104"/>
      <c r="AH69" s="102"/>
      <c r="AI69" s="136" t="s">
        <v>288</v>
      </c>
      <c r="AJ69" s="155" t="s">
        <v>203</v>
      </c>
    </row>
    <row r="70" spans="2:36" ht="322.5" x14ac:dyDescent="0.35">
      <c r="B70" s="23">
        <v>60</v>
      </c>
      <c r="C70" s="8" t="s">
        <v>204</v>
      </c>
      <c r="D70" s="8" t="s">
        <v>205</v>
      </c>
      <c r="E70" s="139" t="s">
        <v>206</v>
      </c>
      <c r="F70" s="139" t="s">
        <v>207</v>
      </c>
      <c r="G70" s="87" t="s">
        <v>100</v>
      </c>
      <c r="H70" s="166" t="s">
        <v>208</v>
      </c>
      <c r="I70" s="88">
        <v>30</v>
      </c>
      <c r="J70" s="88">
        <v>30</v>
      </c>
      <c r="K70" s="105">
        <f>J70/I70</f>
        <v>1</v>
      </c>
      <c r="L70" s="88">
        <v>30</v>
      </c>
      <c r="M70" s="88">
        <v>3</v>
      </c>
      <c r="N70" s="105">
        <f t="shared" si="16"/>
        <v>0.1</v>
      </c>
      <c r="O70" s="88"/>
      <c r="P70" s="102"/>
      <c r="Q70" s="102"/>
      <c r="R70" s="88"/>
      <c r="S70" s="102"/>
      <c r="T70" s="102"/>
      <c r="U70" s="102"/>
      <c r="V70" s="88"/>
      <c r="W70" s="174" t="s">
        <v>85</v>
      </c>
      <c r="X70" s="85">
        <v>357000000</v>
      </c>
      <c r="Y70" s="88"/>
      <c r="Z70" s="106">
        <f>Y70/X70</f>
        <v>0</v>
      </c>
      <c r="AA70" s="75" t="s">
        <v>289</v>
      </c>
      <c r="AB70" s="53" t="s">
        <v>290</v>
      </c>
      <c r="AC70" s="106" t="e">
        <f>AB70/AA70</f>
        <v>#VALUE!</v>
      </c>
      <c r="AD70" s="103"/>
      <c r="AE70" s="102"/>
      <c r="AF70" s="102"/>
      <c r="AG70" s="104"/>
      <c r="AH70" s="102"/>
      <c r="AI70" s="33" t="s">
        <v>291</v>
      </c>
      <c r="AJ70" s="161" t="s">
        <v>209</v>
      </c>
    </row>
    <row r="71" spans="2:36" ht="108" customHeight="1" x14ac:dyDescent="0.35">
      <c r="B71" s="23">
        <v>61</v>
      </c>
      <c r="C71" s="9" t="s">
        <v>139</v>
      </c>
      <c r="D71" s="8" t="s">
        <v>140</v>
      </c>
      <c r="E71" s="139" t="s">
        <v>210</v>
      </c>
      <c r="F71" s="139" t="s">
        <v>211</v>
      </c>
      <c r="G71" s="87" t="s">
        <v>100</v>
      </c>
      <c r="H71" s="139" t="s">
        <v>212</v>
      </c>
      <c r="I71" s="88" t="s">
        <v>295</v>
      </c>
      <c r="J71" s="88" t="s">
        <v>295</v>
      </c>
      <c r="K71" s="105" t="s">
        <v>295</v>
      </c>
      <c r="L71" s="122">
        <v>1</v>
      </c>
      <c r="M71" s="88">
        <v>1</v>
      </c>
      <c r="N71" s="105">
        <f t="shared" si="16"/>
        <v>1</v>
      </c>
      <c r="O71" s="88"/>
      <c r="P71" s="102"/>
      <c r="Q71" s="102"/>
      <c r="R71" s="88"/>
      <c r="S71" s="102"/>
      <c r="T71" s="102"/>
      <c r="U71" s="102"/>
      <c r="V71" s="88"/>
      <c r="W71" s="174" t="s">
        <v>33</v>
      </c>
      <c r="X71" s="85">
        <v>0</v>
      </c>
      <c r="Y71" s="88"/>
      <c r="Z71" s="106" t="e">
        <f>Y71/X71</f>
        <v>#DIV/0!</v>
      </c>
      <c r="AA71" s="75">
        <v>11100000</v>
      </c>
      <c r="AB71" s="75">
        <v>14800000</v>
      </c>
      <c r="AC71" s="106">
        <f>AB71/AA71</f>
        <v>1.3333333333333333</v>
      </c>
      <c r="AD71" s="103"/>
      <c r="AE71" s="102"/>
      <c r="AF71" s="102"/>
      <c r="AG71" s="104"/>
      <c r="AH71" s="102"/>
      <c r="AI71" s="33" t="s">
        <v>292</v>
      </c>
      <c r="AJ71" s="139" t="s">
        <v>216</v>
      </c>
    </row>
    <row r="72" spans="2:36" ht="112.5" x14ac:dyDescent="0.35">
      <c r="B72" s="23">
        <v>62</v>
      </c>
      <c r="C72" s="9" t="s">
        <v>139</v>
      </c>
      <c r="D72" s="8" t="s">
        <v>140</v>
      </c>
      <c r="E72" s="139" t="s">
        <v>213</v>
      </c>
      <c r="F72" s="139" t="s">
        <v>214</v>
      </c>
      <c r="G72" s="152" t="s">
        <v>31</v>
      </c>
      <c r="H72" s="139" t="s">
        <v>215</v>
      </c>
      <c r="I72" s="88">
        <v>1</v>
      </c>
      <c r="J72" s="88">
        <v>1</v>
      </c>
      <c r="K72" s="105">
        <f>J72/I72</f>
        <v>1</v>
      </c>
      <c r="L72" s="88">
        <v>1</v>
      </c>
      <c r="M72" s="88">
        <v>1</v>
      </c>
      <c r="N72" s="105">
        <f t="shared" si="16"/>
        <v>1</v>
      </c>
      <c r="O72" s="88"/>
      <c r="P72" s="102"/>
      <c r="Q72" s="102"/>
      <c r="R72" s="88"/>
      <c r="S72" s="102"/>
      <c r="T72" s="102"/>
      <c r="U72" s="102"/>
      <c r="V72" s="102"/>
      <c r="W72" s="174" t="s">
        <v>33</v>
      </c>
      <c r="X72" s="85">
        <v>30000000</v>
      </c>
      <c r="Y72" s="85">
        <v>52121425</v>
      </c>
      <c r="Z72" s="106">
        <f>Y72/X72</f>
        <v>1.7373808333333334</v>
      </c>
      <c r="AA72" s="75">
        <v>30000000</v>
      </c>
      <c r="AB72" s="75">
        <v>3185321</v>
      </c>
      <c r="AC72" s="106">
        <f>AB72/AA72</f>
        <v>0.10617736666666666</v>
      </c>
      <c r="AD72" s="103"/>
      <c r="AE72" s="102"/>
      <c r="AF72" s="102"/>
      <c r="AG72" s="104"/>
      <c r="AH72" s="102"/>
      <c r="AI72" s="33" t="s">
        <v>293</v>
      </c>
      <c r="AJ72" s="139" t="s">
        <v>216</v>
      </c>
    </row>
    <row r="73" spans="2:36" ht="84.5" x14ac:dyDescent="0.35">
      <c r="B73" s="23">
        <v>63</v>
      </c>
      <c r="C73" s="8" t="s">
        <v>204</v>
      </c>
      <c r="D73" s="8" t="s">
        <v>205</v>
      </c>
      <c r="E73" s="139" t="s">
        <v>217</v>
      </c>
      <c r="F73" s="139" t="s">
        <v>218</v>
      </c>
      <c r="G73" s="88" t="s">
        <v>107</v>
      </c>
      <c r="H73" s="156" t="s">
        <v>219</v>
      </c>
      <c r="I73" s="105">
        <v>1</v>
      </c>
      <c r="J73" s="105">
        <v>1</v>
      </c>
      <c r="K73" s="105">
        <f>J73/I73</f>
        <v>1</v>
      </c>
      <c r="L73" s="105">
        <v>1</v>
      </c>
      <c r="M73" s="105">
        <v>0.25</v>
      </c>
      <c r="N73" s="105">
        <f t="shared" si="16"/>
        <v>0.25</v>
      </c>
      <c r="O73" s="88"/>
      <c r="P73" s="102"/>
      <c r="Q73" s="102"/>
      <c r="R73" s="88"/>
      <c r="S73" s="102"/>
      <c r="T73" s="102"/>
      <c r="U73" s="102"/>
      <c r="V73" s="174" t="s">
        <v>33</v>
      </c>
      <c r="W73" s="171" t="s">
        <v>33</v>
      </c>
      <c r="X73" s="82">
        <v>24300000</v>
      </c>
      <c r="Y73" s="82">
        <v>24300000</v>
      </c>
      <c r="Z73" s="105">
        <v>1</v>
      </c>
      <c r="AA73" s="58">
        <v>105300000</v>
      </c>
      <c r="AB73" s="58">
        <v>29300000</v>
      </c>
      <c r="AC73" s="106">
        <v>0.2782</v>
      </c>
      <c r="AD73" s="103"/>
      <c r="AE73" s="102"/>
      <c r="AF73" s="102"/>
      <c r="AG73" s="104"/>
      <c r="AH73" s="102"/>
      <c r="AI73" s="33" t="s">
        <v>294</v>
      </c>
      <c r="AJ73" s="139" t="s">
        <v>220</v>
      </c>
    </row>
    <row r="74" spans="2:36" hidden="1" x14ac:dyDescent="0.35">
      <c r="K74" s="34">
        <v>0</v>
      </c>
      <c r="N74" s="34">
        <v>0</v>
      </c>
    </row>
    <row r="75" spans="2:36" hidden="1" x14ac:dyDescent="0.35">
      <c r="K75" s="34">
        <v>1</v>
      </c>
      <c r="N75" s="34">
        <v>1</v>
      </c>
    </row>
    <row r="76" spans="2:36" hidden="1" x14ac:dyDescent="0.35"/>
  </sheetData>
  <mergeCells count="45">
    <mergeCell ref="AJ6:AJ8"/>
    <mergeCell ref="AI6:AI8"/>
    <mergeCell ref="I7:J7"/>
    <mergeCell ref="L7:M7"/>
    <mergeCell ref="O7:P7"/>
    <mergeCell ref="R7:S7"/>
    <mergeCell ref="U7:W7"/>
    <mergeCell ref="X7:Y7"/>
    <mergeCell ref="AA7:AB7"/>
    <mergeCell ref="AD7:AE7"/>
    <mergeCell ref="AG7:AH7"/>
    <mergeCell ref="U6:AH6"/>
    <mergeCell ref="Z7:Z8"/>
    <mergeCell ref="AC7:AC8"/>
    <mergeCell ref="AF7:AF8"/>
    <mergeCell ref="E1:E4"/>
    <mergeCell ref="F1:W1"/>
    <mergeCell ref="F2:W4"/>
    <mergeCell ref="B6:B8"/>
    <mergeCell ref="C6:C8"/>
    <mergeCell ref="D6:D8"/>
    <mergeCell ref="E6:E8"/>
    <mergeCell ref="F6:F8"/>
    <mergeCell ref="G6:G8"/>
    <mergeCell ref="H6:H8"/>
    <mergeCell ref="I6:S6"/>
    <mergeCell ref="K7:K8"/>
    <mergeCell ref="N7:N8"/>
    <mergeCell ref="T7:T8"/>
    <mergeCell ref="Q7:Q8"/>
    <mergeCell ref="AC16:AC19"/>
    <mergeCell ref="C17:C19"/>
    <mergeCell ref="D17:D19"/>
    <mergeCell ref="E35:E54"/>
    <mergeCell ref="X35:X54"/>
    <mergeCell ref="Y35:Y54"/>
    <mergeCell ref="Z35:Z54"/>
    <mergeCell ref="AA35:AA54"/>
    <mergeCell ref="AB35:AB54"/>
    <mergeCell ref="AC35:AC54"/>
    <mergeCell ref="X16:X19"/>
    <mergeCell ref="Y16:Y19"/>
    <mergeCell ref="Z16:Z19"/>
    <mergeCell ref="AA16:AA19"/>
    <mergeCell ref="AB16:AB19"/>
  </mergeCells>
  <conditionalFormatting sqref="E9:E10">
    <cfRule type="duplicateValues" dxfId="8" priority="13"/>
  </conditionalFormatting>
  <conditionalFormatting sqref="E11:E19">
    <cfRule type="duplicateValues" dxfId="7" priority="12"/>
  </conditionalFormatting>
  <conditionalFormatting sqref="E20:E23">
    <cfRule type="duplicateValues" dxfId="6" priority="11"/>
  </conditionalFormatting>
  <conditionalFormatting sqref="E25:E26">
    <cfRule type="duplicateValues" dxfId="5" priority="2"/>
  </conditionalFormatting>
  <conditionalFormatting sqref="E35">
    <cfRule type="duplicateValues" dxfId="4" priority="10"/>
  </conditionalFormatting>
  <conditionalFormatting sqref="E57">
    <cfRule type="duplicateValues" dxfId="3" priority="9"/>
  </conditionalFormatting>
  <conditionalFormatting sqref="E61:E69">
    <cfRule type="duplicateValues" dxfId="2" priority="8"/>
  </conditionalFormatting>
  <conditionalFormatting sqref="E70">
    <cfRule type="duplicateValues" dxfId="1" priority="7"/>
  </conditionalFormatting>
  <conditionalFormatting sqref="E71:E72">
    <cfRule type="duplicateValues" dxfId="0" priority="6"/>
  </conditionalFormatting>
  <conditionalFormatting sqref="K9:K24 K27:K75">
    <cfRule type="colorScale" priority="5">
      <colorScale>
        <cfvo type="percent" val="75"/>
        <cfvo type="percent" val="90"/>
        <cfvo type="percent" val="100"/>
        <color rgb="FFFF0000"/>
        <color rgb="FFFFFF00"/>
        <color rgb="FF92D050"/>
      </colorScale>
    </cfRule>
  </conditionalFormatting>
  <conditionalFormatting sqref="N9:N75">
    <cfRule type="colorScale" priority="3">
      <colorScale>
        <cfvo type="percent" val="0"/>
        <cfvo type="percent" val="25"/>
        <cfvo type="percent" val="100"/>
        <color rgb="FFFF0000"/>
        <color rgb="FFFFFF00"/>
        <color rgb="FF92D050"/>
      </colorScale>
    </cfRule>
  </conditionalFormatting>
  <conditionalFormatting sqref="N74:N75">
    <cfRule type="colorScale" priority="4">
      <colorScale>
        <cfvo type="percent" val="75"/>
        <cfvo type="percent" val="90"/>
        <cfvo type="percent" val="100"/>
        <color rgb="FFFF0000"/>
        <color rgb="FFFFFF00"/>
        <color rgb="FF92D050"/>
      </colorScale>
    </cfRule>
  </conditionalFormatting>
  <conditionalFormatting sqref="K25:K26">
    <cfRule type="colorScale" priority="1">
      <colorScale>
        <cfvo type="percent" val="0"/>
        <cfvo type="percent" val="25"/>
        <cfvo type="percent" val="100"/>
        <color rgb="FFFF0000"/>
        <color rgb="FFFFFF00"/>
        <color rgb="FF92D050"/>
      </colorScale>
    </cfRule>
  </conditionalFormatting>
  <pageMargins left="0.7" right="0.7" top="0.75" bottom="0.75" header="0.3" footer="0.3"/>
  <pageSetup paperSize="345" scale="19" fitToHeight="0"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SEG</vt:lpstr>
      <vt:lpstr>'CONSOLIDADO SEG'!Área_de_impresión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mmc_2</dc:creator>
  <cp:lastModifiedBy>juliana velasquez</cp:lastModifiedBy>
  <cp:lastPrinted>2025-07-16T04:13:54Z</cp:lastPrinted>
  <dcterms:created xsi:type="dcterms:W3CDTF">2022-04-05T15:03:04Z</dcterms:created>
  <dcterms:modified xsi:type="dcterms:W3CDTF">2025-07-16T04:14:50Z</dcterms:modified>
</cp:coreProperties>
</file>