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Nueva carpeta\Alo\Works Appart\Gobernación\2023\1-2023  Cto 325\Plan de Acción\Consolidado 4 Trimestre del 2022\"/>
    </mc:Choice>
  </mc:AlternateContent>
  <bookViews>
    <workbookView xWindow="-120" yWindow="-120" windowWidth="20736" windowHeight="11160"/>
  </bookViews>
  <sheets>
    <sheet name="Sec Administrativa" sheetId="34" r:id="rId1"/>
    <sheet name="Sec Hacienda" sheetId="33" r:id="rId2"/>
    <sheet name="Sec Agricultura" sheetId="32" r:id="rId3"/>
    <sheet name="Sec Aguas e Infra" sheetId="31" r:id="rId4"/>
    <sheet name="Sec Familia" sheetId="30" r:id="rId5"/>
    <sheet name="Sec Planeación" sheetId="29" r:id="rId6"/>
    <sheet name="Sec Turismo, Ind y Com" sheetId="28" r:id="rId7"/>
    <sheet name="Sec Salud" sheetId="27" r:id="rId8"/>
    <sheet name="Sec Jurídica y contratación" sheetId="26" r:id="rId9"/>
    <sheet name="Oficina Privada" sheetId="25" r:id="rId10"/>
    <sheet name="Sec Interior" sheetId="24" r:id="rId11"/>
    <sheet name="Sec Cultura" sheetId="23" r:id="rId12"/>
    <sheet name="Sec Educación" sheetId="22" r:id="rId13"/>
    <sheet name="Sec Representación Judicial" sheetId="21" r:id="rId14"/>
    <sheet name="Sec TIC" sheetId="20"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calcPr calcId="162913"/>
</workbook>
</file>

<file path=xl/calcChain.xml><?xml version="1.0" encoding="utf-8"?>
<calcChain xmlns="http://schemas.openxmlformats.org/spreadsheetml/2006/main">
  <c r="Y31" i="34" l="1"/>
  <c r="Y30" i="34"/>
  <c r="Y29" i="34"/>
  <c r="Y28" i="34"/>
  <c r="Y27" i="34"/>
  <c r="Y26" i="34"/>
  <c r="Y25" i="34"/>
  <c r="Y24" i="34"/>
  <c r="Y23" i="34"/>
  <c r="Y22" i="34"/>
  <c r="Y21" i="34"/>
  <c r="O15" i="34" l="1"/>
  <c r="O21" i="34"/>
  <c r="O27" i="34"/>
  <c r="AB32" i="34"/>
  <c r="Y32" i="34"/>
  <c r="W32" i="34"/>
  <c r="U32" i="34"/>
  <c r="P32" i="34"/>
  <c r="M32" i="34"/>
  <c r="O32" i="34" s="1"/>
  <c r="K32" i="34"/>
  <c r="I32" i="34"/>
  <c r="AB31" i="34"/>
  <c r="W31" i="34"/>
  <c r="U31" i="34"/>
  <c r="P31" i="34"/>
  <c r="M31" i="34"/>
  <c r="O31" i="34" s="1"/>
  <c r="K31" i="34"/>
  <c r="I31" i="34"/>
  <c r="AB30" i="34"/>
  <c r="W30" i="34"/>
  <c r="U30" i="34"/>
  <c r="P30" i="34"/>
  <c r="M30" i="34"/>
  <c r="O30" i="34" s="1"/>
  <c r="K30" i="34"/>
  <c r="I30" i="34"/>
  <c r="AB29" i="34"/>
  <c r="W29" i="34"/>
  <c r="U29" i="34"/>
  <c r="P29" i="34"/>
  <c r="M29" i="34"/>
  <c r="O29" i="34" s="1"/>
  <c r="K29" i="34"/>
  <c r="I29" i="34"/>
  <c r="AB28" i="34"/>
  <c r="W28" i="34"/>
  <c r="U28" i="34"/>
  <c r="P28" i="34"/>
  <c r="M28" i="34"/>
  <c r="O28" i="34" s="1"/>
  <c r="K28" i="34"/>
  <c r="I28" i="34"/>
  <c r="AB27" i="34"/>
  <c r="W27" i="34"/>
  <c r="U27" i="34"/>
  <c r="P27" i="34"/>
  <c r="K27" i="34"/>
  <c r="I27" i="34"/>
  <c r="AB26" i="34"/>
  <c r="W26" i="34"/>
  <c r="U26" i="34"/>
  <c r="P26" i="34"/>
  <c r="M26" i="34"/>
  <c r="O26" i="34" s="1"/>
  <c r="K26" i="34"/>
  <c r="I26" i="34"/>
  <c r="AB25" i="34"/>
  <c r="W25" i="34"/>
  <c r="U25" i="34"/>
  <c r="P25" i="34"/>
  <c r="M25" i="34"/>
  <c r="O25" i="34" s="1"/>
  <c r="K25" i="34"/>
  <c r="I25" i="34"/>
  <c r="AB24" i="34"/>
  <c r="W24" i="34"/>
  <c r="U24" i="34"/>
  <c r="P24" i="34"/>
  <c r="M24" i="34"/>
  <c r="O24" i="34" s="1"/>
  <c r="K24" i="34"/>
  <c r="I24" i="34"/>
  <c r="AB23" i="34"/>
  <c r="W23" i="34"/>
  <c r="U23" i="34"/>
  <c r="P23" i="34"/>
  <c r="M23" i="34"/>
  <c r="O23" i="34" s="1"/>
  <c r="K23" i="34"/>
  <c r="I23" i="34"/>
  <c r="AB22" i="34"/>
  <c r="W22" i="34"/>
  <c r="U22" i="34"/>
  <c r="P22" i="34"/>
  <c r="M22" i="34"/>
  <c r="O22" i="34" s="1"/>
  <c r="K22" i="34"/>
  <c r="I22" i="34"/>
  <c r="AB21" i="34"/>
  <c r="W21" i="34"/>
  <c r="U21" i="34"/>
  <c r="I21" i="34"/>
  <c r="AB20" i="34"/>
  <c r="W20" i="34"/>
  <c r="U20" i="34"/>
  <c r="P20" i="34"/>
  <c r="M20" i="34"/>
  <c r="O20" i="34" s="1"/>
  <c r="K20" i="34"/>
  <c r="I20" i="34"/>
  <c r="AB19" i="34"/>
  <c r="W19" i="34"/>
  <c r="U19" i="34"/>
  <c r="P19" i="34"/>
  <c r="M19" i="34"/>
  <c r="O19" i="34" s="1"/>
  <c r="K19" i="34"/>
  <c r="I19" i="34"/>
  <c r="AB18" i="34"/>
  <c r="W18" i="34"/>
  <c r="U18" i="34"/>
  <c r="P18" i="34"/>
  <c r="M18" i="34"/>
  <c r="O18" i="34" s="1"/>
  <c r="K18" i="34"/>
  <c r="I18" i="34"/>
  <c r="AB17" i="34"/>
  <c r="W17" i="34"/>
  <c r="U17" i="34"/>
  <c r="P17" i="34"/>
  <c r="M17" i="34"/>
  <c r="O17" i="34" s="1"/>
  <c r="K17" i="34"/>
  <c r="I17" i="34"/>
  <c r="AB16" i="34"/>
  <c r="W16" i="34"/>
  <c r="U16" i="34"/>
  <c r="P16" i="34"/>
  <c r="M16" i="34"/>
  <c r="O16" i="34" s="1"/>
  <c r="K16" i="34"/>
  <c r="I16" i="34"/>
  <c r="AB15" i="34"/>
  <c r="W15" i="34"/>
  <c r="U15" i="34"/>
  <c r="P15" i="34"/>
  <c r="K15" i="34"/>
  <c r="I15" i="34"/>
  <c r="AB14" i="34"/>
  <c r="W14" i="34"/>
  <c r="U14" i="34"/>
  <c r="P14" i="34"/>
  <c r="M14" i="34"/>
  <c r="O14" i="34" s="1"/>
  <c r="K14" i="34"/>
  <c r="I14" i="34"/>
  <c r="AB13" i="34"/>
  <c r="W13" i="34"/>
  <c r="U13" i="34"/>
  <c r="P13" i="34"/>
  <c r="M13" i="34"/>
  <c r="O13" i="34" s="1"/>
  <c r="K13" i="34"/>
  <c r="I13" i="34"/>
  <c r="AB12" i="34"/>
  <c r="W12" i="34"/>
  <c r="U12" i="34"/>
  <c r="P12" i="34"/>
  <c r="M12" i="34"/>
  <c r="O12" i="34" s="1"/>
  <c r="K12" i="34"/>
  <c r="I12" i="34"/>
  <c r="AB11" i="34"/>
  <c r="W11" i="34"/>
  <c r="U11" i="34"/>
  <c r="P11" i="34"/>
  <c r="M11" i="34"/>
  <c r="O11" i="34" s="1"/>
  <c r="K11" i="34"/>
  <c r="I11" i="34"/>
  <c r="AB10" i="34"/>
  <c r="W10" i="34"/>
  <c r="U10" i="34"/>
  <c r="P10" i="34"/>
  <c r="M10" i="34"/>
  <c r="O10" i="34" s="1"/>
  <c r="K10" i="34"/>
  <c r="I10" i="34"/>
  <c r="AB9" i="34"/>
  <c r="W9" i="34"/>
  <c r="U9" i="34"/>
  <c r="P9" i="34"/>
  <c r="M9" i="34"/>
  <c r="O9" i="34" s="1"/>
  <c r="K9" i="34"/>
  <c r="I9" i="34"/>
  <c r="AA13" i="33" l="1"/>
  <c r="X13" i="33"/>
  <c r="V13" i="33"/>
  <c r="T13" i="33"/>
  <c r="AA12" i="33"/>
  <c r="X12" i="33"/>
  <c r="Z12" i="33" s="1"/>
  <c r="V12" i="33"/>
  <c r="T12" i="33"/>
  <c r="O12" i="33"/>
  <c r="AA11" i="33"/>
  <c r="X11" i="33"/>
  <c r="Z11" i="33" s="1"/>
  <c r="V11" i="33"/>
  <c r="T11" i="33"/>
  <c r="AA10" i="33"/>
  <c r="X10" i="33"/>
  <c r="Z10" i="33" s="1"/>
  <c r="V10" i="33"/>
  <c r="T10" i="33"/>
  <c r="AA9" i="33"/>
  <c r="X9" i="33"/>
  <c r="V9" i="33"/>
  <c r="T9" i="33"/>
  <c r="AA9" i="32" l="1"/>
  <c r="X9" i="32"/>
  <c r="Z9" i="32" s="1"/>
  <c r="V9" i="32"/>
  <c r="T9" i="32"/>
  <c r="O9" i="32"/>
  <c r="M9" i="32"/>
  <c r="K9" i="32"/>
  <c r="I9" i="32"/>
  <c r="K11" i="31" l="1"/>
  <c r="I11" i="31"/>
  <c r="P10" i="31"/>
  <c r="M10" i="31"/>
  <c r="K10" i="31"/>
  <c r="I10" i="31"/>
  <c r="U9" i="31"/>
  <c r="P9" i="31"/>
  <c r="M9" i="31"/>
  <c r="K9" i="31"/>
  <c r="I9" i="31"/>
  <c r="AA14" i="30" l="1"/>
  <c r="Z14" i="30"/>
  <c r="V14" i="30"/>
  <c r="AA13" i="30"/>
  <c r="Z13" i="30"/>
  <c r="V13" i="30"/>
  <c r="AA12" i="30"/>
  <c r="Z12" i="30"/>
  <c r="V12" i="30"/>
  <c r="AA11" i="30"/>
  <c r="Z11" i="30"/>
  <c r="AA10" i="30"/>
  <c r="Z10" i="30"/>
  <c r="AA9" i="30"/>
  <c r="Z9" i="30"/>
  <c r="W9" i="30"/>
  <c r="V9" i="30"/>
  <c r="K9" i="29" l="1"/>
  <c r="M9" i="29"/>
  <c r="P9" i="29"/>
  <c r="U9" i="29"/>
  <c r="W9" i="29"/>
  <c r="X9" i="29"/>
  <c r="AB9" i="29"/>
  <c r="U12" i="29"/>
  <c r="W12" i="29"/>
  <c r="Y12" i="29"/>
  <c r="Z12" i="29"/>
  <c r="AB12" i="29"/>
  <c r="W14" i="29"/>
  <c r="X14" i="29"/>
  <c r="AB14" i="29"/>
  <c r="W18" i="29"/>
  <c r="X18" i="29" s="1"/>
  <c r="I19" i="29"/>
  <c r="K19" i="29"/>
  <c r="M19" i="29"/>
  <c r="P19" i="29"/>
  <c r="U19" i="29"/>
  <c r="W19" i="29"/>
  <c r="AB19" i="29"/>
  <c r="AB10" i="28" l="1"/>
  <c r="Y10" i="28"/>
  <c r="W10" i="28"/>
  <c r="U10" i="28"/>
  <c r="P10" i="28"/>
  <c r="M10" i="28"/>
  <c r="K10" i="28"/>
  <c r="I10" i="28"/>
  <c r="AB9" i="28"/>
  <c r="Y9" i="28"/>
  <c r="W9" i="28"/>
  <c r="U9" i="28"/>
  <c r="P9" i="28"/>
  <c r="M9" i="28"/>
  <c r="K9" i="28"/>
  <c r="I9" i="28"/>
  <c r="U9" i="27" l="1"/>
  <c r="AA10" i="26" l="1"/>
  <c r="X10" i="26"/>
  <c r="V10" i="26"/>
  <c r="T10" i="26"/>
  <c r="O10" i="26"/>
  <c r="M10" i="26"/>
  <c r="K10" i="26"/>
  <c r="I10" i="26"/>
  <c r="AA9" i="26"/>
  <c r="X9" i="26"/>
  <c r="V9" i="26"/>
  <c r="T9" i="26"/>
  <c r="O9" i="26"/>
  <c r="M9" i="26"/>
  <c r="K9" i="26"/>
  <c r="I9" i="26"/>
  <c r="Z13" i="25" l="1"/>
  <c r="Z9" i="25"/>
  <c r="AA9" i="25"/>
  <c r="V9" i="25"/>
  <c r="W9" i="25" s="1"/>
  <c r="AA12" i="24" l="1"/>
  <c r="X12" i="24"/>
  <c r="Z12" i="24" s="1"/>
  <c r="V12" i="24"/>
  <c r="T12" i="24"/>
  <c r="AA11" i="24"/>
  <c r="X11" i="24"/>
  <c r="V11" i="24"/>
  <c r="T11" i="24"/>
  <c r="X10" i="24"/>
  <c r="V10" i="24"/>
  <c r="T10" i="24"/>
  <c r="AA9" i="24"/>
  <c r="X9" i="24"/>
  <c r="V9" i="24"/>
  <c r="T9" i="24"/>
  <c r="I9" i="24"/>
  <c r="Z10" i="23" l="1"/>
  <c r="Z11" i="23"/>
  <c r="Z9" i="23"/>
  <c r="Z9" i="21" l="1"/>
  <c r="AA25" i="20" l="1"/>
  <c r="X25" i="20"/>
  <c r="V25" i="20"/>
  <c r="T25" i="20"/>
  <c r="O25" i="20"/>
  <c r="M25" i="20"/>
  <c r="K25" i="20"/>
  <c r="I25" i="20"/>
  <c r="AA24" i="20"/>
  <c r="X24" i="20"/>
  <c r="V24" i="20"/>
  <c r="T24" i="20"/>
  <c r="O24" i="20"/>
  <c r="M24" i="20"/>
  <c r="K24" i="20"/>
  <c r="I24" i="20"/>
  <c r="T23" i="20"/>
  <c r="O23" i="20"/>
  <c r="M23" i="20"/>
  <c r="K23" i="20"/>
  <c r="I23" i="20"/>
  <c r="V22" i="20"/>
  <c r="T22" i="20"/>
  <c r="O22" i="20"/>
  <c r="M22" i="20"/>
  <c r="K22" i="20"/>
  <c r="I22" i="20"/>
  <c r="T21" i="20"/>
  <c r="O21" i="20"/>
  <c r="M21" i="20"/>
  <c r="K21" i="20"/>
  <c r="I21" i="20"/>
  <c r="AA20" i="20"/>
  <c r="T20" i="20"/>
  <c r="O20" i="20"/>
  <c r="M20" i="20"/>
  <c r="K20" i="20"/>
  <c r="I20" i="20"/>
  <c r="V19" i="20"/>
  <c r="T19" i="20"/>
  <c r="O19" i="20"/>
  <c r="M19" i="20"/>
  <c r="K19" i="20"/>
  <c r="I19" i="20"/>
  <c r="V18" i="20"/>
  <c r="T18" i="20"/>
  <c r="O18" i="20"/>
  <c r="M18" i="20"/>
  <c r="K18" i="20"/>
  <c r="I18" i="20"/>
  <c r="O17" i="20"/>
  <c r="M17" i="20"/>
  <c r="K17" i="20"/>
  <c r="I17" i="20"/>
  <c r="T16" i="20"/>
  <c r="O16" i="20"/>
  <c r="M16" i="20"/>
  <c r="K16" i="20"/>
  <c r="I16" i="20"/>
  <c r="AA15" i="20"/>
  <c r="X15" i="20"/>
  <c r="V15" i="20"/>
  <c r="T15" i="20"/>
  <c r="O15" i="20"/>
  <c r="M15" i="20"/>
  <c r="K15" i="20"/>
  <c r="I15" i="20"/>
  <c r="AA14" i="20"/>
  <c r="X14" i="20"/>
  <c r="V14" i="20"/>
  <c r="T14" i="20"/>
  <c r="O14" i="20"/>
  <c r="M14" i="20"/>
  <c r="K14" i="20"/>
  <c r="I14" i="20"/>
  <c r="AA13" i="20"/>
  <c r="X13" i="20"/>
  <c r="V13" i="20"/>
  <c r="T13" i="20"/>
  <c r="O13" i="20"/>
  <c r="M13" i="20"/>
  <c r="K13" i="20"/>
  <c r="I13" i="20"/>
  <c r="AA12" i="20"/>
  <c r="X12" i="20"/>
  <c r="V12" i="20"/>
  <c r="T12" i="20"/>
  <c r="O12" i="20"/>
  <c r="M12" i="20"/>
  <c r="K12" i="20"/>
  <c r="I12" i="20"/>
  <c r="AA11" i="20"/>
  <c r="X11" i="20"/>
  <c r="V11" i="20"/>
  <c r="T11" i="20"/>
  <c r="O11" i="20"/>
  <c r="M11" i="20"/>
  <c r="K11" i="20"/>
  <c r="I11" i="20"/>
  <c r="AA10" i="20"/>
  <c r="X10" i="20"/>
  <c r="V10" i="20"/>
  <c r="T10" i="20"/>
  <c r="O10" i="20"/>
  <c r="M10" i="20"/>
  <c r="K10" i="20"/>
  <c r="I10" i="20"/>
  <c r="AA9" i="20"/>
  <c r="X9" i="20"/>
  <c r="V9" i="20"/>
  <c r="T9" i="20"/>
  <c r="O9" i="20"/>
  <c r="M9" i="20"/>
  <c r="K9" i="20"/>
  <c r="I9" i="20"/>
</calcChain>
</file>

<file path=xl/comments1.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0.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1.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2.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3.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4.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Línea Estratégica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Tecnologías de la Información y Comunicación TIC</t>
        </r>
      </text>
    </comment>
    <comment ref="D6" authorId="0" shapeId="0">
      <text>
        <r>
          <rPr>
            <b/>
            <sz val="9"/>
            <color indexed="81"/>
            <rFont val="Tahoma"/>
            <family val="2"/>
          </rPr>
          <t>Usuario:</t>
        </r>
        <r>
          <rPr>
            <sz val="9"/>
            <color indexed="81"/>
            <rFont val="Tahoma"/>
            <family val="2"/>
          </rPr>
          <t xml:space="preserve">
Describir el objeto de la meta  e Indicador, Debe expresar en términos cualitativos  e indicar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cuatrienio</t>
        </r>
      </text>
    </comment>
    <comment ref="F6" authorId="0" shapeId="0">
      <text>
        <r>
          <rPr>
            <b/>
            <sz val="9"/>
            <color indexed="81"/>
            <rFont val="Tahoma"/>
            <family val="2"/>
          </rPr>
          <t>Usuario:</t>
        </r>
        <r>
          <rPr>
            <sz val="9"/>
            <color indexed="81"/>
            <rFont val="Tahoma"/>
            <family val="2"/>
          </rPr>
          <t xml:space="preserve">
Unidad de medida de la meta . Debe estar expresada en los términos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Documento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inversión del Departamento </t>
        </r>
      </text>
    </comment>
  </commentList>
</comments>
</file>

<file path=xl/comments2.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3.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4.xml><?xml version="1.0" encoding="utf-8"?>
<comments xmlns="http://schemas.openxmlformats.org/spreadsheetml/2006/main">
  <authors>
    <author>Usuario</author>
    <author>AUXFAMILIA29</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 ref="X13" authorId="1" shapeId="0">
      <text>
        <r>
          <rPr>
            <b/>
            <sz val="9"/>
            <color indexed="81"/>
            <rFont val="Tahoma"/>
            <family val="2"/>
          </rPr>
          <t>AUXFAMILIA29:</t>
        </r>
        <r>
          <rPr>
            <sz val="9"/>
            <color indexed="81"/>
            <rFont val="Tahoma"/>
            <family val="2"/>
          </rPr>
          <t xml:space="preserve">
en el seguimiento esta por valor de 242.084.518,61</t>
        </r>
      </text>
    </comment>
    <comment ref="X14" authorId="1" shapeId="0">
      <text>
        <r>
          <rPr>
            <b/>
            <sz val="9"/>
            <color indexed="81"/>
            <rFont val="Tahoma"/>
            <family val="2"/>
          </rPr>
          <t>AUXFAMILIA29:</t>
        </r>
        <r>
          <rPr>
            <sz val="9"/>
            <color indexed="81"/>
            <rFont val="Tahoma"/>
            <family val="2"/>
          </rPr>
          <t xml:space="preserve">
</t>
        </r>
      </text>
    </comment>
  </commentList>
</comments>
</file>

<file path=xl/comments5.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6.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7.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8.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9.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sharedStrings.xml><?xml version="1.0" encoding="utf-8"?>
<sst xmlns="http://schemas.openxmlformats.org/spreadsheetml/2006/main" count="1412" uniqueCount="469">
  <si>
    <t>No.</t>
  </si>
  <si>
    <t xml:space="preserve">LINEAS ESTRATÉGICAS </t>
  </si>
  <si>
    <t xml:space="preserve">OBJETIVO </t>
  </si>
  <si>
    <t xml:space="preserve">META </t>
  </si>
  <si>
    <t xml:space="preserve">INDICADOR </t>
  </si>
  <si>
    <t xml:space="preserve">TIPO DE META </t>
  </si>
  <si>
    <t xml:space="preserve">EVIDENCIA </t>
  </si>
  <si>
    <t xml:space="preserve">META FÍSICA </t>
  </si>
  <si>
    <t xml:space="preserve">PRESUPUESTO ASIGNADO </t>
  </si>
  <si>
    <t xml:space="preserve">SECRETARÍA RESPONSABLE </t>
  </si>
  <si>
    <t xml:space="preserve">OBSERVACIONES </t>
  </si>
  <si>
    <t xml:space="preserve">BIENES Y/O SERVICIOS </t>
  </si>
  <si>
    <t xml:space="preserve">FUNCIONAMIENTO </t>
  </si>
  <si>
    <t xml:space="preserve">INVERSIÓN </t>
  </si>
  <si>
    <t xml:space="preserve">Fortalecimiento de La Capacidad de la Ciudadanía </t>
  </si>
  <si>
    <t>M</t>
  </si>
  <si>
    <t>X</t>
  </si>
  <si>
    <t xml:space="preserve">Realizar Eventos de  Rendición Pública  de Cuentas que divulgan la gestión administrativa,  en los municipios del Departamento con el propósito de generar espacios de doble vía con la ciudadanía  con la sociedad civil y/o Organizada </t>
  </si>
  <si>
    <t>Realizar  12  Eventos  de Rendición Públicas de Cuentas que divulgan la gestión administrativa en los municipios del Departamento del Quindio</t>
  </si>
  <si>
    <t xml:space="preserve">Eventos de Rendición de Cuentas realizados </t>
  </si>
  <si>
    <t>Listados de aistencia, registro fotografico, etc.</t>
  </si>
  <si>
    <t>Secretaría de Planeación- Dirección Oficina Privada  - Secretarías Sectoriales</t>
  </si>
  <si>
    <t>Infraestructura para la Prestación de Servicios a la Ciudadanía Suficiente y Adecuada.</t>
  </si>
  <si>
    <t>Implementar  pendones informativos   a la entrada de acceso de la Administración Departamental  que contenga: - Localización física de sede central y sucursales . - Horarios de atención de sede central y sucursales - Teléfonos de contacto, líneas gratuitas y fax -  Responsable (dependencia o nombre o cargo) de la atención de peticiones, quejas, reclamos y/o denuncias - Correo electrónico de contacto de la Administración Departamental etc, con el propósito de prestar un mejor servicio a la ciudadanía</t>
  </si>
  <si>
    <t xml:space="preserve">Implementar dos   pendones informativos (entrada de acceso de la Administración Departamental y en la Sede de Atención al Ciudadano), con el propósito de prestar un mejor servicio a la ciudadanía </t>
  </si>
  <si>
    <t>Nº de pendones informativos implementados</t>
  </si>
  <si>
    <t>Secretaría Administrativa (Dirección de Recursos Físicos) - Oficina Privada (Comunicaciones)</t>
  </si>
  <si>
    <t>Publicar información sobre listado de trámites y servicios, en lugares visibles (diferentes al medio electrónico) y de fácil acceso al ciudadano.</t>
  </si>
  <si>
    <t>Crear e implementar una estrategia de comunicación diferente al medio electrónico que permitan  informar a los ciudadanos  el listado de trámites y servicios.</t>
  </si>
  <si>
    <t>Listado de tramites y servicios ubicado en lugar visible en el punto de atencion</t>
  </si>
  <si>
    <t>Publicación de la información  en las pantallas que se encuentran ubicadas en el punto de atención.</t>
  </si>
  <si>
    <t>Cualificación de los Equipos de Trabajo.</t>
  </si>
  <si>
    <t xml:space="preserve">Implementar una herramienta de control que permita la estandarización de la información que se entrega a la ciudadanía, a través de los diferentes canales de atención. </t>
  </si>
  <si>
    <t xml:space="preserve">Contar con una herramienta de control para la estandarización de la información que se entrega a la ciudadanía, a través de los diferentes canales de atención. </t>
  </si>
  <si>
    <t xml:space="preserve">Manual de estilo y publicacion de la información </t>
  </si>
  <si>
    <t>Manual elaborado y publicado</t>
  </si>
  <si>
    <t>Oficina Privada - Comunicaciones</t>
  </si>
  <si>
    <t>Articulación Interinstitucional para el Mejoramiento de los Canales de Servicio a la Ciudadanía</t>
  </si>
  <si>
    <t>Implementar espacios "Encuentros ciudadanos" donde la administración departamental pueda interactuar con la ciudadanía,  a través de la Rendición Pública  de Cuentas y/o ferias de atención al ciudadano virtuales y/o presenciales.</t>
  </si>
  <si>
    <t>Implementar 30   espacios  "Encuentros Ciudadanos", donde la administración departamental pueda  interactuar con la ciudadanía,  a través de la Rendición Pública  de Cuentas y/o ferias de atención al ciudadano virtuales y/o presenciales.</t>
  </si>
  <si>
    <t xml:space="preserve">Encuentros ciudadanos virtuales y/o presenciales realizados </t>
  </si>
  <si>
    <t xml:space="preserve">  Convocatorias, Registros de Asistencias, Registros Fotográficos   de los "Encuentros Ciudadanos" virtuales y/o presenciales realizados</t>
  </si>
  <si>
    <t>Oficina Privada - Dirección</t>
  </si>
  <si>
    <t xml:space="preserve">TIPO DE GASTO </t>
  </si>
  <si>
    <t>P</t>
  </si>
  <si>
    <t>E</t>
  </si>
  <si>
    <t>Documentos y registros que evidencian la implementación.</t>
  </si>
  <si>
    <t xml:space="preserve">Elaborar  y publicar    el informe  de  las principales ejecutorias  de  la gestión departamental, con el propósito de afianzar la relación Comunidad - Estado  y fomentar la Ley de Transparencia,  dando a conocer  el accionar de la Administración. </t>
  </si>
  <si>
    <t xml:space="preserve">Elaborar y publicar  el Informe de Gestión de la Administración Departamental anualmente,    con el propósito de afianzar la relación Comunidad - Estado  y fomentar la Ley de Transparencia,  dando a conocer  el accionar  de la Administración Departamental. </t>
  </si>
  <si>
    <t xml:space="preserve">Informe de gestión elaborado y publicado </t>
  </si>
  <si>
    <t>Actualizar y Publicar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t>
  </si>
  <si>
    <t xml:space="preserve">Actualizar y Publicar  la Carta de Trato Digno al Ciudadano, atendiendo los derechos constitucionales y lo establecido en el numeral 5° del artículo 7° del Código de Procedimiento Administrativo y de lo Contencioso Administrativo (Ley 1437 de 2011), </t>
  </si>
  <si>
    <t>Carta actualizada y publicada.</t>
  </si>
  <si>
    <t>Documento de carta actualizado y constancia de publicación</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</si>
  <si>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</si>
  <si>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</si>
  <si>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 xml:space="preserve">Autodiagnósticos realizados </t>
  </si>
  <si>
    <t>Documento de autodiagnóstico</t>
  </si>
  <si>
    <t>Secretaría Administrativa  - Secretaría de Aguas e Infraestructura - Secretaría Tecnologías de la Información y Comunicación.</t>
  </si>
  <si>
    <t>Adecuar y/o dotar  los espacios físicos de atención al ciudadano de la Administración Departamental de conformidad con las acciones priorizadas producto del autodiagnóstico realizado.</t>
  </si>
  <si>
    <t>Adecuar y/o dotar  4 espacios físicos de atención al ciudadano de la Administración Departamental.</t>
  </si>
  <si>
    <t>Espacios físicos adecuados y/o dotados</t>
  </si>
  <si>
    <t>I</t>
  </si>
  <si>
    <t>Diseñar espacios con  módulos  de servicio, señalización y condiciones adecuadas para  atención al ciudadano, incluyendo  espacios para la  accesibilidad de personas con discapacidad, de acuerdo con los lineamientos de la NTC 6047.</t>
  </si>
  <si>
    <t>Diseñar  un  espacio con  módulos  de servicio, señalización y condiciones adecuadas para  atención al ciudadano, de conformidad con los lineamientos de la NTC 6047.</t>
  </si>
  <si>
    <t>Chat virtual institucional implementado</t>
  </si>
  <si>
    <t>Chat virtual en funcionamiento</t>
  </si>
  <si>
    <t>Actualizar el link de  Atención a la Ciudadanía  de la página web de la Gobernación del Quindío.</t>
  </si>
  <si>
    <t>Actualizar el link de  Atención a la Ciudadanía de la Gobernación del Quindío   quindio.gov.co/atención-a-la-ciudadanía/pqrd/peticiones-quejas-reclamos-y-denuncias.html</t>
  </si>
  <si>
    <t>Link de Atención a la Ciudadanía de la página web de la Gobernación del Quindío actualizado.</t>
  </si>
  <si>
    <t>Link en la Pagina web actualizada</t>
  </si>
  <si>
    <t xml:space="preserve"> Implementar y divulgar la  Política de Seguridad de la Información y de Protección de Datos Personales de la Administración Departamental,  de conformidad con la normatividad legal a través del Comité Institucional de Gestión y Desempeño.</t>
  </si>
  <si>
    <t xml:space="preserve">Implementar y publicar ( link de transparencia) y divulgar la Política de Seguridad de la Información construida, de la Administración Departamental </t>
  </si>
  <si>
    <t xml:space="preserve">Política de Seguridad de la Información  implementada y divulgada </t>
  </si>
  <si>
    <t>Documentos que soportan la implementación de la Política.</t>
  </si>
  <si>
    <t>Secretaría Tecnologías de la Información y Comunicaciones</t>
  </si>
  <si>
    <t xml:space="preserve">Implementar y publicar  ( Link de Transparencia ) y divulgar  la Política de Protección de Datos Personales construida, de la Administración Departamental </t>
  </si>
  <si>
    <t>Política de Protección de Datos Personales, implementada y publicada.</t>
  </si>
  <si>
    <t>Implementar  acciones de desarrollos digitales que incorporen el uso de tecnologías de la información y las comunicaciones.</t>
  </si>
  <si>
    <t>Realizar 8 desarrollos digitales a nivel interno y/o externo para la Administración Departamental, que incorporen el uso de tecnologías de la información y las comunicaciones.</t>
  </si>
  <si>
    <t>Desarrollos digitales realizados</t>
  </si>
  <si>
    <t xml:space="preserve"> Secretaría Tecnologías de la Información y Comunicaciones - Secretaría de Hacienda</t>
  </si>
  <si>
    <t xml:space="preserve">Implementar los  mecanismos de accesibilidad a la información en el portal web https://quindio.gov.co/ para facilitar una mayor inclusión de personas en situación de discapacidad.
 </t>
  </si>
  <si>
    <t>Mecanismos de accesibilidad  actualizados con la información en el portal web https://quindio.gov.co/ para  las personas en situación de discapacidad.</t>
  </si>
  <si>
    <t>Mecanismos actualizados.</t>
  </si>
  <si>
    <t>Pagina web</t>
  </si>
  <si>
    <t>Servicio de educación informal en teletrabajo</t>
  </si>
  <si>
    <t>Personas y/o entidades publicas o privadas de la comunidad capacitadas en teletrabajo</t>
  </si>
  <si>
    <t>Listados de asistencia, actas, contenidos</t>
  </si>
  <si>
    <t xml:space="preserve">Implementar  en la página web  un  mecanismos de evaluación de atención al ciudadano que se generen automáticamente </t>
  </si>
  <si>
    <t xml:space="preserve">Implementar  en  la pagina web,  un  mecanismos de evaluación de atención al ciudadano que se generen automáticamente </t>
  </si>
  <si>
    <t>Mecanismo de evaluación de atención al ciudadano automático  implementado</t>
  </si>
  <si>
    <t xml:space="preserve">Registro  fotográfico  del mecanismo implementado en la Pagina web </t>
  </si>
  <si>
    <t>Implementar un software que tenga un sistema de clasificación  y respuesta según el tipo de atención para  los tramites y servicios recibidos por la entidad.</t>
  </si>
  <si>
    <t xml:space="preserve"> Software Sistema de clasificación y respuesta establecido </t>
  </si>
  <si>
    <t>Software implementado</t>
  </si>
  <si>
    <t xml:space="preserve">Publicar en  el micrositio de la pagina WEB de la entidad la cantidad de tutelas y demas medios de control a los que se ha vinculado a la Gobernación o que ha iniciado el ente territorial </t>
  </si>
  <si>
    <t xml:space="preserve">Realizar un reporte  trimestral sobre las diferentes  la cantidad de tutelas y demas medios de control a los que se ha vinculado a la Gobernación o que ha iniciado el ente territorial </t>
  </si>
  <si>
    <t>Reporte trimestral de las audiencias en la  Página web oficial</t>
  </si>
  <si>
    <t>Reporte publicado en pagina web</t>
  </si>
  <si>
    <t>Secretaría de Representacion judicial</t>
  </si>
  <si>
    <t xml:space="preserve">Proporcionar a la ciudadanía información de interés respecto de las rutas de consulta de la contratación celebrada por el Departamento del Quindío (Aplicativos SECOP I, SECOP II y SIA OBSERVA). </t>
  </si>
  <si>
    <t xml:space="preserve">Actualizar en el micrositio web de la Secretaría Jurídica y de Contratación las rutas de los instructivos y/o manuales de consulta de las plataformas SECOP I, SECOP II y SIA Observa, con el fin  de brindar informacion pertinente y oportuna respecto de la contratación celebrada por el Departamento del Quindío. </t>
  </si>
  <si>
    <t xml:space="preserve">Micrositio actualizado con los instructivos y/o manuales  que brinden información de acceso a las plataformas de contratación. </t>
  </si>
  <si>
    <t>Secretaría Jurídica y de Contratación</t>
  </si>
  <si>
    <t>Brindar información pertinente y oportuna en relacion a rutas de atencion de servicio a los ciudadanos respecto a las Ligas y Clubes Deportivos y Asociaciones con fines educativos, científicos, tecnológicos, culturales y deportivos, competencia de la Dirección de Asuntos Jurídicos, Conceptos y Revisiones y de las entidades sin ánimo de lucro (ESAL), cuya inspección, vigilancia y control recae sobre la Dirección de Asuntos Jurídicos, Conceptos y Revisiones</t>
  </si>
  <si>
    <t xml:space="preserve">Actualizar el micrositio web de la Secretaría Jurídica y de Contratación, con la informacion referente a Circulares, listado de documentos y procedimientos para inscripciones y actualizaciones de las entidades sin ánimo de lucro (ESAL) cuya vigilancia y control es competencia de la Dirección de Asuntos Jurídicos, Conceptos y Revisiones y los trámites para Inscripción de Personería Jurídica de asociaciones con fines educativos, científicos, tecnológicos, culturales y deportivos; Protocolizaciones y Registro de actualizaciones de las Ligas y Clubes Deportivos, competencia de la Dirección de Asuntos Jurídicos, Conceptos y Revisiones, en cuanto a las  rutas de atencion de servicios. </t>
  </si>
  <si>
    <t>Micrositio web actualizado</t>
  </si>
  <si>
    <t>Actualizacion del micrositio web</t>
  </si>
  <si>
    <t xml:space="preserve">BEINES Y/O SERVICIOS </t>
  </si>
  <si>
    <t>Realizar socialización  de: Ruta de atención a Victimas de Trata de personas - Ruta de protección a Lideres Sociales, Defensores de DDHH y Funcionarios Publicos - Ruta para la Prevención del Reclutamiento Forzados para NNA</t>
  </si>
  <si>
    <t xml:space="preserve">Realizar socialización  a 500 personas cada año de:  Ruta de atención a Victimas de Trata de personas - Ruta de protección a Lideres Sociales, Defensores de DDHH y Funcionarios Publicos - Ruta para la Prevención del Reclutamiento Forzados para NNA, con el proposito de generar conocimiento </t>
  </si>
  <si>
    <t>Porcentaje de personas con procesos de socialización realizados</t>
  </si>
  <si>
    <t xml:space="preserve"> Registro de atencion.</t>
  </si>
  <si>
    <t>Secretaría del Interior</t>
  </si>
  <si>
    <t>Articulacion interinstitucional para el mejoramiento de los canales de Servicio a la ciudadania</t>
  </si>
  <si>
    <t xml:space="preserve">Realizar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 </t>
  </si>
  <si>
    <t>Realizar 30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t>
  </si>
  <si>
    <t>Numero de visitas realizadas</t>
  </si>
  <si>
    <t>Informes de visita</t>
  </si>
  <si>
    <t>Elaborar y publicar  el  cronograma  de promoción de la  participación ciudadana en la Administración Departamental , con el fin de consolidar y poner a disposición del ciudadano; la oferta de participación ciudadana que ofertan  desde las diferentes Secretarías de la administración Departamental</t>
  </si>
  <si>
    <t xml:space="preserve">Cronograma  elaborado y publicado </t>
  </si>
  <si>
    <t>Documento de cronograma</t>
  </si>
  <si>
    <t>x</t>
  </si>
  <si>
    <t xml:space="preserve">Analizar y públicar  los resultados obtenidos en la implementación del Plan de  Participación Ciudadana de la Administración Departamental </t>
  </si>
  <si>
    <t>Publicar  cuatrimestralemente    los resultados obtenidos en la implementación del Plan de  Participación Ciudadana</t>
  </si>
  <si>
    <t>No. de análisis y públicaciones realizadas</t>
  </si>
  <si>
    <t xml:space="preserve">Documentos  de analisis- Constancias de Públicación </t>
  </si>
  <si>
    <t xml:space="preserve">BINES Y/O SERVICIOS </t>
  </si>
  <si>
    <t xml:space="preserve">Fortalecimiento de La Capacidad a la Ciudadanía </t>
  </si>
  <si>
    <t>Mejorar la calidad de la respuesta de las solicitudes presentadas ante la Secretaria de Educación Departamental mediante el l Sistema de Atencion al ciudadano</t>
  </si>
  <si>
    <t xml:space="preserve">Medir la tasa de satisfaccion del usuario con la calidad de la respuesta al ciudadano dada por el SAC, a traves de encuestas realizadas en la modalidad de presencialidad  </t>
  </si>
  <si>
    <t>Tasa de saisfaccion con la calidad de la respuesta de fondo</t>
  </si>
  <si>
    <t>Encuestas realizadas</t>
  </si>
  <si>
    <t>Secretaría de Educación</t>
  </si>
  <si>
    <t>Apoyar  el sector artistico y cultural del departamento, incrementando la tasa de participación y formación en actividades artistico-culturales</t>
  </si>
  <si>
    <t>Brindar apoyo a 1800 producciones artisticas y culturales</t>
  </si>
  <si>
    <t>Nº de producciones artisticas y culturales apoyadas</t>
  </si>
  <si>
    <t>Proyectos, formación, eventos culturales</t>
  </si>
  <si>
    <t>Secretaría de Cultura</t>
  </si>
  <si>
    <t>Brindar capacitacion  para  fortalecer la participacion ciudadana en procesos artisticos</t>
  </si>
  <si>
    <t>Capacitar a  18785 personas con educacion informal en areas artisticas y culturales</t>
  </si>
  <si>
    <t>Nº de personas capacitadas</t>
  </si>
  <si>
    <t>Certificados de asistencia</t>
  </si>
  <si>
    <t>Promover la lectura a traves de la Red departamental de Bibliotecas  para  aumentar la tasa de lectura</t>
  </si>
  <si>
    <t>Mejorar el numero de usuarios atendidos en las bibliotecas de la Red departamental en la atencion a los ciudadanos</t>
  </si>
  <si>
    <t xml:space="preserve">Nº de usuarios atendidos
</t>
  </si>
  <si>
    <t>Registros de asistencia de usuarios atendidos</t>
  </si>
  <si>
    <t>Código</t>
  </si>
  <si>
    <t>Versión</t>
  </si>
  <si>
    <t>Fecha</t>
  </si>
  <si>
    <t>Página</t>
  </si>
  <si>
    <t>1 de 1</t>
  </si>
  <si>
    <t>FORMATO</t>
  </si>
  <si>
    <t>SEGUIMIENTO AL PLAN DE ACCION DEL SISTEMA DEPARTAMETAL DE SERVICIO A LA CIUDADANIA SDSC 2020 - 2023</t>
  </si>
  <si>
    <t>F-SAD-127</t>
  </si>
  <si>
    <t>EVIDENCIAS</t>
  </si>
  <si>
    <t>Documento informe de Gestión realizado . Constancia de Publicación .</t>
  </si>
  <si>
    <t>Secretaría de Planeación  - Secretaría de Tecnologías de la Información y Comunicaciones</t>
  </si>
  <si>
    <r>
      <t xml:space="preserve">La Secretaria de Planeación es encargada de elaborar el Informe de Gestión conforme la Vigencia Presente, la secretaria de Tecnologías de la Información y Comunicaciones se encarga de divulgar Informe de las principales ejecutorias de la gestión departamental de la vigencia 2021, con el propósito de afianzar la relación Comunidad - Estado y fomentar la Ley de Transparencia dando a conocer el accionar las ejecutorias de la Administración.
</t>
    </r>
    <r>
      <rPr>
        <b/>
        <sz val="9"/>
        <color rgb="FF000000"/>
        <rFont val="Arial"/>
        <family val="2"/>
      </rPr>
      <t>Fecha de Publicación</t>
    </r>
    <r>
      <rPr>
        <sz val="9"/>
        <color rgb="FF000000"/>
        <rFont val="Arial"/>
        <family val="2"/>
      </rPr>
      <t xml:space="preserve">: Enero 22 de 2022
</t>
    </r>
    <r>
      <rPr>
        <b/>
        <sz val="9"/>
        <color rgb="FF000000"/>
        <rFont val="Arial"/>
        <family val="2"/>
      </rPr>
      <t xml:space="preserve">Link:  </t>
    </r>
    <r>
      <rPr>
        <sz val="9"/>
        <color rgb="FF000000"/>
        <rFont val="Arial"/>
        <family val="2"/>
      </rPr>
      <t>https://quindio.gov.co/rendicion-publica-cuentas/vigencia-2021</t>
    </r>
  </si>
  <si>
    <t>La evidencia se encuentra en el sigueinte link:
https://drive.google.com/drive/folders/1aZRf1wUfZo7x6Z3M-gwee5Mvj3gzUFRw</t>
  </si>
  <si>
    <t>Secretaría Administrativa  - Secretaría de Tecnologías de la Información y Comunicaciones</t>
  </si>
  <si>
    <r>
      <t xml:space="preserve">La secretaria Administrativa es la encargada de destinar dinero del presupuesto por funcionamiento para esta actividad, de igual manera es prioridad de esta secretaria Actualizar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 La secretaria de Tecnologías de la Información y las Comunicaciones es encargada de publicar en el sitio web de la página de la gobernación del Quindío el documento.
La evidencia de publicacion se encuentra en el siguiente link:
</t>
    </r>
    <r>
      <rPr>
        <b/>
        <sz val="9"/>
        <color rgb="FF000000"/>
        <rFont val="Arial"/>
        <family val="2"/>
      </rPr>
      <t xml:space="preserve">Link: </t>
    </r>
    <r>
      <rPr>
        <sz val="9"/>
        <color rgb="FF000000"/>
        <rFont val="Arial"/>
        <family val="2"/>
      </rPr>
      <t>https://quindio.gov.co/atencion-a-la-ciudadania/carta-del-trato-digno</t>
    </r>
  </si>
  <si>
    <t xml:space="preserve">La evidencia se encuentra en el sigueinte link:
https://drive.google.com/drive/folders/1jU-etvQymyPQpmW3PdBzyRL6l1gL2w_2 </t>
  </si>
  <si>
    <r>
      <t xml:space="preserve">La Secretaria TIC no es encargada de realizar autodiagnósticos  a espacios fiscos, El reporte que se realiza se debe cumplir con el tema de accesibilidad, en cuanto a canales de atención a la ciudadanía, solicitud de PQRS, Ventanilla Virtual.
A través del autodiagnóstico entregado por la secretaria administrativa, la secretaria de las TIC es la responsable de realizar mantenimiento e instalación de equipos y puntos de conectividad para tener mejor accesibilidad de los servicios para los ciudadanos.
Desde la secretaria TIC se cuenta con personal profesional para realizar adecuaciones de infraestructura tecnológica y de conexión a redes Informáticas; con el siguiente Objeto contractual.
</t>
    </r>
    <r>
      <rPr>
        <b/>
        <sz val="9"/>
        <color rgb="FF000000"/>
        <rFont val="Arial"/>
        <family val="2"/>
      </rPr>
      <t xml:space="preserve">
TIC3047 - PSP-2022 </t>
    </r>
    <r>
      <rPr>
        <sz val="9"/>
        <color rgb="FF000000"/>
        <rFont val="Arial"/>
        <family val="2"/>
      </rPr>
      <t xml:space="preserve">- PRESTAR SERVICIOS PROFESIONALES A LA ADMINISTRACION DEPARTAMENTAL EN LA ATENCION DE INCIDENCIAS REPORTADAS A TRAVES DEL APLICATIVO MESA DE AYUDA, ASI COMO EN EL DESARROLLO DE ACTIVIDADES DE APOYO REFERENTE A PLANES, SOPORTE Y MEJORAMIENTO DE LA RED DE DATOS DE LA ADMINISTRACION CENTRAL DEPARTAMENTAL CON ENFASIS EN EL MONITOREO DE LA RED DE DATOS.
</t>
    </r>
    <r>
      <rPr>
        <b/>
        <sz val="9"/>
        <color rgb="FF000000"/>
        <rFont val="Arial"/>
        <family val="2"/>
      </rPr>
      <t>Link Publicacion:</t>
    </r>
    <r>
      <rPr>
        <sz val="9"/>
        <color rgb="FF000000"/>
        <rFont val="Arial"/>
        <family val="2"/>
      </rPr>
      <t xml:space="preserve">
</t>
    </r>
    <r>
      <rPr>
        <b/>
        <sz val="9"/>
        <color rgb="FF000000"/>
        <rFont val="Arial"/>
        <family val="2"/>
      </rPr>
      <t>Sia Observa:</t>
    </r>
    <r>
      <rPr>
        <sz val="9"/>
        <color rgb="FF000000"/>
        <rFont val="Arial"/>
        <family val="2"/>
      </rPr>
      <t xml:space="preserve"> https://siaobserva.auditoria.gov.co/guess/cto_ficha_resumen_guess.aspx?idc=7478372 
</t>
    </r>
    <r>
      <rPr>
        <b/>
        <sz val="9"/>
        <color rgb="FF000000"/>
        <rFont val="Arial"/>
        <family val="2"/>
      </rPr>
      <t>Secop II:</t>
    </r>
    <r>
      <rPr>
        <sz val="9"/>
        <color rgb="FF000000"/>
        <rFont val="Arial"/>
        <family val="2"/>
      </rPr>
      <t>https://community.secop.gov.co/Public/Tendering/OpportunityDetail/Index?noticeUID=CO1.NTC.3441235&amp;isFromPublicArea=True&amp;isModal=False</t>
    </r>
  </si>
  <si>
    <t xml:space="preserve">La evidencia se encuentra en el sigueinte link:
https://drive.google.com/drive/folders/1KAZoJIfn3MTFVemk_VdvEYPZue7uSQj_ </t>
  </si>
  <si>
    <t xml:space="preserve">La Secretaria TIC apoyo en:
-Apoyo en instalacion de puntos de red cafeteria 
-Instalación puntos de red piso 15 secretaria Salud
-Supervision Funcionamiento Telefonia IP en diferentes secretarias de la Gobernacion.
</t>
  </si>
  <si>
    <t xml:space="preserve">La evidencia se encuentra en el sigueinte link:
https://drive.google.com/drive/folders/1akRPBYIST8yku2-bf4ta6bwNGOHWYYoV </t>
  </si>
  <si>
    <t>Módulos diseñados, señalizados y adecuados.</t>
  </si>
  <si>
    <t xml:space="preserve"> Registro Fotográficos de los módulos diseñados, señalizados y adecuados.</t>
  </si>
  <si>
    <t xml:space="preserve">La secretaria TIC apoya en adecuación e instalación de salidas telefonicas IP CAD
Solicitud materiales Puntos de red
</t>
  </si>
  <si>
    <t>La evidencia se encuentra en el siguiente Link:
https://drive.google.com/drive/folders/1satxOTqUnkuIF2lG6METZ67_sqZQ3-OY</t>
  </si>
  <si>
    <t>Uso Intensivo de Tecnologías de la Información y Comunicación TIC</t>
  </si>
  <si>
    <t>Implementar una herramienta de Chat en Línea que permita dar respuesta oportuna.</t>
  </si>
  <si>
    <t>Contar con el personal idóneo y la herramienta establecida en el sistema de chat</t>
  </si>
  <si>
    <t>Para la implementación del Chat Virtual es necesario contar con el personal las 24 horas atendiendo y respondiendo las solicitudes, para poder realizar el software en tiempo real.
Se cuenta con un canal de atencion y consulta a la ciudadania</t>
  </si>
  <si>
    <t>NA</t>
  </si>
  <si>
    <t>con corte al cuarto trimestre, en referente al link de atención al ciudadano y PQRD están publicados en la pagina web institucional: Link: https://www.quindio.gov.co
https://quindio.gov.co/atencion-a-la-ciudadania/peticiones-quejas-reclamos-y-denuncias</t>
  </si>
  <si>
    <t>Se registró un avance del 100% del documento MODELO DE SEGURIDAD (MSPI ), el cual está alineado con el marco de referencia de arquitectura TI, el Modelo Integrado de Planeación y Gestión MIPG, la guía para la administración del riesgo y el diseño de controles a entidades publica, para los cuales se realizan los siguientes controles:
1. Plan de seguridad y privacidad de la información.
2. Plan de sensibilización de seguridad de la información.
3. Plan de tratamiento de riesgos.
4. Políticas de seguridad de Privacidad de la Información y Política de Datos Personales.
5. Carpeta Ciudadana Digital</t>
  </si>
  <si>
    <t>La evidencia se encuentra en el sigueinte link:
https://drive.google.com/drive/folders/10mRe3II0uFlG3UyU15U5p9ER_lJXjXir</t>
  </si>
  <si>
    <t>Para el tercer Cuatrimestre de la vigencia 2022, en segundo componente de Racionalización de Tramites, La secretaría de las Tecnologías de la Información y las Comunicaciones, llevó a cabo el proceso No 006 cuyo objeto es "ADQUISICIÓN DE TRES NUEVOS MÓDULOS PARA LA VIRTUALIZACIÓN DE TRÁMITES Y/O SERVICIOS EN EL MARCO DE LA POLÍTICA DE GOBIERNO DIGITAL CORRESPONDIENTES A MÓDULO GESTIÓN DE RIESGOS -UDEGERD, MÓDULO INVENTARIO BIBLIOTECA Y EVENTOS CULTURAL Y MÓDULO INVENTARIO, MONUMENTOS HISTORICOS, PARA SER INTEGRADOS A LA VENTANILLA UNICA VIRTUALDEL QUINDIO, EN CUMPLIMIENTO DEL PLAN DE DESARROLLO 2020-2023, TU Y YO SOMOS QUINDIO", a través del cual se desarrollaron tres (3) productos digitales:
1. Virtualización de Trámites - UDEGER- Poder gestionar la información, desde el inventario con entradas y salidas, reportes, clasificaciones de las diferentes emergencias, protocolos a seguir dependiendo la emergencia, un seguimiento y control que permita crear las novedades para generar indicadores
2. Virtualización de Trámites - CULTURA - Trámite Inventario biblioteca y eventos cultural - Secretaría de Cultura
3. Virtualización de Trámites - CULTURA- Trámite Inventario monumentos históricos - Secretaría de Cultura.</t>
  </si>
  <si>
    <t>La evidencia se encuentra en el sigueinte link:
https://drive.google.com/drive/folders/1Pj6R3X43_ZCeydD5-c3jSkqHz6yckEN5</t>
  </si>
  <si>
    <t xml:space="preserve">Cuantificar el número y tipo de trámites realizados a través de la página web,  para determinar la demanda de los mismos por parte de la ciudadanía  </t>
  </si>
  <si>
    <t xml:space="preserve">Cuantificar el número y tipo de trámites realizados a través de la página web, realizados por los usuarios registrados. para determinar  la demanda de los mismos por parte de la ciudadanía  </t>
  </si>
  <si>
    <t xml:space="preserve">N.º de usuarios registrados
N.º de tramites realizados
</t>
  </si>
  <si>
    <t>Documentos que acrediten el numero y tipo de tramites demandados a través de la página web</t>
  </si>
  <si>
    <t xml:space="preserve">Usuarios Registrados: para la vigencia 2022 se han registrado 12400 usuarios
Cantidad de tramites realizados: 30745 tramites
</t>
  </si>
  <si>
    <t>La evidencia se encuentra en el sigueinte link:
 https://drive.google.com/drive/folders/1vfmjv9-tUgKUMuuDueHHnBKuzpQTVgA9</t>
  </si>
  <si>
    <t xml:space="preserve">Durante el ultimo cuatrimestre se tiene actualizados los mecanismos de accesibilidad a la información en el portal web https://quindio.gov.co/ para facilitar una mayor inclusión de personas en situación de discapacidad.
 </t>
  </si>
  <si>
    <t xml:space="preserve">La evidencia se encuentra en el sigueinte link:
https://drive.google.com/drive/folders/10yX21c8xG5LuW9XH3vA6S52SJaXRFufP </t>
  </si>
  <si>
    <t>Ofrecer puntos de acceso comunitario a las tecnología de la información y las comunicaciones en los diferentes sectores urbanos del departamento del Quindío</t>
  </si>
  <si>
    <t>Brindar servicio de acceso y uso de tecnologías de la información y comunicaciones</t>
  </si>
  <si>
    <t xml:space="preserve">N.º  de Puntos  de acceso comunitario en zonas urbanas funcionando </t>
  </si>
  <si>
    <t xml:space="preserve">Registro de asistencia y fotográfico  de puntos de acceso comunitario en zonas urbanas funcionando </t>
  </si>
  <si>
    <t>Se llevo a cabo el mantenimiento preventivo y correctivo de los equipos tecnológicos en 15 centros de acceso comunitarios urbanos (Puntos Vive Digital - PVD) del departamento del Quindío. Lo anterior con el fin de tener estos centros de acceso comunitario urbanos funcionando de manera óptima, con todos sus equipos tecnológicos en buen estado y de esta manera beneficiar a toda la población del departamento que haga uso de ellos:
Los centros de acceso comunitarios urbanos (PVD) intervenidos fueron: 
1. PVD Institución Educativa Génova.  2. PVD Institución Educativa Buenavista.  3. Punto Vive Digital Plus Institución Educativa Pijao. 4. PVD Institución Educativa Pedacito del Cielo la Tebaida.  5. PVD Institución Educativa La Tebaida. - 6. PVD Instituto Montenegro. 7. PVD Institución Educativa Marco Fidel Suarez.  8. PVD Institución Educativa María Inmaculada. 9. PVD Institución Educativa Libre Circasia. 10. PVD Institución Educativa San José Circasia. 11. PVD Institución Educativa Quimbaya. 12. PVD Institución Educativa Armenia. 13. PVD IE Instituto Tecnológico Calarcá. 14. San Bernardo PVD Calarcá. 15. ViveLab Armenia.
Las actividades para llevar a cabo de este proceso fueron: A. Realizar compra de equipos para llevar a cabo el mantenimiento correctivo en los centros de acceso comunitarios PVD (Puntos Vive Digital) en el departamento del Quindío. 
B. Se suscribió el  contrato de prestación de servicio No. 1539 de 2022  entre la Gobernación del Quindío y Makingenieria S.A.S, Proceso de selección abreviada de menor cuantía  No. 014 de 2022 cuyo objeto : " Prestar el servicio de mantenimiento preventivo y correctivo con suministros de repuestos nuevos y mano de obra a los equipos tecnológicos del centro administrativo departamental Ancizar López , centro cultural metropolitano de convenciones, puntos vive digital y vive digital plus y demás equipos tecnológicos a cargo del departamento del Quindío".</t>
  </si>
  <si>
    <t xml:space="preserve">La evidencia se encuentra en el sigueinte link:
https://drive.google.com/drive/folders/1jVBab05odnZv9FCD66Z51nNrv3k0CHeE </t>
  </si>
  <si>
    <t>Capacitar personas y/o entidades (publicas y privadas) de la comunidad en la modalidad de teletrabajo a través de las TIC</t>
  </si>
  <si>
    <t xml:space="preserve">
Se capacitaron 300 personas y/o entidades (públicas y privadas) de la comunidad capacitadas en teletrabajo en temas como: herramientas colaborativas web enfocadas en teletrabajo, home office vs teletrabajo y normativa de teletrabajo, teletrabajo, ciberseguridad, manejo y seguridad de redes sociales, como vender por internet, emprendimiento digital, uso adecuado de redes sociales. Lo anterior con el fin de fortalecer las habilidades de cada una de las personas en sus puestos de trabajo.
En este proceso participaron entidades públicas como la universidad del Quindío, instituciones educativas públicas y comunidad en general de la siguiente manera:
Entidad Publica Universidad del Quindío - 205 Personas en temas de Ciberseguridad en sus actividades de teletrabajo y como vender por internet. Instituciones Educativas Publicas Instituto Tebaida - 68 Estudiantes en Temas de Ciberseguridad y Trabajo Remoto. Emprendedores digitales en teletrabajo: 27.</t>
  </si>
  <si>
    <t>La evidencia se encuentra en el sigueinte link:
https://drive.google.com/drive/folders/1SPlSDcdK4i75W_lgGBV3PekIeNohgwW8</t>
  </si>
  <si>
    <t>Capacitar y/o formar personas a través de programas TIC en diferentes sectores del departamento, con énfasis en inclusión social y generacional</t>
  </si>
  <si>
    <t>Capacitar y/o formar 17.000  personas a través de programas TIC en diferentes sectores del departamento, con énfasis en inclusión social y generacional</t>
  </si>
  <si>
    <t>Personas en tecnologías de la información y las comunicaciones capacitadas</t>
  </si>
  <si>
    <t>La secretaría de las Tecnologías de la Información y las Comunicaciones, a través del equipo de modelo integrador capacitó a 7000 personas en tecnologías de la información y las comunicaciones a través de los programas de (Mujeres TIC, Creativos digitales, Emprendedores digitales y 50 plus, población vulnerable (Población digital) correspondientes al modelo integrador TIC en todo el Departamento del Quindío.
1. Creativos Digitales en Animación 2D y Videojuegos en SCRATCH nivel 1 - Robótica Educativa: 1188 niños capacitados.
2. Emprendedores Digitales, Feria TIC: 1417 Personas capacitadas.
3. Mujeres TIC - Startup: 939 Personas capacitadas.
4. Población Digital - Grupo Narp (Negros, Afrodescendientes, Raizales y Palenqueros): 220 Personas capacitadas.
5. Programa 50 Plus: 200 Personas capacitadas.
6. Brigadas Digitales - 3036 Personas Capacitadas.</t>
  </si>
  <si>
    <t xml:space="preserve">La evidencia se encuentra en el sigueinte link:
https://drive.google.com/drive/folders/1ZQlaCZO5OZgiFiMRPpLH5IgnHv2J3n1v </t>
  </si>
  <si>
    <t xml:space="preserve">Por medio de una encuentra de &lt;, utilizado como un mecanismo de evaluación y de atención al ciudadano que se generen automáticamente por medio de una encuesta.
</t>
  </si>
  <si>
    <t xml:space="preserve">La evidencia se encuentra en el sigueinte link:
 https://www.ventanillaunicavirtualquindio.gov.co/index.php?option=com_formasonline&amp;formasonlineform=evaluacion_emergencia 
</t>
  </si>
  <si>
    <t xml:space="preserve">Implementar un sistema de información web que permita la atención de los usuarios,  con la información necesaria,  así como gestionar  las diferentes solicitudes que se realicen, referentes a los tramites  y/o OPA que se brinden en el edificio del centro administrativo departamental.                                                                              </t>
  </si>
  <si>
    <t>La evidencia se encuentra en el sigueinte link:
https://www.quindio.gov.co/atencion-a-la-ciudadania/ventanilla-unica-virtual</t>
  </si>
  <si>
    <t>Evaluación</t>
  </si>
  <si>
    <t>1,933,936,000</t>
  </si>
  <si>
    <t xml:space="preserve">Sin ejecucion </t>
  </si>
  <si>
    <t>3,500,000,000</t>
  </si>
  <si>
    <t>397,367,952</t>
  </si>
  <si>
    <t>1,800,000,000</t>
  </si>
  <si>
    <t>1,775,510,001</t>
  </si>
  <si>
    <t>1.500.000.000</t>
  </si>
  <si>
    <t>se remiten matrices las cuales contienen los procesos judiciales en los que es parte del Departamento del Quindio como accionado:  Tutelas:  160  Medios de control:   180.  del presupuesto asignado para la vigencia 2022, se adicionaron  compromisos economicos por el valor de 189,795,715 con el animo de cumplir con la sentencia proferida  dentro de la accion de tutela radicada bajo el numero 2018-00159 cuyo fin era adquirir un predio ubicado en el barrio la patria del Municipio de Armenia donde se encuentra asentada poblacion Camapesina y indigena YANACONA.</t>
  </si>
  <si>
    <t>EVALUACION</t>
  </si>
  <si>
    <t>ANA MARIA GIRALDO MARTINEZ</t>
  </si>
  <si>
    <t>EDNA LILIANA INSUASTY PUERTO</t>
  </si>
  <si>
    <t>SECRETARIA DE EDUCACION DEPARTAMENTAL</t>
  </si>
  <si>
    <t>CONTROL INTERNO SED</t>
  </si>
  <si>
    <t>Se desarrollan las convocatorias departamental de concertación y estímulos al igual que convenios que nos permitan visibilizar las actividades culturales de sector.</t>
  </si>
  <si>
    <t xml:space="preserve">
Se están desarrollando las convocatorias de Concertación con 31 proyectos ganadores y 11 becas artísticas de estímulos Departamental y la confinación a 26 proyectos ganadores de Concertación Nacional
</t>
  </si>
  <si>
    <t>Se realiza la contratación de los profesores de diferentes áreas de formación artística (Música, Teatro, Danzas, Artes Plásticas) para fortalecer los procesos de formación en cada una de las casas de la Cultura de Municipios. De la misma manera se realza un proceso de selección abreviad para los servicios de formación y presentaciones de la Banda musical.</t>
  </si>
  <si>
    <t xml:space="preserve">Se han capacitado de Manera informal a 6098, personas en áreas artísticas con profesores en las casas de cultura, también se ha dictado Talleres de Trova, en el centro penitenciario de Peñas Blancas y la contratación de la asociación de Músicos del Quindío dicto formacion  en instrumentos de banda Musical en 6 municipios. </t>
  </si>
  <si>
    <t xml:space="preserve">la Secretaria de Cultura, realiza actividades que promoción de lectura y escritura apoyando las actividades de la Red departamental de Bibliotecas del Departamento con la contratación de profesionales con el perfil pedagógico  . </t>
  </si>
  <si>
    <t xml:space="preserve">Se han impactado a 121744 usuarios atendidos con los procesos de promocion de lectura y escritura  e incluidas la visita a la Bibliotecas Públicas del Quindío visita a la Bibliotecas Publicas del Quindio. </t>
  </si>
  <si>
    <t>Para el cuarto trimestre del año 2022 se han realizado dichas socializaciones, impactando a 213 personas.</t>
  </si>
  <si>
    <r>
      <t xml:space="preserve">Se realizaron </t>
    </r>
    <r>
      <rPr>
        <b/>
        <sz val="11"/>
        <color theme="1"/>
        <rFont val="Calibri"/>
        <family val="2"/>
        <scheme val="minor"/>
      </rPr>
      <t>116</t>
    </r>
    <r>
      <rPr>
        <sz val="11"/>
        <color theme="1"/>
        <rFont val="Calibri"/>
        <family val="2"/>
        <scheme val="minor"/>
      </rPr>
      <t xml:space="preserve"> visitas técnicas por parte del área de reducción y manejo del riesgo, en los Municipios de Armenia, Buenavista, Calarcá, Circasia, Córdoba, Filandia, Génova, La Tebaida, Montenegro, Pijao, Quimbaya y Salento, del Departamento del Quindío; efectuando verificación del estado actual de las afectaciones reportadas e identificadas por parte de los municipios y las autoridades competentes, realizando entrega de informe y recomendaciones técnicas realizadas por los profesionales. Se anexa  matriz de Visitas. </t>
    </r>
  </si>
  <si>
    <t>se adjunta link con cronograma  de estrategia de participación ciudadana 2022 https://view.officeapps.live.com/op/view.aspx?src=https%3A%2F%2Fwww.quindio.gov.co%2Fmedios%2FESTRATEGIA_DE_PARTICIPACI%25C3%2593N_2022_v9.xlsx&amp;wdOrigin=BROWSELINK</t>
  </si>
  <si>
    <t xml:space="preserve">se realizó seguimiento a las actividades del cronograma de estrategia de participación ciudadana del  primer semestre de 2022.  </t>
  </si>
  <si>
    <r>
      <t xml:space="preserve">En la vigencia 2019 se realizó la Rendición Pública de Cuentas finalizando dicha vigencia de conformidad con la Ordenanza 010 de 2019 que estipula que el último año de gobierno el proceso de rendición de cuentas se realizá en el último mes. Esta se puede verificar en el empalme correspondiente. https://www.quindio.gov.co/modelo-integrado-de-planeacion/encuesta-de-satisfaccion.
</t>
    </r>
    <r>
      <rPr>
        <b/>
        <sz val="11"/>
        <color theme="1"/>
        <rFont val="Calibri"/>
        <family val="2"/>
        <scheme val="minor"/>
      </rPr>
      <t>Para vigencia 2021</t>
    </r>
    <r>
      <rPr>
        <sz val="11"/>
        <color theme="1"/>
        <rFont val="Calibri"/>
        <family val="2"/>
        <scheme val="minor"/>
      </rPr>
      <t xml:space="preserve">, Gobierno Departamental adelantó el proceso de rendición pública de cuentas a la ciudadanía el 25 DE MAYO DE 2021, dónde realizó una audiencia pública de manera presencial en el municipio de Armenia, en la cual confluyeron actores sociales, institucionales y políticos, y de manera descentralizada con transmisión directa de manera virtual y con cubrimiento del Canal Telecafé al resto de los municipios del departamento del Quindío, alcanzando una amplia participación ciudadana, permitiéndonos evidenciar los mayores logros de la gestión en el marco de nuestro Plan de Desarrollo. En total se contó con un acompañamiento 360 personas de manera presencial en cada uno de los doce municipios del departamento, y de manera virtual un promedio de 300 personas, y el video de la audiencia pública ha alcanzado las 7200 reproducciones. Por último, se tuvo la oportunidad de responder diversas preguntas de la ciudadanía junto con el equipo de gobierno durante la transmisión, aclarando diferentes dudas sobre la gestión del gobierno; así mismo, se tomaron las PQR`S de la ciudadanía las cuales fueron tomadas como derechos de petición y se brindó respuesta de forma clara y de fondo.  La evidencia se encuentra : https://quindio.gov.co/rendicion-publica-cuentas/vigencia-2020
</t>
    </r>
    <r>
      <rPr>
        <b/>
        <sz val="11"/>
        <color theme="1"/>
        <rFont val="Calibri"/>
        <family val="2"/>
        <scheme val="minor"/>
      </rPr>
      <t xml:space="preserve">Para vigencia 2022, </t>
    </r>
    <r>
      <rPr>
        <sz val="11"/>
        <color theme="1"/>
        <rFont val="Calibri"/>
        <family val="2"/>
        <scheme val="minor"/>
      </rPr>
      <t>la administración departamental realizó el evento de Rendición Pública de Cuentas para vigencia 2021, el día 29 de junio de 2022 en el Centro Cultural Metropolitano de Convenciones y en los once municipios del departamento; donde se brindó a la ciudadanía la información de los principales logros con un promedio de participación presencial de 894 personas en todo el departamento. Igualmente, se tuvo presencia en los Centros Comerciales de la ciudad (Portal del Quindío, Unicentro, Calima) con el objetivo de llegar a más personas, dando a conocer la gestión del gobernador. https://quindio.gov.co/rendicion-publica-cuentas/vigencia-2021?view=article&amp;id=24921:principales-logros-rendicion-de-cuentas-vigencia-2022&amp;catid=2.
Las evidencias se adjuntaron para el seguimiento con corte a 30 de junio de 2022. 
La evidencia correspondiente se suministro en el anterior seguimiento.</t>
    </r>
  </si>
  <si>
    <t xml:space="preserve">Registro fotográfico de los pendones ubicados a la entrada de edificio de la Administración Departamental y Sede de Atención al Servicio al Ciudadano  </t>
  </si>
  <si>
    <t>Esta actividad se le puede dar cumplimiento de manera articulada con la Secretaria Administrativa, debido a que la Dirección de Oficina Privada no cuenta con los recursos necesarios para su impresión, por lo tanto la dirección de comunicaciones puede apoyar con el insumo comunicativo y de diseño; se anexa la evidencia correspondiente de los pendones.</t>
  </si>
  <si>
    <t xml:space="preserve">Para esta actividad como se mencionaba en el anterior seguimiento, la Dirección de Oficina Privada no cuenta con presupuesto asignado a esta acción, sin embargo desde el área de comunicaciones se puede brindar apoyo en la elaboración de diseños para pendones o material gráfico. Se anexa la evidencia correspondiente. </t>
  </si>
  <si>
    <t>La dirección de comunicaciones cuenta con un manual articulado para la unificación de criterios y el mantenimiento de la línea de estilo de redacción, así como la línea gráfica para contenidos audiovisuales; esta herramienta mejora y agiliza la dinámica de creación de contenidos como insumo primario para los comunicadores, además de institucionalizar lenguaje, apariencia corporativa, tono y mensaje.
La creación de este manual atiende a un paso indispensable en la estrategia de comunicaciones diseñada para el plan de gobierno Tú y Yo Somos Quindío, cuya prioridad es el orden y la estructura sólida de los núcleos de trabajo, se anexa la correspondiente evidencia.
 https://drive.google.com/drive/folders/1WnYTJaGD4Q7Vx6Ry9B-CrRZ4Vrna2rV8</t>
  </si>
  <si>
    <r>
      <rPr>
        <b/>
        <sz val="11"/>
        <color theme="1"/>
        <rFont val="Calibri"/>
        <family val="2"/>
        <scheme val="minor"/>
      </rPr>
      <t xml:space="preserve">Para vigencia 2020 </t>
    </r>
    <r>
      <rPr>
        <sz val="11"/>
        <color theme="1"/>
        <rFont val="Calibri"/>
        <family val="2"/>
        <scheme val="minor"/>
      </rPr>
      <t xml:space="preserve">la dirección de Oficina Privada realizo treinta y tres 33 encuentros ciudadanos en los diferentes municipios del departamento.
</t>
    </r>
    <r>
      <rPr>
        <b/>
        <sz val="11"/>
        <color theme="1"/>
        <rFont val="Calibri"/>
        <family val="2"/>
        <scheme val="minor"/>
      </rPr>
      <t>Se llevó a cabo para vigencia 2021</t>
    </r>
    <r>
      <rPr>
        <sz val="11"/>
        <color theme="1"/>
        <rFont val="Calibri"/>
        <family val="2"/>
        <scheme val="minor"/>
      </rPr>
      <t xml:space="preserve"> a corte 31 de diciembre, 30 encuentros ciudadanos en diferentes municipios y escenarios del departamento ( Circasia, Génova, Buenavista, Córdoba, Pijao, Salento, Calarcá- La Virginia, Pueblo Tapao- Finca el Agrado, Montenegro, Boquia, Filandia, La Tebaida, Centro Cultural Metropolitano de Convenciones, Gobernación del Quindío, salón de Gobernadores y sala de juntas secretaria del Interior, salón Bolívar, centro de acopio AGRIQUIN), tratando diferentes temas:
Entrega de equipos tecnológicos eventos en Instituciones Educativas, ejecución de Alianzas Productivas para fortalecer el agro quindiano, fortalecimiento de los Café Mujer, entrega de viviendas a familias del resguardo Embera Chamí, entrega de ayudas productivas y maquinarias a familias beneficiadas, encuentros con la comunidad LGBTI, mesas de coordinación de derechos humanos, evento de Rendición Pública de Cuentas Vigencia 2020, encuentros y seguimiento al Paro Nacional, encuentros con las madres cuidadoras de personas con discapacidad, encuentros con grupos de adultos mayores, Mesa Departamental de Participación de Niños, Niñas y Adolescentes, mesas de trabajo con el grupo de artesanos del departamento, mercados campesinos en los municipios, encuentros con cabildo indígenas, encuentros con productores agropecuarios y caficultores, ferias empresariales, cooperación internacional de mujeres, activaciones económicas y encuentros empresariales; distribuidas de la siguiente manera: 6 en el mes de febrero, 4 en el mes de marzo, 7 en el mes de abril, 3 en el mes de mayo, 4 en el mes de junio, 1 en el mes de julio, 1 en el mes de agosto, 1 en el mes de septiembre, 1 en el mes de octubre y 2 en el mes de noviembre. 
Las correspondientes evidencias se encuentran en la página de la gobernación del Quindío para las vigencias 2020 y 2021. El informe de gestión para vigencia 2022 se realizará para corte 31 de diciembre.
</t>
    </r>
    <r>
      <rPr>
        <b/>
        <sz val="11"/>
        <color theme="1"/>
        <rFont val="Calibri"/>
        <family val="2"/>
        <scheme val="minor"/>
      </rPr>
      <t>Y para vigencia 2022,</t>
    </r>
    <r>
      <rPr>
        <sz val="11"/>
        <color theme="1"/>
        <rFont val="Calibri"/>
        <family val="2"/>
        <scheme val="minor"/>
      </rPr>
      <t xml:space="preserve"> • 30 Encuentros Ciudadanos realizados, en el proceso de ejecución del proyecto de fortalecimiento de las capacidades institucionales de la administración departamental del Quindío con el equipo de trabajo:
1. Modernización de la educación en los municipios del departamento del Quindío con la entrega de las AULAS STEAM -Secretaría TIC febrero 03,08,11,14,16 y 24 de marzo.
2. Ferias de atención y servicio al ciudadano -Activaciones económicas y empleo Feria de Atención y servicio al ciudadano 
a) "Nos metimos al barrio"  19 de Febrero 
b) Activación económica municipio de Montenegro 07 de mayo
c) Activación económica municipio de Córdoba 09 de julio de 2022. 
d) Caravana de Activación Económica Pijao- 29 de Octubre
e) Festival del Maíz. 13 de agosto Barcelona
f) Feria de Emprendimiento Jóvenes. 26 de Agosto Salento
3. Programa BIENESTAR MAYOR - Casa del Adulto Mayor Humberto López Vásquez – Córdoba Quindío 23 de febrero.
4. Socialización del programa EnamorArte 2022. 28 de febrero.
5. Segunda entrega de maquinaria para beneficio de café, en beneficio de 50 mujeres cafeteras. 03 de marzo.
6. Primer encuentro colectivo RAP ARMENIA en su primer “HIP – HOP al parque. 19 de abril
7. Homenaje a la niñez “Quindío Territorio de Crianza Amorosa” Festival de crianza amorosa + juego. Del 18 al 30 de abril.
8. Feria Ambiental. 29 de abril.
9. "Celebraciones:
a) Conmemoración del mes de la familia  en los municipios de la Tebaida, Quimbaya, Armenia, y Circasia. 13, 17, 23, 25, 26 y  28 de mayo.
b) Celebraciones: Homenaje a las madres adultas mayores en el Centro Cultural Metropolitano de Convenciones. 31 de mayo. - celebración de los 50 años de Garay Lo Viste, en el Centro Cultural Metropolitano de convenciones. 3 de junio.
c) Celebración día de la familia COMDATA. Colegio Baudilio Montoya Calarcá 16 de julio"
10. Fortalecimiento de 40 familias que realizan los procesos de siembra y recolección de hortalizas en el municipio de Córdoba - Asociación Procor. 16 de mayo.
11. Diseñar y ejecutar la estrategia “TU Y YO DE LA MANO” a través de jornada deportiva con la compañía del Club balón mano Cuyabros y la administración departamental - en Institución Educativa Teresita sede Luis Carlos galán. 21 de mayo.
12. Jornada de entrega de insumos a la Asociación de Productores y Comercializadores Agropecuarios (ASOPYCA) en el marco de las alianzas productivas en fase I, siendo 40 familias beneficiadas en municipio de Salento, Quindío. 25 de mayo.
13. Mesa de concertación departamental con diferentes cabildos indígenas con el objetivo de brindar un espacio de diálogo para conocer las necesidades de la comunidad y así garantizar la seguridad y calidad de vida de los pueblos indígenas. 13 de junio.
14. Visitas empresariales en el Departamento
a) Visita Empresarial a Curtiembres de la María. 15 de junio.                    
b) Café Quindío 05 de agosto de 2022.
c) Visita COMDATA 05 de agosto de 2022.
d) Visita empresarial Yolis- 27 de Octubre
e) Visita Berlham 02 de noviembre 2022.
f) Visita Don Pollo 02 de noviembre 2022.
g) Visita empresarial Icono- 09 de Noviembre
h) Visita Quebrada negra Calarcá- Queda pendiente
i) Visita a Fritomix 13 de diciembre"
15. Evento Audiencia Pública de Rendición Pública de Cuentas vigencia 2021 29 de junio
16. III Feria empresarial mujeres TIC Centro de Convenciones. 15,16, 17 de julio
17. Charla Trading. 31 de julio Centro de Convenciones 
18. FESTIC. 30 y 31 de Agosto Centro de Convenciones
19. Sueña en grande, actividad en conjunto con la Institución Educativa Rufino Cuervo en el Centro Cultural Metropolitano de Convenciones, el día 02 de septiembre del 2022.       
20. Festival Gastronómico. La Tebaida 15 Octubre
21. Miss Earth Belleza encanto. 23 de octubre Centro de Convenciones"
22. Toma de municipios del Departamento
a) Toma municipio Quimbaya- 01 de Noviembre 
b) Toma municipio Buenavista- 24 de Noviembre
c) Toma municipio Córdoba- 12 de Noviembre 
d) Toma de municipio Circasia- 25 de Noviembre
f) Toma de municipio Filandia- 02 de Diciembre
23. En el municipio de Salento, Quindío se llevó a cabo expo jóvenes, el día 26 de agosto de 2022.
24. Día de niño- 30 Oct Parques de bolívar y 31 de oct Barrio Popular
25. Cae a La Feria - Feria de oportunidades juveniles 23 de noviembre
26. Feria del sticker. 3 de Diciembre Alto del rio Calarcá.
27. Feria de Emprendimiento en el Hotel las Camelias 06 de diciembre
28. Caravanas navideñas diciembre 09 (Urb. la Milagrosa, los Quindos, la Virginia), Diciembre12 (Barrios: Nuevo Horizonte, Portal del Edén Alto, Bosques de Pinares), diciembre 13 (Barrios: el Recreo, Las colinas, La Cecilia), diciembre 14 (Barrios: Rojas Pinilla, Villa Carolina 2, la Patria) y diciembre 15 (Barrios: Belencito, La miranda, Pinares).
29. Campaña de sensibilización promoción y prevención para la garantía de los derechos de los Niños, Niñas, Adolescentes y familias vulnerables. Diciembre 12.
30. Novenas navideñas.
</t>
    </r>
  </si>
  <si>
    <t xml:space="preserve">Se anexa link e imágenes del micrositio de la Secretaría Jurídica y de Contratación en el cual se puede evidenciar la publicación de las rutas de los instructivos y/o manuales de consulta de las plataformas SECOP I, SECOP II y SIA Observa, en la mencionada sección de la pagina web del Departamento del Quindío. 
https://quindio.gov.co/inicio-secretaria-juridica                            Igualmente se anexa copia del oficio mediante el cual se solicitó la actualización del micrositio de la Secretaría Jurídica y de Contratación (S.J.30.136.01-00356) y oficio mediante el cual se da respuesta de la respectiva actualización por parte de la secretaría de las TIC.  </t>
  </si>
  <si>
    <t xml:space="preserve">Se anexa link e imágenes del micrositio de la Secretaría Jurídica y de Contratación en el cual se puede evidenciar la publicación del listado de documentos y procedimientos para inscripciones y actualizaciones de las entidades sin ánimo de lucro (ESAL) y los trámites para Inscripción de Personería Jurídica de asociaciones con fines educativos, científicos, tecnológicos, culturales y deportivos; Protocolizaciones y Registro de actualizaciones de las Ligas y Clubes Deportivos.
https://quindio.gov.co/personeria-juridica
https://quindio.gov.co/entidades-sin-animo-de-lucro-1 También se anexa copia del oficio mediante el cual se solicitó la actualización del micrositio de la Secretaría Jurídica y de Contratación en el tema de personerías jurídica e inspección vigilancia y control entidades sin ánimo de lucro (S.J.32.145.01-00) y oficio mediante el cual se da respuesta de la respectiva actualización por parte de la secretaría de las TIC.  
</t>
  </si>
  <si>
    <t xml:space="preserve">Dar a conocer la oferta de servicios de salud a traves del diseño de una ruta de atencion </t>
  </si>
  <si>
    <t>Diseñar una ruta de atencion con la oferta de servicios de salud para los dferentes puntos de atencion al ciudadano</t>
  </si>
  <si>
    <t>Documento Ruta de atencion diseñado</t>
  </si>
  <si>
    <t>Documento diseñado y socializado</t>
  </si>
  <si>
    <t>Secretaría de Salud</t>
  </si>
  <si>
    <t>Se da cumplimiento a la meta mediante el Manual de Trámites y Servicios de la Secretaría de Salud Departamental. Evidencia 1</t>
  </si>
  <si>
    <t>EVA</t>
  </si>
  <si>
    <t>Actualizar el micrositio web de la Secretaría de Turismo, indusria y comercio, incluyendo la oferta de servicios, eventos, cronograma y enlaces; en articulacion con las redes sociales, con el propósito de brindar informacion actualizada, pertinente y oprtuna a los ciudadanos y personas juridicas en el Sector turismo, industria y comercio</t>
  </si>
  <si>
    <t>Secretaría de Turismo, Industria y comercio</t>
  </si>
  <si>
    <r>
      <t xml:space="preserve">se verifica que desde la secretaria se publican en el micro sitio  y redes sociales, todas las convocatorias y noticias de interes de los ciudadanos. </t>
    </r>
    <r>
      <rPr>
        <b/>
        <sz val="11"/>
        <color theme="1"/>
        <rFont val="Calibri"/>
        <family val="2"/>
        <scheme val="minor"/>
      </rPr>
      <t>Evidencia 1.</t>
    </r>
    <r>
      <rPr>
        <sz val="11"/>
        <color theme="1"/>
        <rFont val="Calibri"/>
        <family val="2"/>
        <scheme val="minor"/>
      </rPr>
      <t xml:space="preserve"> https://quindio.gov.co/inicioturismo           
https://www.facebook.com/SecretariaTurismoIndustriaComercioQuindio</t>
    </r>
  </si>
  <si>
    <t>Implementar la " Ruta de Servicios para la Atencion del Sector Turistico y Emprendedor ", con el propósito de brindar información pertinente y oportuna en cuanto a servicios a los ciudadanos y personas juridicas en el Sector turismo, industria y comercio</t>
  </si>
  <si>
    <t>Implementar  " La  Ruta de Servicios para la Atencion del Sector Turistico y Emprendedor ", con el propósito de brindar información pertinente y oportuna en cuanto a servicios a los ciudadanos y personas juridicas en el Sector turismo, industria y comercio</t>
  </si>
  <si>
    <t>Ruta de atencion implementada y publicada</t>
  </si>
  <si>
    <t>Documento Ruta de atencion elaborado y publicado</t>
  </si>
  <si>
    <r>
      <t xml:space="preserve">Se realizaron campañas donde se dio a conocer a los empresarios del sector, la ruta de la formalidad turistica en los 12 municipios del departamento. se adjuntan las evidencias fotograficas de dichas jornadas </t>
    </r>
    <r>
      <rPr>
        <b/>
        <sz val="11"/>
        <color theme="1"/>
        <rFont val="Calibri"/>
        <family val="2"/>
        <scheme val="minor"/>
      </rPr>
      <t>Evidencia 2</t>
    </r>
  </si>
  <si>
    <r>
      <t xml:space="preserve">Se realizó la actualización y normalización del PL-SAD-08-V1 Plan de Acción del Sistema Departamental de Servicio a la Ciudadania  SDSC, el formato F-SAD-127-V1 para su seguimiento,  el procedimiento P-SAD-107-V1  Atencóon al ciudadano y los formatos F-SAD-116-V1 Recepción PQRSD y F-SAD-117-V1 Encuesta de servicio del SDSC.
Se actualizó y normalizó el M-SAD-01-V2 Manual y protocolos de servicio a la ciudadanía y M-SAD-19-V1 Manual de Lenguaje claro.
Se diseñó el formato para Evaluación al Plan de accion del SDSC, en su versión 1, el cual se encuentra pendiente de normalización
</t>
    </r>
    <r>
      <rPr>
        <b/>
        <sz val="11"/>
        <rFont val="Arial"/>
        <family val="2"/>
      </rPr>
      <t xml:space="preserve">Evidencia 12.  </t>
    </r>
    <r>
      <rPr>
        <sz val="11"/>
        <rFont val="Arial"/>
        <family val="2"/>
      </rPr>
      <t>https://drive.google.com/drive/folders/1JSWZmUexPupTLcIRyb8H5OTjHyagDn6C</t>
    </r>
  </si>
  <si>
    <t>Secretaría Administrativa  - Secretaría de Planeación</t>
  </si>
  <si>
    <t>Procedimientos y formatos cargados en la intranet</t>
  </si>
  <si>
    <t>Procedimientos y formatos revisados y/o ajustados</t>
  </si>
  <si>
    <t>Revisar y ajustar  el 100%  de los  procedimientos y formatos de " Atención al Ciudadano" de la Administración Departamental del Quindio.</t>
  </si>
  <si>
    <t xml:space="preserve">Revisar y ajustar  los procedimientos y formatos de " Atención al Ciudadano" de la administración Departamental del Quindío, con el propósito  de mejorar la prestación de los servicios a los ciudadanos, de tal manera que  responda a sus necesidades y expectativas. </t>
  </si>
  <si>
    <r>
      <t xml:space="preserve">Se realizó la caracterización de los actores y grupos de interés de la Administración Departamental, con el fin de conocer las necesidades y requerimientos de los grupos que maneja la Administración Departamental 
</t>
    </r>
    <r>
      <rPr>
        <b/>
        <sz val="11"/>
        <color theme="1"/>
        <rFont val="Arial"/>
        <family val="2"/>
      </rPr>
      <t xml:space="preserve">
Evidencia 11. </t>
    </r>
    <r>
      <rPr>
        <sz val="11"/>
        <color theme="1"/>
        <rFont val="Arial"/>
        <family val="2"/>
      </rPr>
      <t>https://drive.google.com/drive/folders/1iLVEBMtf0d-87AlQM7cgtNWSVYkUj-dn</t>
    </r>
  </si>
  <si>
    <t>Secretaría de Planeación</t>
  </si>
  <si>
    <t>Documentos de caracterización de usuarios</t>
  </si>
  <si>
    <t>Caracterización de los actores y grupos de interés de la Administración Departamental realizada</t>
  </si>
  <si>
    <t xml:space="preserve">Realizar la caracterización de los actores y grupos de interés de la Administración Departamental, con el fin de conocer las necesidades y requerimientos de los grupos que maneja la Administración Departamental </t>
  </si>
  <si>
    <t>Realizar la caracterización de los   actores y grupos de interés, con el fin de conocer las necesidades y requerimientos de los grupos que maneja la Administración Departamental logrando de esta forma  un incremento de los procesos de participación ciudadana.</t>
  </si>
  <si>
    <r>
      <t xml:space="preserve">En la vigencia 2022 se realizaron socializaciones a las 17 secretarías secctoriales en cuanto al proceso de Rendición Pública de Cuentas vigencia 2021, cuyas evidencias reposan en el anexo
En el segundo trimestre de la vigencia 2022 se han realizado 17 capacitaciones a las diferentes secretarías de despacho.
</t>
    </r>
    <r>
      <rPr>
        <b/>
        <sz val="11"/>
        <color theme="1"/>
        <rFont val="Arial"/>
        <family val="2"/>
      </rPr>
      <t xml:space="preserve">EVIDENCIA 10. </t>
    </r>
    <r>
      <rPr>
        <sz val="11"/>
        <color theme="1"/>
        <rFont val="Arial"/>
        <family val="2"/>
      </rPr>
      <t>https://drive.google.com/drive/folders/1JSWZmUexPupTLcIRyb8H5OTjHyagDn6C</t>
    </r>
  </si>
  <si>
    <t xml:space="preserve">Listados de aistencia </t>
  </si>
  <si>
    <t xml:space="preserve">Funcionarios y Contratitas de las Secretarías capacitados </t>
  </si>
  <si>
    <t xml:space="preserve">Capacitar a los  funcionarios y contratistas  de las 17  Secretarías de la Administración Departamental en la cultura de la Rendición de Cuentas. </t>
  </si>
  <si>
    <t xml:space="preserve">Capacitar a los funcionarios y contratistas de las Secretarías  de la  Administración Departamental  sobre la cultura de la Rendición Pública de Cuentas, generando  un cuestionario de evaluación, para  exaltar a las personas que obtengan calificaciones más altas.  </t>
  </si>
  <si>
    <r>
      <t xml:space="preserve">12 municipios acompañados sector público-privado vía publicaciones, comunicaciones y apoyo institucional: 58 acciones de apoyo   a actores y empresarios del Departamento; 13 préstamo de espacios institucionales para reunión; 70 acciones de Apoyo para el fortalecimiento de procesos administrativos y de gestión; 156 comunicaciones institucionales;  26 acciones de gestión de procesos y 176 boletines
190 piezas diseñadas y/o publicadas (Municipios de Buenavista, Armenia, Montenegro, Calarcá, Circasia, La Tebaida, Génova y Córdoba y Conferencia semanal historia de los 12 Municipios del Quindío)                                                                                                         </t>
    </r>
    <r>
      <rPr>
        <b/>
        <sz val="11"/>
        <color theme="1"/>
        <rFont val="Arial"/>
        <family val="2"/>
      </rPr>
      <t xml:space="preserve">Evidencia 9. </t>
    </r>
    <r>
      <rPr>
        <sz val="11"/>
        <color theme="1"/>
        <rFont val="Arial"/>
        <family val="2"/>
      </rPr>
      <t xml:space="preserve">https://drive.google.com/file/d/1dzHaIXSxz2d6XPiug1_G4vWXt7cowBl1/view?usp=share_link
 </t>
    </r>
  </si>
  <si>
    <t>Casa Delegada (Secretaría de Planeación)</t>
  </si>
  <si>
    <t>Archivo de solicitudes con soportes de la acción apoyada o acompañada; Diseño de piezas, documentación de entrevistas realizadas y  publicaciones realizadas</t>
  </si>
  <si>
    <t xml:space="preserve">
# de comunicados, #boletines,    #piezas diseñadas y publicadas        
# de acciones fortalecidas y/o acompañadas   sector publico privado      </t>
  </si>
  <si>
    <t>12  Municipios</t>
  </si>
  <si>
    <t>Brindar apoyo a la gestión institucional del Departamento desde Bogotá D.C</t>
  </si>
  <si>
    <r>
      <t xml:space="preserve">se implemento la estrategia  de acompañamiento a  la  Gestión en materia de Cooperación Internacional del Departamento desde la ciudad de Bogotá D.C  , a través de:          182 convocatorias socializadas y/o acompañadas, 25 capacitaciones realizadas y  79 alianzas, iniciativas y  oportunidad Gestionadas o acompañadas ; 16 sesiones de trabajo con entidades nacionales y actores territoriales y 10 acciones para la conformación de la Red Quindiana de Cooperación .                                                                                                    </t>
    </r>
    <r>
      <rPr>
        <b/>
        <sz val="11"/>
        <color theme="1"/>
        <rFont val="Arial"/>
        <family val="2"/>
      </rPr>
      <t>Evidencia 8.</t>
    </r>
    <r>
      <rPr>
        <sz val="11"/>
        <color theme="1"/>
        <rFont val="Arial"/>
        <family val="2"/>
      </rPr>
      <t xml:space="preserve"> https://drive.google.com/file/d/1dzHaIXSxz2d6XPiug1_G4vWXt7cowBl1/view?usp=share_link</t>
    </r>
  </si>
  <si>
    <t>Seguimiento a los compromisos del Plan de trabajo territorial de Cooperación</t>
  </si>
  <si>
    <t>Estrategia implementada</t>
  </si>
  <si>
    <t>Estrategia Formulada</t>
  </si>
  <si>
    <t>Acompañar la  Gestión en materia de Cooperación Internacional del Departamento desde la ciudad de Bogotá D.C</t>
  </si>
  <si>
    <r>
      <t xml:space="preserve">Se implemento la Estrategia para promocionar los sectores económicos,  productos y servicios del Departamento del Quindío desde la Casa Delegada en Bogotá.  "PIT"- Punto de Información Turística y atención al ciudadano                                                                      a través de   6 capacitaciones realizadas a agencias y/o mayoristas ,  96  campañas diseñadas, realizadas y/o acompañadas y 600  solicitudes atendidas (Pit 207 Y SDAC 393)                                                                                                                                      </t>
    </r>
    <r>
      <rPr>
        <b/>
        <sz val="11"/>
        <color theme="1"/>
        <rFont val="Arial"/>
        <family val="2"/>
      </rPr>
      <t xml:space="preserve">Evidencia 7. </t>
    </r>
    <r>
      <rPr>
        <sz val="11"/>
        <color theme="1"/>
        <rFont val="Arial"/>
        <family val="2"/>
      </rPr>
      <t>https://drive.google.com/file/d/1dzHaIXSxz2d6XPiug1_G4vWXt7cowBl1/view?usp=share_link</t>
    </r>
  </si>
  <si>
    <t>Listados de asistencias, actas y publicaciones redes sociales                                  soporte de solicitudes gestionadas</t>
  </si>
  <si>
    <t xml:space="preserve">Promocionar los sectores económicos,  productos y servicios del Departamento del Quindío desde la Casa Delegada en Bogotá.  "PIT"- Punto de Información Turística y atención al ciudadano                                                                         </t>
  </si>
  <si>
    <r>
      <t xml:space="preserve">En la vigencia 2022, el dia 29 de junio, se realizó el evento de rendición de cuentas  (vigencia 2021 )y paralelamente en los 12 municipios, cuyas evidencias reposan en la pagina web.
Se realizó el Acta No. 01 del Comité Territorial SNRdC Quindío el día 31 de marzo de 2022, la cual de puede consultar en el link https://www.quindio.gov.co/rendicion-publica-cuentas/sistema-nacional-rendicion-de-cuentas/actas-comite-regional-sistema-nacional-rendicion-de-cuentas-quindio
Previo a ello, se realizó la socialización y capacitación previas al evento, a funcionarios y personal de apoyo, asi como a grupos de interes. 
Se implementó el FORMULARIO PRIORIZACIÓN DE TEMAS RENDICIÓN PÚBLICA DE CUENTAS 2021, para la ciudadanía en general, a través del link https://docs.google.com/forms/d/e/1FAIpQLSeaa8kDxw4nDU3Amwoj8noxVtDFqPLwA3Gzh3MOTtPRePSlEg/viewform
Igualmente se recogió y estructuró la información correspondiente a los principales logros de las diferentes lineas estrategicas del PDD:  Línea Estratégica Inclusión Social y Equidad, Línea Estratégica Productividad y Competitividad, Línea Estratégica Territorio, Ambiente y Desarrollo Sostenible, Línea Estratégica Liderazgo, Gobernabilidad y Transparencia e igualmente de la Gestión Financiera Administración Departamental, Gestión Lotería del Quindío y Gestión de la Oficina Gestora Social.
Se implementaron los siguientes formatos y fueron publicados en la pagina web: Priorización Temática Rendición Pública de Cuentas Administración Departamental, Control de asistencia Rendición de Cuentas a la Ciudadanía, Preguntas Rendición Pública de Cuentas y Evaluación evento público de Rendición de Cuentas a la Ciudadanía.
Se definieron los siguientes documentos guía previos a la realización del evento: Cronograma Rendición Pública de Cuentas 2021, Reglamento Rendición Pública de Cuentas Vigencia 2021, Orden del día Rendición Pública de Cuentas Vigencia 2021, Portafolio Rendición Pública de Cuentas Entes Territoriales Municipales 2021 y Estrategia y Plan de Comunicaciones Rendición Pública de Cuentas Gobernación del Quindío vigencia 2021.
Asi mismo, la Gobernación del Quindío con el propósito de dar cumplimiento al Decreto N° 230 de 2021 “ por medio del cual se crea y se organiza  el Sistema Nacional de Rendición de Cuentas” conformó a través del Comité Territorial, el Nodo del Sector Salud, ello, con el propósito de articular ejercicios de Rendición de Cuentas de manera conjunta entre los diferentes actores que intervienen en el proceso, para garantizar el derecho de participar e interacción de la ciudadanía, generar condiciones de confianza entre los gobernantes y ciudadanos además, de garantizar el ejercicio de control social y la evaluación de los resultados de la gestión pública. Los actores participantes en este primer ejercicio de Nodo del Sector Salud son: La Administración Departamental, los municipios de Armenia y Montenegro quienes a través del video adjunto ilustran los principales logros alcanzados en el sector durante la vigencia 2021.
</t>
    </r>
    <r>
      <rPr>
        <b/>
        <sz val="11"/>
        <color theme="1"/>
        <rFont val="Arial"/>
        <family val="2"/>
      </rPr>
      <t>Evidencia 6</t>
    </r>
    <r>
      <rPr>
        <sz val="11"/>
        <color theme="1"/>
        <rFont val="Arial"/>
        <family val="2"/>
      </rPr>
      <t xml:space="preserve">
El material correspondiente a la Rendición pública de cuentas 2021 puede ser consultado en el link https://www.quindio.gov.co/rendicion-publica-cuentas/vigencia-2021
Anexo 4. Actas de asistencias técnicas, actas de reunión y capacitaciones.</t>
    </r>
  </si>
  <si>
    <r>
      <t xml:space="preserve">
Se realizó el informe de gestión correspondiente a la vigencia 2021, el cual fue debidamente socializado en la Rendición Pública de cuentas realizada el día 29 de junio de 2022. Publicado en los siguientes link de la página web:
</t>
    </r>
    <r>
      <rPr>
        <b/>
        <sz val="11"/>
        <color theme="1"/>
        <rFont val="Arial"/>
        <family val="2"/>
      </rPr>
      <t>Evidencia 5.</t>
    </r>
    <r>
      <rPr>
        <sz val="11"/>
        <color theme="1"/>
        <rFont val="Arial"/>
        <family val="2"/>
      </rPr>
      <t xml:space="preserve">
Informe de gestión y anexos 2021 https://www.quindio.gov.co/evaluacion-y-seguimiento-a-la-gestion-publica/informes-de-gestion/informes-de-gestion-vigencia-2021</t>
    </r>
  </si>
  <si>
    <t>Secretaría de Planeación  - Secretaría de Tecnologías de la Información y Comunicaciónes</t>
  </si>
  <si>
    <t>Documento informe de Gestión realizado . Constancia de Públicación .</t>
  </si>
  <si>
    <r>
      <t xml:space="preserve">Se realizaron dos estudio de medición de satisfacción del usuario en relación con los trámites y servicios que presta la  Administración Departamental.en la vigencia 2022 (una por semestre), cuyos informes de resultados se publicaron en los tiempos establecidos. </t>
    </r>
    <r>
      <rPr>
        <b/>
        <sz val="11"/>
        <color theme="1"/>
        <rFont val="Arial"/>
        <family val="2"/>
      </rPr>
      <t>Evidencia 4.</t>
    </r>
    <r>
      <rPr>
        <sz val="11"/>
        <color theme="1"/>
        <rFont val="Arial"/>
        <family val="2"/>
      </rPr>
      <t xml:space="preserve"> https://quindio.gov.co/modelo-integrado-de-planeacion/encuesta-de-satisfaccion</t>
    </r>
  </si>
  <si>
    <t>Informe de medición de satisfacción del usuario realizado, publicado y socializado.</t>
  </si>
  <si>
    <t>Estudios de medición de satisfacción realizados,  publicados  y socilizados.</t>
  </si>
  <si>
    <t>Realizar,  publicar y socializar  en la página web institucional, dos estudios de medición de satisfacción del usuario en relación con los trámites y servicios que presta  la Administración Departamental.</t>
  </si>
  <si>
    <t>Realizar, publicar y socializar  el estudio de medición de satisfacción del usuario en relación con los trámites y servicios que presta la  Administración Departamental.</t>
  </si>
  <si>
    <r>
      <t xml:space="preserve"> Se consolidó la estrategia de racioalizacion, con 04 tramites racionalizados en la vigencia 2022               </t>
    </r>
    <r>
      <rPr>
        <b/>
        <sz val="11"/>
        <color theme="1"/>
        <rFont val="Arial"/>
        <family val="2"/>
      </rPr>
      <t>Evidencia 3.</t>
    </r>
    <r>
      <rPr>
        <sz val="11"/>
        <color theme="1"/>
        <rFont val="Arial"/>
        <family val="2"/>
      </rPr>
      <t xml:space="preserve"> https://www.quindio.gov.co/modelo-integrado-de-planeacion/estrategia-de-racionalizacion-de-tramites</t>
    </r>
  </si>
  <si>
    <t xml:space="preserve">Secretaría de Planeación - Secretarías de Despacho -  Equipo Técnico de Racionalización </t>
  </si>
  <si>
    <t>Proceso de racionalización de trámites  en la Administración Departamental realizado</t>
  </si>
  <si>
    <t>Realizar el proceso de racionalización de trámites  en la Administración Departamental, de conformidad con los lineamientos del Departamento Administrativo de la Función Pública: a través de la reducción de costos, documentos, requisitos, tiempos, procesos, procedimientos y pasos.</t>
  </si>
  <si>
    <t>Implementar acciones efectivas que permitan mejorar los trámites de la Administración Departamental de conformidad con los lineamientos del Departamento Administrativo de la Función Pública: a través de la reducción de costos, documentos, requisitos, tiempos, procesos, procedimientos y pasos; así mismo, generar esquemas no presenciales como el uso de correos electrónicos, internet y páginas web que signifiquen un menor esfuerzo para el usuario en su realización.</t>
  </si>
  <si>
    <r>
      <t xml:space="preserve">Se han realizado tres procesos  de seguimiento  al cumplimiento de la política de la Ley de Transparencia a través de la página web, por medio  de asistencias técnicas durante los trimestre correspondientes,  a las diferentes secretarias de despacho, con el objetivo acatar las  disposiciones legales.
</t>
    </r>
    <r>
      <rPr>
        <b/>
        <sz val="11"/>
        <rFont val="Arial"/>
        <family val="2"/>
      </rPr>
      <t>EVIDENCIA 2.</t>
    </r>
    <r>
      <rPr>
        <sz val="11"/>
        <rFont val="Arial"/>
        <family val="2"/>
      </rPr>
      <t xml:space="preserve">                                                                                                                                                     </t>
    </r>
    <r>
      <rPr>
        <b/>
        <sz val="11"/>
        <rFont val="Arial"/>
        <family val="2"/>
      </rPr>
      <t>Actas de asistencia técnica - enero a mayo</t>
    </r>
    <r>
      <rPr>
        <sz val="11"/>
        <rFont val="Arial"/>
        <family val="2"/>
      </rPr>
      <t xml:space="preserve"> https://drive.google.com/drive/folders/1r_cIxTBj6MfWW5P1P38D0LcDiyfM40r1?usp=sharing   
</t>
    </r>
    <r>
      <rPr>
        <b/>
        <sz val="11"/>
        <rFont val="Arial"/>
        <family val="2"/>
      </rPr>
      <t xml:space="preserve">Actas de asistencia técnica junio - septiembre </t>
    </r>
    <r>
      <rPr>
        <sz val="11"/>
        <rFont val="Arial"/>
        <family val="2"/>
      </rPr>
      <t xml:space="preserve">https://drive.google.com/drive/folders/1T4Arf_PpyfJEnwPu9JOliEdXFGHIRV_b?usp=sharing                                      </t>
    </r>
    <r>
      <rPr>
        <b/>
        <sz val="11"/>
        <rFont val="Arial"/>
        <family val="2"/>
      </rPr>
      <t xml:space="preserve">Actas de asistencia técnica octubre - diciembre  </t>
    </r>
    <r>
      <rPr>
        <sz val="11"/>
        <rFont val="Arial"/>
        <family val="2"/>
      </rPr>
      <t xml:space="preserve">https://drive.google.com/drive/folders/1QSoLJRgaIyE0xumohdmnuJtaqsVS_H-Y?usp=share_link </t>
    </r>
  </si>
  <si>
    <t xml:space="preserve">Secretaría de Planeación  </t>
  </si>
  <si>
    <t>Documentos y/o registro que evidencian el cumplimiento.</t>
  </si>
  <si>
    <t>Seguimiento y evaluación  trimestral  de la política realizado</t>
  </si>
  <si>
    <t xml:space="preserve">Realizar el seguimiento y evaluación  trimestral  de la política de transparencia y acceso a la información pública </t>
  </si>
  <si>
    <t xml:space="preserve">Realizar seguimiento y evaluación  trimestral  de la  política de transparencia y acceso a la información pública  </t>
  </si>
  <si>
    <r>
      <rPr>
        <sz val="9"/>
        <color theme="1"/>
        <rFont val="Arial"/>
        <family val="2"/>
      </rPr>
      <t>Se han realizado cuatro procesos de seguimiento y evaluación al Plan de Desarrollo "TÚ Y YO SOMOS QUINDÍO" con corte al 31 de diciembre , correspondientes a: IV trimestre de 2021, I- II - III Trimestre de 2022,  los cuales se encuentran publicados en el micrositio web.  Se d</t>
    </r>
    <r>
      <rPr>
        <sz val="9"/>
        <rFont val="Arial"/>
        <family val="2"/>
      </rPr>
      <t>ebe señalar el que corresponda y descargar:</t>
    </r>
    <r>
      <rPr>
        <sz val="9"/>
        <color theme="1"/>
        <rFont val="Arial"/>
        <family val="2"/>
      </rPr>
      <t xml:space="preserve">
</t>
    </r>
    <r>
      <rPr>
        <b/>
        <sz val="9"/>
        <color theme="1"/>
        <rFont val="Arial"/>
        <family val="2"/>
      </rPr>
      <t xml:space="preserve"> Evidencia 1.                                                                                                                                                                                                               Plan Indicativo: </t>
    </r>
    <r>
      <rPr>
        <sz val="9"/>
        <color theme="1"/>
        <rFont val="Arial"/>
        <family val="2"/>
      </rPr>
      <t xml:space="preserve">https://www.quindio.gov.co/evaluacion-y-seguimiento-a-la-gestion-publica/segumiento-y-evaluacion-plan-indicativo
</t>
    </r>
    <r>
      <rPr>
        <b/>
        <sz val="9"/>
        <color theme="1"/>
        <rFont val="Arial"/>
        <family val="2"/>
      </rPr>
      <t>POAI:</t>
    </r>
    <r>
      <rPr>
        <sz val="9"/>
        <color theme="1"/>
        <rFont val="Arial"/>
        <family val="2"/>
      </rPr>
      <t xml:space="preserve"> https://www.quindio.gov.co/evaluacion-y-seguimiento-a-la-gestion-publica/seguimiento-y-evaluacion-plan-operativo-anual-de-inversion
</t>
    </r>
    <r>
      <rPr>
        <b/>
        <sz val="9"/>
        <color theme="1"/>
        <rFont val="Arial"/>
        <family val="2"/>
      </rPr>
      <t xml:space="preserve">Planes de acción: </t>
    </r>
    <r>
      <rPr>
        <sz val="9"/>
        <color theme="1"/>
        <rFont val="Arial"/>
        <family val="2"/>
      </rPr>
      <t xml:space="preserve">https://www.quindio.gov.co/evaluacion-y-seguimiento-a-la-gestion-publica/seguimiento-y-evaluacion-plan-de-accion
</t>
    </r>
    <r>
      <rPr>
        <sz val="11"/>
        <color theme="1"/>
        <rFont val="Arial"/>
        <family val="2"/>
      </rPr>
      <t xml:space="preserve">
</t>
    </r>
    <r>
      <rPr>
        <sz val="11"/>
        <rFont val="Arial"/>
        <family val="2"/>
      </rPr>
      <t xml:space="preserve">
</t>
    </r>
  </si>
  <si>
    <t>Documentos de seguimiento realizados y evidencia de publicación</t>
  </si>
  <si>
    <t xml:space="preserve">Informes de seguimiento realizados y publicados </t>
  </si>
  <si>
    <t>Realizar y publicar informes trimestrales  de seguimiento y evaluación al Plan de Desarrollo para consulta de la ciudadanía</t>
  </si>
  <si>
    <t>Realizar y publicar en la página web los informes  trimestrales  de seguimiento y evaluación al Plan de Desarrollo para consulta ciudadana.</t>
  </si>
  <si>
    <t xml:space="preserve">Acompañar  a las personas con discapacidad auditiva a traves del apoyo en diferentes eventos y/o actividades de la administracion departamental, mediante el servicio de interprete en lengua de señas. </t>
  </si>
  <si>
    <t xml:space="preserve">Acompañar los eventos y/o actividades por año de la administracion departamental, con el uso del servicio de interprete en lengua de señas. </t>
  </si>
  <si>
    <t xml:space="preserve">Nº de actividades desarrolladas </t>
  </si>
  <si>
    <t>Actas de supervision e informes del interprete</t>
  </si>
  <si>
    <t>Secretaría de Familia</t>
  </si>
  <si>
    <t xml:space="preserve">Desde el proyecto TU Y YO JUNTOS EN LA INCLUSION, se viene prestando el servicio de interprete de lenguas de señas colombianas a través de la modalidad de contrato por prestación de Servicios No. 2188 de 2023, para los diferentes eventos, actividades y/o poblaciones que lo requieran, la cual se encuentra establecida en la actividad de seguimiento e implementacion de la politica publica de discapacidad (Capacidad sin limites ) del departamento del Quindio. Proyecto 035. </t>
  </si>
  <si>
    <t>Recibir y dar respuesta a la población que se comunica en lenguas nativas a través de un enlace adscrito a la dirección de poblaciones responsable de realizar los acercamiento y los procesos con las diferentes comunidades indígenas en conjunto con el referente de cada comunidad</t>
  </si>
  <si>
    <t xml:space="preserve">Establecer un procedimiento  para recibir y dar respuesta a la población que se comunica en lenguas nativas. </t>
  </si>
  <si>
    <t xml:space="preserve">Procedimiento implementado, revisado y/o ajustado
</t>
  </si>
  <si>
    <t>Procedimiento revisado y/o ajustado
Actas de reunion y/o listados de asistencia</t>
  </si>
  <si>
    <t xml:space="preserve">Desde la Dirección de Poblaciones se cuenta con el Profesional Universitario, que desarrolla el rol de enlace con los diferentes cabildos y resguardos indígenas y ha elaborado los planes de Vida DANADRUA, EMBERA MIRAFLORES, IBANAJUARA Y EMBERA SALVADOR ALLENDE, los cuales dan cumplimiento a las tradiciones y lenguaje apropiado por estas comunidades respectivamente.  La suscripción de convenios se realiza con cada Cabildo y Resguardo Indígena y se apropia como vigencia futura en la Administración Departamental. </t>
  </si>
  <si>
    <t>Garantizar la atención a la población LGBTI y a la población sexualmente diversa.</t>
  </si>
  <si>
    <t>Establecer un procedimiento para recibir y dar respuesta a la población LGBTI- población sexualmente diversa.</t>
  </si>
  <si>
    <t>La Secretaria de Familia, cuenta con la oficina de la Mujer y la Equidad donde se encuentra el lider para la poblacion LGTBI, y a la fecha se han desarrollado las siguientes acciones: Para Implementar  la política  pública de diversidad sexual e identidad de género que conlleve a la implementación de  Estrategias de promoción de la garantía de derechos, se han realizado las siguientes acciones:Se adelanto propuesta de la estrategia "QUINDÍO DIVERSO", para dar cumplimiento a una meta dentro del plan de acción para la vigencia 2022.
- Se capacitó con enfoque diferencial y subdiferencial en el municipio de la Tebaida, a la policía cívica juvenil del municipio de La Tebaida, Orientadores de Instituciones Educativas del municipio de Calarcá, Policia Nacional en los municipios de Calarcá, Estación de Policía del Municipio de La Tebaida, Orientadores de las instituciones educativas del municipio de Calarcá, Funcionarios de la Alcaldía de Córdoba, Circasia y Filandia.
- Se socializo la Política Pública de diversidad sexual e identidad de género 2019-2029 "Quindío Diverso" realizando también entrega de folletos en los municipios de Calarcá, Circasia, Córdoba, instituto Buenavista, Quimbaya, Caimo Casa Club Coralin.</t>
  </si>
  <si>
    <t xml:space="preserve">Garantizar la atención integral  dirigida a los niños, niñas y adolescentes </t>
  </si>
  <si>
    <t xml:space="preserve">Establecer un procedimiento que garantice la atención integral  a los niños, niñas y adolescentes </t>
  </si>
  <si>
    <t>Procedimiento implementado, revisado y/o ajustado</t>
  </si>
  <si>
    <t>La Jefatura de Familia, en el proceso de implementación de la Política Pública de Primera Infancia, Infancia y Adolescencia, ha realizado las siguientes acciones:
4 mesas de participación de niños, niñas y adolescentes, 4 Consejos Departamentales de Política Social ordinarios y 1 extraordinario  y 6 Comités Departamentales e Interinstitucionales para la Primera Infancia, Infancia, Adolescencia y Familia.
 Así mismo, se realizó el seguimiento de la vigencia 2022 de la Política Pública; al igual que, se realizaron reuniones lideradas por la Dirección de Desarrollo Humano y Familia, con las diferentes Secretarías Departamentales para realizar seguimiento y acordar el cumplimiento de los indicadores de la Política Pública de Primera Infancia, Infancia y Adolescencia.
 También, se han realizado jornadas de trabajo en los municipios del Departamento del Quindío, con la finalidad de fortalecer las capacidades técnicas de los equipos de trabajo de las Administraciones Municipales, en el proceso de adopción, ajuste, implementación y seguimiento de la Política Pública de Primera Infancia, Infancia y Adolescencia; al igual que, se apoyó en la dinamización de los Consejos Municipales de Política Social, Mesas Municipales de Erradicación de Trabajo Infantil, y Mesas Municipales de Participación de Niños, Niñas y Adolescentes, de los diferentes municipios del Departamento del Quindío.
También, Se han realizado jornadas en prevención y erradicación de la explotación sexual, comercial de niños, niñas y adolescentes (ESCNNA), en los municipios del Departamento del Quindío; y talleres de fortalecimiento de los entornos de la infancia y adolescencia.
Igualmente, se ha realizado seguimiento a los convenios interadministrativos para la consolidación de la Red de Hogares de Paso de Niños, Niñas y Adolescentes en el Departamento del Quindío, los cuales operarán en los municipios de Circasia, Montenegro y Calarcá. 
Se adelanto la compra de la dotación para el hogar de emergencia de Niños, Niñas y Adolescentes en el municipio de Armenia y se entregó en comodato al municipio de Armenia. 
También, se llevó a cabo la conmemoración del mes de la niñez y la recreación 2022, según los lineamientos dados de la Brujula, en los diferentes municipios del Departamento.
Del mismo modo, se realizó el proceso de compra de elementos lúdicos y se realizo la entrega de mas de 30.000 elementos lúdicos a los niños, niñas y adolescentes pertenecientes a las poblaciones vulnerables del Departamento del Quindío.</t>
  </si>
  <si>
    <t>Garantizar  la  atención dirigida a personas en condicion de discapacidad .</t>
  </si>
  <si>
    <t>Establecer un procedimiento de atención dirigida a personas en condicion de discapacidad</t>
  </si>
  <si>
    <t xml:space="preserve">Se han atendido 125  personas con servicios integrales de atención.desde el Banco de ayudas técnicas con la entrega de 125 dispositivos técnicos NO POS a personas con discapacidad que cumplieron con los requisitos del decreto 678 del 2022 en los municipios del departamento del quindio  (sillas de ruedas, cojines y colchones antiescaras, sillas para baño, baston blanco (guia para ciegos). La Dirección Administrativa de Adulto Mayor y Discapacidad,  brindó a las personas con discapacidad mediante la implementación de la ESTRATEGIA DE REHABILITACIÓN BASADA EN LA COMUNIDAD RBC y la  atención con servicios integrales  en los 12 municipios del Quindío; así como tambien se realizaron visitas domiciliarias donde se llevó a cabo socialización de temas relacionados con prevención, detección, pautas de manejo de la discapacidad, y gestión para el acceso a servicios institucionales.        </t>
  </si>
  <si>
    <t xml:space="preserve">Garantizar  la atención dirigida al adulto mayor </t>
  </si>
  <si>
    <t xml:space="preserve">Establecer un procedimiento de atención dirigida al adulto mayor </t>
  </si>
  <si>
    <t xml:space="preserve">La Dirección de Adulto Mayor y Discapacidad, con el fin de transferir recursos de la estampilla Departamental para el bienestar del adulto mayor, que promuevan los servicios integrales, desarrollo las siguientes acciones:
Se realizaron nueve giros de transferencia del recurso por concepto de la estampilla departamental a través de los siguientes actos administrativos:                                                                                                                                                                                                                          Decretos No. 809, 839, 936, 937, 946, 963, 964, 965, 966, 967.                                                                                                                      </t>
  </si>
  <si>
    <t xml:space="preserve">Informe de Visita técnica Con Diagnostco elaborado </t>
  </si>
  <si>
    <t>$ 48.255.000</t>
  </si>
  <si>
    <t>$58.398.000</t>
  </si>
  <si>
    <t xml:space="preserve">Secretaría Administrativa  - Secretaría de Aguas e Infraestructura </t>
  </si>
  <si>
    <r>
      <t xml:space="preserve">Para dar cumplimiento a esta meta, se realizaron las siguientes adecuaciones: Gestión documental, pasaportes y el Centro de Convenciones. </t>
    </r>
    <r>
      <rPr>
        <b/>
        <sz val="11"/>
        <color theme="1"/>
        <rFont val="Calibri"/>
        <family val="2"/>
        <scheme val="minor"/>
      </rPr>
      <t>Evidencia 2</t>
    </r>
  </si>
  <si>
    <t>Modulos diseñados, señalizados y adecuados.</t>
  </si>
  <si>
    <t xml:space="preserve"> Registro Fotograficos de los modulos diseñados, señalizados y adecuados.</t>
  </si>
  <si>
    <r>
      <t>Esta meta se cumplió al 100%, con el diseño de módulos en la oficina de pasaportes.</t>
    </r>
    <r>
      <rPr>
        <b/>
        <sz val="11"/>
        <color rgb="FF000000"/>
        <rFont val="Calibri"/>
        <family val="2"/>
        <scheme val="minor"/>
      </rPr>
      <t xml:space="preserve"> Evidencia 3.</t>
    </r>
    <r>
      <rPr>
        <sz val="11"/>
        <color rgb="FF000000"/>
        <rFont val="Calibri"/>
        <family val="2"/>
        <scheme val="minor"/>
      </rPr>
      <t xml:space="preserve">
</t>
    </r>
  </si>
  <si>
    <r>
      <t>Para dar cumplimiento a esta meta, se realizaron los siguientes autodiagnósticos:</t>
    </r>
    <r>
      <rPr>
        <b/>
        <sz val="11"/>
        <color theme="1"/>
        <rFont val="Calibri"/>
        <family val="2"/>
        <scheme val="minor"/>
      </rPr>
      <t xml:space="preserve">
</t>
    </r>
    <r>
      <rPr>
        <sz val="11"/>
        <color theme="1"/>
        <rFont val="Calibri"/>
        <family val="2"/>
        <scheme val="minor"/>
      </rPr>
      <t xml:space="preserve">
EL EDIFICIO PÚBLICO RODRIGO GÓMEZ JARAMILLO (SISTEMA DEPARTAMENTAL DE SERVICIO A LA CIUDADANIA)</t>
    </r>
    <r>
      <rPr>
        <b/>
        <sz val="11"/>
        <color theme="1"/>
        <rFont val="Calibri"/>
        <family val="2"/>
        <scheme val="minor"/>
      </rPr>
      <t xml:space="preserve"> Evidencia 1.</t>
    </r>
    <r>
      <rPr>
        <sz val="11"/>
        <color theme="1"/>
        <rFont val="Calibri"/>
        <family val="2"/>
        <scheme val="minor"/>
      </rPr>
      <t xml:space="preserve">
EDIFICIO PÚBLICO EN EL PUNTO DE ATENCIÓN AL CIUDADANO DE PASAPORTES DEL CENTRO ADMINISTRATIVO DEPARTAMENTAL DE ARMENIA
EL EDIFICIO PÚBLICO DEL CENTRO ADMINISTRATIVO DEPARTAMENTAL PUNTO DE ATENCIÓN AL CIUDADANO DE GESTIÓN DOCUMENTAL
COMO ESTA META SE CUMPLIÓ EN EL 2021. NO SE REALIZÁ EN EL 2022</t>
    </r>
  </si>
  <si>
    <t xml:space="preserve"> Fortalecer  las organizaciones de  productores, mediante acciones de capacitación, acompañamiento, asesoría y seguimiento,  para el fomento de la cultura de la asociatividad</t>
  </si>
  <si>
    <t>Brindar capacitación, acompañamiento, asesoría y seguimiento a 30 asociaciones anuales para el fortalecimiento de la asociatividad.</t>
  </si>
  <si>
    <t>Asociaciones fortalecidas</t>
  </si>
  <si>
    <t>Actas de reunion y listados de asistencia</t>
  </si>
  <si>
    <t>Secretaría de Agricultura, desarrollo rural y medio ambiente</t>
  </si>
  <si>
    <r>
      <t xml:space="preserve">Para dar culplimiento a dicha meta, se adjuntan actas de reunión de las capacitaciones brindadas a las diferentes asociaciones. </t>
    </r>
    <r>
      <rPr>
        <b/>
        <sz val="11"/>
        <color theme="1"/>
        <rFont val="Calibri"/>
        <family val="2"/>
        <scheme val="minor"/>
      </rPr>
      <t>Evidencia 1.</t>
    </r>
  </si>
  <si>
    <t xml:space="preserve">Publicar en la página web del  informe de auditoría fiscal, dando la posibilidad a los ciudadanos que participen  frente a dichos procesos. </t>
  </si>
  <si>
    <t>Publicar en la página web del  informe de auditoría fiscal,   dando la posibilidad a los ciudadanos que  participen  frente a dichos procesos.</t>
  </si>
  <si>
    <t>Informe de auditoría fiscal,   publicado en la página web</t>
  </si>
  <si>
    <t xml:space="preserve"> Registros  de  informes publicados </t>
  </si>
  <si>
    <t>Secretaría de Hacienda</t>
  </si>
  <si>
    <r>
      <t>Se da cumplimiento a esta meta al 100% por medio de los informes presupuestales publicados en la página web</t>
    </r>
    <r>
      <rPr>
        <b/>
        <sz val="11"/>
        <color theme="1"/>
        <rFont val="Calibri"/>
        <family val="2"/>
        <scheme val="minor"/>
      </rPr>
      <t>. Evidencia1</t>
    </r>
    <r>
      <rPr>
        <sz val="11"/>
        <color theme="1"/>
        <rFont val="Calibri"/>
        <family val="2"/>
        <scheme val="minor"/>
      </rPr>
      <t>. https://www.quindio.gov.co/informes-presupuestales/informes-presupuestales-ano-2022</t>
    </r>
  </si>
  <si>
    <t>Brindar la información necesaria al contribuyente en temas de impuestos de  la gobernacion del Quindio</t>
  </si>
  <si>
    <t>Brindar la información oportuna   al contribuyente en materia de  impuestos (impuesto vehicular, impuesto al registro, impuesto al consumo y fiscalizacion .</t>
  </si>
  <si>
    <t xml:space="preserve">N         de contribuyentes asesorados </t>
  </si>
  <si>
    <t>Informe de recaudo en donde se evidencia la gestión realizada en atención a las diferentes solicitudes realizadas por los contribuyentes en términos de contestación de derechos de petición, tutelas, atención al usuario, recepción de llamadas, registro de llamadas realizadas  y  correos electrónicos.    De igual manera el registro de cobros  persuasivos, seguimiento a embargos, órdenes de desembargo, atención de solicitudes de prescripción y acuerdos de pago.  Atención al usuario en cuanto a registro. Informe VUR cuarto trimestre 2022.</t>
  </si>
  <si>
    <r>
      <t xml:space="preserve">Se cumplió la meta por medio de las atenciones realizadas de manera virtual y presencial. </t>
    </r>
    <r>
      <rPr>
        <b/>
        <sz val="11"/>
        <color theme="1"/>
        <rFont val="Calibri"/>
        <family val="2"/>
        <scheme val="minor"/>
      </rPr>
      <t>Evidencia 2.</t>
    </r>
    <r>
      <rPr>
        <sz val="11"/>
        <color theme="1"/>
        <rFont val="Calibri"/>
        <family val="2"/>
        <scheme val="minor"/>
      </rPr>
      <t xml:space="preserve"> </t>
    </r>
  </si>
  <si>
    <t>Fomentar la cultura de pago,  a traves de campañas institucionales.</t>
  </si>
  <si>
    <t>Realizar dos  campañas para fomentar la cultura de pago en los contribuyentes</t>
  </si>
  <si>
    <t>Nº de campañas realizadas</t>
  </si>
  <si>
    <t xml:space="preserve">Registro fotografico de las 3 campañas realizadas  para  fomentar la cultura de pago ,  hasta el mes de Agosto de 2022 . Cronograma Divulgación Calendario tributario. </t>
  </si>
  <si>
    <r>
      <t xml:space="preserve">Por medio de las siguientes campañas, se dio cumplimiento a dicha meta. </t>
    </r>
    <r>
      <rPr>
        <b/>
        <sz val="11"/>
        <color theme="1"/>
        <rFont val="Calibri"/>
        <family val="2"/>
        <scheme val="minor"/>
      </rPr>
      <t>Evidencia 3.</t>
    </r>
  </si>
  <si>
    <t xml:space="preserve">Porcentaje de recaudo virtual del ISVA </t>
  </si>
  <si>
    <t>Porcentaje de recaudo virtual ISVA</t>
  </si>
  <si>
    <t>Plataforma virtual PSE</t>
  </si>
  <si>
    <r>
      <t xml:space="preserve">Esta meta fue cumplida la 100% por medio del recuado del ISVA. </t>
    </r>
    <r>
      <rPr>
        <b/>
        <sz val="11"/>
        <color theme="1"/>
        <rFont val="Calibri"/>
        <family val="2"/>
        <scheme val="minor"/>
      </rPr>
      <t>Evidencia 4.</t>
    </r>
  </si>
  <si>
    <t>Uso Intensivo de Tecnologías de la Información y Comunicación TICs</t>
  </si>
  <si>
    <t xml:space="preserve">Cuantificar el número y tipo de trámites realizados a traves de la página web,  para determinar la demanda de los mismos por parte de la ciudadania  </t>
  </si>
  <si>
    <t xml:space="preserve">Cuantificar el número y tipo de trámites realizados a traves de la página web, realizados por los usuarios registrados. para determinar  la demanda de los mismos por parte de la ciudadania  </t>
  </si>
  <si>
    <t xml:space="preserve">Nº de usuarios registrados
Nº de tramites realizados
</t>
  </si>
  <si>
    <t>Docuementos que acrediten el numero y tipo de tramites demandados a través de la página web</t>
  </si>
  <si>
    <t xml:space="preserve"> </t>
  </si>
  <si>
    <t>FUENTE DE INFORMACION. Direccion Financiera, PCT</t>
  </si>
  <si>
    <t>DANIELA ALVIS</t>
  </si>
  <si>
    <t>Director Tributario</t>
  </si>
  <si>
    <t>SANDRA ARIAS</t>
  </si>
  <si>
    <t>Contratista</t>
  </si>
  <si>
    <t>Elaborar informes  trimestrales de seguimiento y evaluación de las  Peticiones Quejas y Reclamos PQR que involucra  un análisis desde su recepción hasta  su respuesta (Registro de  los PQRS presentados, tiempo de respuesta,  número de solicitudes  de información con respuesta negativa, recomendaciones de la entidad sobre los trámites y servicios con mayor número de quejas y reclamos, recomendaciones de los particulares dirigidas a: mejorar el servicio que preste la entidad,  incentivar la participación en la gestión pública y racionalizar el empleo de los recursos disponibles etc.).</t>
  </si>
  <si>
    <t>Elaborar informes  trimestrales de seguimiento y evaluación de Peticiones Quejas y Reclamos PQR con su correspondiente publicación  en la página web, con el proposito de  mejorar el servicio que presta la entidad,  incentivar la participación en la gestión pública y racionalizar el empleo de los recursos disponibles</t>
  </si>
  <si>
    <t>Informes  trimestrales de seguimiento y evaluación elaborados y publicados en la página web</t>
  </si>
  <si>
    <t xml:space="preserve">Documentos de los informes elaborados. </t>
  </si>
  <si>
    <t>Secretaria Administrativa (Gestión Documental)</t>
  </si>
  <si>
    <r>
      <t xml:space="preserve">Esta meta se cumplió en un 100%, ya que los informes están publicados en la página web. </t>
    </r>
    <r>
      <rPr>
        <b/>
        <sz val="11"/>
        <color theme="1"/>
        <rFont val="Calibri"/>
        <family val="2"/>
        <scheme val="minor"/>
      </rPr>
      <t>Evidencia 1.</t>
    </r>
    <r>
      <rPr>
        <sz val="11"/>
        <color theme="1"/>
        <rFont val="Calibri"/>
        <family val="2"/>
        <scheme val="minor"/>
      </rPr>
      <t xml:space="preserve"> </t>
    </r>
    <r>
      <rPr>
        <sz val="11"/>
        <color theme="4" tint="-0.249977111117893"/>
        <rFont val="Calibri"/>
        <family val="2"/>
        <scheme val="minor"/>
      </rPr>
      <t>https://www.quindio.gov.co/index.php?option=com_content&amp;view=article&amp;id=26012:informes-de-pqrsd&amp;catid=2</t>
    </r>
  </si>
  <si>
    <t>Expedir los actos administrativos de desestimiento tácito de una petición, el cual quedarà normado en el Reglamento interno para las Peticiones Quejas y Reclamos de conformidad con los fundamentos de orden legal.</t>
  </si>
  <si>
    <t xml:space="preserve">Expedir el 100% de los actos administrativos en caso de desestimiento tácito de una petición.   </t>
  </si>
  <si>
    <t>Actos administrativos  de  desestimiento tácito de peticiones  expedidos.</t>
  </si>
  <si>
    <r>
      <t xml:space="preserve">Este proceso está reglamentado a través del manual PQRS y en la vigencia 2022 la entidad no registra desestimientos tácitos. </t>
    </r>
    <r>
      <rPr>
        <b/>
        <sz val="11"/>
        <rFont val="Calibri"/>
        <family val="2"/>
        <scheme val="minor"/>
      </rPr>
      <t>Evidencia 2 .</t>
    </r>
    <r>
      <rPr>
        <sz val="11"/>
        <rFont val="Calibri"/>
        <family val="2"/>
        <scheme val="minor"/>
      </rPr>
      <t>Se anexa manual PQRSD</t>
    </r>
  </si>
  <si>
    <t>Implementar el enfoque diferencial de acceso a la informacion de la Procuraduria General e la Nacion</t>
  </si>
  <si>
    <t xml:space="preserve">Diseñar la estrategia para el enfoque diferencial de acceso en la oficina de atencion al ciudadano de acuerdo a la Guia de la Procuraduria General de la Nacion </t>
  </si>
  <si>
    <t>Estrategia diseñada</t>
  </si>
  <si>
    <t>Documento de estrategia</t>
  </si>
  <si>
    <r>
      <t xml:space="preserve">Se implementaron, el manual "Estrategia de Lenjuaje Claro" y el "Manual y Protocolos de Servicio a la Ciudadanía". </t>
    </r>
    <r>
      <rPr>
        <b/>
        <sz val="11"/>
        <color theme="1"/>
        <rFont val="Calibri"/>
        <family val="2"/>
        <scheme val="minor"/>
      </rPr>
      <t>Evidencia 3.</t>
    </r>
    <r>
      <rPr>
        <sz val="11"/>
        <color theme="1"/>
        <rFont val="Calibri"/>
        <family val="2"/>
        <scheme val="minor"/>
      </rPr>
      <t xml:space="preserve"> Se anexan manuales.</t>
    </r>
  </si>
  <si>
    <t xml:space="preserve">Reglamentar  el precio de la expedición de copias que sean solicitadas a la Administración Departamental, basados en artículo 29 de la Ley 1755 de 2015, el principio de gratuidad y el Decreto Nacional 103 de 2015. </t>
  </si>
  <si>
    <t>Reglamentar  el precio de la expedición de copias que sean solicitadas a la Administración Departamental.</t>
  </si>
  <si>
    <t>Reglamento elaborado  e implementado.</t>
  </si>
  <si>
    <t>Acto administrativo elaborado y  publicado en pagina web</t>
  </si>
  <si>
    <r>
      <t xml:space="preserve">Esta meta se cumplió al 100 mediante circular S.A.60.07.01-00441 DE MAYO 02 DE 2022. </t>
    </r>
    <r>
      <rPr>
        <b/>
        <sz val="11"/>
        <color theme="1"/>
        <rFont val="Calibri"/>
        <family val="2"/>
        <scheme val="minor"/>
      </rPr>
      <t>Evidencia 4.</t>
    </r>
    <r>
      <rPr>
        <sz val="11"/>
        <color theme="1"/>
        <rFont val="Calibri"/>
        <family val="2"/>
        <scheme val="minor"/>
      </rPr>
      <t xml:space="preserve"> Se anexa documento.</t>
    </r>
  </si>
  <si>
    <t>Secretaría Administrativa  - Secretaría de Tecnologías de la Información y Comunicaciónes</t>
  </si>
  <si>
    <r>
      <t xml:space="preserve">Meta al 100%. </t>
    </r>
    <r>
      <rPr>
        <b/>
        <sz val="11"/>
        <rFont val="Calibri"/>
        <family val="2"/>
        <scheme val="minor"/>
      </rPr>
      <t xml:space="preserve">Evidencia 5. </t>
    </r>
    <r>
      <rPr>
        <sz val="11"/>
        <color theme="4" tint="-0.249977111117893"/>
        <rFont val="Calibri"/>
        <family val="2"/>
        <scheme val="minor"/>
      </rPr>
      <t>https://www.quindio.gov.co/atencion-a-la-ciudadania/carta-del-trato-digno</t>
    </r>
  </si>
  <si>
    <r>
      <t>Realizar Ferias de Atención al Ciudadano, estrategia que permitirá acercar las entidades de orden Nacional, Departamental y Municipal a los ciudadanos y facilitar el acceso a la información.</t>
    </r>
    <r>
      <rPr>
        <sz val="9"/>
        <color rgb="FF333333"/>
        <rFont val="Arial"/>
        <family val="2"/>
      </rPr>
      <t xml:space="preserve"> </t>
    </r>
  </si>
  <si>
    <r>
      <t>Realizar</t>
    </r>
    <r>
      <rPr>
        <sz val="9"/>
        <color rgb="FFFF0000"/>
        <rFont val="Arial"/>
        <family val="2"/>
      </rPr>
      <t xml:space="preserve"> </t>
    </r>
    <r>
      <rPr>
        <sz val="9"/>
        <color rgb="FF000000"/>
        <rFont val="Arial"/>
        <family val="2"/>
      </rPr>
      <t>una (1)</t>
    </r>
    <r>
      <rPr>
        <sz val="9"/>
        <color rgb="FFFF0000"/>
        <rFont val="Arial"/>
        <family val="2"/>
      </rPr>
      <t xml:space="preserve"> </t>
    </r>
    <r>
      <rPr>
        <sz val="9"/>
        <color rgb="FF000000"/>
        <rFont val="Arial"/>
        <family val="2"/>
      </rPr>
      <t xml:space="preserve">Feria de Atención al Ciudadano anual con el fin acercar las entidades de orden Nacional, Departamental y Municipal a los ciudadanos y facilitar el acceso a la información. </t>
    </r>
  </si>
  <si>
    <t>Feria realizada</t>
  </si>
  <si>
    <t>Listados de asistencia y registro fotografico</t>
  </si>
  <si>
    <t>Secretaría Administrativa - Secretarias Sectoriales</t>
  </si>
  <si>
    <r>
      <t xml:space="preserve">Esta meta se realizó en su 100%. </t>
    </r>
    <r>
      <rPr>
        <b/>
        <sz val="11"/>
        <color theme="1"/>
        <rFont val="Calibri"/>
        <family val="2"/>
        <scheme val="minor"/>
      </rPr>
      <t xml:space="preserve">Evidencia 6. </t>
    </r>
    <r>
      <rPr>
        <sz val="11"/>
        <color theme="1"/>
        <rFont val="Calibri"/>
        <family val="2"/>
        <scheme val="minor"/>
      </rPr>
      <t xml:space="preserve">Se anexan registros fotográficos. </t>
    </r>
  </si>
  <si>
    <r>
      <t xml:space="preserve">Esta meta se cumplió a más del 100% con 3 autodiagnósticos que realizó la Secretaría de Aguas e Infraestructura. </t>
    </r>
    <r>
      <rPr>
        <b/>
        <sz val="11"/>
        <color theme="1"/>
        <rFont val="Calibri"/>
        <family val="2"/>
        <scheme val="minor"/>
      </rPr>
      <t>Evidencia 7.</t>
    </r>
    <r>
      <rPr>
        <sz val="11"/>
        <color theme="1"/>
        <rFont val="Calibri"/>
        <family val="2"/>
        <scheme val="minor"/>
      </rPr>
      <t xml:space="preserve"> Se anexan documentos.</t>
    </r>
  </si>
  <si>
    <r>
      <t xml:space="preserve">Esta meta se cumplió al 100% a través de la Secretaría de Aguas e Infraestructura. </t>
    </r>
    <r>
      <rPr>
        <b/>
        <sz val="11"/>
        <color theme="1"/>
        <rFont val="Calibri"/>
        <family val="2"/>
        <scheme val="minor"/>
      </rPr>
      <t>Evidencia 8.</t>
    </r>
    <r>
      <rPr>
        <sz val="11"/>
        <color theme="1"/>
        <rFont val="Calibri"/>
        <family val="2"/>
        <scheme val="minor"/>
      </rPr>
      <t xml:space="preserve"> Se anexa informe y registros forográficos.</t>
    </r>
  </si>
  <si>
    <r>
      <t xml:space="preserve">Se realizó un diseño en la Sección de Pasaportes. </t>
    </r>
    <r>
      <rPr>
        <b/>
        <sz val="11"/>
        <color theme="1"/>
        <rFont val="Calibri"/>
        <family val="2"/>
        <scheme val="minor"/>
      </rPr>
      <t>Evidencia 9.</t>
    </r>
    <r>
      <rPr>
        <sz val="11"/>
        <color theme="1"/>
        <rFont val="Calibri"/>
        <family val="2"/>
        <scheme val="minor"/>
      </rPr>
      <t xml:space="preserve">  Se anexan informe y registros fogtográficos.</t>
    </r>
  </si>
  <si>
    <t xml:space="preserve">Registro fotografico de los pendones ubicados a la entrada de edificio de la Administración Departamental y Sede de Atención al Servicio al Ciudadano  </t>
  </si>
  <si>
    <r>
      <t xml:space="preserve">La meta se cumplió al 100%. </t>
    </r>
    <r>
      <rPr>
        <b/>
        <sz val="11"/>
        <color theme="1"/>
        <rFont val="Calibri"/>
        <family val="2"/>
        <scheme val="minor"/>
      </rPr>
      <t>Evidencia 10.</t>
    </r>
    <r>
      <rPr>
        <sz val="11"/>
        <color theme="1"/>
        <rFont val="Calibri"/>
        <family val="2"/>
        <scheme val="minor"/>
      </rPr>
      <t xml:space="preserve"> Se anexan registros fotográficos.</t>
    </r>
  </si>
  <si>
    <r>
      <t xml:space="preserve">Videos informativos en la oficina de Atención Ciudadana y en la entrada de la Gobernación. </t>
    </r>
    <r>
      <rPr>
        <b/>
        <sz val="11"/>
        <color theme="1"/>
        <rFont val="Calibri"/>
        <family val="2"/>
        <scheme val="minor"/>
      </rPr>
      <t>Evidencia 11</t>
    </r>
    <r>
      <rPr>
        <sz val="11"/>
        <color theme="1"/>
        <rFont val="Calibri"/>
        <family val="2"/>
        <scheme val="minor"/>
      </rPr>
      <t>. Se anexan registros fotográficos.</t>
    </r>
  </si>
  <si>
    <r>
      <t xml:space="preserve">Meta al 100%. </t>
    </r>
    <r>
      <rPr>
        <b/>
        <sz val="11"/>
        <color theme="1"/>
        <rFont val="Calibri"/>
        <family val="2"/>
        <scheme val="minor"/>
      </rPr>
      <t>Evidencia 12.</t>
    </r>
    <r>
      <rPr>
        <sz val="11"/>
        <color theme="1"/>
        <rFont val="Calibri"/>
        <family val="2"/>
        <scheme val="minor"/>
      </rPr>
      <t xml:space="preserve"> Se anexan formatos.</t>
    </r>
  </si>
  <si>
    <t xml:space="preserve">Realizar capacitaciones de Atención al Ciudadano socializando los protocolos  en las diferentes Secretarías de Despacho  de la Gobernación del Quindío. </t>
  </si>
  <si>
    <t>Realizar capacitaciones de Atención al Ciudadano  a las 17  Secretarías de Despacho de la Gobernación del Quindío.</t>
  </si>
  <si>
    <t xml:space="preserve">Secretarías de Despacho  con procesos de capacitación en Atención al Ciudadano 
</t>
  </si>
  <si>
    <t xml:space="preserve">Secretaría Administrativa- Dirección de Talento Humano          </t>
  </si>
  <si>
    <r>
      <t xml:space="preserve">Meta al 100%. </t>
    </r>
    <r>
      <rPr>
        <b/>
        <sz val="11"/>
        <color theme="1"/>
        <rFont val="Calibri"/>
        <family val="2"/>
        <scheme val="minor"/>
      </rPr>
      <t>Evidencia 13.</t>
    </r>
    <r>
      <rPr>
        <sz val="11"/>
        <color theme="1"/>
        <rFont val="Calibri"/>
        <family val="2"/>
        <scheme val="minor"/>
      </rPr>
      <t xml:space="preserve"> Se anexan documentos capacitaciones.</t>
    </r>
  </si>
  <si>
    <t xml:space="preserve">Establecer una estrategia de incentivos no monetarios a travès de  acto admnistrativo,  con el proposito de  destacar el desempeño de los servidores en relación al servicio prestado al ciudadano, como mecanismo para mejorar la prestación del servicio. </t>
  </si>
  <si>
    <t>Establecer una estrategia de incentivos no monetarios a través de un acto administrativo, para destacar el desempeño de los servidores en relación al servicio prestado al ciudadano.</t>
  </si>
  <si>
    <t xml:space="preserve">Estrategia de incentivos no monetarios implementada. </t>
  </si>
  <si>
    <t xml:space="preserve">Documento que soporte  el  sistema de incentivos implementado </t>
  </si>
  <si>
    <r>
      <t xml:space="preserve">Esta meta se cumplió al 100% y se reglamentó por medio de la Resolución N° 08301 de Noviembre de 2022. </t>
    </r>
    <r>
      <rPr>
        <b/>
        <sz val="11"/>
        <color theme="1"/>
        <rFont val="Calibri"/>
        <family val="2"/>
        <scheme val="minor"/>
      </rPr>
      <t>Evidencia 14</t>
    </r>
    <r>
      <rPr>
        <sz val="11"/>
        <color theme="1"/>
        <rFont val="Calibri"/>
        <family val="2"/>
        <scheme val="minor"/>
      </rPr>
      <t>. Se anexa documento.</t>
    </r>
  </si>
  <si>
    <t>Elaborar e implementar un plan de entrenamiento en las labores de Servicio al Ciudadano, que permita a los servidores públicos que desempeñan este rol prestar una atención efectiva al ciudadano, haciendo uso adecuado de los sistemas, formatos, plataformas y procedimientos dispuestos por la entidad.</t>
  </si>
  <si>
    <t>Elaborar e implementar un plan de entrenamiento en las labores de Servicio al Ciudadano</t>
  </si>
  <si>
    <t>Plan de entrenamiento elaborado e implementado</t>
  </si>
  <si>
    <t>Plan de entrenamiento</t>
  </si>
  <si>
    <r>
      <t xml:space="preserve">La entidad cumple con esta meta. </t>
    </r>
    <r>
      <rPr>
        <b/>
        <sz val="11"/>
        <color theme="1"/>
        <rFont val="Calibri"/>
        <family val="2"/>
        <scheme val="minor"/>
      </rPr>
      <t>Evidencia 15.</t>
    </r>
    <r>
      <rPr>
        <sz val="11"/>
        <color theme="1"/>
        <rFont val="Calibri"/>
        <family val="2"/>
        <scheme val="minor"/>
      </rPr>
      <t xml:space="preserve"> Se anexa manual y documento Jornada Inducción y Reinducción 2022.</t>
    </r>
  </si>
  <si>
    <t>Crear e implementar una herramienta que permita medir el nivel de satisfacción de usuario frete al servicio prestado (diferentes a la evaluación de desempeño).</t>
  </si>
  <si>
    <t>Elaborar una  herramienta que permita medir el desempeño de los servidores públicos que atienden ciudadanos a través de  diferentes canales.</t>
  </si>
  <si>
    <t>Heramienta implementada</t>
  </si>
  <si>
    <t>Seguimientos realizados</t>
  </si>
  <si>
    <r>
      <t xml:space="preserve">Se cumplió la meta al 100% por medio de la encuesta de satisfacción. </t>
    </r>
    <r>
      <rPr>
        <b/>
        <sz val="11"/>
        <color theme="1"/>
        <rFont val="Calibri"/>
        <family val="2"/>
        <scheme val="minor"/>
      </rPr>
      <t>Evidencia 16</t>
    </r>
    <r>
      <rPr>
        <sz val="11"/>
        <color theme="1"/>
        <rFont val="Calibri"/>
        <family val="2"/>
        <scheme val="minor"/>
      </rPr>
      <t>. https://www.quindio.gov.co/modelo-integrado-de-planeacion/encuesta-de-satisfaccion</t>
    </r>
  </si>
  <si>
    <t>Socializar el Reglamento Interno para las Peticiones Quejas y Reglamos PQR que contenga: Objetivo. alcance, marco,  legal,   términos de respuesta, presentación y radicación de peticiones, canales de atención, mecanismos de seguimiento y evauación  etc. Departamental</t>
  </si>
  <si>
    <t xml:space="preserve">Socializar el Reglamento Interno para las Peticiones Quejas y Reglamos PQR, a los funcionarios y contratistas de las 17 Secretarias de la Administración Departamental </t>
  </si>
  <si>
    <t>Reglamento interno para las Peticiones Quejas y Reglamos PQR   socializado</t>
  </si>
  <si>
    <t xml:space="preserve">Documentos y registros que evidencian la socializacion </t>
  </si>
  <si>
    <r>
      <t xml:space="preserve">Meta al 100%. </t>
    </r>
    <r>
      <rPr>
        <b/>
        <sz val="11"/>
        <color theme="1"/>
        <rFont val="Calibri"/>
        <family val="2"/>
        <scheme val="minor"/>
      </rPr>
      <t>Evidencia 17.</t>
    </r>
    <r>
      <rPr>
        <sz val="11"/>
        <color theme="1"/>
        <rFont val="Calibri"/>
        <family val="2"/>
        <scheme val="minor"/>
      </rPr>
      <t xml:space="preserve"> Se anexa manual PQRSD.</t>
    </r>
  </si>
  <si>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</si>
  <si>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</si>
  <si>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 xml:space="preserve">Secretarias Sectoriales con funcionarios y contratistas  capacitados </t>
  </si>
  <si>
    <t>Actas, listado de asistencia</t>
  </si>
  <si>
    <r>
      <t xml:space="preserve">La entidad cumplió esta meta a través del manual PQRSD. </t>
    </r>
    <r>
      <rPr>
        <b/>
        <sz val="11"/>
        <color theme="1"/>
        <rFont val="Calibri"/>
        <family val="2"/>
        <scheme val="minor"/>
      </rPr>
      <t>Evidencia 18.</t>
    </r>
    <r>
      <rPr>
        <sz val="11"/>
        <color theme="1"/>
        <rFont val="Calibri"/>
        <family val="2"/>
        <scheme val="minor"/>
      </rPr>
      <t xml:space="preserve">  Se anexa documento.</t>
    </r>
  </si>
  <si>
    <t>Realizar ajuste  a la  ORDENANZA NÚMERO 001 “POR LA CUAL SE CREA EL SISTEMA DEPARTAMENTAL DE SERVICIO A LA CIUDADANÍA - SDSC Y SE ESTABLECEN LOS LINEAMIENTOS GENERALES PARA SU IMPLEMENTACIÓN", con  los últimos lineamientos normativos,   con el propósito  de  incrementar la confianza en el estado y mejorar la relación cotidiana entre la ciudadanía y la Administración.</t>
  </si>
  <si>
    <t>Realizar ajuste a la  ORDENANZA NÚMERO 001 “POR LA CUAL SE CREA EL SISTEMA DEPARTAMENTAL DE SERVICIO A LA CIUDADANÍA - SDSC Y SE ESTABLECEN LOS LINEAMIENTOS GENERALES PARA SU IMPLEMENTACIÓN", con el propósito  de  incrementar la confianza en el estado y mejorar la relación cotidiana entre la ciudadanía y la Administración.</t>
  </si>
  <si>
    <t>Ordenanza ajustada</t>
  </si>
  <si>
    <t xml:space="preserve"> Documento  de Ordenanza ajustada</t>
  </si>
  <si>
    <r>
      <t xml:space="preserve">La entidad cumplió la meta mediante la Ordenanza N° 03 del 1 de junio de 2021. </t>
    </r>
    <r>
      <rPr>
        <b/>
        <sz val="11"/>
        <color theme="1"/>
        <rFont val="Calibri"/>
        <family val="2"/>
        <scheme val="minor"/>
      </rPr>
      <t>Evidencia 19 .</t>
    </r>
    <r>
      <rPr>
        <sz val="11"/>
        <color theme="4" tint="-0.249977111117893"/>
        <rFont val="Calibri"/>
        <family val="2"/>
        <scheme val="minor"/>
      </rPr>
      <t>https://www.quindio.gov.co/normatividad/ordenanzas/ordenanzas-2021?start=15</t>
    </r>
  </si>
  <si>
    <t xml:space="preserve">Realizar seguimiento y evaluación  a la implementación del  Plan de Acción del Sistema Departamental de Servicio a  la Ciudadanía  SDSC,    con el fin de desarrollar  las actividades de manera planificada  que permitan generar impactos positivos en la  ciudadanía </t>
  </si>
  <si>
    <t xml:space="preserve">Realizar seguimiento y evaluación   trimestral a la implementación del  Plan de Acción del Sistema Departamental de Servicio a  la Ciudadanía  SDSC,    con el fin de desarrollar  las actividades de manera planificada  que permitan generar impactos positivos en la  ciudadanía </t>
  </si>
  <si>
    <t xml:space="preserve">Plan de Acción  con procesos de seguimiento y evaluación realizados </t>
  </si>
  <si>
    <t xml:space="preserve">Documento que acrediten los procesos de seguimiento y evaluación </t>
  </si>
  <si>
    <t>Secretaría Administrativa - Comisión Intersectorial  de Servicio a la  Ciudadanía - Secretarías Sectoriales</t>
  </si>
  <si>
    <r>
      <t xml:space="preserve">La meta se cumplió en un 100% incluyendo este 4° trimestre. </t>
    </r>
    <r>
      <rPr>
        <b/>
        <sz val="11"/>
        <color theme="1"/>
        <rFont val="Calibri"/>
        <family val="2"/>
        <scheme val="minor"/>
      </rPr>
      <t>Evidencia 20</t>
    </r>
    <r>
      <rPr>
        <sz val="11"/>
        <color theme="1"/>
        <rFont val="Calibri"/>
        <family val="2"/>
        <scheme val="minor"/>
      </rPr>
      <t xml:space="preserve"> https://www.quindio.gov.co/sistema-departamental-de-servicio-a-la-ciudadania/seguimiento-2022</t>
    </r>
  </si>
  <si>
    <t>Implementar la  Comisión Intersectorial de Servicio a la Ciudadanía, como instancia encargada de la coordinación y orientación de las políticas y actividades del Sistema Departamental del Servicio a la Ciudadanía.</t>
  </si>
  <si>
    <t>Implementar la  Comisión Intersectorial de Servicio a la Ciudadanía a través  de la realización  de dos reuniones  anuales, con el propósito de coordinar  y orientar   las políticas y actividades del Sistema Departamental del Servicio a la Ciudadanía.</t>
  </si>
  <si>
    <t>Reuniones  de la Comisión  Intersctorial del Servicio a la Ciudadanía realizadas</t>
  </si>
  <si>
    <t>Actas de reunión y listados de asistencia</t>
  </si>
  <si>
    <t>Secretaría Administrativa</t>
  </si>
  <si>
    <r>
      <t xml:space="preserve">La meta se cumplió en un 100%, ya que en diciembre se realizó la 2da reunión. </t>
    </r>
    <r>
      <rPr>
        <b/>
        <sz val="11"/>
        <color theme="1"/>
        <rFont val="Calibri"/>
        <family val="2"/>
        <scheme val="minor"/>
      </rPr>
      <t>Evidencia 21.</t>
    </r>
    <r>
      <rPr>
        <sz val="11"/>
        <color theme="1"/>
        <rFont val="Calibri"/>
        <family val="2"/>
        <scheme val="minor"/>
      </rPr>
      <t xml:space="preserve"> Se anexa documentos soporte.</t>
    </r>
  </si>
  <si>
    <t>Implementar una herramienta de Chat en Linea que permita dar respuesta oportuna.</t>
  </si>
  <si>
    <t>Contar con el personal idóneo y la heramienta establecida en el sistema de chat</t>
  </si>
  <si>
    <r>
      <t>Se cumple la meta por medio del correo electrónico contactenos@gobernacionquindio.gov.co</t>
    </r>
    <r>
      <rPr>
        <b/>
        <sz val="11"/>
        <color theme="1"/>
        <rFont val="Calibri"/>
        <family val="2"/>
        <scheme val="minor"/>
      </rPr>
      <t>. Evidencia 22</t>
    </r>
    <r>
      <rPr>
        <sz val="11"/>
        <color theme="1"/>
        <rFont val="Calibri"/>
        <family val="2"/>
        <scheme val="minor"/>
      </rPr>
      <t xml:space="preserve"> https://www.quindio.gov.co/</t>
    </r>
  </si>
  <si>
    <r>
      <t xml:space="preserve">Meta cumplida al 100%. </t>
    </r>
    <r>
      <rPr>
        <b/>
        <sz val="11"/>
        <color theme="1"/>
        <rFont val="Calibri"/>
        <family val="2"/>
        <scheme val="minor"/>
      </rPr>
      <t>Evidencia 23.https://www.quindio.gov.co/atencion-a-la-ciudadania/peticiones-quejas-reclamos-y-denuncias</t>
    </r>
  </si>
  <si>
    <t>Link en pagina web</t>
  </si>
  <si>
    <r>
      <t xml:space="preserve">Meta al 100%. </t>
    </r>
    <r>
      <rPr>
        <b/>
        <sz val="11"/>
        <rFont val="Calibri"/>
        <family val="2"/>
        <scheme val="minor"/>
      </rPr>
      <t xml:space="preserve">Evidencia 24. </t>
    </r>
    <r>
      <rPr>
        <sz val="11"/>
        <color theme="4" tint="-0.249977111117893"/>
        <rFont val="Calibri"/>
        <family val="2"/>
        <scheme val="minor"/>
      </rPr>
      <t>https://www.quindio.gov.co/atencion-a-la-ciudadania/carta-del-trato-digno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</si>
</sst>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 #,##0;[Red]\-&quot;$&quot;\ #,##0"/>
    <numFmt numFmtId="42" formatCode="_-&quot;$&quot;\ * #,##0_-;\-&quot;$&quot;\ * #,##0_-;_-&quot;$&quot;\ * &quot;-&quot;_-;_-@_-"/>
    <numFmt numFmtId="44" formatCode="_-&quot;$&quot;\ * #,##0.00_-;\-&quot;$&quot;\ * #,##0.00_-;_-&quot;$&quot;\ * &quot;-&quot;??_-;_-@_-"/>
    <numFmt numFmtId="164" formatCode="_(&quot;$&quot;\ * #,##0_);_(&quot;$&quot;\ * \(#,##0\);_(&quot;$&quot;\ * &quot;-&quot;_);_(@_)"/>
    <numFmt numFmtId="165" formatCode="_(&quot;$&quot;\ * #,##0.00_);_(&quot;$&quot;\ * \(#,##0.00\);_(&quot;$&quot;\ * &quot;-&quot;??_);_(@_)"/>
    <numFmt numFmtId="166" formatCode="_-&quot;$&quot;\ * #,##0_-;\-&quot;$&quot;\ * #,##0_-;_-&quot;$&quot;\ * &quot;-&quot;??_-;_-@_-"/>
    <numFmt numFmtId="167" formatCode="&quot;$&quot;\ #,##0_);[Red]\(&quot;$&quot;\ #,##0\)"/>
    <numFmt numFmtId="168" formatCode="#,##0_ ;\-#,##0\ "/>
    <numFmt numFmtId="169" formatCode="_(* #,##0.00_);_(* \(#,##0.00\);_(* &quot;-&quot;??_);_(@_)"/>
    <numFmt numFmtId="170" formatCode="0.0%"/>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Arial"/>
      <family val="2"/>
    </font>
    <font>
      <sz val="9"/>
      <color rgb="FF000000"/>
      <name val="Arial"/>
      <family val="2"/>
    </font>
    <font>
      <sz val="9"/>
      <name val="Arial"/>
      <family val="2"/>
    </font>
    <font>
      <sz val="11"/>
      <color rgb="FF000000"/>
      <name val="Calibri"/>
      <family val="2"/>
      <charset val="1"/>
    </font>
    <font>
      <b/>
      <sz val="9"/>
      <color indexed="81"/>
      <name val="Tahoma"/>
      <family val="2"/>
    </font>
    <font>
      <sz val="9"/>
      <color indexed="81"/>
      <name val="Tahoma"/>
      <family val="2"/>
    </font>
    <font>
      <sz val="14"/>
      <color rgb="FF000000"/>
      <name val="Arial"/>
      <family val="2"/>
    </font>
    <font>
      <sz val="11"/>
      <color theme="1"/>
      <name val="Baskerville Old Face"/>
      <family val="1"/>
    </font>
    <font>
      <b/>
      <sz val="12"/>
      <color theme="1"/>
      <name val="Arial"/>
      <family val="2"/>
    </font>
    <font>
      <b/>
      <sz val="10"/>
      <color theme="1"/>
      <name val="Arial"/>
      <family val="2"/>
    </font>
    <font>
      <b/>
      <sz val="14"/>
      <color theme="1"/>
      <name val="Arial"/>
      <family val="2"/>
    </font>
    <font>
      <sz val="10"/>
      <color theme="1"/>
      <name val="Arial"/>
      <family val="2"/>
    </font>
    <font>
      <sz val="10"/>
      <name val="Arial"/>
      <family val="2"/>
    </font>
    <font>
      <sz val="10"/>
      <color rgb="FF000000"/>
      <name val="Arial"/>
      <family val="2"/>
    </font>
    <font>
      <u/>
      <sz val="11"/>
      <color theme="10"/>
      <name val="Calibri"/>
      <family val="2"/>
      <scheme val="minor"/>
    </font>
    <font>
      <b/>
      <sz val="9"/>
      <color rgb="FF000000"/>
      <name val="Arial"/>
      <family val="2"/>
    </font>
    <font>
      <sz val="11"/>
      <name val="Calibri"/>
      <family val="2"/>
      <scheme val="minor"/>
    </font>
    <font>
      <b/>
      <sz val="11"/>
      <color theme="1"/>
      <name val="Arial"/>
      <family val="2"/>
    </font>
    <font>
      <b/>
      <sz val="14"/>
      <color theme="1"/>
      <name val="Calibri"/>
      <family val="2"/>
      <scheme val="minor"/>
    </font>
    <font>
      <sz val="14"/>
      <color theme="1"/>
      <name val="Calibri"/>
      <family val="2"/>
      <scheme val="minor"/>
    </font>
    <font>
      <sz val="16"/>
      <color theme="1"/>
      <name val="Calibri"/>
      <family val="2"/>
      <scheme val="minor"/>
    </font>
    <font>
      <sz val="11"/>
      <color theme="1"/>
      <name val="Arial"/>
      <family val="2"/>
    </font>
    <font>
      <sz val="11"/>
      <name val="Arial"/>
      <family val="2"/>
    </font>
    <font>
      <b/>
      <sz val="11"/>
      <name val="Arial"/>
      <family val="2"/>
    </font>
    <font>
      <sz val="11"/>
      <color theme="0"/>
      <name val="Arial"/>
      <family val="2"/>
    </font>
    <font>
      <b/>
      <sz val="9"/>
      <color theme="1"/>
      <name val="Arial"/>
      <family val="2"/>
    </font>
    <font>
      <sz val="18"/>
      <color theme="1"/>
      <name val="Arial"/>
      <family val="2"/>
    </font>
    <font>
      <sz val="11"/>
      <color indexed="8"/>
      <name val="Calibri"/>
      <family val="2"/>
    </font>
    <font>
      <sz val="11"/>
      <color rgb="FF000000"/>
      <name val="Calibri"/>
      <family val="2"/>
      <scheme val="minor"/>
    </font>
    <font>
      <b/>
      <sz val="11"/>
      <color rgb="FF000000"/>
      <name val="Calibri"/>
      <family val="2"/>
      <scheme val="minor"/>
    </font>
    <font>
      <sz val="20"/>
      <color theme="1"/>
      <name val="Calibri"/>
      <family val="2"/>
      <scheme val="minor"/>
    </font>
    <font>
      <b/>
      <sz val="10"/>
      <color theme="1"/>
      <name val="Calibri"/>
      <family val="2"/>
      <scheme val="minor"/>
    </font>
    <font>
      <sz val="10"/>
      <color theme="1"/>
      <name val="Calibri"/>
      <family val="2"/>
      <scheme val="minor"/>
    </font>
    <font>
      <b/>
      <sz val="20"/>
      <color theme="1"/>
      <name val="Calibri"/>
      <family val="2"/>
      <scheme val="minor"/>
    </font>
    <font>
      <sz val="11"/>
      <color theme="4" tint="-0.249977111117893"/>
      <name val="Calibri"/>
      <family val="2"/>
      <scheme val="minor"/>
    </font>
    <font>
      <b/>
      <sz val="11"/>
      <name val="Calibri"/>
      <family val="2"/>
      <scheme val="minor"/>
    </font>
    <font>
      <sz val="9"/>
      <color rgb="FF333333"/>
      <name val="Arial"/>
      <family val="2"/>
    </font>
    <font>
      <sz val="9"/>
      <color rgb="FFFF0000"/>
      <name val="Arial"/>
      <family val="2"/>
    </font>
  </fonts>
  <fills count="9">
    <fill>
      <patternFill patternType="none"/>
    </fill>
    <fill>
      <patternFill patternType="gray125"/>
    </fill>
    <fill>
      <patternFill patternType="solid">
        <fgColor rgb="FFFFFFFF"/>
        <bgColor indexed="64"/>
      </patternFill>
    </fill>
    <fill>
      <patternFill patternType="solid">
        <fgColor rgb="FF00B05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s>
  <borders count="13">
    <border>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1">
    <xf numFmtId="0" fontId="0" fillId="0" borderId="0"/>
    <xf numFmtId="164" fontId="1" fillId="0" borderId="0" applyFont="0" applyFill="0" applyBorder="0" applyAlignment="0" applyProtection="0"/>
    <xf numFmtId="0" fontId="6" fillId="0" borderId="0"/>
    <xf numFmtId="4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7" fillId="0" borderId="0" applyNumberForma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169" fontId="30" fillId="0" borderId="0" applyFont="0" applyFill="0" applyBorder="0" applyAlignment="0" applyProtection="0"/>
    <xf numFmtId="169" fontId="1" fillId="0" borderId="0" applyFont="0" applyFill="0" applyBorder="0" applyAlignment="0" applyProtection="0"/>
  </cellStyleXfs>
  <cellXfs count="292">
    <xf numFmtId="0" fontId="0" fillId="0" borderId="0" xfId="0"/>
    <xf numFmtId="0" fontId="3" fillId="0" borderId="6" xfId="0" applyFont="1" applyBorder="1" applyAlignment="1">
      <alignment horizontal="center" vertical="center"/>
    </xf>
    <xf numFmtId="0" fontId="3" fillId="0" borderId="6" xfId="0" applyFont="1" applyBorder="1"/>
    <xf numFmtId="0" fontId="3"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6" xfId="2" applyFont="1" applyBorder="1" applyAlignment="1">
      <alignment horizontal="justify" vertical="center" wrapText="1"/>
    </xf>
    <xf numFmtId="0" fontId="5" fillId="0" borderId="6" xfId="0" applyFont="1" applyBorder="1" applyAlignment="1">
      <alignment horizontal="center" vertical="center"/>
    </xf>
    <xf numFmtId="0" fontId="0" fillId="0" borderId="0" xfId="0" applyAlignment="1">
      <alignment horizontal="center" vertical="center"/>
    </xf>
    <xf numFmtId="0" fontId="2" fillId="0" borderId="6" xfId="0" applyFont="1" applyBorder="1" applyAlignment="1">
      <alignment vertical="center"/>
    </xf>
    <xf numFmtId="0" fontId="0" fillId="0" borderId="6" xfId="0" applyBorder="1"/>
    <xf numFmtId="0" fontId="0" fillId="0" borderId="6" xfId="0" applyBorder="1" applyAlignment="1">
      <alignment horizontal="center" vertical="center"/>
    </xf>
    <xf numFmtId="0" fontId="2" fillId="0" borderId="6" xfId="0" applyFont="1" applyBorder="1"/>
    <xf numFmtId="164" fontId="0" fillId="0" borderId="6" xfId="1" applyFont="1" applyBorder="1" applyAlignment="1">
      <alignment vertical="center"/>
    </xf>
    <xf numFmtId="0" fontId="4" fillId="0" borderId="6" xfId="0" applyFont="1" applyBorder="1" applyAlignment="1">
      <alignment horizontal="justify" vertical="center"/>
    </xf>
    <xf numFmtId="0" fontId="4" fillId="0" borderId="6" xfId="0" applyFont="1" applyBorder="1" applyAlignment="1">
      <alignment horizontal="center" vertical="center"/>
    </xf>
    <xf numFmtId="0" fontId="3" fillId="0" borderId="6" xfId="0" applyFont="1" applyBorder="1" applyAlignment="1">
      <alignment horizontal="justify" vertical="center"/>
    </xf>
    <xf numFmtId="0" fontId="5" fillId="0" borderId="6" xfId="0" applyFont="1" applyBorder="1"/>
    <xf numFmtId="0" fontId="5" fillId="0" borderId="6" xfId="0" applyFont="1" applyBorder="1" applyAlignment="1">
      <alignment horizontal="justify" vertical="center"/>
    </xf>
    <xf numFmtId="0" fontId="4" fillId="0" borderId="6" xfId="0" applyFont="1" applyBorder="1" applyAlignment="1">
      <alignment horizontal="left" vertical="center" wrapText="1"/>
    </xf>
    <xf numFmtId="0" fontId="5" fillId="0" borderId="6" xfId="0" applyFont="1" applyBorder="1" applyAlignment="1">
      <alignment vertical="center"/>
    </xf>
    <xf numFmtId="0" fontId="3" fillId="0" borderId="6" xfId="0" applyFont="1" applyBorder="1" applyAlignment="1">
      <alignment horizontal="left" vertical="center"/>
    </xf>
    <xf numFmtId="164" fontId="3" fillId="0" borderId="6" xfId="1" applyFont="1" applyFill="1" applyBorder="1" applyAlignment="1">
      <alignment vertical="center"/>
    </xf>
    <xf numFmtId="0" fontId="12" fillId="2" borderId="6" xfId="0" applyFont="1" applyFill="1" applyBorder="1" applyAlignment="1">
      <alignment horizontal="center" vertical="center"/>
    </xf>
    <xf numFmtId="0" fontId="12" fillId="0" borderId="6" xfId="0" applyFont="1" applyBorder="1" applyAlignment="1">
      <alignment vertical="center"/>
    </xf>
    <xf numFmtId="0" fontId="14" fillId="0" borderId="6" xfId="0" applyFont="1" applyBorder="1" applyAlignment="1">
      <alignment horizontal="center" vertical="center"/>
    </xf>
    <xf numFmtId="15" fontId="14" fillId="0" borderId="6" xfId="0" applyNumberFormat="1" applyFont="1" applyBorder="1" applyAlignment="1">
      <alignment horizontal="center" vertical="center"/>
    </xf>
    <xf numFmtId="0" fontId="12" fillId="0" borderId="6" xfId="0" applyFont="1" applyBorder="1" applyAlignment="1">
      <alignment horizontal="center" vertical="center"/>
    </xf>
    <xf numFmtId="166" fontId="0" fillId="0" borderId="6" xfId="3" applyNumberFormat="1" applyFont="1" applyBorder="1" applyAlignment="1">
      <alignment horizontal="center" vertical="center"/>
    </xf>
    <xf numFmtId="0" fontId="15" fillId="0" borderId="6" xfId="0" applyFont="1" applyBorder="1" applyAlignment="1">
      <alignment horizontal="center" vertical="center" wrapText="1"/>
    </xf>
    <xf numFmtId="0" fontId="16" fillId="0" borderId="6" xfId="0" applyFont="1" applyBorder="1" applyAlignment="1">
      <alignment horizontal="center" vertical="center" wrapText="1"/>
    </xf>
    <xf numFmtId="164" fontId="0" fillId="0" borderId="6" xfId="1" applyFont="1" applyFill="1" applyBorder="1" applyAlignment="1">
      <alignment vertical="center"/>
    </xf>
    <xf numFmtId="164" fontId="0" fillId="0" borderId="6" xfId="1" applyFont="1" applyFill="1" applyBorder="1" applyAlignment="1">
      <alignment horizontal="righ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xf>
    <xf numFmtId="0" fontId="4" fillId="0" borderId="6" xfId="0" applyFont="1" applyBorder="1" applyAlignment="1">
      <alignment horizontal="justify"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xf>
    <xf numFmtId="0" fontId="4" fillId="0" borderId="6" xfId="0" applyFont="1" applyBorder="1" applyAlignment="1">
      <alignment horizontal="justify" vertical="center" wrapText="1"/>
    </xf>
    <xf numFmtId="0" fontId="0" fillId="0" borderId="0" xfId="0" applyAlignment="1">
      <alignment horizontal="center"/>
    </xf>
    <xf numFmtId="42" fontId="0" fillId="0" borderId="6" xfId="7" applyFont="1" applyFill="1" applyBorder="1" applyAlignment="1">
      <alignment vertical="center"/>
    </xf>
    <xf numFmtId="0" fontId="0" fillId="0" borderId="6" xfId="0" applyBorder="1" applyAlignment="1">
      <alignment horizontal="center" vertical="center" wrapText="1"/>
    </xf>
    <xf numFmtId="42" fontId="0" fillId="0" borderId="6" xfId="7" applyFont="1" applyBorder="1" applyAlignment="1">
      <alignment vertical="center"/>
    </xf>
    <xf numFmtId="0" fontId="0" fillId="0" borderId="6" xfId="0" applyFill="1" applyBorder="1" applyAlignment="1">
      <alignment vertical="center" wrapText="1"/>
    </xf>
    <xf numFmtId="0" fontId="19" fillId="0" borderId="6" xfId="6" applyFont="1" applyFill="1" applyBorder="1" applyAlignment="1">
      <alignment horizontal="center" vertical="center" wrapText="1"/>
    </xf>
    <xf numFmtId="0" fontId="0" fillId="0" borderId="6" xfId="0" applyBorder="1" applyAlignment="1">
      <alignment vertical="center" wrapText="1"/>
    </xf>
    <xf numFmtId="0" fontId="0" fillId="0" borderId="6" xfId="0" applyBorder="1" applyAlignment="1">
      <alignment vertical="top" wrapText="1"/>
    </xf>
    <xf numFmtId="0" fontId="4" fillId="0" borderId="0" xfId="0" applyFont="1"/>
    <xf numFmtId="0" fontId="19" fillId="0" borderId="6" xfId="0" applyFont="1" applyBorder="1" applyAlignment="1">
      <alignment vertical="top" wrapText="1"/>
    </xf>
    <xf numFmtId="0" fontId="0" fillId="0" borderId="6" xfId="0" applyBorder="1" applyAlignment="1">
      <alignment horizontal="center" vertical="center"/>
    </xf>
    <xf numFmtId="9" fontId="0" fillId="3" borderId="6" xfId="0" applyNumberFormat="1" applyFill="1" applyBorder="1" applyAlignment="1">
      <alignment horizontal="center" vertical="center"/>
    </xf>
    <xf numFmtId="167" fontId="0" fillId="0" borderId="6" xfId="1" applyNumberFormat="1" applyFont="1" applyBorder="1" applyAlignment="1">
      <alignment vertical="center"/>
    </xf>
    <xf numFmtId="0" fontId="0" fillId="0" borderId="6" xfId="0" applyBorder="1" applyAlignment="1">
      <alignment wrapText="1"/>
    </xf>
    <xf numFmtId="9" fontId="0" fillId="3" borderId="6" xfId="4" applyFont="1" applyFill="1" applyBorder="1" applyAlignment="1">
      <alignment horizontal="center" vertical="center"/>
    </xf>
    <xf numFmtId="0" fontId="20" fillId="4" borderId="7" xfId="0" applyFont="1" applyFill="1" applyBorder="1" applyAlignment="1">
      <alignment horizontal="center" vertical="center"/>
    </xf>
    <xf numFmtId="0" fontId="0" fillId="0" borderId="6" xfId="0" applyFill="1" applyBorder="1" applyAlignment="1">
      <alignment horizontal="center" vertical="center"/>
    </xf>
    <xf numFmtId="9" fontId="21" fillId="3" borderId="6" xfId="4" applyFont="1" applyFill="1" applyBorder="1" applyAlignment="1">
      <alignment horizontal="center" vertical="center"/>
    </xf>
    <xf numFmtId="164" fontId="0" fillId="0" borderId="6" xfId="8" applyFont="1" applyBorder="1" applyAlignment="1">
      <alignment vertical="center"/>
    </xf>
    <xf numFmtId="167" fontId="0" fillId="0" borderId="6" xfId="8" applyNumberFormat="1" applyFont="1" applyBorder="1" applyAlignment="1">
      <alignment vertical="center"/>
    </xf>
    <xf numFmtId="0" fontId="0" fillId="5" borderId="6" xfId="0" applyFill="1" applyBorder="1"/>
    <xf numFmtId="0" fontId="3" fillId="0" borderId="0" xfId="0" applyFont="1" applyBorder="1" applyAlignment="1">
      <alignment horizontal="center" vertical="center"/>
    </xf>
    <xf numFmtId="0" fontId="3" fillId="0" borderId="0" xfId="0" applyFont="1" applyBorder="1" applyAlignment="1">
      <alignment horizontal="justify" vertical="center" wrapText="1"/>
    </xf>
    <xf numFmtId="0" fontId="5" fillId="0" borderId="0" xfId="2" applyFont="1" applyBorder="1" applyAlignment="1">
      <alignment horizontal="justify" vertical="center" wrapText="1"/>
    </xf>
    <xf numFmtId="0" fontId="5" fillId="0" borderId="0" xfId="0" applyFont="1" applyBorder="1" applyAlignment="1">
      <alignment horizontal="justify"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9" fontId="21" fillId="0" borderId="0" xfId="4" applyFont="1" applyFill="1" applyBorder="1" applyAlignment="1">
      <alignment horizontal="center" vertical="center"/>
    </xf>
    <xf numFmtId="0" fontId="0" fillId="0" borderId="0" xfId="0" applyBorder="1"/>
    <xf numFmtId="164" fontId="0" fillId="0" borderId="0" xfId="8" applyFont="1" applyBorder="1" applyAlignment="1">
      <alignment vertical="center"/>
    </xf>
    <xf numFmtId="167" fontId="0" fillId="0" borderId="0" xfId="8" applyNumberFormat="1" applyFont="1" applyBorder="1" applyAlignment="1">
      <alignment vertical="center"/>
    </xf>
    <xf numFmtId="9" fontId="21" fillId="3" borderId="0" xfId="4" applyFont="1" applyFill="1" applyBorder="1" applyAlignment="1">
      <alignment horizontal="center" vertical="center"/>
    </xf>
    <xf numFmtId="0" fontId="3" fillId="0" borderId="0" xfId="0" applyFont="1" applyBorder="1" applyAlignment="1">
      <alignment horizontal="left" vertical="center"/>
    </xf>
    <xf numFmtId="0" fontId="0" fillId="5" borderId="0" xfId="0" applyFill="1" applyBorder="1"/>
    <xf numFmtId="167" fontId="0" fillId="0" borderId="0" xfId="0" applyNumberFormat="1"/>
    <xf numFmtId="0" fontId="0" fillId="0" borderId="6" xfId="0" applyBorder="1" applyAlignment="1">
      <alignment horizontal="left" wrapText="1"/>
    </xf>
    <xf numFmtId="166" fontId="0" fillId="0" borderId="6" xfId="3" applyNumberFormat="1" applyFont="1" applyBorder="1" applyAlignment="1">
      <alignment vertical="center"/>
    </xf>
    <xf numFmtId="168" fontId="0" fillId="0" borderId="6" xfId="3" applyNumberFormat="1" applyFont="1" applyBorder="1" applyAlignment="1">
      <alignment vertical="center"/>
    </xf>
    <xf numFmtId="44" fontId="3" fillId="0" borderId="6" xfId="3" applyFont="1" applyFill="1" applyBorder="1" applyAlignment="1">
      <alignment vertical="center"/>
    </xf>
    <xf numFmtId="44" fontId="0" fillId="0" borderId="6" xfId="3" applyFont="1" applyFill="1" applyBorder="1" applyAlignment="1">
      <alignment vertical="center"/>
    </xf>
    <xf numFmtId="44" fontId="0" fillId="0" borderId="6" xfId="3" applyFont="1" applyBorder="1" applyAlignment="1">
      <alignment vertical="center"/>
    </xf>
    <xf numFmtId="4" fontId="0" fillId="0" borderId="0" xfId="0" applyNumberFormat="1"/>
    <xf numFmtId="0" fontId="3" fillId="0" borderId="0" xfId="0" applyFont="1" applyAlignment="1">
      <alignment horizontal="center" vertical="center"/>
    </xf>
    <xf numFmtId="9" fontId="22" fillId="3" borderId="6" xfId="4" applyFont="1" applyFill="1" applyBorder="1" applyAlignment="1">
      <alignment horizontal="center" vertical="center"/>
    </xf>
    <xf numFmtId="9" fontId="23" fillId="3" borderId="6" xfId="4"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justify" vertical="center" wrapText="1"/>
    </xf>
    <xf numFmtId="0" fontId="5" fillId="0" borderId="6" xfId="2" applyFont="1" applyFill="1" applyBorder="1" applyAlignment="1">
      <alignment horizontal="justify" vertical="center" wrapText="1"/>
    </xf>
    <xf numFmtId="0" fontId="3" fillId="0" borderId="6" xfId="0" applyFont="1" applyFill="1" applyBorder="1" applyAlignment="1">
      <alignment horizontal="center" vertical="center"/>
    </xf>
    <xf numFmtId="0" fontId="3" fillId="0" borderId="6" xfId="0" applyFont="1" applyFill="1" applyBorder="1" applyAlignment="1">
      <alignment vertical="center"/>
    </xf>
    <xf numFmtId="6" fontId="0" fillId="0" borderId="6" xfId="0" applyNumberFormat="1" applyBorder="1" applyAlignment="1">
      <alignment horizontal="center" vertical="center"/>
    </xf>
    <xf numFmtId="0" fontId="5" fillId="0" borderId="6" xfId="0" applyFont="1" applyFill="1" applyBorder="1" applyAlignment="1">
      <alignment horizontal="center" vertical="center" wrapText="1"/>
    </xf>
    <xf numFmtId="0" fontId="4" fillId="0" borderId="6"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4" fillId="0" borderId="6" xfId="0" applyFont="1" applyFill="1" applyBorder="1" applyAlignment="1">
      <alignment horizontal="center"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4" fillId="0" borderId="6" xfId="0" applyFont="1" applyFill="1" applyBorder="1" applyAlignment="1">
      <alignment vertical="center" wrapText="1"/>
    </xf>
    <xf numFmtId="9" fontId="22" fillId="3" borderId="6" xfId="0" applyNumberFormat="1" applyFont="1" applyFill="1" applyBorder="1" applyAlignment="1">
      <alignment horizontal="center" vertical="center"/>
    </xf>
    <xf numFmtId="0" fontId="3" fillId="0" borderId="6" xfId="0" applyFont="1" applyFill="1" applyBorder="1"/>
    <xf numFmtId="0" fontId="3" fillId="0" borderId="6" xfId="0" applyFont="1" applyFill="1" applyBorder="1" applyAlignment="1">
      <alignment vertical="center" wrapText="1"/>
    </xf>
    <xf numFmtId="0" fontId="3" fillId="6" borderId="6" xfId="0" applyFont="1" applyFill="1" applyBorder="1" applyAlignment="1">
      <alignment horizontal="justify" vertical="center" wrapText="1"/>
    </xf>
    <xf numFmtId="0" fontId="5" fillId="0" borderId="6" xfId="0" applyFont="1" applyFill="1" applyBorder="1" applyAlignment="1">
      <alignment horizontal="center" vertical="center"/>
    </xf>
    <xf numFmtId="0" fontId="15" fillId="0" borderId="6" xfId="0" applyFont="1" applyFill="1" applyBorder="1" applyAlignment="1">
      <alignment horizontal="center" vertical="center" wrapText="1"/>
    </xf>
    <xf numFmtId="166" fontId="0" fillId="0" borderId="6" xfId="3" applyNumberFormat="1" applyFont="1" applyFill="1" applyBorder="1" applyAlignment="1">
      <alignment horizontal="center" vertical="center"/>
    </xf>
    <xf numFmtId="0" fontId="0" fillId="0" borderId="6" xfId="0" applyFill="1" applyBorder="1" applyAlignment="1">
      <alignment wrapText="1"/>
    </xf>
    <xf numFmtId="0" fontId="0" fillId="0" borderId="0" xfId="0" applyFill="1"/>
    <xf numFmtId="44" fontId="0" fillId="0" borderId="6" xfId="3" applyNumberFormat="1" applyFont="1" applyBorder="1" applyAlignment="1">
      <alignment horizontal="center" vertical="center"/>
    </xf>
    <xf numFmtId="0" fontId="0" fillId="0" borderId="6" xfId="0" applyBorder="1" applyAlignment="1">
      <alignment vertical="center"/>
    </xf>
    <xf numFmtId="0" fontId="0" fillId="0" borderId="6" xfId="0" applyBorder="1" applyAlignment="1">
      <alignment horizontal="right" vertical="center"/>
    </xf>
    <xf numFmtId="9" fontId="23" fillId="3" borderId="6" xfId="0" applyNumberFormat="1" applyFont="1" applyFill="1" applyBorder="1" applyAlignment="1">
      <alignment horizontal="center" vertical="center"/>
    </xf>
    <xf numFmtId="0" fontId="0" fillId="0" borderId="6" xfId="0" applyBorder="1" applyAlignment="1">
      <alignment horizontal="left" vertical="top"/>
    </xf>
    <xf numFmtId="9" fontId="0" fillId="0" borderId="6" xfId="0" applyNumberForma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vertical="center" wrapText="1"/>
    </xf>
    <xf numFmtId="0" fontId="24" fillId="0" borderId="0" xfId="0" applyFont="1" applyAlignment="1">
      <alignment horizontal="center" vertical="center"/>
    </xf>
    <xf numFmtId="0" fontId="24" fillId="6" borderId="0" xfId="0" applyFont="1" applyFill="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justify" vertical="center" wrapText="1"/>
    </xf>
    <xf numFmtId="0" fontId="24" fillId="6" borderId="0" xfId="0" applyFont="1" applyFill="1" applyAlignment="1">
      <alignment horizontal="center" vertical="center" wrapText="1"/>
    </xf>
    <xf numFmtId="0" fontId="25" fillId="0" borderId="6" xfId="0" applyFont="1" applyBorder="1" applyAlignment="1">
      <alignment horizontal="justify" vertical="center" wrapText="1"/>
    </xf>
    <xf numFmtId="0" fontId="5" fillId="0" borderId="6" xfId="0" applyFont="1" applyBorder="1" applyAlignment="1">
      <alignment horizontal="center" vertical="center" wrapText="1"/>
    </xf>
    <xf numFmtId="164" fontId="25" fillId="0" borderId="6" xfId="8" applyFont="1" applyFill="1" applyBorder="1" applyAlignment="1">
      <alignment horizontal="justify" vertical="center" wrapText="1"/>
    </xf>
    <xf numFmtId="164" fontId="25" fillId="0" borderId="6" xfId="8" applyFont="1" applyFill="1" applyBorder="1" applyAlignment="1">
      <alignment horizontal="center" vertical="center" wrapText="1"/>
    </xf>
    <xf numFmtId="9" fontId="24" fillId="3" borderId="6" xfId="0" applyNumberFormat="1" applyFont="1" applyFill="1" applyBorder="1" applyAlignment="1">
      <alignment horizontal="center" vertical="center" wrapText="1"/>
    </xf>
    <xf numFmtId="164" fontId="25" fillId="6" borderId="6" xfId="8" applyFont="1" applyFill="1" applyBorder="1" applyAlignment="1">
      <alignment horizontal="center" vertical="center" wrapText="1"/>
    </xf>
    <xf numFmtId="164" fontId="24" fillId="0" borderId="6" xfId="8" applyFont="1" applyFill="1" applyBorder="1" applyAlignment="1">
      <alignment horizontal="center" vertical="center" wrapText="1"/>
    </xf>
    <xf numFmtId="0" fontId="24" fillId="0" borderId="6" xfId="0" applyFont="1" applyBorder="1" applyAlignment="1">
      <alignment horizontal="center" vertical="center" wrapText="1"/>
    </xf>
    <xf numFmtId="0" fontId="24" fillId="6" borderId="6" xfId="0" applyFont="1" applyFill="1" applyBorder="1" applyAlignment="1">
      <alignment horizontal="justify" vertical="center" wrapText="1"/>
    </xf>
    <xf numFmtId="0" fontId="4" fillId="0" borderId="6" xfId="0" applyFont="1" applyBorder="1" applyAlignment="1">
      <alignment horizontal="center" vertical="center" wrapText="1"/>
    </xf>
    <xf numFmtId="164" fontId="24" fillId="0" borderId="6" xfId="8" applyFont="1" applyFill="1" applyBorder="1" applyAlignment="1">
      <alignment horizontal="justify" vertical="center" wrapText="1"/>
    </xf>
    <xf numFmtId="164" fontId="24" fillId="6" borderId="6" xfId="8" applyFont="1" applyFill="1" applyBorder="1" applyAlignment="1">
      <alignment horizontal="center" vertical="center" wrapText="1"/>
    </xf>
    <xf numFmtId="0" fontId="24" fillId="0" borderId="6" xfId="0" applyFont="1" applyBorder="1" applyAlignment="1">
      <alignment horizontal="justify" vertical="center" wrapText="1"/>
    </xf>
    <xf numFmtId="0" fontId="24" fillId="0" borderId="3" xfId="0" applyFont="1" applyBorder="1" applyAlignment="1">
      <alignment horizontal="center" vertical="center"/>
    </xf>
    <xf numFmtId="0" fontId="3" fillId="0" borderId="11" xfId="0" applyFont="1" applyBorder="1" applyAlignment="1">
      <alignment horizontal="center" vertical="center" wrapText="1"/>
    </xf>
    <xf numFmtId="0" fontId="24" fillId="0" borderId="11" xfId="0" applyFont="1" applyBorder="1" applyAlignment="1">
      <alignment horizontal="justify" vertical="center" wrapText="1"/>
    </xf>
    <xf numFmtId="164" fontId="24" fillId="0" borderId="11" xfId="8" applyFont="1" applyFill="1" applyBorder="1" applyAlignment="1">
      <alignment horizontal="center" vertical="center" wrapText="1"/>
    </xf>
    <xf numFmtId="0" fontId="24" fillId="0" borderId="11" xfId="0" applyFont="1" applyBorder="1" applyAlignment="1">
      <alignment horizontal="center" vertical="center" wrapText="1"/>
    </xf>
    <xf numFmtId="164" fontId="24" fillId="6" borderId="11" xfId="8" applyFont="1" applyFill="1" applyBorder="1" applyAlignment="1">
      <alignment horizontal="center" vertical="center" wrapText="1"/>
    </xf>
    <xf numFmtId="0" fontId="3" fillId="0" borderId="11"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1" xfId="0" applyFont="1" applyBorder="1" applyAlignment="1">
      <alignment horizontal="center" vertical="center" wrapText="1"/>
    </xf>
    <xf numFmtId="0" fontId="5" fillId="0" borderId="11" xfId="2" applyFont="1" applyBorder="1" applyAlignment="1">
      <alignment horizontal="justify" vertical="center" wrapText="1"/>
    </xf>
    <xf numFmtId="0" fontId="27" fillId="0" borderId="0" xfId="0" applyFont="1" applyAlignment="1">
      <alignment horizontal="center" vertical="center"/>
    </xf>
    <xf numFmtId="0" fontId="24" fillId="0" borderId="6" xfId="0" applyFont="1" applyBorder="1" applyAlignment="1">
      <alignment vertical="center" wrapText="1"/>
    </xf>
    <xf numFmtId="0" fontId="24" fillId="0" borderId="4" xfId="0" applyFont="1" applyBorder="1" applyAlignment="1">
      <alignment horizontal="center" vertical="center"/>
    </xf>
    <xf numFmtId="0" fontId="20" fillId="0" borderId="0" xfId="0" applyFont="1" applyAlignment="1">
      <alignment horizontal="center" vertical="center"/>
    </xf>
    <xf numFmtId="0" fontId="24" fillId="0" borderId="6" xfId="0" applyFont="1" applyBorder="1" applyAlignment="1">
      <alignment horizontal="justify" vertical="justify" wrapText="1"/>
    </xf>
    <xf numFmtId="0" fontId="20" fillId="0" borderId="6" xfId="0" applyFont="1" applyBorder="1" applyAlignment="1">
      <alignment horizontal="center" vertical="center" wrapText="1"/>
    </xf>
    <xf numFmtId="0" fontId="20" fillId="6" borderId="6" xfId="0"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3" fillId="7" borderId="6" xfId="0" applyFont="1" applyFill="1" applyBorder="1" applyAlignment="1">
      <alignment horizontal="center" vertical="center"/>
    </xf>
    <xf numFmtId="165" fontId="3" fillId="0" borderId="6" xfId="5" applyFont="1" applyFill="1" applyBorder="1" applyAlignment="1">
      <alignment vertical="center"/>
    </xf>
    <xf numFmtId="164" fontId="3" fillId="0" borderId="6" xfId="1" applyFont="1" applyFill="1" applyBorder="1" applyAlignment="1">
      <alignment horizontal="center" vertical="center"/>
    </xf>
    <xf numFmtId="44" fontId="3" fillId="7" borderId="6" xfId="3" applyFont="1" applyFill="1" applyBorder="1" applyAlignment="1">
      <alignment vertical="center"/>
    </xf>
    <xf numFmtId="9" fontId="29" fillId="3" borderId="6" xfId="4" applyFont="1" applyFill="1" applyBorder="1" applyAlignment="1">
      <alignment horizontal="center" vertical="center"/>
    </xf>
    <xf numFmtId="0" fontId="5" fillId="6" borderId="6" xfId="0" applyFont="1" applyFill="1" applyBorder="1" applyAlignment="1">
      <alignment horizontal="center" vertical="center"/>
    </xf>
    <xf numFmtId="0" fontId="5" fillId="6" borderId="6" xfId="0" applyFont="1" applyFill="1" applyBorder="1"/>
    <xf numFmtId="0" fontId="5" fillId="6" borderId="6" xfId="5" applyNumberFormat="1" applyFont="1" applyFill="1" applyBorder="1" applyAlignment="1">
      <alignment horizontal="center" vertical="center"/>
    </xf>
    <xf numFmtId="0" fontId="5" fillId="7" borderId="6" xfId="0" applyFont="1" applyFill="1" applyBorder="1" applyAlignment="1">
      <alignment horizontal="center" vertical="center"/>
    </xf>
    <xf numFmtId="164" fontId="5" fillId="6" borderId="6" xfId="1" applyFont="1" applyFill="1" applyBorder="1" applyAlignment="1">
      <alignment vertical="center"/>
    </xf>
    <xf numFmtId="165" fontId="5" fillId="6" borderId="6" xfId="5" applyFont="1" applyFill="1" applyBorder="1" applyAlignment="1">
      <alignment vertical="center"/>
    </xf>
    <xf numFmtId="164" fontId="5" fillId="6" borderId="6" xfId="1" applyFont="1" applyFill="1" applyBorder="1" applyAlignment="1">
      <alignment horizontal="center" vertical="center"/>
    </xf>
    <xf numFmtId="44" fontId="5" fillId="7" borderId="6" xfId="3" applyFont="1" applyFill="1" applyBorder="1" applyAlignment="1">
      <alignment vertical="center"/>
    </xf>
    <xf numFmtId="9" fontId="29" fillId="5" borderId="6" xfId="4" applyFont="1" applyFill="1" applyBorder="1" applyAlignment="1">
      <alignment horizontal="center" vertical="center"/>
    </xf>
    <xf numFmtId="0" fontId="5" fillId="6" borderId="6" xfId="0" applyFont="1" applyFill="1" applyBorder="1" applyAlignment="1">
      <alignment horizontal="justify" vertical="center"/>
    </xf>
    <xf numFmtId="0" fontId="5" fillId="6" borderId="6" xfId="0" applyFont="1" applyFill="1" applyBorder="1" applyAlignment="1">
      <alignment vertical="center" wrapText="1"/>
    </xf>
    <xf numFmtId="0" fontId="3" fillId="0" borderId="6" xfId="5" applyNumberFormat="1" applyFont="1" applyFill="1" applyBorder="1" applyAlignment="1">
      <alignment horizontal="center" vertical="center"/>
    </xf>
    <xf numFmtId="169" fontId="5" fillId="7" borderId="10" xfId="9" applyFont="1" applyFill="1" applyBorder="1" applyAlignment="1" applyProtection="1">
      <alignment horizontal="center" vertical="center"/>
      <protection locked="0"/>
    </xf>
    <xf numFmtId="9" fontId="29" fillId="8" borderId="6" xfId="4" applyFont="1" applyFill="1" applyBorder="1" applyAlignment="1">
      <alignment horizontal="center" vertical="center"/>
    </xf>
    <xf numFmtId="164" fontId="5" fillId="0" borderId="6" xfId="1" applyFont="1" applyFill="1" applyBorder="1" applyAlignment="1">
      <alignment horizontal="center" vertical="center"/>
    </xf>
    <xf numFmtId="169" fontId="5" fillId="7" borderId="10" xfId="9" applyFont="1" applyFill="1" applyBorder="1" applyAlignment="1" applyProtection="1">
      <alignment horizontal="right" vertical="center"/>
      <protection locked="0"/>
    </xf>
    <xf numFmtId="0" fontId="3" fillId="0" borderId="6" xfId="0" applyFont="1" applyBorder="1" applyAlignment="1">
      <alignment vertical="top" wrapText="1"/>
    </xf>
    <xf numFmtId="0" fontId="3" fillId="0" borderId="6" xfId="0" applyFont="1" applyBorder="1" applyAlignment="1">
      <alignment horizontal="left" vertical="center" wrapText="1"/>
    </xf>
    <xf numFmtId="165" fontId="28" fillId="0" borderId="6" xfId="5" applyFont="1" applyFill="1" applyBorder="1" applyAlignment="1">
      <alignment vertical="center"/>
    </xf>
    <xf numFmtId="44" fontId="3" fillId="0" borderId="6" xfId="3" applyFont="1" applyFill="1" applyBorder="1" applyAlignment="1">
      <alignment horizontal="center" vertical="center"/>
    </xf>
    <xf numFmtId="169" fontId="3" fillId="7" borderId="6" xfId="10" applyFont="1" applyFill="1" applyBorder="1" applyAlignment="1">
      <alignment horizontal="right" vertical="center"/>
    </xf>
    <xf numFmtId="0" fontId="5" fillId="0" borderId="6" xfId="0" applyFont="1" applyBorder="1" applyAlignment="1" applyProtection="1">
      <alignment vertical="center" wrapText="1"/>
      <protection locked="0"/>
    </xf>
    <xf numFmtId="0" fontId="0" fillId="6" borderId="0" xfId="0" applyFill="1"/>
    <xf numFmtId="0" fontId="12" fillId="6" borderId="6" xfId="0" applyFont="1" applyFill="1" applyBorder="1" applyAlignment="1">
      <alignment horizontal="center" vertical="center"/>
    </xf>
    <xf numFmtId="0" fontId="12" fillId="6" borderId="6" xfId="0" applyFont="1" applyFill="1" applyBorder="1" applyAlignment="1">
      <alignment vertical="center"/>
    </xf>
    <xf numFmtId="0" fontId="14" fillId="6" borderId="6" xfId="0" applyFont="1" applyFill="1" applyBorder="1" applyAlignment="1">
      <alignment horizontal="center" vertical="center"/>
    </xf>
    <xf numFmtId="15" fontId="14" fillId="6" borderId="6" xfId="0" applyNumberFormat="1" applyFont="1" applyFill="1" applyBorder="1" applyAlignment="1">
      <alignment horizontal="center" vertical="center"/>
    </xf>
    <xf numFmtId="0" fontId="2" fillId="6" borderId="8" xfId="0" applyFont="1" applyFill="1" applyBorder="1" applyAlignment="1">
      <alignment horizontal="center"/>
    </xf>
    <xf numFmtId="0" fontId="2" fillId="6" borderId="6" xfId="0" applyFont="1" applyFill="1" applyBorder="1" applyAlignment="1">
      <alignment horizontal="center" vertical="center"/>
    </xf>
    <xf numFmtId="0" fontId="2" fillId="6" borderId="6" xfId="0" applyFont="1" applyFill="1" applyBorder="1" applyAlignment="1">
      <alignment vertical="center"/>
    </xf>
    <xf numFmtId="0" fontId="2" fillId="6" borderId="6" xfId="0" applyFont="1" applyFill="1" applyBorder="1" applyAlignment="1">
      <alignment horizontal="center"/>
    </xf>
    <xf numFmtId="0" fontId="3" fillId="6" borderId="6" xfId="0" applyFont="1" applyFill="1" applyBorder="1" applyAlignment="1">
      <alignment horizontal="center" vertical="center"/>
    </xf>
    <xf numFmtId="0" fontId="4" fillId="6" borderId="6" xfId="0" applyFont="1" applyFill="1" applyBorder="1" applyAlignment="1">
      <alignment horizontal="justify" vertical="center" wrapText="1"/>
    </xf>
    <xf numFmtId="0" fontId="4" fillId="6" borderId="6" xfId="0" applyFont="1" applyFill="1" applyBorder="1" applyAlignment="1">
      <alignment horizontal="justify" vertical="center"/>
    </xf>
    <xf numFmtId="0" fontId="4" fillId="6" borderId="6" xfId="0" applyFont="1" applyFill="1" applyBorder="1" applyAlignment="1">
      <alignment horizontal="center" vertical="center"/>
    </xf>
    <xf numFmtId="0" fontId="0" fillId="6" borderId="6" xfId="0" applyFill="1" applyBorder="1" applyAlignment="1">
      <alignment horizontal="center" vertical="center"/>
    </xf>
    <xf numFmtId="0" fontId="0" fillId="6" borderId="6" xfId="0" applyFill="1" applyBorder="1" applyAlignment="1">
      <alignment horizontal="left" vertical="center" wrapText="1"/>
    </xf>
    <xf numFmtId="0" fontId="0" fillId="6" borderId="6" xfId="0" applyFill="1" applyBorder="1"/>
    <xf numFmtId="0" fontId="0" fillId="6" borderId="6" xfId="0" applyFill="1" applyBorder="1" applyAlignment="1">
      <alignment vertical="center" wrapText="1"/>
    </xf>
    <xf numFmtId="0" fontId="3" fillId="6" borderId="6" xfId="0" applyFont="1" applyFill="1" applyBorder="1" applyAlignment="1">
      <alignment horizontal="justify" vertical="center"/>
    </xf>
    <xf numFmtId="0" fontId="0" fillId="6" borderId="6" xfId="0" applyFill="1" applyBorder="1" applyAlignment="1">
      <alignment horizontal="center" vertical="center" wrapText="1"/>
    </xf>
    <xf numFmtId="0" fontId="4" fillId="6" borderId="6" xfId="0" applyFont="1" applyFill="1" applyBorder="1" applyAlignment="1">
      <alignment horizontal="left" vertical="center" wrapText="1"/>
    </xf>
    <xf numFmtId="0" fontId="31" fillId="6" borderId="6" xfId="0" applyFont="1" applyFill="1" applyBorder="1" applyAlignment="1">
      <alignment horizontal="justify" vertical="center" wrapText="1"/>
    </xf>
    <xf numFmtId="0" fontId="2" fillId="6" borderId="7" xfId="0" applyFont="1" applyFill="1" applyBorder="1" applyAlignment="1">
      <alignment horizontal="center" vertical="center"/>
    </xf>
    <xf numFmtId="9" fontId="0" fillId="3" borderId="6" xfId="0" applyNumberFormat="1" applyFill="1" applyBorder="1" applyAlignment="1">
      <alignment horizontal="center" vertical="center" wrapText="1"/>
    </xf>
    <xf numFmtId="14" fontId="5" fillId="0" borderId="6" xfId="0" applyNumberFormat="1" applyFont="1" applyBorder="1" applyAlignment="1">
      <alignment horizontal="justify" vertical="center"/>
    </xf>
    <xf numFmtId="0" fontId="33" fillId="0" borderId="0" xfId="0" applyFont="1" applyAlignment="1">
      <alignment horizontal="center" vertical="center"/>
    </xf>
    <xf numFmtId="9" fontId="33" fillId="3" borderId="6" xfId="4" applyFont="1" applyFill="1" applyBorder="1" applyAlignment="1">
      <alignment horizontal="center" vertical="center"/>
    </xf>
    <xf numFmtId="0" fontId="5" fillId="0" borderId="6" xfId="0" applyFont="1" applyBorder="1" applyAlignment="1">
      <alignment horizontal="left" vertical="center" wrapText="1"/>
    </xf>
    <xf numFmtId="0" fontId="0" fillId="0" borderId="6" xfId="0" applyBorder="1" applyAlignment="1">
      <alignment horizontal="center" wrapText="1"/>
    </xf>
    <xf numFmtId="0" fontId="5" fillId="6" borderId="6" xfId="2" applyFont="1" applyFill="1" applyBorder="1" applyAlignment="1">
      <alignment horizontal="justify" vertical="center" wrapText="1"/>
    </xf>
    <xf numFmtId="9" fontId="0" fillId="0" borderId="6" xfId="4" applyFont="1" applyBorder="1" applyAlignment="1">
      <alignment horizontal="center" vertical="center"/>
    </xf>
    <xf numFmtId="170" fontId="0" fillId="0" borderId="6" xfId="4" applyNumberFormat="1" applyFont="1" applyBorder="1" applyAlignment="1">
      <alignment horizontal="center" vertical="center"/>
    </xf>
    <xf numFmtId="164" fontId="0" fillId="0" borderId="6" xfId="1" applyFont="1" applyBorder="1" applyAlignment="1">
      <alignment horizontal="center" vertical="center"/>
    </xf>
    <xf numFmtId="0" fontId="34" fillId="0" borderId="0" xfId="0" applyFont="1"/>
    <xf numFmtId="0" fontId="0" fillId="0" borderId="0" xfId="0" applyAlignment="1">
      <alignment horizontal="justify"/>
    </xf>
    <xf numFmtId="0" fontId="35" fillId="0" borderId="0" xfId="0" applyFont="1"/>
    <xf numFmtId="0" fontId="36" fillId="0" borderId="6" xfId="0" applyFont="1" applyBorder="1" applyAlignment="1">
      <alignment horizontal="center" vertical="center"/>
    </xf>
    <xf numFmtId="9" fontId="33" fillId="6" borderId="6" xfId="4" applyFont="1" applyFill="1" applyBorder="1" applyAlignment="1">
      <alignment horizontal="center" vertical="center"/>
    </xf>
    <xf numFmtId="14" fontId="3" fillId="0" borderId="6" xfId="0" applyNumberFormat="1" applyFont="1" applyBorder="1" applyAlignment="1">
      <alignment horizontal="justify" vertical="center"/>
    </xf>
    <xf numFmtId="0" fontId="0" fillId="0" borderId="6" xfId="0" applyBorder="1" applyAlignment="1">
      <alignment horizontal="left" vertical="top" wrapText="1"/>
    </xf>
    <xf numFmtId="0" fontId="19" fillId="0" borderId="6" xfId="0" applyFont="1" applyBorder="1" applyAlignment="1">
      <alignment horizontal="left" vertical="top" wrapText="1"/>
    </xf>
    <xf numFmtId="0" fontId="19" fillId="6" borderId="6" xfId="0" applyFont="1" applyFill="1" applyBorder="1" applyAlignment="1">
      <alignment horizontal="left" vertical="top" wrapText="1"/>
    </xf>
    <xf numFmtId="0" fontId="0" fillId="0" borderId="0" xfId="0" applyAlignment="1">
      <alignment vertical="center" wrapText="1"/>
    </xf>
    <xf numFmtId="0" fontId="0" fillId="0" borderId="0" xfId="0" applyAlignment="1">
      <alignment horizontal="left" vertical="top" wrapText="1"/>
    </xf>
    <xf numFmtId="0" fontId="4" fillId="0" borderId="6" xfId="0" applyFont="1" applyBorder="1" applyAlignment="1">
      <alignment horizontal="justify" vertical="top" wrapText="1"/>
    </xf>
    <xf numFmtId="0" fontId="4" fillId="0" borderId="6" xfId="0" applyFont="1" applyBorder="1" applyAlignment="1">
      <alignmen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xf>
    <xf numFmtId="0" fontId="2" fillId="0" borderId="6"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10" fillId="2" borderId="6" xfId="0" applyFont="1" applyFill="1" applyBorder="1" applyAlignment="1">
      <alignment horizontal="center" vertical="center"/>
    </xf>
    <xf numFmtId="0" fontId="11" fillId="2" borderId="6" xfId="0" applyFont="1" applyFill="1" applyBorder="1" applyAlignment="1">
      <alignment horizontal="center" vertical="center"/>
    </xf>
    <xf numFmtId="0" fontId="13" fillId="0" borderId="6" xfId="0" applyFont="1" applyBorder="1" applyAlignment="1">
      <alignment horizontal="center" vertical="center"/>
    </xf>
    <xf numFmtId="0" fontId="0" fillId="6" borderId="10" xfId="0" applyFill="1" applyBorder="1" applyAlignment="1">
      <alignment horizontal="center"/>
    </xf>
    <xf numFmtId="0" fontId="0" fillId="6" borderId="12" xfId="0" applyFill="1" applyBorder="1" applyAlignment="1">
      <alignment horizontal="center"/>
    </xf>
    <xf numFmtId="0" fontId="0" fillId="6" borderId="11" xfId="0" applyFill="1" applyBorder="1" applyAlignment="1">
      <alignment horizontal="center"/>
    </xf>
    <xf numFmtId="0" fontId="2" fillId="6" borderId="6" xfId="0" applyFont="1" applyFill="1" applyBorder="1" applyAlignment="1">
      <alignment horizontal="center" vertical="center"/>
    </xf>
    <xf numFmtId="0" fontId="0" fillId="6" borderId="10" xfId="0" applyFill="1" applyBorder="1" applyAlignment="1">
      <alignment horizontal="center" vertical="center"/>
    </xf>
    <xf numFmtId="0" fontId="0" fillId="6" borderId="12" xfId="0" applyFill="1" applyBorder="1" applyAlignment="1">
      <alignment horizontal="center" vertical="center"/>
    </xf>
    <xf numFmtId="0" fontId="0" fillId="6" borderId="11" xfId="0" applyFill="1" applyBorder="1" applyAlignment="1">
      <alignment horizontal="center" vertical="center"/>
    </xf>
    <xf numFmtId="167" fontId="5" fillId="6" borderId="6" xfId="0" applyNumberFormat="1" applyFont="1" applyFill="1" applyBorder="1" applyAlignment="1">
      <alignment horizontal="center" vertical="center"/>
    </xf>
    <xf numFmtId="0" fontId="5" fillId="6" borderId="6"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9" xfId="0" applyFont="1" applyFill="1" applyBorder="1" applyAlignment="1">
      <alignment horizontal="center" vertical="center"/>
    </xf>
    <xf numFmtId="0" fontId="10" fillId="6" borderId="6" xfId="0" applyFont="1" applyFill="1" applyBorder="1" applyAlignment="1">
      <alignment horizontal="center" vertical="center"/>
    </xf>
    <xf numFmtId="0" fontId="11" fillId="6" borderId="6" xfId="0" applyFont="1" applyFill="1" applyBorder="1" applyAlignment="1">
      <alignment horizontal="center" vertical="center"/>
    </xf>
    <xf numFmtId="0" fontId="13" fillId="6" borderId="6" xfId="0" applyFont="1" applyFill="1" applyBorder="1" applyAlignment="1">
      <alignment horizontal="center" vertical="center"/>
    </xf>
    <xf numFmtId="0" fontId="2" fillId="6" borderId="7" xfId="0" applyFont="1" applyFill="1" applyBorder="1" applyAlignment="1">
      <alignment horizontal="center"/>
    </xf>
    <xf numFmtId="0" fontId="2" fillId="6" borderId="6" xfId="0" applyFont="1" applyFill="1" applyBorder="1" applyAlignment="1">
      <alignment horizontal="center"/>
    </xf>
    <xf numFmtId="0" fontId="2" fillId="6" borderId="8" xfId="0" applyFont="1" applyFill="1" applyBorder="1" applyAlignment="1">
      <alignment horizontal="center"/>
    </xf>
    <xf numFmtId="0" fontId="2" fillId="6" borderId="9" xfId="0" applyFont="1" applyFill="1" applyBorder="1" applyAlignment="1">
      <alignment horizontal="center"/>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4" fillId="0" borderId="6" xfId="0" applyFont="1" applyBorder="1" applyAlignment="1">
      <alignment horizontal="center" vertical="center"/>
    </xf>
    <xf numFmtId="0" fontId="11" fillId="0" borderId="6"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6" borderId="8"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4" fillId="0" borderId="6" xfId="0" applyFont="1" applyBorder="1" applyAlignment="1">
      <alignment horizontal="justify" vertical="center" wrapText="1"/>
    </xf>
    <xf numFmtId="9" fontId="0" fillId="3" borderId="10" xfId="0" applyNumberFormat="1" applyFill="1" applyBorder="1" applyAlignment="1">
      <alignment horizontal="center" vertical="center"/>
    </xf>
    <xf numFmtId="9" fontId="0" fillId="3" borderId="11" xfId="0" applyNumberFormat="1" applyFill="1" applyBorder="1" applyAlignment="1">
      <alignment horizontal="center" vertical="center"/>
    </xf>
    <xf numFmtId="0" fontId="0" fillId="0" borderId="6" xfId="0" applyBorder="1" applyAlignment="1">
      <alignment horizontal="center" vertical="center"/>
    </xf>
    <xf numFmtId="0" fontId="0" fillId="3" borderId="11" xfId="0" applyFill="1"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164" fontId="0" fillId="0" borderId="10" xfId="1" applyFont="1" applyBorder="1" applyAlignment="1">
      <alignment horizontal="center" vertical="center"/>
    </xf>
    <xf numFmtId="164" fontId="0" fillId="0" borderId="12" xfId="1" applyFont="1" applyBorder="1" applyAlignment="1">
      <alignment horizontal="center" vertical="center"/>
    </xf>
    <xf numFmtId="164" fontId="0" fillId="0" borderId="11" xfId="1" applyFont="1" applyBorder="1" applyAlignment="1">
      <alignment horizontal="center" vertical="center"/>
    </xf>
    <xf numFmtId="164" fontId="0" fillId="6" borderId="6" xfId="1" applyFont="1" applyFill="1" applyBorder="1" applyAlignment="1">
      <alignment vertical="center"/>
    </xf>
    <xf numFmtId="164" fontId="0" fillId="6" borderId="6" xfId="8" applyFont="1" applyFill="1" applyBorder="1" applyAlignment="1">
      <alignment vertical="center"/>
    </xf>
  </cellXfs>
  <cellStyles count="11">
    <cellStyle name="Hipervínculo" xfId="6" builtinId="8"/>
    <cellStyle name="Millares 2" xfId="10"/>
    <cellStyle name="Millares 2 2 3" xfId="9"/>
    <cellStyle name="Moneda" xfId="3" builtinId="4"/>
    <cellStyle name="Moneda [0]" xfId="1" builtinId="7"/>
    <cellStyle name="Moneda [0] 2" xfId="7"/>
    <cellStyle name="Moneda [0] 2 2" xfId="8"/>
    <cellStyle name="Moneda 2" xfId="5"/>
    <cellStyle name="Normal" xfId="0" builtinId="0"/>
    <cellStyle name="Normal 2"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690244</xdr:colOff>
      <xdr:row>0</xdr:row>
      <xdr:rowOff>22861</xdr:rowOff>
    </xdr:from>
    <xdr:to>
      <xdr:col>4</xdr:col>
      <xdr:colOff>1447799</xdr:colOff>
      <xdr:row>3</xdr:row>
      <xdr:rowOff>104775</xdr:rowOff>
    </xdr:to>
    <xdr:pic>
      <xdr:nvPicPr>
        <xdr:cNvPr id="2" name="Imagen 1">
          <a:extLst>
            <a:ext uri="{FF2B5EF4-FFF2-40B4-BE49-F238E27FC236}">
              <a16:creationId xmlns:a16="http://schemas.microsoft.com/office/drawing/2014/main" id="{2E5FB603-9413-47AA-B846-F19F097B86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0904" y="22861"/>
          <a:ext cx="757555" cy="75247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781269</xdr:colOff>
      <xdr:row>0</xdr:row>
      <xdr:rowOff>31326</xdr:rowOff>
    </xdr:from>
    <xdr:to>
      <xdr:col>4</xdr:col>
      <xdr:colOff>1704136</xdr:colOff>
      <xdr:row>3</xdr:row>
      <xdr:rowOff>224701</xdr:rowOff>
    </xdr:to>
    <xdr:pic>
      <xdr:nvPicPr>
        <xdr:cNvPr id="2" name="Imagen 1">
          <a:extLst>
            <a:ext uri="{FF2B5EF4-FFF2-40B4-BE49-F238E27FC236}">
              <a16:creationId xmlns:a16="http://schemas.microsoft.com/office/drawing/2014/main" id="{E815ADB7-2738-48E7-B383-D634432D8E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6249" y="31326"/>
          <a:ext cx="922867" cy="94775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676910</xdr:colOff>
      <xdr:row>0</xdr:row>
      <xdr:rowOff>0</xdr:rowOff>
    </xdr:from>
    <xdr:to>
      <xdr:col>4</xdr:col>
      <xdr:colOff>1383030</xdr:colOff>
      <xdr:row>3</xdr:row>
      <xdr:rowOff>196215</xdr:rowOff>
    </xdr:to>
    <xdr:pic>
      <xdr:nvPicPr>
        <xdr:cNvPr id="2" name="Imagen 1">
          <a:extLst>
            <a:ext uri="{FF2B5EF4-FFF2-40B4-BE49-F238E27FC236}">
              <a16:creationId xmlns:a16="http://schemas.microsoft.com/office/drawing/2014/main" id="{C85F2835-BAA5-445C-AF6B-F018120628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9870" y="0"/>
          <a:ext cx="706120" cy="76009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257810</xdr:colOff>
      <xdr:row>0</xdr:row>
      <xdr:rowOff>0</xdr:rowOff>
    </xdr:from>
    <xdr:to>
      <xdr:col>4</xdr:col>
      <xdr:colOff>960120</xdr:colOff>
      <xdr:row>3</xdr:row>
      <xdr:rowOff>152400</xdr:rowOff>
    </xdr:to>
    <xdr:pic>
      <xdr:nvPicPr>
        <xdr:cNvPr id="2" name="Imagen 1">
          <a:extLst>
            <a:ext uri="{FF2B5EF4-FFF2-40B4-BE49-F238E27FC236}">
              <a16:creationId xmlns:a16="http://schemas.microsoft.com/office/drawing/2014/main" id="{B1FA6E0F-AB1B-40D7-BC6D-7AF03CEA53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7370" y="0"/>
          <a:ext cx="702310" cy="71628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600710</xdr:colOff>
      <xdr:row>0</xdr:row>
      <xdr:rowOff>38100</xdr:rowOff>
    </xdr:from>
    <xdr:to>
      <xdr:col>4</xdr:col>
      <xdr:colOff>1303020</xdr:colOff>
      <xdr:row>3</xdr:row>
      <xdr:rowOff>114300</xdr:rowOff>
    </xdr:to>
    <xdr:pic>
      <xdr:nvPicPr>
        <xdr:cNvPr id="2" name="Imagen 1">
          <a:extLst>
            <a:ext uri="{FF2B5EF4-FFF2-40B4-BE49-F238E27FC236}">
              <a16:creationId xmlns:a16="http://schemas.microsoft.com/office/drawing/2014/main" id="{E7F7520A-624C-47A2-A93B-FFB2579DD1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38370" y="38100"/>
          <a:ext cx="702310" cy="7315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514351</xdr:colOff>
      <xdr:row>0</xdr:row>
      <xdr:rowOff>0</xdr:rowOff>
    </xdr:from>
    <xdr:to>
      <xdr:col>4</xdr:col>
      <xdr:colOff>1325880</xdr:colOff>
      <xdr:row>3</xdr:row>
      <xdr:rowOff>160020</xdr:rowOff>
    </xdr:to>
    <xdr:pic>
      <xdr:nvPicPr>
        <xdr:cNvPr id="2" name="Imagen 1">
          <a:extLst>
            <a:ext uri="{FF2B5EF4-FFF2-40B4-BE49-F238E27FC236}">
              <a16:creationId xmlns:a16="http://schemas.microsoft.com/office/drawing/2014/main" id="{12BB3906-B5D8-4816-8643-D154A880A1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131" y="0"/>
          <a:ext cx="811529" cy="84582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673313</xdr:colOff>
      <xdr:row>0</xdr:row>
      <xdr:rowOff>31327</xdr:rowOff>
    </xdr:from>
    <xdr:to>
      <xdr:col>4</xdr:col>
      <xdr:colOff>1380067</xdr:colOff>
      <xdr:row>4</xdr:row>
      <xdr:rowOff>2752</xdr:rowOff>
    </xdr:to>
    <xdr:pic>
      <xdr:nvPicPr>
        <xdr:cNvPr id="2" name="Imagen 1">
          <a:extLst>
            <a:ext uri="{FF2B5EF4-FFF2-40B4-BE49-F238E27FC236}">
              <a16:creationId xmlns:a16="http://schemas.microsoft.com/office/drawing/2014/main" id="{51C644D8-1174-453A-BAE3-D1F4556015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1073" y="31327"/>
          <a:ext cx="706754" cy="7181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504826</xdr:colOff>
      <xdr:row>0</xdr:row>
      <xdr:rowOff>22861</xdr:rowOff>
    </xdr:from>
    <xdr:to>
      <xdr:col>4</xdr:col>
      <xdr:colOff>1409700</xdr:colOff>
      <xdr:row>3</xdr:row>
      <xdr:rowOff>161925</xdr:rowOff>
    </xdr:to>
    <xdr:pic>
      <xdr:nvPicPr>
        <xdr:cNvPr id="2" name="Imagen 1">
          <a:extLst>
            <a:ext uri="{FF2B5EF4-FFF2-40B4-BE49-F238E27FC236}">
              <a16:creationId xmlns:a16="http://schemas.microsoft.com/office/drawing/2014/main" id="{0900CC97-A8B2-4B25-AE90-507F8672EF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88206" y="22861"/>
          <a:ext cx="904874" cy="8934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360047</xdr:colOff>
      <xdr:row>0</xdr:row>
      <xdr:rowOff>22860</xdr:rowOff>
    </xdr:from>
    <xdr:to>
      <xdr:col>4</xdr:col>
      <xdr:colOff>1066801</xdr:colOff>
      <xdr:row>3</xdr:row>
      <xdr:rowOff>152400</xdr:rowOff>
    </xdr:to>
    <xdr:pic>
      <xdr:nvPicPr>
        <xdr:cNvPr id="2" name="Imagen 1">
          <a:extLst>
            <a:ext uri="{FF2B5EF4-FFF2-40B4-BE49-F238E27FC236}">
              <a16:creationId xmlns:a16="http://schemas.microsoft.com/office/drawing/2014/main" id="{2133D0A2-A435-4985-A233-084B0D89DA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4827" y="22860"/>
          <a:ext cx="706754" cy="6934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466726</xdr:colOff>
      <xdr:row>0</xdr:row>
      <xdr:rowOff>38100</xdr:rowOff>
    </xdr:from>
    <xdr:to>
      <xdr:col>4</xdr:col>
      <xdr:colOff>1282065</xdr:colOff>
      <xdr:row>3</xdr:row>
      <xdr:rowOff>129540</xdr:rowOff>
    </xdr:to>
    <xdr:pic>
      <xdr:nvPicPr>
        <xdr:cNvPr id="2" name="Imagen 1">
          <a:extLst>
            <a:ext uri="{FF2B5EF4-FFF2-40B4-BE49-F238E27FC236}">
              <a16:creationId xmlns:a16="http://schemas.microsoft.com/office/drawing/2014/main" id="{B532DB85-5F17-4647-ABA1-2F4E3A8022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1506" y="38100"/>
          <a:ext cx="815339" cy="8458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305435</xdr:colOff>
      <xdr:row>0</xdr:row>
      <xdr:rowOff>0</xdr:rowOff>
    </xdr:from>
    <xdr:to>
      <xdr:col>4</xdr:col>
      <xdr:colOff>1011555</xdr:colOff>
      <xdr:row>4</xdr:row>
      <xdr:rowOff>0</xdr:rowOff>
    </xdr:to>
    <xdr:pic>
      <xdr:nvPicPr>
        <xdr:cNvPr id="2" name="Imagen 1">
          <a:extLst>
            <a:ext uri="{FF2B5EF4-FFF2-40B4-BE49-F238E27FC236}">
              <a16:creationId xmlns:a16="http://schemas.microsoft.com/office/drawing/2014/main" id="{22FD9789-0F43-4397-AF5E-C365B337DD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1675" y="0"/>
          <a:ext cx="706120" cy="74676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457200</xdr:colOff>
      <xdr:row>0</xdr:row>
      <xdr:rowOff>31326</xdr:rowOff>
    </xdr:from>
    <xdr:ext cx="922867" cy="921173"/>
    <xdr:pic>
      <xdr:nvPicPr>
        <xdr:cNvPr id="2" name="Imagen 1">
          <a:extLst>
            <a:ext uri="{FF2B5EF4-FFF2-40B4-BE49-F238E27FC236}">
              <a16:creationId xmlns:a16="http://schemas.microsoft.com/office/drawing/2014/main" id="{F54FE03E-746A-4CD5-9004-8AE758E02A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7120" y="31326"/>
          <a:ext cx="922867" cy="921173"/>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4</xdr:col>
      <xdr:colOff>737870</xdr:colOff>
      <xdr:row>0</xdr:row>
      <xdr:rowOff>22861</xdr:rowOff>
    </xdr:from>
    <xdr:to>
      <xdr:col>4</xdr:col>
      <xdr:colOff>1409700</xdr:colOff>
      <xdr:row>3</xdr:row>
      <xdr:rowOff>152401</xdr:rowOff>
    </xdr:to>
    <xdr:pic>
      <xdr:nvPicPr>
        <xdr:cNvPr id="2" name="Imagen 1">
          <a:extLst>
            <a:ext uri="{FF2B5EF4-FFF2-40B4-BE49-F238E27FC236}">
              <a16:creationId xmlns:a16="http://schemas.microsoft.com/office/drawing/2014/main" id="{9B27B387-3F1B-4206-BA86-8A315C70B7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80990" y="22861"/>
          <a:ext cx="671830" cy="69342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288290</xdr:colOff>
      <xdr:row>0</xdr:row>
      <xdr:rowOff>1</xdr:rowOff>
    </xdr:from>
    <xdr:to>
      <xdr:col>4</xdr:col>
      <xdr:colOff>960120</xdr:colOff>
      <xdr:row>3</xdr:row>
      <xdr:rowOff>114301</xdr:rowOff>
    </xdr:to>
    <xdr:pic>
      <xdr:nvPicPr>
        <xdr:cNvPr id="2" name="Imagen 1">
          <a:extLst>
            <a:ext uri="{FF2B5EF4-FFF2-40B4-BE49-F238E27FC236}">
              <a16:creationId xmlns:a16="http://schemas.microsoft.com/office/drawing/2014/main" id="{E735EFDA-2151-4DF9-A200-B2431FCD80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3070" y="1"/>
          <a:ext cx="671830" cy="67818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1123951</xdr:colOff>
      <xdr:row>0</xdr:row>
      <xdr:rowOff>0</xdr:rowOff>
    </xdr:from>
    <xdr:to>
      <xdr:col>4</xdr:col>
      <xdr:colOff>2028825</xdr:colOff>
      <xdr:row>3</xdr:row>
      <xdr:rowOff>139064</xdr:rowOff>
    </xdr:to>
    <xdr:pic>
      <xdr:nvPicPr>
        <xdr:cNvPr id="2" name="Imagen 1">
          <a:extLst>
            <a:ext uri="{FF2B5EF4-FFF2-40B4-BE49-F238E27FC236}">
              <a16:creationId xmlns:a16="http://schemas.microsoft.com/office/drawing/2014/main" id="{0643599A-C62F-4DB9-80CB-FF09C9BBB4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3691" y="0"/>
          <a:ext cx="904874" cy="89344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12.%20Administrativa%20-%20Plan%20de%20Accio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9.%20Interior%20-%20%20Plan%20de%20Accion%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3.%20TIC%20-%20Plan%20de%20Accion%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13.%20Hacienda%20-%20Plan%20de%20Ac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4.%20Agricultura%20-%20Plan%20de%20Ac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5.%20Aguas%20e%20Infraestructura%20-%20Plan%20de%20Accion%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8.%20Familia%20-%20Plan%20de%20Ac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2.%20Planeacion%20-%20Plan%20de%20Ac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11.%20Turismo%20-%20Plan%20de%20Ac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10.%20Salud%20-%20Plan%20de%20Acc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14.%20Juridica%20y%20contratacion%20-%20Plan%20de%20Ac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ow r="8">
          <cell r="I8">
            <v>4</v>
          </cell>
          <cell r="J8">
            <v>4</v>
          </cell>
          <cell r="K8">
            <v>4</v>
          </cell>
          <cell r="L8">
            <v>4</v>
          </cell>
          <cell r="P8">
            <v>0</v>
          </cell>
          <cell r="Q8">
            <v>11540000</v>
          </cell>
          <cell r="S8">
            <v>12242786</v>
          </cell>
        </row>
        <row r="9">
          <cell r="I9">
            <v>0</v>
          </cell>
          <cell r="J9">
            <v>1</v>
          </cell>
          <cell r="K9">
            <v>1</v>
          </cell>
          <cell r="L9">
            <v>1</v>
          </cell>
          <cell r="P9">
            <v>0</v>
          </cell>
          <cell r="Q9">
            <v>11540000</v>
          </cell>
          <cell r="S9">
            <v>12242786</v>
          </cell>
        </row>
        <row r="10">
          <cell r="I10">
            <v>0</v>
          </cell>
          <cell r="J10">
            <v>1</v>
          </cell>
          <cell r="K10">
            <v>1</v>
          </cell>
          <cell r="L10">
            <v>1</v>
          </cell>
          <cell r="P10">
            <v>0</v>
          </cell>
          <cell r="Q10">
            <v>11540000</v>
          </cell>
          <cell r="S10">
            <v>12242786</v>
          </cell>
        </row>
        <row r="11">
          <cell r="I11">
            <v>0</v>
          </cell>
          <cell r="J11">
            <v>1</v>
          </cell>
          <cell r="K11">
            <v>1</v>
          </cell>
          <cell r="L11">
            <v>1</v>
          </cell>
          <cell r="P11">
            <v>0</v>
          </cell>
          <cell r="Q11">
            <v>11540000</v>
          </cell>
          <cell r="S11">
            <v>12242786</v>
          </cell>
        </row>
        <row r="12">
          <cell r="I12">
            <v>0</v>
          </cell>
          <cell r="J12">
            <v>1</v>
          </cell>
          <cell r="K12">
            <v>1</v>
          </cell>
          <cell r="L12">
            <v>1</v>
          </cell>
          <cell r="P12">
            <v>0</v>
          </cell>
          <cell r="Q12">
            <v>0</v>
          </cell>
          <cell r="S12">
            <v>0</v>
          </cell>
        </row>
        <row r="13">
          <cell r="I13">
            <v>0</v>
          </cell>
          <cell r="J13">
            <v>1</v>
          </cell>
          <cell r="K13">
            <v>1</v>
          </cell>
          <cell r="L13">
            <v>1</v>
          </cell>
          <cell r="P13">
            <v>0</v>
          </cell>
          <cell r="Q13">
            <v>0</v>
          </cell>
          <cell r="S13">
            <v>0</v>
          </cell>
        </row>
        <row r="14">
          <cell r="I14">
            <v>0</v>
          </cell>
          <cell r="J14">
            <v>1</v>
          </cell>
          <cell r="L14">
            <v>0</v>
          </cell>
          <cell r="P14">
            <v>0</v>
          </cell>
          <cell r="Q14" t="str">
            <v>$ 28.500.000</v>
          </cell>
          <cell r="S14" t="str">
            <v>$58.398.000</v>
          </cell>
        </row>
        <row r="15">
          <cell r="I15">
            <v>0</v>
          </cell>
          <cell r="J15">
            <v>1</v>
          </cell>
          <cell r="K15">
            <v>2</v>
          </cell>
          <cell r="L15">
            <v>1</v>
          </cell>
          <cell r="P15"/>
          <cell r="Q15"/>
          <cell r="S15"/>
        </row>
        <row r="16">
          <cell r="I16">
            <v>0</v>
          </cell>
          <cell r="J16">
            <v>1</v>
          </cell>
          <cell r="K16">
            <v>1</v>
          </cell>
          <cell r="L16">
            <v>1</v>
          </cell>
          <cell r="P16"/>
          <cell r="Q16"/>
          <cell r="S16"/>
        </row>
        <row r="17">
          <cell r="I17">
            <v>0</v>
          </cell>
          <cell r="J17">
            <v>2</v>
          </cell>
          <cell r="K17">
            <v>2</v>
          </cell>
          <cell r="L17">
            <v>2</v>
          </cell>
          <cell r="P17">
            <v>0</v>
          </cell>
          <cell r="Q17">
            <v>0</v>
          </cell>
          <cell r="S17">
            <v>0</v>
          </cell>
        </row>
        <row r="18">
          <cell r="I18">
            <v>0</v>
          </cell>
          <cell r="J18">
            <v>4</v>
          </cell>
          <cell r="K18">
            <v>4</v>
          </cell>
          <cell r="L18">
            <v>4</v>
          </cell>
          <cell r="P18">
            <v>0</v>
          </cell>
          <cell r="Q18">
            <v>0</v>
          </cell>
          <cell r="S18">
            <v>0</v>
          </cell>
        </row>
        <row r="19">
          <cell r="I19">
            <v>0</v>
          </cell>
          <cell r="J19">
            <v>1</v>
          </cell>
          <cell r="K19">
            <v>1</v>
          </cell>
          <cell r="L19">
            <v>1</v>
          </cell>
          <cell r="P19">
            <v>0</v>
          </cell>
          <cell r="Q19">
            <v>23080000</v>
          </cell>
          <cell r="S19">
            <v>24485572</v>
          </cell>
        </row>
        <row r="20">
          <cell r="I20">
            <v>0</v>
          </cell>
          <cell r="P20">
            <v>0</v>
          </cell>
          <cell r="Q20">
            <v>11540000</v>
          </cell>
          <cell r="S20">
            <v>12242786</v>
          </cell>
        </row>
        <row r="21">
          <cell r="I21">
            <v>0</v>
          </cell>
          <cell r="J21">
            <v>1</v>
          </cell>
          <cell r="K21">
            <v>1</v>
          </cell>
          <cell r="L21">
            <v>1</v>
          </cell>
          <cell r="P21">
            <v>0</v>
          </cell>
          <cell r="Q21">
            <v>0</v>
          </cell>
          <cell r="S21">
            <v>0</v>
          </cell>
        </row>
        <row r="22">
          <cell r="I22">
            <v>0</v>
          </cell>
          <cell r="J22">
            <v>1</v>
          </cell>
          <cell r="K22">
            <v>1</v>
          </cell>
          <cell r="L22">
            <v>1</v>
          </cell>
          <cell r="P22">
            <v>0</v>
          </cell>
          <cell r="Q22">
            <v>0</v>
          </cell>
          <cell r="S22">
            <v>0</v>
          </cell>
        </row>
        <row r="23">
          <cell r="I23">
            <v>0</v>
          </cell>
          <cell r="J23">
            <v>1</v>
          </cell>
          <cell r="K23">
            <v>1</v>
          </cell>
          <cell r="L23">
            <v>1</v>
          </cell>
          <cell r="P23">
            <v>0</v>
          </cell>
          <cell r="Q23">
            <v>0</v>
          </cell>
          <cell r="S23">
            <v>0</v>
          </cell>
        </row>
        <row r="24">
          <cell r="I24">
            <v>17</v>
          </cell>
          <cell r="J24">
            <v>17</v>
          </cell>
          <cell r="K24">
            <v>17</v>
          </cell>
          <cell r="L24">
            <v>17</v>
          </cell>
          <cell r="P24">
            <v>0</v>
          </cell>
          <cell r="Q24">
            <v>11540000</v>
          </cell>
          <cell r="S24">
            <v>12242786</v>
          </cell>
        </row>
        <row r="25">
          <cell r="I25">
            <v>0</v>
          </cell>
          <cell r="J25">
            <v>17</v>
          </cell>
          <cell r="K25">
            <v>17</v>
          </cell>
          <cell r="L25">
            <v>17</v>
          </cell>
          <cell r="P25">
            <v>0</v>
          </cell>
          <cell r="Q25">
            <v>11540000</v>
          </cell>
          <cell r="S25">
            <v>12242786</v>
          </cell>
        </row>
        <row r="26">
          <cell r="I26">
            <v>0</v>
          </cell>
          <cell r="J26">
            <v>1</v>
          </cell>
          <cell r="L26">
            <v>0</v>
          </cell>
          <cell r="P26">
            <v>30000000</v>
          </cell>
          <cell r="Q26">
            <v>40000000</v>
          </cell>
          <cell r="S26">
            <v>93000000</v>
          </cell>
        </row>
        <row r="27">
          <cell r="I27">
            <v>0</v>
          </cell>
          <cell r="J27">
            <v>4</v>
          </cell>
          <cell r="K27">
            <v>4</v>
          </cell>
          <cell r="L27">
            <v>4</v>
          </cell>
          <cell r="P27"/>
          <cell r="Q27"/>
          <cell r="S27"/>
        </row>
        <row r="28">
          <cell r="I28">
            <v>0</v>
          </cell>
          <cell r="J28">
            <v>2</v>
          </cell>
          <cell r="K28">
            <v>2</v>
          </cell>
          <cell r="L28">
            <v>2</v>
          </cell>
          <cell r="P28"/>
          <cell r="Q28"/>
          <cell r="S28"/>
        </row>
        <row r="29">
          <cell r="I29">
            <v>0</v>
          </cell>
          <cell r="J29">
            <v>1</v>
          </cell>
          <cell r="K29">
            <v>1</v>
          </cell>
          <cell r="L29">
            <v>1</v>
          </cell>
          <cell r="P29">
            <v>0</v>
          </cell>
          <cell r="Q29">
            <v>33600000</v>
          </cell>
          <cell r="S29">
            <v>35646240</v>
          </cell>
        </row>
        <row r="30">
          <cell r="I30">
            <v>0</v>
          </cell>
          <cell r="J30">
            <v>1</v>
          </cell>
          <cell r="K30">
            <v>1</v>
          </cell>
          <cell r="L30">
            <v>1</v>
          </cell>
          <cell r="P30">
            <v>0</v>
          </cell>
          <cell r="Q30">
            <v>2800000</v>
          </cell>
          <cell r="S30">
            <v>2970520</v>
          </cell>
        </row>
        <row r="31">
          <cell r="I31">
            <v>0</v>
          </cell>
          <cell r="J31">
            <v>1</v>
          </cell>
          <cell r="K31">
            <v>1</v>
          </cell>
          <cell r="L31">
            <v>1</v>
          </cell>
          <cell r="P31">
            <v>0</v>
          </cell>
          <cell r="Q31">
            <v>2800000</v>
          </cell>
          <cell r="R31">
            <v>2884000</v>
          </cell>
          <cell r="S31">
            <v>2970520</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efreshError="1">
        <row r="8">
          <cell r="I8">
            <v>0</v>
          </cell>
          <cell r="P8">
            <v>0</v>
          </cell>
          <cell r="Q8">
            <v>5000000</v>
          </cell>
          <cell r="R8">
            <v>5000000</v>
          </cell>
          <cell r="S8">
            <v>10000000</v>
          </cell>
        </row>
        <row r="9">
          <cell r="P9" t="str">
            <v xml:space="preserve"> $ - </v>
          </cell>
          <cell r="Q9">
            <v>25200000</v>
          </cell>
          <cell r="R9">
            <v>25200000</v>
          </cell>
        </row>
        <row r="10">
          <cell r="P10" t="str">
            <v xml:space="preserve"> $ -   </v>
          </cell>
          <cell r="Q10">
            <v>2500000</v>
          </cell>
          <cell r="R10">
            <v>3000000</v>
          </cell>
          <cell r="S10">
            <v>4000000</v>
          </cell>
        </row>
        <row r="11">
          <cell r="P11">
            <v>5000000</v>
          </cell>
          <cell r="Q11">
            <v>5600000</v>
          </cell>
          <cell r="R11">
            <v>6000000</v>
          </cell>
          <cell r="S11">
            <v>6500000</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Tic"/>
      <sheetName val="PLAN DE ACCION"/>
      <sheetName val="SGTO PLAN "/>
    </sheetNames>
    <sheetDataSet>
      <sheetData sheetId="0" refreshError="1"/>
      <sheetData sheetId="1" refreshError="1">
        <row r="8">
          <cell r="I8">
            <v>1</v>
          </cell>
          <cell r="J8">
            <v>1</v>
          </cell>
          <cell r="K8">
            <v>1</v>
          </cell>
          <cell r="L8">
            <v>1</v>
          </cell>
          <cell r="P8">
            <v>26400000</v>
          </cell>
          <cell r="Q8">
            <v>27192000</v>
          </cell>
          <cell r="R8">
            <v>28007760</v>
          </cell>
          <cell r="S8">
            <v>28847992.800000001</v>
          </cell>
        </row>
        <row r="9">
          <cell r="I9">
            <v>0</v>
          </cell>
          <cell r="J9">
            <v>1</v>
          </cell>
          <cell r="K9">
            <v>1</v>
          </cell>
          <cell r="L9">
            <v>1</v>
          </cell>
          <cell r="P9">
            <v>0</v>
          </cell>
          <cell r="Q9">
            <v>0</v>
          </cell>
          <cell r="R9">
            <v>0</v>
          </cell>
          <cell r="S9">
            <v>0</v>
          </cell>
        </row>
        <row r="10">
          <cell r="I10">
            <v>0</v>
          </cell>
          <cell r="J10">
            <v>1</v>
          </cell>
          <cell r="K10">
            <v>0</v>
          </cell>
          <cell r="L10">
            <v>0</v>
          </cell>
          <cell r="P10">
            <v>0</v>
          </cell>
          <cell r="Q10" t="str">
            <v>$ 28.500.000</v>
          </cell>
          <cell r="R10" t="str">
            <v>$ 48.255.000</v>
          </cell>
          <cell r="S10" t="str">
            <v>$58.398.000</v>
          </cell>
        </row>
        <row r="11">
          <cell r="I11">
            <v>0</v>
          </cell>
          <cell r="J11">
            <v>1</v>
          </cell>
          <cell r="K11">
            <v>2</v>
          </cell>
          <cell r="L11">
            <v>1</v>
          </cell>
          <cell r="P11">
            <v>0</v>
          </cell>
          <cell r="Q11">
            <v>0</v>
          </cell>
          <cell r="R11">
            <v>0</v>
          </cell>
          <cell r="S11">
            <v>0</v>
          </cell>
        </row>
        <row r="12">
          <cell r="I12">
            <v>0</v>
          </cell>
          <cell r="J12">
            <v>1</v>
          </cell>
          <cell r="K12">
            <v>1</v>
          </cell>
          <cell r="L12">
            <v>1</v>
          </cell>
          <cell r="P12">
            <v>0</v>
          </cell>
          <cell r="Q12">
            <v>0</v>
          </cell>
          <cell r="R12">
            <v>0</v>
          </cell>
          <cell r="S12">
            <v>0</v>
          </cell>
        </row>
        <row r="13">
          <cell r="I13">
            <v>0</v>
          </cell>
          <cell r="J13">
            <v>1</v>
          </cell>
          <cell r="K13">
            <v>1</v>
          </cell>
          <cell r="L13">
            <v>1</v>
          </cell>
          <cell r="P13">
            <v>0</v>
          </cell>
          <cell r="Q13">
            <v>33600000</v>
          </cell>
          <cell r="R13">
            <v>34608000</v>
          </cell>
          <cell r="S13">
            <v>35646240</v>
          </cell>
        </row>
        <row r="14">
          <cell r="I14">
            <v>0</v>
          </cell>
          <cell r="J14">
            <v>1</v>
          </cell>
          <cell r="K14">
            <v>1</v>
          </cell>
          <cell r="L14">
            <v>1</v>
          </cell>
          <cell r="P14">
            <v>0</v>
          </cell>
          <cell r="Q14">
            <v>2800000</v>
          </cell>
          <cell r="R14">
            <v>2884000</v>
          </cell>
          <cell r="S14">
            <v>2970520</v>
          </cell>
        </row>
        <row r="16">
          <cell r="I16">
            <v>0</v>
          </cell>
          <cell r="J16">
            <v>1</v>
          </cell>
          <cell r="K16">
            <v>1</v>
          </cell>
          <cell r="L16">
            <v>1</v>
          </cell>
          <cell r="P16">
            <v>0</v>
          </cell>
        </row>
        <row r="17">
          <cell r="I17">
            <v>0</v>
          </cell>
          <cell r="J17">
            <v>1</v>
          </cell>
          <cell r="K17">
            <v>1</v>
          </cell>
          <cell r="L17">
            <v>1</v>
          </cell>
        </row>
        <row r="18">
          <cell r="I18">
            <v>0</v>
          </cell>
          <cell r="J18">
            <v>2</v>
          </cell>
          <cell r="K18">
            <v>3</v>
          </cell>
          <cell r="L18">
            <v>3</v>
          </cell>
          <cell r="P18">
            <v>0</v>
          </cell>
          <cell r="Q18">
            <v>120000000</v>
          </cell>
        </row>
        <row r="19">
          <cell r="I19">
            <v>0</v>
          </cell>
          <cell r="J19">
            <v>1</v>
          </cell>
          <cell r="K19">
            <v>1</v>
          </cell>
          <cell r="L19">
            <v>1</v>
          </cell>
          <cell r="P19">
            <v>0</v>
          </cell>
          <cell r="Q19">
            <v>0</v>
          </cell>
        </row>
        <row r="20">
          <cell r="I20">
            <v>0</v>
          </cell>
          <cell r="J20">
            <v>1</v>
          </cell>
          <cell r="K20">
            <v>1</v>
          </cell>
          <cell r="L20">
            <v>1</v>
          </cell>
          <cell r="P20">
            <v>0</v>
          </cell>
          <cell r="S20">
            <v>0</v>
          </cell>
        </row>
        <row r="21">
          <cell r="I21">
            <v>0</v>
          </cell>
          <cell r="J21">
            <v>15</v>
          </cell>
          <cell r="K21">
            <v>15</v>
          </cell>
          <cell r="L21">
            <v>15</v>
          </cell>
          <cell r="P21">
            <v>0</v>
          </cell>
        </row>
        <row r="22">
          <cell r="I22">
            <v>0</v>
          </cell>
          <cell r="J22">
            <v>300</v>
          </cell>
          <cell r="K22">
            <v>300</v>
          </cell>
          <cell r="L22">
            <v>400</v>
          </cell>
          <cell r="P22">
            <v>0</v>
          </cell>
          <cell r="Q22">
            <v>20000000</v>
          </cell>
        </row>
        <row r="23">
          <cell r="I23">
            <v>500</v>
          </cell>
          <cell r="J23">
            <v>2500</v>
          </cell>
          <cell r="K23">
            <v>7000</v>
          </cell>
          <cell r="L23">
            <v>7000</v>
          </cell>
          <cell r="P23">
            <v>25000000</v>
          </cell>
        </row>
        <row r="24">
          <cell r="I24">
            <v>0</v>
          </cell>
          <cell r="J24">
            <v>1</v>
          </cell>
          <cell r="K24">
            <v>1</v>
          </cell>
          <cell r="L24">
            <v>1</v>
          </cell>
          <cell r="P24">
            <v>0</v>
          </cell>
          <cell r="Q24">
            <v>0</v>
          </cell>
          <cell r="R24">
            <v>0</v>
          </cell>
          <cell r="S24">
            <v>0</v>
          </cell>
        </row>
        <row r="25">
          <cell r="I25">
            <v>0</v>
          </cell>
          <cell r="J25">
            <v>1</v>
          </cell>
          <cell r="K25">
            <v>1</v>
          </cell>
          <cell r="L25">
            <v>1</v>
          </cell>
          <cell r="P25">
            <v>0</v>
          </cell>
          <cell r="Q25">
            <v>0</v>
          </cell>
          <cell r="R25">
            <v>0</v>
          </cell>
          <cell r="S25">
            <v>0</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
    </sheetNames>
    <sheetDataSet>
      <sheetData sheetId="0" refreshError="1">
        <row r="8">
          <cell r="P8">
            <v>0</v>
          </cell>
          <cell r="Q8">
            <v>0</v>
          </cell>
          <cell r="R8">
            <v>0</v>
          </cell>
          <cell r="S8">
            <v>0</v>
          </cell>
        </row>
        <row r="9">
          <cell r="P9">
            <v>0</v>
          </cell>
          <cell r="Q9">
            <v>671000000</v>
          </cell>
          <cell r="R9">
            <v>704000000</v>
          </cell>
          <cell r="S9">
            <v>739200000</v>
          </cell>
        </row>
        <row r="10">
          <cell r="P10">
            <v>0</v>
          </cell>
          <cell r="Q10">
            <v>135000000</v>
          </cell>
          <cell r="R10">
            <v>141750000</v>
          </cell>
          <cell r="S10">
            <v>148837500</v>
          </cell>
        </row>
        <row r="11">
          <cell r="P11">
            <v>0</v>
          </cell>
          <cell r="Q11">
            <v>50000000</v>
          </cell>
          <cell r="R11">
            <v>52500000</v>
          </cell>
          <cell r="S11">
            <v>55125000</v>
          </cell>
        </row>
        <row r="12">
          <cell r="P12">
            <v>0</v>
          </cell>
          <cell r="Q12">
            <v>0</v>
          </cell>
          <cell r="R12">
            <v>0</v>
          </cell>
          <cell r="S12">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30</v>
          </cell>
          <cell r="J8">
            <v>30</v>
          </cell>
          <cell r="K8">
            <v>30</v>
          </cell>
          <cell r="L8">
            <v>30</v>
          </cell>
          <cell r="P8">
            <v>195850000</v>
          </cell>
          <cell r="Q8">
            <v>226000000</v>
          </cell>
          <cell r="R8">
            <v>254663620</v>
          </cell>
          <cell r="S8">
            <v>407382303</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efreshError="1">
        <row r="8">
          <cell r="I8">
            <v>0</v>
          </cell>
          <cell r="J8">
            <v>1</v>
          </cell>
          <cell r="K8">
            <v>0</v>
          </cell>
          <cell r="L8">
            <v>0</v>
          </cell>
          <cell r="P8">
            <v>0</v>
          </cell>
        </row>
        <row r="9">
          <cell r="I9">
            <v>0</v>
          </cell>
          <cell r="J9">
            <v>0</v>
          </cell>
          <cell r="K9">
            <v>2</v>
          </cell>
          <cell r="L9">
            <v>2</v>
          </cell>
          <cell r="P9">
            <v>0</v>
          </cell>
        </row>
        <row r="10">
          <cell r="I10">
            <v>0</v>
          </cell>
          <cell r="J10">
            <v>1</v>
          </cell>
          <cell r="P10">
            <v>0</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efreshError="1">
        <row r="8">
          <cell r="S8">
            <v>16000000</v>
          </cell>
        </row>
        <row r="9">
          <cell r="S9">
            <v>120000000</v>
          </cell>
        </row>
        <row r="10">
          <cell r="S10">
            <v>215000000</v>
          </cell>
        </row>
        <row r="11">
          <cell r="S11">
            <v>256000000</v>
          </cell>
        </row>
        <row r="12">
          <cell r="S12">
            <v>94000000</v>
          </cell>
        </row>
        <row r="13">
          <cell r="S13">
            <v>3698402997</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
    </sheetNames>
    <sheetDataSet>
      <sheetData sheetId="0" refreshError="1">
        <row r="8">
          <cell r="J8">
            <v>4</v>
          </cell>
          <cell r="K8">
            <v>4</v>
          </cell>
          <cell r="L8">
            <v>4</v>
          </cell>
          <cell r="P8">
            <v>122870000</v>
          </cell>
          <cell r="Q8">
            <v>126556100</v>
          </cell>
          <cell r="S8">
            <v>134263366.49000001</v>
          </cell>
        </row>
        <row r="11">
          <cell r="P11">
            <v>0</v>
          </cell>
          <cell r="Q11">
            <v>0</v>
          </cell>
          <cell r="R11">
            <v>0</v>
          </cell>
          <cell r="S11">
            <v>0</v>
          </cell>
        </row>
        <row r="13">
          <cell r="S13">
            <v>37131500</v>
          </cell>
        </row>
        <row r="17">
          <cell r="I17">
            <v>0</v>
          </cell>
          <cell r="J17">
            <v>1</v>
          </cell>
          <cell r="K17">
            <v>1</v>
          </cell>
          <cell r="L17">
            <v>1</v>
          </cell>
          <cell r="P17">
            <v>1500000</v>
          </cell>
          <cell r="Q17">
            <v>2200000</v>
          </cell>
          <cell r="S17">
            <v>1000000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efreshError="1">
        <row r="8">
          <cell r="I8">
            <v>0</v>
          </cell>
          <cell r="J8">
            <v>1</v>
          </cell>
          <cell r="K8">
            <v>1</v>
          </cell>
          <cell r="L8">
            <v>1</v>
          </cell>
          <cell r="P8">
            <v>0</v>
          </cell>
          <cell r="Q8">
            <v>33000000</v>
          </cell>
          <cell r="R8">
            <v>33000000</v>
          </cell>
          <cell r="S8">
            <v>33000000</v>
          </cell>
        </row>
        <row r="9">
          <cell r="I9">
            <v>0</v>
          </cell>
          <cell r="J9">
            <v>1</v>
          </cell>
          <cell r="K9">
            <v>1</v>
          </cell>
          <cell r="L9">
            <v>1</v>
          </cell>
          <cell r="P9">
            <v>0</v>
          </cell>
          <cell r="Q9">
            <v>33000000</v>
          </cell>
          <cell r="R9">
            <v>33000000</v>
          </cell>
          <cell r="S9">
            <v>33000000</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efreshError="1">
        <row r="8">
          <cell r="P8">
            <v>0</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efreshError="1">
        <row r="8">
          <cell r="I8">
            <v>0</v>
          </cell>
          <cell r="J8">
            <v>1</v>
          </cell>
          <cell r="K8">
            <v>1</v>
          </cell>
          <cell r="L8">
            <v>1</v>
          </cell>
          <cell r="P8">
            <v>0</v>
          </cell>
          <cell r="Q8">
            <v>0</v>
          </cell>
          <cell r="R8">
            <v>0</v>
          </cell>
          <cell r="S8">
            <v>0</v>
          </cell>
        </row>
        <row r="9">
          <cell r="I9">
            <v>0</v>
          </cell>
          <cell r="J9">
            <v>1</v>
          </cell>
          <cell r="K9">
            <v>1</v>
          </cell>
          <cell r="L9">
            <v>1</v>
          </cell>
          <cell r="P9">
            <v>0</v>
          </cell>
          <cell r="Q9">
            <v>0</v>
          </cell>
          <cell r="R9">
            <v>0</v>
          </cell>
          <cell r="S9">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3.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32"/>
  <sheetViews>
    <sheetView tabSelected="1" topLeftCell="O17" zoomScale="80" zoomScaleNormal="80" workbookViewId="0">
      <selection activeCell="AB19" sqref="AB19"/>
    </sheetView>
  </sheetViews>
  <sheetFormatPr baseColWidth="10" defaultRowHeight="14.4" x14ac:dyDescent="0.3"/>
  <cols>
    <col min="1" max="1" width="1.88671875" customWidth="1"/>
    <col min="2" max="2" width="5.88671875" customWidth="1"/>
    <col min="3" max="3" width="28.88671875" customWidth="1"/>
    <col min="4" max="4" width="40.33203125" customWidth="1"/>
    <col min="5" max="5" width="29.44140625" customWidth="1"/>
    <col min="6" max="6" width="14.5546875"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11.6640625" bestFit="1" customWidth="1"/>
    <col min="16" max="16" width="7.44140625" customWidth="1"/>
    <col min="17" max="17" width="9.6640625" customWidth="1"/>
    <col min="18" max="18" width="22.109375" bestFit="1" customWidth="1"/>
    <col min="19" max="19" width="19.33203125" bestFit="1" customWidth="1"/>
    <col min="20" max="20" width="12.109375" bestFit="1" customWidth="1"/>
    <col min="21" max="26" width="14" customWidth="1"/>
    <col min="27" max="27" width="11.6640625" bestFit="1" customWidth="1"/>
    <col min="28" max="29" width="14" customWidth="1"/>
    <col min="30" max="30" width="27.88671875" customWidth="1"/>
    <col min="31" max="31" width="28.44140625" customWidth="1"/>
    <col min="32" max="32" width="24.88671875" customWidth="1"/>
  </cols>
  <sheetData>
    <row r="1" spans="2:32" ht="18" customHeight="1" x14ac:dyDescent="0.3">
      <c r="E1" s="236"/>
      <c r="F1" s="237" t="s">
        <v>153</v>
      </c>
      <c r="G1" s="237"/>
      <c r="H1" s="237"/>
      <c r="I1" s="237"/>
      <c r="J1" s="237"/>
      <c r="K1" s="237"/>
      <c r="L1" s="237"/>
      <c r="M1" s="237"/>
      <c r="N1" s="237"/>
      <c r="O1" s="237"/>
      <c r="P1" s="237"/>
      <c r="Q1" s="237"/>
      <c r="R1" s="237"/>
      <c r="S1" s="237"/>
      <c r="T1" s="237"/>
      <c r="U1" s="22" t="s">
        <v>148</v>
      </c>
      <c r="V1" s="22" t="s">
        <v>155</v>
      </c>
    </row>
    <row r="2" spans="2:32" ht="17.399999999999999" customHeight="1" x14ac:dyDescent="0.3">
      <c r="E2" s="236"/>
      <c r="F2" s="238" t="s">
        <v>154</v>
      </c>
      <c r="G2" s="238"/>
      <c r="H2" s="238"/>
      <c r="I2" s="238"/>
      <c r="J2" s="238"/>
      <c r="K2" s="238"/>
      <c r="L2" s="238"/>
      <c r="M2" s="238"/>
      <c r="N2" s="238"/>
      <c r="O2" s="238"/>
      <c r="P2" s="238"/>
      <c r="Q2" s="238"/>
      <c r="R2" s="238"/>
      <c r="S2" s="238"/>
      <c r="T2" s="238"/>
      <c r="U2" s="23" t="s">
        <v>149</v>
      </c>
      <c r="V2" s="24">
        <v>1</v>
      </c>
    </row>
    <row r="3" spans="2:32" ht="17.399999999999999" customHeight="1" x14ac:dyDescent="0.3">
      <c r="E3" s="236"/>
      <c r="F3" s="238"/>
      <c r="G3" s="238"/>
      <c r="H3" s="238"/>
      <c r="I3" s="238"/>
      <c r="J3" s="238"/>
      <c r="K3" s="238"/>
      <c r="L3" s="238"/>
      <c r="M3" s="238"/>
      <c r="N3" s="238"/>
      <c r="O3" s="238"/>
      <c r="P3" s="238"/>
      <c r="Q3" s="238"/>
      <c r="R3" s="238"/>
      <c r="S3" s="238"/>
      <c r="T3" s="238"/>
      <c r="U3" s="23" t="s">
        <v>150</v>
      </c>
      <c r="V3" s="25">
        <v>44651</v>
      </c>
    </row>
    <row r="4" spans="2:32" x14ac:dyDescent="0.3">
      <c r="E4" s="236"/>
      <c r="F4" s="238"/>
      <c r="G4" s="238"/>
      <c r="H4" s="238"/>
      <c r="I4" s="238"/>
      <c r="J4" s="238"/>
      <c r="K4" s="238"/>
      <c r="L4" s="238"/>
      <c r="M4" s="238"/>
      <c r="N4" s="238"/>
      <c r="O4" s="238"/>
      <c r="P4" s="238"/>
      <c r="Q4" s="238"/>
      <c r="R4" s="238"/>
      <c r="S4" s="238"/>
      <c r="T4" s="238"/>
      <c r="U4" s="23" t="s">
        <v>151</v>
      </c>
      <c r="V4" s="26" t="s">
        <v>152</v>
      </c>
    </row>
    <row r="6" spans="2:32" x14ac:dyDescent="0.3">
      <c r="B6" s="226" t="s">
        <v>0</v>
      </c>
      <c r="C6" s="226" t="s">
        <v>1</v>
      </c>
      <c r="D6" s="226" t="s">
        <v>2</v>
      </c>
      <c r="E6" s="226" t="s">
        <v>3</v>
      </c>
      <c r="F6" s="226" t="s">
        <v>4</v>
      </c>
      <c r="G6" s="226" t="s">
        <v>5</v>
      </c>
      <c r="H6" s="226" t="s">
        <v>6</v>
      </c>
      <c r="I6" s="232" t="s">
        <v>7</v>
      </c>
      <c r="J6" s="232"/>
      <c r="K6" s="233"/>
      <c r="L6" s="233"/>
      <c r="M6" s="233"/>
      <c r="N6" s="233"/>
      <c r="O6" s="233"/>
      <c r="P6" s="233"/>
      <c r="Q6" s="38"/>
      <c r="R6" s="234" t="s">
        <v>8</v>
      </c>
      <c r="S6" s="235"/>
      <c r="T6" s="235"/>
      <c r="U6" s="235"/>
      <c r="V6" s="235"/>
      <c r="W6" s="235"/>
      <c r="X6" s="235"/>
      <c r="Y6" s="235"/>
      <c r="Z6" s="235"/>
      <c r="AA6" s="235"/>
      <c r="AB6" s="235"/>
      <c r="AC6" s="232"/>
      <c r="AD6" s="226" t="s">
        <v>9</v>
      </c>
      <c r="AE6" s="226" t="s">
        <v>10</v>
      </c>
    </row>
    <row r="7" spans="2:32" x14ac:dyDescent="0.3">
      <c r="B7" s="226"/>
      <c r="C7" s="226"/>
      <c r="D7" s="226"/>
      <c r="E7" s="226"/>
      <c r="F7" s="226"/>
      <c r="G7" s="226"/>
      <c r="H7" s="226"/>
      <c r="I7" s="227">
        <v>2020</v>
      </c>
      <c r="J7" s="228"/>
      <c r="K7" s="227">
        <v>2021</v>
      </c>
      <c r="L7" s="228"/>
      <c r="M7" s="229">
        <v>2022</v>
      </c>
      <c r="N7" s="230"/>
      <c r="O7" s="37"/>
      <c r="P7" s="226">
        <v>2023</v>
      </c>
      <c r="Q7" s="226"/>
      <c r="R7" s="229" t="s">
        <v>43</v>
      </c>
      <c r="S7" s="231"/>
      <c r="T7" s="230"/>
      <c r="U7" s="226">
        <v>2020</v>
      </c>
      <c r="V7" s="226"/>
      <c r="W7" s="226">
        <v>2021</v>
      </c>
      <c r="X7" s="226"/>
      <c r="Y7" s="226">
        <v>2022</v>
      </c>
      <c r="Z7" s="226"/>
      <c r="AA7" s="37"/>
      <c r="AB7" s="226">
        <v>2023</v>
      </c>
      <c r="AC7" s="226"/>
      <c r="AD7" s="226"/>
      <c r="AE7" s="226"/>
    </row>
    <row r="8" spans="2:32" x14ac:dyDescent="0.3">
      <c r="B8" s="226"/>
      <c r="C8" s="226"/>
      <c r="D8" s="226"/>
      <c r="E8" s="226"/>
      <c r="F8" s="226"/>
      <c r="G8" s="226"/>
      <c r="H8" s="226"/>
      <c r="I8" s="36" t="s">
        <v>44</v>
      </c>
      <c r="J8" s="36" t="s">
        <v>45</v>
      </c>
      <c r="K8" s="36" t="s">
        <v>44</v>
      </c>
      <c r="L8" s="36" t="s">
        <v>45</v>
      </c>
      <c r="M8" s="36" t="s">
        <v>44</v>
      </c>
      <c r="N8" s="36" t="s">
        <v>45</v>
      </c>
      <c r="O8" s="36"/>
      <c r="P8" s="36" t="s">
        <v>44</v>
      </c>
      <c r="Q8" s="36" t="s">
        <v>45</v>
      </c>
      <c r="R8" s="8" t="s">
        <v>11</v>
      </c>
      <c r="S8" s="11" t="s">
        <v>12</v>
      </c>
      <c r="T8" s="11" t="s">
        <v>13</v>
      </c>
      <c r="U8" s="36" t="s">
        <v>44</v>
      </c>
      <c r="V8" s="36" t="s">
        <v>45</v>
      </c>
      <c r="W8" s="36" t="s">
        <v>44</v>
      </c>
      <c r="X8" s="36" t="s">
        <v>45</v>
      </c>
      <c r="Y8" s="36" t="s">
        <v>44</v>
      </c>
      <c r="Z8" s="36" t="s">
        <v>45</v>
      </c>
      <c r="AA8" s="36"/>
      <c r="AB8" s="36" t="s">
        <v>44</v>
      </c>
      <c r="AC8" s="36" t="s">
        <v>45</v>
      </c>
      <c r="AD8" s="226"/>
      <c r="AE8" s="226"/>
    </row>
    <row r="9" spans="2:32" ht="136.80000000000001" x14ac:dyDescent="0.3">
      <c r="B9" s="1">
        <v>1</v>
      </c>
      <c r="C9" s="3" t="s">
        <v>14</v>
      </c>
      <c r="D9" s="4" t="s">
        <v>381</v>
      </c>
      <c r="E9" s="4" t="s">
        <v>382</v>
      </c>
      <c r="F9" s="4" t="s">
        <v>383</v>
      </c>
      <c r="G9" s="1" t="s">
        <v>15</v>
      </c>
      <c r="H9" s="3" t="s">
        <v>384</v>
      </c>
      <c r="I9" s="50">
        <f>++'[1]PLAN DE ACCION'!I8</f>
        <v>4</v>
      </c>
      <c r="J9" s="9"/>
      <c r="K9" s="50">
        <f>+'[1]PLAN DE ACCION'!J8</f>
        <v>4</v>
      </c>
      <c r="L9" s="9"/>
      <c r="M9" s="50">
        <f>+'[1]PLAN DE ACCION'!K8</f>
        <v>4</v>
      </c>
      <c r="N9" s="50">
        <v>4</v>
      </c>
      <c r="O9" s="84">
        <f>N9/M9</f>
        <v>1</v>
      </c>
      <c r="P9" s="50">
        <f>+'[1]PLAN DE ACCION'!L8</f>
        <v>4</v>
      </c>
      <c r="Q9" s="9"/>
      <c r="R9" s="2"/>
      <c r="S9" s="1"/>
      <c r="T9" s="1" t="s">
        <v>16</v>
      </c>
      <c r="U9" s="58">
        <f>+'[1]PLAN DE ACCION'!P8</f>
        <v>0</v>
      </c>
      <c r="V9" s="9"/>
      <c r="W9" s="58">
        <f>+'[1]PLAN DE ACCION'!Q8</f>
        <v>11540000</v>
      </c>
      <c r="X9" s="9"/>
      <c r="Y9" s="287">
        <v>65130000</v>
      </c>
      <c r="Z9" s="9"/>
      <c r="AA9" s="84">
        <v>1</v>
      </c>
      <c r="AB9" s="58">
        <f>+'[1]PLAN DE ACCION'!S8</f>
        <v>12242786</v>
      </c>
      <c r="AC9" s="9"/>
      <c r="AD9" s="217" t="s">
        <v>385</v>
      </c>
      <c r="AE9" s="218" t="s">
        <v>386</v>
      </c>
    </row>
    <row r="10" spans="2:32" ht="86.4" x14ac:dyDescent="0.3">
      <c r="B10" s="1">
        <v>2</v>
      </c>
      <c r="C10" s="3" t="s">
        <v>14</v>
      </c>
      <c r="D10" s="3" t="s">
        <v>387</v>
      </c>
      <c r="E10" s="4" t="s">
        <v>388</v>
      </c>
      <c r="F10" s="3" t="s">
        <v>389</v>
      </c>
      <c r="G10" s="1" t="s">
        <v>15</v>
      </c>
      <c r="H10" s="3" t="s">
        <v>46</v>
      </c>
      <c r="I10" s="50">
        <f>++'[1]PLAN DE ACCION'!I9</f>
        <v>0</v>
      </c>
      <c r="J10" s="9"/>
      <c r="K10" s="50">
        <f>+'[1]PLAN DE ACCION'!J9</f>
        <v>1</v>
      </c>
      <c r="L10" s="9"/>
      <c r="M10" s="50">
        <f>+'[1]PLAN DE ACCION'!K9</f>
        <v>1</v>
      </c>
      <c r="N10" s="50">
        <v>1</v>
      </c>
      <c r="O10" s="84">
        <f t="shared" ref="O10:O32" si="0">N10/M10</f>
        <v>1</v>
      </c>
      <c r="P10" s="50">
        <f>+'[1]PLAN DE ACCION'!L9</f>
        <v>1</v>
      </c>
      <c r="Q10" s="9"/>
      <c r="R10" s="2"/>
      <c r="S10" s="1"/>
      <c r="T10" s="1" t="s">
        <v>16</v>
      </c>
      <c r="U10" s="58">
        <f>+'[1]PLAN DE ACCION'!P9</f>
        <v>0</v>
      </c>
      <c r="V10" s="9"/>
      <c r="W10" s="58">
        <f>+'[1]PLAN DE ACCION'!Q9</f>
        <v>11540000</v>
      </c>
      <c r="X10" s="9"/>
      <c r="Y10" s="288"/>
      <c r="Z10" s="9"/>
      <c r="AA10" s="84">
        <v>1</v>
      </c>
      <c r="AB10" s="58">
        <f>+'[1]PLAN DE ACCION'!S9</f>
        <v>12242786</v>
      </c>
      <c r="AC10" s="9"/>
      <c r="AD10" s="217" t="s">
        <v>385</v>
      </c>
      <c r="AE10" s="219" t="s">
        <v>390</v>
      </c>
    </row>
    <row r="11" spans="2:32" ht="86.4" x14ac:dyDescent="0.3">
      <c r="B11" s="1">
        <v>3</v>
      </c>
      <c r="C11" s="3" t="s">
        <v>14</v>
      </c>
      <c r="D11" s="4" t="s">
        <v>391</v>
      </c>
      <c r="E11" s="4" t="s">
        <v>392</v>
      </c>
      <c r="F11" s="3" t="s">
        <v>393</v>
      </c>
      <c r="G11" s="1" t="s">
        <v>15</v>
      </c>
      <c r="H11" s="3" t="s">
        <v>394</v>
      </c>
      <c r="I11" s="50">
        <f>++'[1]PLAN DE ACCION'!I10</f>
        <v>0</v>
      </c>
      <c r="J11" s="9"/>
      <c r="K11" s="50">
        <f>+'[1]PLAN DE ACCION'!J10</f>
        <v>1</v>
      </c>
      <c r="L11" s="9"/>
      <c r="M11" s="50">
        <f>+'[1]PLAN DE ACCION'!K10</f>
        <v>1</v>
      </c>
      <c r="N11" s="50">
        <v>1</v>
      </c>
      <c r="O11" s="84">
        <f t="shared" si="0"/>
        <v>1</v>
      </c>
      <c r="P11" s="50">
        <f>+'[1]PLAN DE ACCION'!L10</f>
        <v>1</v>
      </c>
      <c r="Q11" s="9"/>
      <c r="R11" s="2"/>
      <c r="S11" s="1"/>
      <c r="T11" s="1" t="s">
        <v>16</v>
      </c>
      <c r="U11" s="58">
        <f>+'[1]PLAN DE ACCION'!P10</f>
        <v>0</v>
      </c>
      <c r="V11" s="9"/>
      <c r="W11" s="58">
        <f>+'[1]PLAN DE ACCION'!Q10</f>
        <v>11540000</v>
      </c>
      <c r="X11" s="9"/>
      <c r="Y11" s="288"/>
      <c r="Z11" s="9"/>
      <c r="AA11" s="84">
        <v>1</v>
      </c>
      <c r="AB11" s="58">
        <f>+'[1]PLAN DE ACCION'!S10</f>
        <v>12242786</v>
      </c>
      <c r="AC11" s="9"/>
      <c r="AD11" s="217" t="s">
        <v>385</v>
      </c>
      <c r="AE11" s="218" t="s">
        <v>395</v>
      </c>
    </row>
    <row r="12" spans="2:32" ht="72" x14ac:dyDescent="0.3">
      <c r="B12" s="1">
        <v>4</v>
      </c>
      <c r="C12" s="3" t="s">
        <v>14</v>
      </c>
      <c r="D12" s="3" t="s">
        <v>396</v>
      </c>
      <c r="E12" s="3" t="s">
        <v>397</v>
      </c>
      <c r="F12" s="3" t="s">
        <v>398</v>
      </c>
      <c r="G12" s="1" t="s">
        <v>15</v>
      </c>
      <c r="H12" s="3" t="s">
        <v>399</v>
      </c>
      <c r="I12" s="50">
        <f>++'[1]PLAN DE ACCION'!I11</f>
        <v>0</v>
      </c>
      <c r="J12" s="9"/>
      <c r="K12" s="50">
        <f>+'[1]PLAN DE ACCION'!J11</f>
        <v>1</v>
      </c>
      <c r="L12" s="9"/>
      <c r="M12" s="50">
        <f>+'[1]PLAN DE ACCION'!K11</f>
        <v>1</v>
      </c>
      <c r="N12" s="50">
        <v>1</v>
      </c>
      <c r="O12" s="84">
        <f t="shared" si="0"/>
        <v>1</v>
      </c>
      <c r="P12" s="50">
        <f>+'[1]PLAN DE ACCION'!L11</f>
        <v>1</v>
      </c>
      <c r="Q12" s="9"/>
      <c r="R12" s="2"/>
      <c r="S12" s="1"/>
      <c r="T12" s="1" t="s">
        <v>16</v>
      </c>
      <c r="U12" s="58">
        <f>+'[1]PLAN DE ACCION'!P11</f>
        <v>0</v>
      </c>
      <c r="V12" s="9"/>
      <c r="W12" s="58">
        <f>+'[1]PLAN DE ACCION'!Q11</f>
        <v>11540000</v>
      </c>
      <c r="X12" s="9"/>
      <c r="Y12" s="288"/>
      <c r="Z12" s="9"/>
      <c r="AA12" s="84">
        <v>1</v>
      </c>
      <c r="AB12" s="58">
        <f>+'[1]PLAN DE ACCION'!S11</f>
        <v>12242786</v>
      </c>
      <c r="AC12" s="9"/>
      <c r="AD12" s="217" t="s">
        <v>385</v>
      </c>
      <c r="AE12" s="218" t="s">
        <v>400</v>
      </c>
    </row>
    <row r="13" spans="2:32" ht="91.2" x14ac:dyDescent="0.3">
      <c r="B13" s="1">
        <v>5</v>
      </c>
      <c r="C13" s="39" t="s">
        <v>14</v>
      </c>
      <c r="D13" s="13" t="s">
        <v>50</v>
      </c>
      <c r="E13" s="13" t="s">
        <v>51</v>
      </c>
      <c r="F13" s="13" t="s">
        <v>52</v>
      </c>
      <c r="G13" s="1" t="s">
        <v>15</v>
      </c>
      <c r="H13" s="39" t="s">
        <v>53</v>
      </c>
      <c r="I13" s="50">
        <f>++'[1]PLAN DE ACCION'!I12</f>
        <v>0</v>
      </c>
      <c r="J13" s="9"/>
      <c r="K13" s="50">
        <f>+'[1]PLAN DE ACCION'!J12</f>
        <v>1</v>
      </c>
      <c r="L13" s="9"/>
      <c r="M13" s="50">
        <f>+'[1]PLAN DE ACCION'!K12</f>
        <v>1</v>
      </c>
      <c r="N13" s="50">
        <v>1</v>
      </c>
      <c r="O13" s="84">
        <f t="shared" si="0"/>
        <v>1</v>
      </c>
      <c r="P13" s="50">
        <f>+'[1]PLAN DE ACCION'!L12</f>
        <v>1</v>
      </c>
      <c r="Q13" s="9"/>
      <c r="R13" s="1" t="s">
        <v>16</v>
      </c>
      <c r="S13" s="2"/>
      <c r="T13" s="1"/>
      <c r="U13" s="58">
        <f>+'[1]PLAN DE ACCION'!P12</f>
        <v>0</v>
      </c>
      <c r="V13" s="9"/>
      <c r="W13" s="58">
        <f>+'[1]PLAN DE ACCION'!Q12</f>
        <v>0</v>
      </c>
      <c r="X13" s="9"/>
      <c r="Y13" s="288"/>
      <c r="Z13" s="9"/>
      <c r="AA13" s="84">
        <v>1</v>
      </c>
      <c r="AB13" s="58">
        <f>+'[1]PLAN DE ACCION'!S12</f>
        <v>0</v>
      </c>
      <c r="AC13" s="9"/>
      <c r="AD13" s="13" t="s">
        <v>401</v>
      </c>
      <c r="AE13" s="220" t="s">
        <v>402</v>
      </c>
      <c r="AF13" s="221"/>
    </row>
    <row r="14" spans="2:32" ht="68.400000000000006" x14ac:dyDescent="0.3">
      <c r="B14" s="1">
        <v>6</v>
      </c>
      <c r="C14" s="39" t="s">
        <v>14</v>
      </c>
      <c r="D14" s="13" t="s">
        <v>403</v>
      </c>
      <c r="E14" s="13" t="s">
        <v>404</v>
      </c>
      <c r="F14" s="13" t="s">
        <v>405</v>
      </c>
      <c r="G14" s="1" t="s">
        <v>15</v>
      </c>
      <c r="H14" s="39" t="s">
        <v>406</v>
      </c>
      <c r="I14" s="50">
        <f>++'[1]PLAN DE ACCION'!I13</f>
        <v>0</v>
      </c>
      <c r="J14" s="9"/>
      <c r="K14" s="50">
        <f>+'[1]PLAN DE ACCION'!J13</f>
        <v>1</v>
      </c>
      <c r="L14" s="9"/>
      <c r="M14" s="50">
        <f>+'[1]PLAN DE ACCION'!K13</f>
        <v>1</v>
      </c>
      <c r="N14" s="50">
        <v>1</v>
      </c>
      <c r="O14" s="84">
        <f t="shared" si="0"/>
        <v>1</v>
      </c>
      <c r="P14" s="50">
        <f>+'[1]PLAN DE ACCION'!L13</f>
        <v>1</v>
      </c>
      <c r="Q14" s="9"/>
      <c r="R14" s="1" t="s">
        <v>16</v>
      </c>
      <c r="S14" s="2"/>
      <c r="T14" s="1"/>
      <c r="U14" s="58">
        <f>+'[1]PLAN DE ACCION'!P13</f>
        <v>0</v>
      </c>
      <c r="V14" s="9"/>
      <c r="W14" s="58">
        <f>+'[1]PLAN DE ACCION'!Q13</f>
        <v>0</v>
      </c>
      <c r="X14" s="9"/>
      <c r="Y14" s="288"/>
      <c r="Z14" s="9"/>
      <c r="AA14" s="84">
        <v>1</v>
      </c>
      <c r="AB14" s="58">
        <f>+'[1]PLAN DE ACCION'!S13</f>
        <v>0</v>
      </c>
      <c r="AC14" s="9"/>
      <c r="AD14" s="13" t="s">
        <v>407</v>
      </c>
      <c r="AE14" s="222" t="s">
        <v>408</v>
      </c>
    </row>
    <row r="15" spans="2:32" ht="102.6" x14ac:dyDescent="0.3">
      <c r="B15" s="1">
        <v>7</v>
      </c>
      <c r="C15" s="39" t="s">
        <v>22</v>
      </c>
      <c r="D15" s="13" t="s">
        <v>54</v>
      </c>
      <c r="E15" s="13" t="s">
        <v>55</v>
      </c>
      <c r="F15" s="13" t="s">
        <v>56</v>
      </c>
      <c r="G15" s="14" t="s">
        <v>15</v>
      </c>
      <c r="H15" s="3" t="s">
        <v>57</v>
      </c>
      <c r="I15" s="50">
        <f>++'[1]PLAN DE ACCION'!I14</f>
        <v>0</v>
      </c>
      <c r="J15" s="9"/>
      <c r="K15" s="50">
        <f>+'[1]PLAN DE ACCION'!J14</f>
        <v>1</v>
      </c>
      <c r="L15" s="9"/>
      <c r="M15" s="50">
        <v>3</v>
      </c>
      <c r="N15" s="50">
        <v>3</v>
      </c>
      <c r="O15" s="84">
        <f t="shared" si="0"/>
        <v>1</v>
      </c>
      <c r="P15" s="50">
        <f>+'[1]PLAN DE ACCION'!L14</f>
        <v>0</v>
      </c>
      <c r="Q15" s="9"/>
      <c r="R15" s="2"/>
      <c r="S15" s="2"/>
      <c r="T15" s="1" t="s">
        <v>16</v>
      </c>
      <c r="U15" s="58">
        <f>+'[1]PLAN DE ACCION'!P14</f>
        <v>0</v>
      </c>
      <c r="V15" s="9"/>
      <c r="W15" s="58" t="str">
        <f>+'[1]PLAN DE ACCION'!Q14</f>
        <v>$ 28.500.000</v>
      </c>
      <c r="X15" s="9"/>
      <c r="Y15" s="288"/>
      <c r="Z15" s="9"/>
      <c r="AA15" s="84">
        <v>1</v>
      </c>
      <c r="AB15" s="58" t="str">
        <f>+'[1]PLAN DE ACCION'!S14</f>
        <v>$58.398.000</v>
      </c>
      <c r="AC15" s="9"/>
      <c r="AD15" s="13" t="s">
        <v>58</v>
      </c>
      <c r="AE15" s="218" t="s">
        <v>409</v>
      </c>
    </row>
    <row r="16" spans="2:32" ht="72" x14ac:dyDescent="0.3">
      <c r="B16" s="1">
        <v>8</v>
      </c>
      <c r="C16" s="39" t="s">
        <v>22</v>
      </c>
      <c r="D16" s="13" t="s">
        <v>59</v>
      </c>
      <c r="E16" s="15" t="s">
        <v>60</v>
      </c>
      <c r="F16" s="13" t="s">
        <v>61</v>
      </c>
      <c r="G16" s="14" t="s">
        <v>62</v>
      </c>
      <c r="H16" s="39" t="s">
        <v>61</v>
      </c>
      <c r="I16" s="50">
        <f>++'[1]PLAN DE ACCION'!I15</f>
        <v>0</v>
      </c>
      <c r="J16" s="9"/>
      <c r="K16" s="50">
        <f>+'[1]PLAN DE ACCION'!J15</f>
        <v>1</v>
      </c>
      <c r="L16" s="9"/>
      <c r="M16" s="50">
        <f>+'[1]PLAN DE ACCION'!K15</f>
        <v>2</v>
      </c>
      <c r="N16" s="50">
        <v>2</v>
      </c>
      <c r="O16" s="84">
        <f t="shared" si="0"/>
        <v>1</v>
      </c>
      <c r="P16" s="50">
        <f>+'[1]PLAN DE ACCION'!L15</f>
        <v>1</v>
      </c>
      <c r="Q16" s="9"/>
      <c r="R16" s="2"/>
      <c r="S16" s="2"/>
      <c r="T16" s="1" t="s">
        <v>16</v>
      </c>
      <c r="U16" s="58">
        <f>+'[1]PLAN DE ACCION'!P15</f>
        <v>0</v>
      </c>
      <c r="V16" s="9"/>
      <c r="W16" s="58">
        <f>+'[1]PLAN DE ACCION'!Q15</f>
        <v>0</v>
      </c>
      <c r="X16" s="9"/>
      <c r="Y16" s="288"/>
      <c r="Z16" s="9"/>
      <c r="AA16" s="84">
        <v>1</v>
      </c>
      <c r="AB16" s="58">
        <f>+'[1]PLAN DE ACCION'!S15</f>
        <v>0</v>
      </c>
      <c r="AC16" s="9"/>
      <c r="AD16" s="13" t="s">
        <v>338</v>
      </c>
      <c r="AE16" s="47" t="s">
        <v>410</v>
      </c>
      <c r="AF16" s="222"/>
    </row>
    <row r="17" spans="2:32" ht="57.6" x14ac:dyDescent="0.3">
      <c r="B17" s="1">
        <v>9</v>
      </c>
      <c r="C17" s="39" t="s">
        <v>22</v>
      </c>
      <c r="D17" s="3" t="s">
        <v>63</v>
      </c>
      <c r="E17" s="3" t="s">
        <v>64</v>
      </c>
      <c r="F17" s="3" t="s">
        <v>340</v>
      </c>
      <c r="G17" s="1" t="s">
        <v>15</v>
      </c>
      <c r="H17" s="223" t="s">
        <v>341</v>
      </c>
      <c r="I17" s="50">
        <f>++'[1]PLAN DE ACCION'!I16</f>
        <v>0</v>
      </c>
      <c r="J17" s="9"/>
      <c r="K17" s="50">
        <f>+'[1]PLAN DE ACCION'!J16</f>
        <v>1</v>
      </c>
      <c r="L17" s="9"/>
      <c r="M17" s="50">
        <f>+'[1]PLAN DE ACCION'!K16</f>
        <v>1</v>
      </c>
      <c r="N17" s="50">
        <v>1</v>
      </c>
      <c r="O17" s="84">
        <f t="shared" si="0"/>
        <v>1</v>
      </c>
      <c r="P17" s="50">
        <f>+'[1]PLAN DE ACCION'!L16</f>
        <v>1</v>
      </c>
      <c r="Q17" s="9"/>
      <c r="R17" s="2"/>
      <c r="S17" s="2"/>
      <c r="T17" s="1" t="s">
        <v>16</v>
      </c>
      <c r="U17" s="58">
        <f>+'[1]PLAN DE ACCION'!P16</f>
        <v>0</v>
      </c>
      <c r="V17" s="9"/>
      <c r="W17" s="58">
        <f>+'[1]PLAN DE ACCION'!Q16</f>
        <v>0</v>
      </c>
      <c r="X17" s="9"/>
      <c r="Y17" s="288"/>
      <c r="Z17" s="9"/>
      <c r="AA17" s="84">
        <v>1</v>
      </c>
      <c r="AB17" s="58">
        <f>+'[1]PLAN DE ACCION'!S16</f>
        <v>0</v>
      </c>
      <c r="AC17" s="9"/>
      <c r="AD17" s="13" t="s">
        <v>58</v>
      </c>
      <c r="AE17" s="47" t="s">
        <v>411</v>
      </c>
      <c r="AF17" s="222"/>
    </row>
    <row r="18" spans="2:32" ht="114" x14ac:dyDescent="0.3">
      <c r="B18" s="1">
        <v>10</v>
      </c>
      <c r="C18" s="224" t="s">
        <v>22</v>
      </c>
      <c r="D18" s="3" t="s">
        <v>23</v>
      </c>
      <c r="E18" s="115" t="s">
        <v>24</v>
      </c>
      <c r="F18" s="4" t="s">
        <v>25</v>
      </c>
      <c r="G18" s="1" t="s">
        <v>15</v>
      </c>
      <c r="H18" s="4" t="s">
        <v>412</v>
      </c>
      <c r="I18" s="50">
        <f>++'[1]PLAN DE ACCION'!I17</f>
        <v>0</v>
      </c>
      <c r="J18" s="9"/>
      <c r="K18" s="50">
        <f>+'[1]PLAN DE ACCION'!J17</f>
        <v>2</v>
      </c>
      <c r="L18" s="9"/>
      <c r="M18" s="50">
        <f>+'[1]PLAN DE ACCION'!K17</f>
        <v>2</v>
      </c>
      <c r="N18" s="50">
        <v>2</v>
      </c>
      <c r="O18" s="84">
        <f t="shared" si="0"/>
        <v>1</v>
      </c>
      <c r="P18" s="50">
        <f>+'[1]PLAN DE ACCION'!L17</f>
        <v>2</v>
      </c>
      <c r="Q18" s="9"/>
      <c r="R18" s="1" t="s">
        <v>16</v>
      </c>
      <c r="S18" s="2"/>
      <c r="T18" s="2"/>
      <c r="U18" s="58">
        <f>+'[1]PLAN DE ACCION'!P17</f>
        <v>0</v>
      </c>
      <c r="V18" s="9"/>
      <c r="W18" s="58">
        <f>+'[1]PLAN DE ACCION'!Q17</f>
        <v>0</v>
      </c>
      <c r="X18" s="9"/>
      <c r="Y18" s="288"/>
      <c r="Z18" s="9"/>
      <c r="AA18" s="84">
        <v>1</v>
      </c>
      <c r="AB18" s="58">
        <f>+'[1]PLAN DE ACCION'!S17</f>
        <v>0</v>
      </c>
      <c r="AC18" s="9"/>
      <c r="AD18" s="3" t="s">
        <v>26</v>
      </c>
      <c r="AE18" s="225" t="s">
        <v>413</v>
      </c>
      <c r="AF18" s="222"/>
    </row>
    <row r="19" spans="2:32" ht="72" x14ac:dyDescent="0.3">
      <c r="B19" s="1">
        <v>11</v>
      </c>
      <c r="C19" s="39" t="s">
        <v>14</v>
      </c>
      <c r="D19" s="3" t="s">
        <v>27</v>
      </c>
      <c r="E19" s="3" t="s">
        <v>28</v>
      </c>
      <c r="F19" s="5" t="s">
        <v>29</v>
      </c>
      <c r="G19" s="1" t="s">
        <v>15</v>
      </c>
      <c r="H19" s="5" t="s">
        <v>30</v>
      </c>
      <c r="I19" s="50">
        <f>++'[1]PLAN DE ACCION'!I18</f>
        <v>0</v>
      </c>
      <c r="J19" s="9"/>
      <c r="K19" s="50">
        <f>+'[1]PLAN DE ACCION'!J18</f>
        <v>4</v>
      </c>
      <c r="L19" s="9"/>
      <c r="M19" s="50">
        <f>+'[1]PLAN DE ACCION'!K18</f>
        <v>4</v>
      </c>
      <c r="N19" s="50">
        <v>4</v>
      </c>
      <c r="O19" s="84">
        <f t="shared" si="0"/>
        <v>1</v>
      </c>
      <c r="P19" s="50">
        <f>+'[1]PLAN DE ACCION'!L18</f>
        <v>4</v>
      </c>
      <c r="Q19" s="9"/>
      <c r="R19" s="1"/>
      <c r="S19" s="1" t="s">
        <v>16</v>
      </c>
      <c r="T19" s="1"/>
      <c r="U19" s="58">
        <f>+'[1]PLAN DE ACCION'!P18</f>
        <v>0</v>
      </c>
      <c r="V19" s="9"/>
      <c r="W19" s="58">
        <f>+'[1]PLAN DE ACCION'!Q18</f>
        <v>0</v>
      </c>
      <c r="X19" s="9"/>
      <c r="Y19" s="289"/>
      <c r="Z19" s="9"/>
      <c r="AA19" s="84">
        <v>1</v>
      </c>
      <c r="AB19" s="58">
        <f>+'[1]PLAN DE ACCION'!S18</f>
        <v>0</v>
      </c>
      <c r="AC19" s="9"/>
      <c r="AD19" s="3" t="s">
        <v>26</v>
      </c>
      <c r="AE19" s="218" t="s">
        <v>414</v>
      </c>
      <c r="AF19" s="222"/>
    </row>
    <row r="20" spans="2:32" ht="68.400000000000006" x14ac:dyDescent="0.3">
      <c r="B20" s="1">
        <v>12</v>
      </c>
      <c r="C20" s="39" t="s">
        <v>31</v>
      </c>
      <c r="D20" s="13" t="s">
        <v>260</v>
      </c>
      <c r="E20" s="13" t="s">
        <v>259</v>
      </c>
      <c r="F20" s="13" t="s">
        <v>258</v>
      </c>
      <c r="G20" s="1" t="s">
        <v>15</v>
      </c>
      <c r="H20" s="39" t="s">
        <v>257</v>
      </c>
      <c r="I20" s="50">
        <f>++'[1]PLAN DE ACCION'!I19</f>
        <v>0</v>
      </c>
      <c r="J20" s="9"/>
      <c r="K20" s="50">
        <f>+'[1]PLAN DE ACCION'!J19</f>
        <v>1</v>
      </c>
      <c r="L20" s="9"/>
      <c r="M20" s="50">
        <f>+'[1]PLAN DE ACCION'!K19</f>
        <v>1</v>
      </c>
      <c r="N20" s="50">
        <v>2</v>
      </c>
      <c r="O20" s="84">
        <f t="shared" si="0"/>
        <v>2</v>
      </c>
      <c r="P20" s="50">
        <f>+'[1]PLAN DE ACCION'!L19</f>
        <v>1</v>
      </c>
      <c r="Q20" s="9"/>
      <c r="R20" s="2"/>
      <c r="S20" s="2"/>
      <c r="T20" s="1" t="s">
        <v>16</v>
      </c>
      <c r="U20" s="58">
        <f>+'[1]PLAN DE ACCION'!P19</f>
        <v>0</v>
      </c>
      <c r="V20" s="9"/>
      <c r="W20" s="58">
        <f>+'[1]PLAN DE ACCION'!Q19</f>
        <v>23080000</v>
      </c>
      <c r="X20" s="9"/>
      <c r="Y20" s="290"/>
      <c r="Z20" s="195"/>
      <c r="AA20" s="84">
        <v>1</v>
      </c>
      <c r="AB20" s="58">
        <f>+'[1]PLAN DE ACCION'!S19</f>
        <v>24485572</v>
      </c>
      <c r="AC20" s="9"/>
      <c r="AD20" s="13" t="s">
        <v>256</v>
      </c>
      <c r="AE20" s="225" t="s">
        <v>415</v>
      </c>
    </row>
    <row r="21" spans="2:32" ht="91.2" x14ac:dyDescent="0.3">
      <c r="B21" s="1">
        <v>13</v>
      </c>
      <c r="C21" s="39" t="s">
        <v>31</v>
      </c>
      <c r="D21" s="13" t="s">
        <v>416</v>
      </c>
      <c r="E21" s="13" t="s">
        <v>417</v>
      </c>
      <c r="F21" s="3" t="s">
        <v>418</v>
      </c>
      <c r="G21" s="1" t="s">
        <v>15</v>
      </c>
      <c r="H21" s="39" t="s">
        <v>406</v>
      </c>
      <c r="I21" s="50">
        <f>++'[1]PLAN DE ACCION'!I20</f>
        <v>0</v>
      </c>
      <c r="J21" s="9"/>
      <c r="K21" s="50">
        <v>2</v>
      </c>
      <c r="L21" s="9"/>
      <c r="M21" s="50">
        <v>2</v>
      </c>
      <c r="N21" s="50">
        <v>2</v>
      </c>
      <c r="O21" s="84">
        <f t="shared" si="0"/>
        <v>1</v>
      </c>
      <c r="P21" s="50">
        <v>2</v>
      </c>
      <c r="Q21" s="9"/>
      <c r="R21" s="2"/>
      <c r="S21" s="2"/>
      <c r="T21" s="1" t="s">
        <v>16</v>
      </c>
      <c r="U21" s="58">
        <f>+'[1]PLAN DE ACCION'!P20</f>
        <v>0</v>
      </c>
      <c r="V21" s="9"/>
      <c r="W21" s="58">
        <f>+'[1]PLAN DE ACCION'!Q20</f>
        <v>11540000</v>
      </c>
      <c r="X21" s="9"/>
      <c r="Y21" s="290">
        <f>+'[1]PLAN DE ACCION'!S10</f>
        <v>12242786</v>
      </c>
      <c r="Z21" s="195"/>
      <c r="AA21" s="84">
        <v>1</v>
      </c>
      <c r="AB21" s="58">
        <f>+'[1]PLAN DE ACCION'!S20</f>
        <v>12242786</v>
      </c>
      <c r="AC21" s="9"/>
      <c r="AD21" s="15" t="s">
        <v>419</v>
      </c>
      <c r="AE21" s="225" t="s">
        <v>420</v>
      </c>
      <c r="AF21" s="222"/>
    </row>
    <row r="22" spans="2:32" ht="72" x14ac:dyDescent="0.3">
      <c r="B22" s="1">
        <v>14</v>
      </c>
      <c r="C22" s="39" t="s">
        <v>31</v>
      </c>
      <c r="D22" s="13" t="s">
        <v>421</v>
      </c>
      <c r="E22" s="13" t="s">
        <v>422</v>
      </c>
      <c r="F22" s="13" t="s">
        <v>423</v>
      </c>
      <c r="G22" s="1" t="s">
        <v>62</v>
      </c>
      <c r="H22" s="39" t="s">
        <v>424</v>
      </c>
      <c r="I22" s="50">
        <f>++'[1]PLAN DE ACCION'!I21</f>
        <v>0</v>
      </c>
      <c r="J22" s="9"/>
      <c r="K22" s="50">
        <f>+'[1]PLAN DE ACCION'!J21</f>
        <v>1</v>
      </c>
      <c r="L22" s="9"/>
      <c r="M22" s="50">
        <f>+'[1]PLAN DE ACCION'!K21</f>
        <v>1</v>
      </c>
      <c r="N22" s="50">
        <v>1</v>
      </c>
      <c r="O22" s="84">
        <f t="shared" si="0"/>
        <v>1</v>
      </c>
      <c r="P22" s="50">
        <f>+'[1]PLAN DE ACCION'!L21</f>
        <v>1</v>
      </c>
      <c r="Q22" s="9"/>
      <c r="R22" s="2"/>
      <c r="S22" s="1" t="s">
        <v>16</v>
      </c>
      <c r="T22" s="1"/>
      <c r="U22" s="58">
        <f>+'[1]PLAN DE ACCION'!P21</f>
        <v>0</v>
      </c>
      <c r="V22" s="9"/>
      <c r="W22" s="58">
        <f>+'[1]PLAN DE ACCION'!Q21</f>
        <v>0</v>
      </c>
      <c r="X22" s="9"/>
      <c r="Y22" s="290">
        <f>+'[1]PLAN DE ACCION'!S12</f>
        <v>0</v>
      </c>
      <c r="Z22" s="195"/>
      <c r="AA22" s="84">
        <v>1</v>
      </c>
      <c r="AB22" s="58">
        <f>+'[1]PLAN DE ACCION'!S21</f>
        <v>0</v>
      </c>
      <c r="AC22" s="9"/>
      <c r="AD22" s="15" t="s">
        <v>419</v>
      </c>
      <c r="AE22" s="53" t="s">
        <v>425</v>
      </c>
      <c r="AF22" s="222"/>
    </row>
    <row r="23" spans="2:32" ht="68.400000000000006" x14ac:dyDescent="0.3">
      <c r="B23" s="1">
        <v>15</v>
      </c>
      <c r="C23" s="39" t="s">
        <v>31</v>
      </c>
      <c r="D23" s="3" t="s">
        <v>426</v>
      </c>
      <c r="E23" s="3" t="s">
        <v>427</v>
      </c>
      <c r="F23" s="3" t="s">
        <v>428</v>
      </c>
      <c r="G23" s="1" t="s">
        <v>15</v>
      </c>
      <c r="H23" s="5" t="s">
        <v>429</v>
      </c>
      <c r="I23" s="50">
        <f>++'[1]PLAN DE ACCION'!I22</f>
        <v>0</v>
      </c>
      <c r="J23" s="9"/>
      <c r="K23" s="50">
        <f>+'[1]PLAN DE ACCION'!J22</f>
        <v>1</v>
      </c>
      <c r="L23" s="9"/>
      <c r="M23" s="50">
        <f>+'[1]PLAN DE ACCION'!K22</f>
        <v>1</v>
      </c>
      <c r="N23" s="50">
        <v>1</v>
      </c>
      <c r="O23" s="84">
        <f t="shared" si="0"/>
        <v>1</v>
      </c>
      <c r="P23" s="50">
        <f>+'[1]PLAN DE ACCION'!L22</f>
        <v>1</v>
      </c>
      <c r="Q23" s="9"/>
      <c r="R23" s="1"/>
      <c r="S23" s="1" t="s">
        <v>16</v>
      </c>
      <c r="T23" s="1"/>
      <c r="U23" s="58">
        <f>+'[1]PLAN DE ACCION'!P22</f>
        <v>0</v>
      </c>
      <c r="V23" s="9"/>
      <c r="W23" s="58">
        <f>+'[1]PLAN DE ACCION'!Q22</f>
        <v>0</v>
      </c>
      <c r="X23" s="9"/>
      <c r="Y23" s="290">
        <f>+'[1]PLAN DE ACCION'!S13</f>
        <v>0</v>
      </c>
      <c r="Z23" s="195"/>
      <c r="AA23" s="84">
        <v>1</v>
      </c>
      <c r="AB23" s="58">
        <f>+'[1]PLAN DE ACCION'!S22</f>
        <v>0</v>
      </c>
      <c r="AC23" s="9"/>
      <c r="AD23" s="15" t="s">
        <v>419</v>
      </c>
      <c r="AE23" s="46" t="s">
        <v>430</v>
      </c>
      <c r="AF23" s="222"/>
    </row>
    <row r="24" spans="2:32" ht="100.8" x14ac:dyDescent="0.3">
      <c r="B24" s="1">
        <v>16</v>
      </c>
      <c r="C24" s="39" t="s">
        <v>31</v>
      </c>
      <c r="D24" s="3" t="s">
        <v>431</v>
      </c>
      <c r="E24" s="3" t="s">
        <v>432</v>
      </c>
      <c r="F24" s="3" t="s">
        <v>433</v>
      </c>
      <c r="G24" s="1" t="s">
        <v>15</v>
      </c>
      <c r="H24" s="5" t="s">
        <v>434</v>
      </c>
      <c r="I24" s="50">
        <f>++'[1]PLAN DE ACCION'!I23</f>
        <v>0</v>
      </c>
      <c r="J24" s="9"/>
      <c r="K24" s="50">
        <f>+'[1]PLAN DE ACCION'!J23</f>
        <v>1</v>
      </c>
      <c r="L24" s="9"/>
      <c r="M24" s="50">
        <f>+'[1]PLAN DE ACCION'!K23</f>
        <v>1</v>
      </c>
      <c r="N24" s="50">
        <v>1</v>
      </c>
      <c r="O24" s="84">
        <f t="shared" si="0"/>
        <v>1</v>
      </c>
      <c r="P24" s="50">
        <f>+'[1]PLAN DE ACCION'!L23</f>
        <v>1</v>
      </c>
      <c r="Q24" s="9"/>
      <c r="R24" s="1"/>
      <c r="S24" s="1" t="s">
        <v>16</v>
      </c>
      <c r="T24" s="2"/>
      <c r="U24" s="58">
        <f>+'[1]PLAN DE ACCION'!P23</f>
        <v>0</v>
      </c>
      <c r="V24" s="9"/>
      <c r="W24" s="58">
        <f>+'[1]PLAN DE ACCION'!Q23</f>
        <v>0</v>
      </c>
      <c r="X24" s="9"/>
      <c r="Y24" s="290">
        <f>+'[1]PLAN DE ACCION'!S17</f>
        <v>0</v>
      </c>
      <c r="Z24" s="195"/>
      <c r="AA24" s="84">
        <v>1</v>
      </c>
      <c r="AB24" s="58">
        <f>+'[1]PLAN DE ACCION'!S23</f>
        <v>0</v>
      </c>
      <c r="AC24" s="9"/>
      <c r="AD24" s="15" t="s">
        <v>419</v>
      </c>
      <c r="AE24" s="46" t="s">
        <v>435</v>
      </c>
      <c r="AF24" s="222"/>
    </row>
    <row r="25" spans="2:32" ht="68.400000000000006" x14ac:dyDescent="0.3">
      <c r="B25" s="1">
        <v>17</v>
      </c>
      <c r="C25" s="3" t="s">
        <v>31</v>
      </c>
      <c r="D25" s="3" t="s">
        <v>436</v>
      </c>
      <c r="E25" s="3" t="s">
        <v>437</v>
      </c>
      <c r="F25" s="3" t="s">
        <v>438</v>
      </c>
      <c r="G25" s="1" t="s">
        <v>15</v>
      </c>
      <c r="H25" s="3" t="s">
        <v>439</v>
      </c>
      <c r="I25" s="50">
        <f>++'[1]PLAN DE ACCION'!I24</f>
        <v>17</v>
      </c>
      <c r="J25" s="9"/>
      <c r="K25" s="50">
        <f>+'[1]PLAN DE ACCION'!J24</f>
        <v>17</v>
      </c>
      <c r="L25" s="9"/>
      <c r="M25" s="50">
        <f>+'[1]PLAN DE ACCION'!K24</f>
        <v>17</v>
      </c>
      <c r="N25" s="50">
        <v>17</v>
      </c>
      <c r="O25" s="84">
        <f t="shared" si="0"/>
        <v>1</v>
      </c>
      <c r="P25" s="50">
        <f>+'[1]PLAN DE ACCION'!L24</f>
        <v>17</v>
      </c>
      <c r="Q25" s="9"/>
      <c r="R25" s="2"/>
      <c r="S25" s="1"/>
      <c r="T25" s="1" t="s">
        <v>16</v>
      </c>
      <c r="U25" s="58">
        <f>+'[1]PLAN DE ACCION'!P24</f>
        <v>0</v>
      </c>
      <c r="V25" s="9"/>
      <c r="W25" s="58">
        <f>+'[1]PLAN DE ACCION'!Q24</f>
        <v>11540000</v>
      </c>
      <c r="X25" s="9"/>
      <c r="Y25" s="290">
        <f>+'[1]PLAN DE ACCION'!S21</f>
        <v>0</v>
      </c>
      <c r="Z25" s="195"/>
      <c r="AA25" s="84">
        <v>1</v>
      </c>
      <c r="AB25" s="58">
        <f>+'[1]PLAN DE ACCION'!S24</f>
        <v>12242786</v>
      </c>
      <c r="AC25" s="9"/>
      <c r="AD25" s="217" t="s">
        <v>385</v>
      </c>
      <c r="AE25" s="225" t="s">
        <v>440</v>
      </c>
      <c r="AF25" s="222"/>
    </row>
    <row r="26" spans="2:32" ht="114" x14ac:dyDescent="0.3">
      <c r="B26" s="6">
        <v>18</v>
      </c>
      <c r="C26" s="4" t="s">
        <v>31</v>
      </c>
      <c r="D26" s="4" t="s">
        <v>441</v>
      </c>
      <c r="E26" s="4" t="s">
        <v>442</v>
      </c>
      <c r="F26" s="4" t="s">
        <v>443</v>
      </c>
      <c r="G26" s="6" t="s">
        <v>15</v>
      </c>
      <c r="H26" s="4" t="s">
        <v>444</v>
      </c>
      <c r="I26" s="50">
        <f>++'[1]PLAN DE ACCION'!I25</f>
        <v>0</v>
      </c>
      <c r="J26" s="9"/>
      <c r="K26" s="50">
        <f>+'[1]PLAN DE ACCION'!J25</f>
        <v>17</v>
      </c>
      <c r="L26" s="9"/>
      <c r="M26" s="50">
        <f>+'[1]PLAN DE ACCION'!K25</f>
        <v>17</v>
      </c>
      <c r="N26" s="50">
        <v>17</v>
      </c>
      <c r="O26" s="84">
        <f t="shared" si="0"/>
        <v>1</v>
      </c>
      <c r="P26" s="50">
        <f>+'[1]PLAN DE ACCION'!L25</f>
        <v>17</v>
      </c>
      <c r="Q26" s="9"/>
      <c r="R26" s="16"/>
      <c r="S26" s="6"/>
      <c r="T26" s="6" t="s">
        <v>16</v>
      </c>
      <c r="U26" s="58">
        <f>+'[1]PLAN DE ACCION'!P25</f>
        <v>0</v>
      </c>
      <c r="V26" s="9"/>
      <c r="W26" s="58">
        <f>+'[1]PLAN DE ACCION'!Q25</f>
        <v>11540000</v>
      </c>
      <c r="X26" s="9"/>
      <c r="Y26" s="290">
        <f>+'[1]PLAN DE ACCION'!S23</f>
        <v>0</v>
      </c>
      <c r="Z26" s="195"/>
      <c r="AA26" s="84">
        <v>1</v>
      </c>
      <c r="AB26" s="58">
        <f>+'[1]PLAN DE ACCION'!S25</f>
        <v>12242786</v>
      </c>
      <c r="AC26" s="9"/>
      <c r="AD26" s="217" t="s">
        <v>385</v>
      </c>
      <c r="AE26" s="225" t="s">
        <v>445</v>
      </c>
      <c r="AF26" s="222"/>
    </row>
    <row r="27" spans="2:32" ht="125.4" x14ac:dyDescent="0.3">
      <c r="B27" s="1">
        <v>19</v>
      </c>
      <c r="C27" s="39" t="s">
        <v>37</v>
      </c>
      <c r="D27" s="13" t="s">
        <v>446</v>
      </c>
      <c r="E27" s="13" t="s">
        <v>447</v>
      </c>
      <c r="F27" s="13" t="s">
        <v>448</v>
      </c>
      <c r="G27" s="1" t="s">
        <v>62</v>
      </c>
      <c r="H27" s="39" t="s">
        <v>449</v>
      </c>
      <c r="I27" s="50">
        <f>++'[1]PLAN DE ACCION'!I26</f>
        <v>0</v>
      </c>
      <c r="J27" s="9"/>
      <c r="K27" s="50">
        <f>+'[1]PLAN DE ACCION'!J26</f>
        <v>1</v>
      </c>
      <c r="L27" s="9"/>
      <c r="M27" s="50">
        <v>1</v>
      </c>
      <c r="N27" s="9">
        <v>1</v>
      </c>
      <c r="O27" s="84">
        <f t="shared" si="0"/>
        <v>1</v>
      </c>
      <c r="P27" s="50">
        <f>+'[1]PLAN DE ACCION'!L26</f>
        <v>0</v>
      </c>
      <c r="Q27" s="9"/>
      <c r="R27" s="2"/>
      <c r="S27" s="2"/>
      <c r="T27" s="1" t="s">
        <v>16</v>
      </c>
      <c r="U27" s="58">
        <f>+'[1]PLAN DE ACCION'!P26</f>
        <v>30000000</v>
      </c>
      <c r="V27" s="9"/>
      <c r="W27" s="58">
        <f>+'[1]PLAN DE ACCION'!Q26</f>
        <v>40000000</v>
      </c>
      <c r="X27" s="9"/>
      <c r="Y27" s="290">
        <f>+'[1]PLAN DE ACCION'!S24</f>
        <v>12242786</v>
      </c>
      <c r="Z27" s="195"/>
      <c r="AA27" s="84">
        <v>1</v>
      </c>
      <c r="AB27" s="58">
        <f>+'[1]PLAN DE ACCION'!S26</f>
        <v>93000000</v>
      </c>
      <c r="AC27" s="9"/>
      <c r="AD27" s="13" t="s">
        <v>407</v>
      </c>
      <c r="AE27" s="46" t="s">
        <v>450</v>
      </c>
      <c r="AF27" s="222"/>
    </row>
    <row r="28" spans="2:32" ht="100.8" x14ac:dyDescent="0.3">
      <c r="B28" s="1">
        <v>20</v>
      </c>
      <c r="C28" s="39" t="s">
        <v>37</v>
      </c>
      <c r="D28" s="13" t="s">
        <v>451</v>
      </c>
      <c r="E28" s="13" t="s">
        <v>452</v>
      </c>
      <c r="F28" s="13" t="s">
        <v>453</v>
      </c>
      <c r="G28" s="1" t="s">
        <v>62</v>
      </c>
      <c r="H28" s="39" t="s">
        <v>454</v>
      </c>
      <c r="I28" s="50">
        <f>++'[1]PLAN DE ACCION'!I27</f>
        <v>0</v>
      </c>
      <c r="J28" s="9"/>
      <c r="K28" s="50">
        <f>+'[1]PLAN DE ACCION'!J27</f>
        <v>4</v>
      </c>
      <c r="L28" s="9"/>
      <c r="M28" s="50">
        <f>+'[1]PLAN DE ACCION'!K27</f>
        <v>4</v>
      </c>
      <c r="N28" s="50">
        <v>4</v>
      </c>
      <c r="O28" s="84">
        <f t="shared" si="0"/>
        <v>1</v>
      </c>
      <c r="P28" s="50">
        <f>+'[1]PLAN DE ACCION'!L27</f>
        <v>4</v>
      </c>
      <c r="Q28" s="9"/>
      <c r="R28" s="2"/>
      <c r="S28" s="2"/>
      <c r="T28" s="1" t="s">
        <v>16</v>
      </c>
      <c r="U28" s="58">
        <f>+'[1]PLAN DE ACCION'!P27</f>
        <v>0</v>
      </c>
      <c r="V28" s="9"/>
      <c r="W28" s="58">
        <f>+'[1]PLAN DE ACCION'!Q27</f>
        <v>0</v>
      </c>
      <c r="X28" s="9"/>
      <c r="Y28" s="290">
        <f>+'[1]PLAN DE ACCION'!S25</f>
        <v>12242786</v>
      </c>
      <c r="Z28" s="195"/>
      <c r="AA28" s="84">
        <v>1</v>
      </c>
      <c r="AB28" s="58">
        <f>+'[1]PLAN DE ACCION'!S27</f>
        <v>0</v>
      </c>
      <c r="AC28" s="9"/>
      <c r="AD28" s="13" t="s">
        <v>455</v>
      </c>
      <c r="AE28" s="225" t="s">
        <v>456</v>
      </c>
      <c r="AF28" s="222"/>
    </row>
    <row r="29" spans="2:32" ht="79.8" x14ac:dyDescent="0.3">
      <c r="B29" s="1">
        <v>21</v>
      </c>
      <c r="C29" s="39" t="s">
        <v>37</v>
      </c>
      <c r="D29" s="13" t="s">
        <v>457</v>
      </c>
      <c r="E29" s="13" t="s">
        <v>458</v>
      </c>
      <c r="F29" s="13" t="s">
        <v>459</v>
      </c>
      <c r="G29" s="1" t="s">
        <v>15</v>
      </c>
      <c r="H29" s="39" t="s">
        <v>460</v>
      </c>
      <c r="I29" s="50">
        <f>++'[1]PLAN DE ACCION'!I28</f>
        <v>0</v>
      </c>
      <c r="J29" s="9"/>
      <c r="K29" s="50">
        <f>+'[1]PLAN DE ACCION'!J28</f>
        <v>2</v>
      </c>
      <c r="L29" s="9"/>
      <c r="M29" s="50">
        <f>+'[1]PLAN DE ACCION'!K28</f>
        <v>2</v>
      </c>
      <c r="N29" s="50">
        <v>2</v>
      </c>
      <c r="O29" s="84">
        <f t="shared" si="0"/>
        <v>1</v>
      </c>
      <c r="P29" s="50">
        <f>+'[1]PLAN DE ACCION'!L28</f>
        <v>2</v>
      </c>
      <c r="Q29" s="9"/>
      <c r="R29" s="2"/>
      <c r="S29" s="2"/>
      <c r="T29" s="1" t="s">
        <v>16</v>
      </c>
      <c r="U29" s="58">
        <f>+'[1]PLAN DE ACCION'!P28</f>
        <v>0</v>
      </c>
      <c r="V29" s="9"/>
      <c r="W29" s="58">
        <f>+'[1]PLAN DE ACCION'!Q28</f>
        <v>0</v>
      </c>
      <c r="X29" s="9"/>
      <c r="Y29" s="290">
        <f>+'[1]PLAN DE ACCION'!S26</f>
        <v>93000000</v>
      </c>
      <c r="Z29" s="195"/>
      <c r="AA29" s="84">
        <v>1</v>
      </c>
      <c r="AB29" s="58">
        <f>+'[1]PLAN DE ACCION'!S28</f>
        <v>0</v>
      </c>
      <c r="AC29" s="9"/>
      <c r="AD29" s="13" t="s">
        <v>461</v>
      </c>
      <c r="AE29" s="225" t="s">
        <v>462</v>
      </c>
      <c r="AF29" s="222"/>
    </row>
    <row r="30" spans="2:32" ht="72" x14ac:dyDescent="0.3">
      <c r="B30" s="6">
        <v>22</v>
      </c>
      <c r="C30" s="3" t="s">
        <v>370</v>
      </c>
      <c r="D30" s="3" t="s">
        <v>463</v>
      </c>
      <c r="E30" s="3" t="s">
        <v>464</v>
      </c>
      <c r="F30" s="4" t="s">
        <v>65</v>
      </c>
      <c r="G30" s="6" t="s">
        <v>15</v>
      </c>
      <c r="H30" s="5" t="s">
        <v>66</v>
      </c>
      <c r="I30" s="50">
        <f>++'[1]PLAN DE ACCION'!I29</f>
        <v>0</v>
      </c>
      <c r="J30" s="9"/>
      <c r="K30" s="50">
        <f>+'[1]PLAN DE ACCION'!J29</f>
        <v>1</v>
      </c>
      <c r="L30" s="9"/>
      <c r="M30" s="50">
        <f>+'[1]PLAN DE ACCION'!K29</f>
        <v>1</v>
      </c>
      <c r="N30" s="50">
        <v>1</v>
      </c>
      <c r="O30" s="84">
        <f t="shared" si="0"/>
        <v>1</v>
      </c>
      <c r="P30" s="50">
        <f>+'[1]PLAN DE ACCION'!L29</f>
        <v>1</v>
      </c>
      <c r="Q30" s="9"/>
      <c r="R30" s="6"/>
      <c r="S30" s="6" t="s">
        <v>16</v>
      </c>
      <c r="T30" s="16"/>
      <c r="U30" s="58">
        <f>+'[1]PLAN DE ACCION'!P29</f>
        <v>0</v>
      </c>
      <c r="V30" s="9"/>
      <c r="W30" s="58">
        <f>+'[1]PLAN DE ACCION'!Q29</f>
        <v>33600000</v>
      </c>
      <c r="X30" s="9"/>
      <c r="Y30" s="290">
        <f>+'[1]PLAN DE ACCION'!S30</f>
        <v>2970520</v>
      </c>
      <c r="Z30" s="195"/>
      <c r="AA30" s="84">
        <v>1</v>
      </c>
      <c r="AB30" s="58">
        <f>+'[1]PLAN DE ACCION'!S29</f>
        <v>35646240</v>
      </c>
      <c r="AC30" s="9"/>
      <c r="AD30" s="17" t="s">
        <v>401</v>
      </c>
      <c r="AE30" s="47" t="s">
        <v>465</v>
      </c>
      <c r="AF30" s="222"/>
    </row>
    <row r="31" spans="2:32" ht="86.4" x14ac:dyDescent="0.3">
      <c r="B31" s="1">
        <v>23</v>
      </c>
      <c r="C31" s="39" t="s">
        <v>370</v>
      </c>
      <c r="D31" s="13" t="s">
        <v>67</v>
      </c>
      <c r="E31" s="13" t="s">
        <v>68</v>
      </c>
      <c r="F31" s="13" t="s">
        <v>69</v>
      </c>
      <c r="G31" s="14" t="s">
        <v>15</v>
      </c>
      <c r="H31" s="3" t="s">
        <v>70</v>
      </c>
      <c r="I31" s="50">
        <f>++'[1]PLAN DE ACCION'!I30</f>
        <v>0</v>
      </c>
      <c r="J31" s="9"/>
      <c r="K31" s="50">
        <f>+'[1]PLAN DE ACCION'!J30</f>
        <v>1</v>
      </c>
      <c r="L31" s="9"/>
      <c r="M31" s="50">
        <f>+'[1]PLAN DE ACCION'!K30</f>
        <v>1</v>
      </c>
      <c r="N31" s="9">
        <v>1</v>
      </c>
      <c r="O31" s="84">
        <f t="shared" si="0"/>
        <v>1</v>
      </c>
      <c r="P31" s="50">
        <f>+'[1]PLAN DE ACCION'!L30</f>
        <v>1</v>
      </c>
      <c r="Q31" s="9"/>
      <c r="R31" s="2"/>
      <c r="S31" s="2"/>
      <c r="T31" s="1" t="s">
        <v>16</v>
      </c>
      <c r="U31" s="58">
        <f>+'[1]PLAN DE ACCION'!P30</f>
        <v>0</v>
      </c>
      <c r="V31" s="9"/>
      <c r="W31" s="58">
        <f>+'[1]PLAN DE ACCION'!Q30</f>
        <v>2800000</v>
      </c>
      <c r="X31" s="9"/>
      <c r="Y31" s="290">
        <f>+'[1]PLAN DE ACCION'!S31</f>
        <v>2970520</v>
      </c>
      <c r="Z31" s="195"/>
      <c r="AA31" s="84">
        <v>1</v>
      </c>
      <c r="AB31" s="58">
        <f>+'[1]PLAN DE ACCION'!S30</f>
        <v>2970520</v>
      </c>
      <c r="AC31" s="9"/>
      <c r="AD31" s="17" t="s">
        <v>401</v>
      </c>
      <c r="AE31" s="47" t="s">
        <v>466</v>
      </c>
      <c r="AF31" s="222"/>
    </row>
    <row r="32" spans="2:32" ht="91.2" x14ac:dyDescent="0.3">
      <c r="B32" s="1">
        <v>24</v>
      </c>
      <c r="C32" s="39" t="s">
        <v>370</v>
      </c>
      <c r="D32" s="13" t="s">
        <v>50</v>
      </c>
      <c r="E32" s="13" t="s">
        <v>51</v>
      </c>
      <c r="F32" s="13" t="s">
        <v>52</v>
      </c>
      <c r="G32" s="1" t="s">
        <v>15</v>
      </c>
      <c r="H32" s="15" t="s">
        <v>467</v>
      </c>
      <c r="I32" s="50">
        <f>++'[1]PLAN DE ACCION'!I31</f>
        <v>0</v>
      </c>
      <c r="J32" s="9"/>
      <c r="K32" s="50">
        <f>+'[1]PLAN DE ACCION'!J31</f>
        <v>1</v>
      </c>
      <c r="L32" s="9"/>
      <c r="M32" s="50">
        <f>+'[1]PLAN DE ACCION'!K31</f>
        <v>1</v>
      </c>
      <c r="N32" s="9">
        <v>1</v>
      </c>
      <c r="O32" s="84">
        <f t="shared" si="0"/>
        <v>1</v>
      </c>
      <c r="P32" s="50">
        <f>+'[1]PLAN DE ACCION'!L31</f>
        <v>1</v>
      </c>
      <c r="Q32" s="9"/>
      <c r="R32" s="2"/>
      <c r="S32" s="2"/>
      <c r="T32" s="1" t="s">
        <v>16</v>
      </c>
      <c r="U32" s="58">
        <f>+'[1]PLAN DE ACCION'!P31</f>
        <v>0</v>
      </c>
      <c r="V32" s="9"/>
      <c r="W32" s="58">
        <f>+'[1]PLAN DE ACCION'!Q31</f>
        <v>2800000</v>
      </c>
      <c r="X32" s="9"/>
      <c r="Y32" s="291">
        <f>+'[1]PLAN DE ACCION'!R31</f>
        <v>2884000</v>
      </c>
      <c r="Z32" s="195"/>
      <c r="AA32" s="84">
        <v>1</v>
      </c>
      <c r="AB32" s="58">
        <f>+'[1]PLAN DE ACCION'!S31</f>
        <v>2970520</v>
      </c>
      <c r="AC32" s="9"/>
      <c r="AD32" s="17" t="s">
        <v>401</v>
      </c>
      <c r="AE32" s="220" t="s">
        <v>468</v>
      </c>
      <c r="AF32" s="222"/>
    </row>
  </sheetData>
  <mergeCells count="24">
    <mergeCell ref="Y9:Y19"/>
    <mergeCell ref="E1:E4"/>
    <mergeCell ref="F1:T1"/>
    <mergeCell ref="F2:T4"/>
    <mergeCell ref="B6:B8"/>
    <mergeCell ref="C6:C8"/>
    <mergeCell ref="D6:D8"/>
    <mergeCell ref="E6:E8"/>
    <mergeCell ref="F6:F8"/>
    <mergeCell ref="G6:G8"/>
    <mergeCell ref="H6:H8"/>
    <mergeCell ref="AD6:AD8"/>
    <mergeCell ref="AE6:AE8"/>
    <mergeCell ref="I7:J7"/>
    <mergeCell ref="K7:L7"/>
    <mergeCell ref="M7:N7"/>
    <mergeCell ref="P7:Q7"/>
    <mergeCell ref="R7:T7"/>
    <mergeCell ref="U7:V7"/>
    <mergeCell ref="W7:X7"/>
    <mergeCell ref="Y7:Z7"/>
    <mergeCell ref="AB7:AC7"/>
    <mergeCell ref="I6:P6"/>
    <mergeCell ref="R6:AC6"/>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3"/>
  <sheetViews>
    <sheetView topLeftCell="U4" zoomScale="90" zoomScaleNormal="90" workbookViewId="0">
      <selection activeCell="Z12" sqref="Z1:Z1048576"/>
    </sheetView>
  </sheetViews>
  <sheetFormatPr baseColWidth="10" defaultRowHeight="14.4" x14ac:dyDescent="0.3"/>
  <cols>
    <col min="1" max="1" width="1.88671875" customWidth="1"/>
    <col min="2" max="2" width="5.88671875" customWidth="1"/>
    <col min="3" max="3" width="28.88671875" customWidth="1"/>
    <col min="4" max="4" width="44.33203125" customWidth="1"/>
    <col min="5" max="5" width="35.44140625" customWidth="1"/>
    <col min="6" max="6" width="14.5546875" customWidth="1"/>
    <col min="7" max="7" width="13.88671875" bestFit="1" customWidth="1"/>
    <col min="8" max="8" width="21.44140625" customWidth="1"/>
    <col min="9" max="9" width="8.6640625" style="7" customWidth="1"/>
    <col min="10" max="10" width="9.88671875" style="7" customWidth="1"/>
    <col min="11" max="11" width="8.33203125" style="7" customWidth="1"/>
    <col min="12" max="12" width="10.109375" style="7" customWidth="1"/>
    <col min="13" max="13" width="8.109375" style="7" customWidth="1"/>
    <col min="14" max="14" width="9.44140625" style="7" customWidth="1"/>
    <col min="15" max="15" width="7.44140625" style="7" customWidth="1"/>
    <col min="16" max="16" width="9.6640625" style="7" customWidth="1"/>
    <col min="17" max="17" width="22.109375" bestFit="1" customWidth="1"/>
    <col min="18" max="18" width="19.33203125" bestFit="1" customWidth="1"/>
    <col min="19" max="19" width="12.109375" bestFit="1" customWidth="1"/>
    <col min="20" max="21" width="14" customWidth="1"/>
    <col min="22" max="22" width="18.5546875" customWidth="1"/>
    <col min="23" max="23" width="18.109375" customWidth="1"/>
    <col min="24" max="24" width="17" customWidth="1"/>
    <col min="25" max="25" width="16.109375" customWidth="1"/>
    <col min="26" max="26" width="16.109375" style="7" customWidth="1"/>
    <col min="27" max="27" width="16.5546875" customWidth="1"/>
    <col min="28" max="28" width="14" customWidth="1"/>
    <col min="29" max="29" width="27.88671875" customWidth="1"/>
    <col min="30" max="30" width="139" customWidth="1"/>
  </cols>
  <sheetData>
    <row r="1" spans="2:30" ht="19.95" customHeight="1" x14ac:dyDescent="0.3">
      <c r="E1" s="236"/>
      <c r="F1" s="237" t="s">
        <v>153</v>
      </c>
      <c r="G1" s="237"/>
      <c r="H1" s="237"/>
      <c r="I1" s="237"/>
      <c r="J1" s="237"/>
      <c r="K1" s="237"/>
      <c r="L1" s="237"/>
      <c r="M1" s="237"/>
      <c r="N1" s="237"/>
      <c r="O1" s="237"/>
      <c r="P1" s="237"/>
      <c r="Q1" s="237"/>
      <c r="R1" s="237"/>
      <c r="S1" s="237"/>
      <c r="T1" s="22" t="s">
        <v>148</v>
      </c>
      <c r="U1" s="22" t="s">
        <v>155</v>
      </c>
    </row>
    <row r="2" spans="2:30" ht="19.95" customHeight="1" x14ac:dyDescent="0.3">
      <c r="E2" s="236"/>
      <c r="F2" s="238" t="s">
        <v>154</v>
      </c>
      <c r="G2" s="238"/>
      <c r="H2" s="238"/>
      <c r="I2" s="238"/>
      <c r="J2" s="238"/>
      <c r="K2" s="238"/>
      <c r="L2" s="238"/>
      <c r="M2" s="238"/>
      <c r="N2" s="238"/>
      <c r="O2" s="238"/>
      <c r="P2" s="238"/>
      <c r="Q2" s="238"/>
      <c r="R2" s="238"/>
      <c r="S2" s="238"/>
      <c r="T2" s="23" t="s">
        <v>149</v>
      </c>
      <c r="U2" s="24">
        <v>1</v>
      </c>
    </row>
    <row r="3" spans="2:30" ht="19.95" customHeight="1" x14ac:dyDescent="0.3">
      <c r="E3" s="236"/>
      <c r="F3" s="238"/>
      <c r="G3" s="238"/>
      <c r="H3" s="238"/>
      <c r="I3" s="238"/>
      <c r="J3" s="238"/>
      <c r="K3" s="238"/>
      <c r="L3" s="238"/>
      <c r="M3" s="238"/>
      <c r="N3" s="238"/>
      <c r="O3" s="238"/>
      <c r="P3" s="238"/>
      <c r="Q3" s="238"/>
      <c r="R3" s="238"/>
      <c r="S3" s="238"/>
      <c r="T3" s="23" t="s">
        <v>150</v>
      </c>
      <c r="U3" s="25">
        <v>44651</v>
      </c>
    </row>
    <row r="4" spans="2:30" ht="19.95" customHeight="1" x14ac:dyDescent="0.3">
      <c r="E4" s="236"/>
      <c r="F4" s="238"/>
      <c r="G4" s="238"/>
      <c r="H4" s="238"/>
      <c r="I4" s="238"/>
      <c r="J4" s="238"/>
      <c r="K4" s="238"/>
      <c r="L4" s="238"/>
      <c r="M4" s="238"/>
      <c r="N4" s="238"/>
      <c r="O4" s="238"/>
      <c r="P4" s="238"/>
      <c r="Q4" s="238"/>
      <c r="R4" s="238"/>
      <c r="S4" s="238"/>
      <c r="T4" s="23" t="s">
        <v>151</v>
      </c>
      <c r="U4" s="26" t="s">
        <v>152</v>
      </c>
    </row>
    <row r="6" spans="2:30" x14ac:dyDescent="0.3">
      <c r="B6" s="226" t="s">
        <v>0</v>
      </c>
      <c r="C6" s="226" t="s">
        <v>1</v>
      </c>
      <c r="D6" s="226" t="s">
        <v>2</v>
      </c>
      <c r="E6" s="226" t="s">
        <v>3</v>
      </c>
      <c r="F6" s="226" t="s">
        <v>4</v>
      </c>
      <c r="G6" s="226" t="s">
        <v>5</v>
      </c>
      <c r="H6" s="226" t="s">
        <v>6</v>
      </c>
      <c r="I6" s="230" t="s">
        <v>7</v>
      </c>
      <c r="J6" s="230"/>
      <c r="K6" s="226"/>
      <c r="L6" s="226"/>
      <c r="M6" s="226"/>
      <c r="N6" s="226"/>
      <c r="O6" s="226"/>
      <c r="P6" s="33"/>
      <c r="Q6" s="234" t="s">
        <v>8</v>
      </c>
      <c r="R6" s="235"/>
      <c r="S6" s="235"/>
      <c r="T6" s="235"/>
      <c r="U6" s="235"/>
      <c r="V6" s="235"/>
      <c r="W6" s="235"/>
      <c r="X6" s="235"/>
      <c r="Y6" s="235"/>
      <c r="Z6" s="235"/>
      <c r="AA6" s="235"/>
      <c r="AB6" s="232"/>
      <c r="AC6" s="226" t="s">
        <v>9</v>
      </c>
      <c r="AD6" s="226" t="s">
        <v>10</v>
      </c>
    </row>
    <row r="7" spans="2:30" x14ac:dyDescent="0.3">
      <c r="B7" s="226"/>
      <c r="C7" s="226"/>
      <c r="D7" s="226"/>
      <c r="E7" s="226"/>
      <c r="F7" s="226"/>
      <c r="G7" s="226"/>
      <c r="H7" s="226"/>
      <c r="I7" s="227">
        <v>2020</v>
      </c>
      <c r="J7" s="228"/>
      <c r="K7" s="227">
        <v>2021</v>
      </c>
      <c r="L7" s="228"/>
      <c r="M7" s="229">
        <v>2022</v>
      </c>
      <c r="N7" s="230"/>
      <c r="O7" s="226">
        <v>2023</v>
      </c>
      <c r="P7" s="226"/>
      <c r="Q7" s="229" t="s">
        <v>43</v>
      </c>
      <c r="R7" s="231"/>
      <c r="S7" s="230"/>
      <c r="T7" s="226">
        <v>2020</v>
      </c>
      <c r="U7" s="226"/>
      <c r="V7" s="226">
        <v>2021</v>
      </c>
      <c r="W7" s="226"/>
      <c r="X7" s="226">
        <v>2022</v>
      </c>
      <c r="Y7" s="226"/>
      <c r="Z7" s="32"/>
      <c r="AA7" s="226">
        <v>2023</v>
      </c>
      <c r="AB7" s="226"/>
      <c r="AC7" s="226"/>
      <c r="AD7" s="226"/>
    </row>
    <row r="8" spans="2:30" x14ac:dyDescent="0.3">
      <c r="B8" s="226"/>
      <c r="C8" s="226"/>
      <c r="D8" s="226"/>
      <c r="E8" s="226"/>
      <c r="F8" s="226"/>
      <c r="G8" s="226"/>
      <c r="H8" s="226"/>
      <c r="I8" s="32" t="s">
        <v>44</v>
      </c>
      <c r="J8" s="32" t="s">
        <v>45</v>
      </c>
      <c r="K8" s="32" t="s">
        <v>44</v>
      </c>
      <c r="L8" s="32" t="s">
        <v>45</v>
      </c>
      <c r="M8" s="32" t="s">
        <v>44</v>
      </c>
      <c r="N8" s="32" t="s">
        <v>45</v>
      </c>
      <c r="O8" s="32" t="s">
        <v>44</v>
      </c>
      <c r="P8" s="32" t="s">
        <v>45</v>
      </c>
      <c r="Q8" s="8" t="s">
        <v>11</v>
      </c>
      <c r="R8" s="11" t="s">
        <v>12</v>
      </c>
      <c r="S8" s="11" t="s">
        <v>13</v>
      </c>
      <c r="T8" s="32" t="s">
        <v>44</v>
      </c>
      <c r="U8" s="32" t="s">
        <v>45</v>
      </c>
      <c r="V8" s="32" t="s">
        <v>44</v>
      </c>
      <c r="W8" s="32" t="s">
        <v>45</v>
      </c>
      <c r="X8" s="32" t="s">
        <v>44</v>
      </c>
      <c r="Y8" s="32" t="s">
        <v>45</v>
      </c>
      <c r="Z8" s="32"/>
      <c r="AA8" s="32" t="s">
        <v>44</v>
      </c>
      <c r="AB8" s="32" t="s">
        <v>45</v>
      </c>
      <c r="AC8" s="226"/>
      <c r="AD8" s="226"/>
    </row>
    <row r="9" spans="2:30" ht="291.75" customHeight="1" x14ac:dyDescent="0.3">
      <c r="B9" s="88">
        <v>1</v>
      </c>
      <c r="C9" s="92" t="s">
        <v>14</v>
      </c>
      <c r="D9" s="92" t="s">
        <v>17</v>
      </c>
      <c r="E9" s="92" t="s">
        <v>18</v>
      </c>
      <c r="F9" s="92" t="s">
        <v>19</v>
      </c>
      <c r="G9" s="88" t="s">
        <v>15</v>
      </c>
      <c r="H9" s="92" t="s">
        <v>20</v>
      </c>
      <c r="I9" s="10">
        <v>12</v>
      </c>
      <c r="J9" s="10">
        <v>12</v>
      </c>
      <c r="K9" s="10">
        <v>12</v>
      </c>
      <c r="L9" s="10">
        <v>12</v>
      </c>
      <c r="M9" s="10">
        <v>12</v>
      </c>
      <c r="N9" s="10">
        <v>12</v>
      </c>
      <c r="O9" s="10">
        <v>12</v>
      </c>
      <c r="P9" s="10"/>
      <c r="Q9" s="88" t="s">
        <v>16</v>
      </c>
      <c r="R9" s="88" t="s">
        <v>16</v>
      </c>
      <c r="S9" s="100"/>
      <c r="T9" s="30">
        <v>1500000</v>
      </c>
      <c r="U9" s="30">
        <v>1500000</v>
      </c>
      <c r="V9" s="30">
        <f>4400000+14925000</f>
        <v>19325000</v>
      </c>
      <c r="W9" s="30">
        <f>+V9</f>
        <v>19325000</v>
      </c>
      <c r="X9" s="30">
        <v>35000000</v>
      </c>
      <c r="Y9" s="30">
        <v>35000000</v>
      </c>
      <c r="Z9" s="54">
        <f>Y9/X9</f>
        <v>1</v>
      </c>
      <c r="AA9" s="31">
        <f>+'[6]PLAN DE ACCION'!S8</f>
        <v>134263366.49000001</v>
      </c>
      <c r="AB9" s="27"/>
      <c r="AC9" s="92" t="s">
        <v>21</v>
      </c>
      <c r="AD9" s="53" t="s">
        <v>232</v>
      </c>
    </row>
    <row r="10" spans="2:30" ht="119.4" customHeight="1" x14ac:dyDescent="0.3">
      <c r="B10" s="88">
        <v>2</v>
      </c>
      <c r="C10" s="98" t="s">
        <v>22</v>
      </c>
      <c r="D10" s="86" t="s">
        <v>23</v>
      </c>
      <c r="E10" s="101" t="s">
        <v>24</v>
      </c>
      <c r="F10" s="93" t="s">
        <v>25</v>
      </c>
      <c r="G10" s="88" t="s">
        <v>15</v>
      </c>
      <c r="H10" s="93" t="s">
        <v>233</v>
      </c>
      <c r="I10" s="10">
        <v>0</v>
      </c>
      <c r="J10" s="10"/>
      <c r="K10" s="10">
        <v>2</v>
      </c>
      <c r="L10" s="10"/>
      <c r="M10" s="10">
        <v>2</v>
      </c>
      <c r="N10" s="10"/>
      <c r="O10" s="10">
        <v>2</v>
      </c>
      <c r="P10" s="10"/>
      <c r="Q10" s="88" t="s">
        <v>16</v>
      </c>
      <c r="R10" s="100"/>
      <c r="S10" s="100"/>
      <c r="T10" s="27">
        <v>0</v>
      </c>
      <c r="U10" s="27"/>
      <c r="V10" s="27">
        <v>0</v>
      </c>
      <c r="W10" s="27"/>
      <c r="X10" s="27">
        <v>0</v>
      </c>
      <c r="Y10" s="27"/>
      <c r="Z10" s="54">
        <v>1</v>
      </c>
      <c r="AA10" s="27">
        <v>0</v>
      </c>
      <c r="AB10" s="27"/>
      <c r="AC10" s="102" t="s">
        <v>26</v>
      </c>
      <c r="AD10" s="53" t="s">
        <v>234</v>
      </c>
    </row>
    <row r="11" spans="2:30" ht="76.95" customHeight="1" x14ac:dyDescent="0.3">
      <c r="B11" s="88">
        <v>3</v>
      </c>
      <c r="C11" s="92" t="s">
        <v>14</v>
      </c>
      <c r="D11" s="86" t="s">
        <v>27</v>
      </c>
      <c r="E11" s="86" t="s">
        <v>28</v>
      </c>
      <c r="F11" s="87" t="s">
        <v>29</v>
      </c>
      <c r="G11" s="88" t="s">
        <v>15</v>
      </c>
      <c r="H11" s="87" t="s">
        <v>30</v>
      </c>
      <c r="I11" s="28">
        <v>0</v>
      </c>
      <c r="J11" s="28"/>
      <c r="K11" s="28">
        <v>4</v>
      </c>
      <c r="L11" s="28"/>
      <c r="M11" s="10">
        <v>4</v>
      </c>
      <c r="N11" s="10"/>
      <c r="O11" s="10">
        <v>4</v>
      </c>
      <c r="P11" s="10"/>
      <c r="Q11" s="88"/>
      <c r="R11" s="88" t="s">
        <v>16</v>
      </c>
      <c r="S11" s="88"/>
      <c r="T11" s="27">
        <v>0</v>
      </c>
      <c r="U11" s="27"/>
      <c r="V11" s="27">
        <v>0</v>
      </c>
      <c r="W11" s="27"/>
      <c r="X11" s="27">
        <v>0</v>
      </c>
      <c r="Y11" s="27"/>
      <c r="Z11" s="54">
        <v>1</v>
      </c>
      <c r="AA11" s="27">
        <v>0</v>
      </c>
      <c r="AB11" s="27"/>
      <c r="AC11" s="102" t="s">
        <v>26</v>
      </c>
      <c r="AD11" s="53" t="s">
        <v>235</v>
      </c>
    </row>
    <row r="12" spans="2:30" s="107" customFormat="1" ht="139.5" customHeight="1" x14ac:dyDescent="0.3">
      <c r="B12" s="91">
        <v>4</v>
      </c>
      <c r="C12" s="86" t="s">
        <v>31</v>
      </c>
      <c r="D12" s="86" t="s">
        <v>32</v>
      </c>
      <c r="E12" s="86" t="s">
        <v>33</v>
      </c>
      <c r="F12" s="93" t="s">
        <v>34</v>
      </c>
      <c r="G12" s="103" t="s">
        <v>15</v>
      </c>
      <c r="H12" s="93" t="s">
        <v>35</v>
      </c>
      <c r="I12" s="104">
        <v>0</v>
      </c>
      <c r="J12" s="104">
        <v>0</v>
      </c>
      <c r="K12" s="104">
        <v>1</v>
      </c>
      <c r="L12" s="104">
        <v>1</v>
      </c>
      <c r="M12" s="56">
        <v>1</v>
      </c>
      <c r="N12" s="56">
        <v>1</v>
      </c>
      <c r="O12" s="56">
        <v>1</v>
      </c>
      <c r="P12" s="56">
        <v>0</v>
      </c>
      <c r="Q12" s="91" t="s">
        <v>16</v>
      </c>
      <c r="R12" s="93"/>
      <c r="S12" s="91"/>
      <c r="T12" s="105">
        <v>0</v>
      </c>
      <c r="U12" s="105">
        <v>0</v>
      </c>
      <c r="V12" s="105">
        <v>0</v>
      </c>
      <c r="W12" s="105">
        <v>0</v>
      </c>
      <c r="X12" s="105">
        <v>0</v>
      </c>
      <c r="Y12" s="105">
        <v>0</v>
      </c>
      <c r="Z12" s="54">
        <v>1</v>
      </c>
      <c r="AA12" s="105">
        <v>0</v>
      </c>
      <c r="AB12" s="105">
        <v>0</v>
      </c>
      <c r="AC12" s="93" t="s">
        <v>36</v>
      </c>
      <c r="AD12" s="106" t="s">
        <v>236</v>
      </c>
    </row>
    <row r="13" spans="2:30" ht="409.5" customHeight="1" x14ac:dyDescent="0.3">
      <c r="B13" s="96">
        <v>5</v>
      </c>
      <c r="C13" s="92" t="s">
        <v>37</v>
      </c>
      <c r="D13" s="92" t="s">
        <v>38</v>
      </c>
      <c r="E13" s="92" t="s">
        <v>39</v>
      </c>
      <c r="F13" s="92" t="s">
        <v>40</v>
      </c>
      <c r="G13" s="96" t="s">
        <v>15</v>
      </c>
      <c r="H13" s="92" t="s">
        <v>41</v>
      </c>
      <c r="I13" s="29">
        <v>30</v>
      </c>
      <c r="J13" s="29">
        <v>33</v>
      </c>
      <c r="K13" s="29">
        <v>30</v>
      </c>
      <c r="L13" s="29">
        <v>30</v>
      </c>
      <c r="M13" s="10">
        <v>30</v>
      </c>
      <c r="N13" s="10">
        <v>30</v>
      </c>
      <c r="O13" s="10">
        <v>30</v>
      </c>
      <c r="P13" s="10"/>
      <c r="Q13" s="92"/>
      <c r="R13" s="92"/>
      <c r="S13" s="96" t="s">
        <v>16</v>
      </c>
      <c r="T13" s="27">
        <v>60000000</v>
      </c>
      <c r="U13" s="27">
        <v>39216663</v>
      </c>
      <c r="V13" s="27">
        <v>145000000</v>
      </c>
      <c r="W13" s="108">
        <v>144287499.97999999</v>
      </c>
      <c r="X13" s="27">
        <v>271452800</v>
      </c>
      <c r="Y13" s="27">
        <v>269574997</v>
      </c>
      <c r="Z13" s="54">
        <f>Y13/X13</f>
        <v>0.99308239590823888</v>
      </c>
      <c r="AA13" s="27">
        <v>145000000</v>
      </c>
      <c r="AB13" s="27"/>
      <c r="AC13" s="92" t="s">
        <v>42</v>
      </c>
      <c r="AD13" s="75" t="s">
        <v>237</v>
      </c>
    </row>
  </sheetData>
  <mergeCells count="23">
    <mergeCell ref="AC6:AC8"/>
    <mergeCell ref="AD6:AD8"/>
    <mergeCell ref="I7:J7"/>
    <mergeCell ref="K7:L7"/>
    <mergeCell ref="M7:N7"/>
    <mergeCell ref="O7:P7"/>
    <mergeCell ref="Q7:S7"/>
    <mergeCell ref="T7:U7"/>
    <mergeCell ref="V7:W7"/>
    <mergeCell ref="X7:Y7"/>
    <mergeCell ref="AA7:AB7"/>
    <mergeCell ref="I6:O6"/>
    <mergeCell ref="Q6:AB6"/>
    <mergeCell ref="E1:E4"/>
    <mergeCell ref="F1:S1"/>
    <mergeCell ref="F2:S4"/>
    <mergeCell ref="B6:B8"/>
    <mergeCell ref="C6:C8"/>
    <mergeCell ref="D6:D8"/>
    <mergeCell ref="E6:E8"/>
    <mergeCell ref="F6:F8"/>
    <mergeCell ref="G6:G8"/>
    <mergeCell ref="H6:H8"/>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2"/>
  <sheetViews>
    <sheetView topLeftCell="P2" zoomScale="80" zoomScaleNormal="80" workbookViewId="0">
      <selection activeCell="Z11" sqref="Z11:Z12"/>
    </sheetView>
  </sheetViews>
  <sheetFormatPr baseColWidth="10" defaultRowHeight="14.4" x14ac:dyDescent="0.3"/>
  <cols>
    <col min="1" max="1" width="1.88671875" customWidth="1"/>
    <col min="2" max="2" width="5.88671875" customWidth="1"/>
    <col min="3" max="3" width="28.88671875" customWidth="1"/>
    <col min="4" max="4" width="30.88671875" customWidth="1"/>
    <col min="5" max="5" width="35.332031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2.109375" bestFit="1" customWidth="1"/>
    <col min="18" max="18" width="19.33203125" bestFit="1" customWidth="1"/>
    <col min="19" max="19" width="12.109375" bestFit="1" customWidth="1"/>
    <col min="20" max="28" width="14" customWidth="1"/>
    <col min="29" max="29" width="27.88671875" customWidth="1"/>
    <col min="30" max="30" width="28.44140625" customWidth="1"/>
  </cols>
  <sheetData>
    <row r="1" spans="2:30" ht="15.6" x14ac:dyDescent="0.3">
      <c r="E1" s="236"/>
      <c r="F1" s="237" t="s">
        <v>153</v>
      </c>
      <c r="G1" s="237"/>
      <c r="H1" s="237"/>
      <c r="I1" s="237"/>
      <c r="J1" s="237"/>
      <c r="K1" s="237"/>
      <c r="L1" s="237"/>
      <c r="M1" s="237"/>
      <c r="N1" s="237"/>
      <c r="O1" s="237"/>
      <c r="P1" s="237"/>
      <c r="Q1" s="237"/>
      <c r="R1" s="237"/>
      <c r="S1" s="237"/>
      <c r="T1" s="22" t="s">
        <v>148</v>
      </c>
      <c r="U1" s="22" t="s">
        <v>155</v>
      </c>
    </row>
    <row r="2" spans="2:30" x14ac:dyDescent="0.3">
      <c r="E2" s="236"/>
      <c r="F2" s="238" t="s">
        <v>154</v>
      </c>
      <c r="G2" s="238"/>
      <c r="H2" s="238"/>
      <c r="I2" s="238"/>
      <c r="J2" s="238"/>
      <c r="K2" s="238"/>
      <c r="L2" s="238"/>
      <c r="M2" s="238"/>
      <c r="N2" s="238"/>
      <c r="O2" s="238"/>
      <c r="P2" s="238"/>
      <c r="Q2" s="238"/>
      <c r="R2" s="238"/>
      <c r="S2" s="238"/>
      <c r="T2" s="23" t="s">
        <v>149</v>
      </c>
      <c r="U2" s="24">
        <v>1</v>
      </c>
    </row>
    <row r="3" spans="2:30" x14ac:dyDescent="0.3">
      <c r="E3" s="236"/>
      <c r="F3" s="238"/>
      <c r="G3" s="238"/>
      <c r="H3" s="238"/>
      <c r="I3" s="238"/>
      <c r="J3" s="238"/>
      <c r="K3" s="238"/>
      <c r="L3" s="238"/>
      <c r="M3" s="238"/>
      <c r="N3" s="238"/>
      <c r="O3" s="238"/>
      <c r="P3" s="238"/>
      <c r="Q3" s="238"/>
      <c r="R3" s="238"/>
      <c r="S3" s="238"/>
      <c r="T3" s="23" t="s">
        <v>150</v>
      </c>
      <c r="U3" s="25">
        <v>44651</v>
      </c>
    </row>
    <row r="4" spans="2:30" ht="20.399999999999999" customHeight="1" x14ac:dyDescent="0.3">
      <c r="E4" s="236"/>
      <c r="F4" s="238"/>
      <c r="G4" s="238"/>
      <c r="H4" s="238"/>
      <c r="I4" s="238"/>
      <c r="J4" s="238"/>
      <c r="K4" s="238"/>
      <c r="L4" s="238"/>
      <c r="M4" s="238"/>
      <c r="N4" s="238"/>
      <c r="O4" s="238"/>
      <c r="P4" s="238"/>
      <c r="Q4" s="238"/>
      <c r="R4" s="238"/>
      <c r="S4" s="238"/>
      <c r="T4" s="23" t="s">
        <v>151</v>
      </c>
      <c r="U4" s="26" t="s">
        <v>152</v>
      </c>
    </row>
    <row r="6" spans="2:30" x14ac:dyDescent="0.3">
      <c r="B6" s="226" t="s">
        <v>0</v>
      </c>
      <c r="C6" s="226" t="s">
        <v>1</v>
      </c>
      <c r="D6" s="226" t="s">
        <v>2</v>
      </c>
      <c r="E6" s="226" t="s">
        <v>3</v>
      </c>
      <c r="F6" s="226" t="s">
        <v>4</v>
      </c>
      <c r="G6" s="226" t="s">
        <v>5</v>
      </c>
      <c r="H6" s="226" t="s">
        <v>6</v>
      </c>
      <c r="I6" s="232" t="s">
        <v>7</v>
      </c>
      <c r="J6" s="232"/>
      <c r="K6" s="233"/>
      <c r="L6" s="233"/>
      <c r="M6" s="233"/>
      <c r="N6" s="233"/>
      <c r="O6" s="233"/>
      <c r="P6" s="34"/>
      <c r="Q6" s="234" t="s">
        <v>8</v>
      </c>
      <c r="R6" s="235"/>
      <c r="S6" s="235"/>
      <c r="T6" s="235"/>
      <c r="U6" s="235"/>
      <c r="V6" s="235"/>
      <c r="W6" s="235"/>
      <c r="X6" s="235"/>
      <c r="Y6" s="235"/>
      <c r="Z6" s="235"/>
      <c r="AA6" s="235"/>
      <c r="AB6" s="232"/>
      <c r="AC6" s="226" t="s">
        <v>9</v>
      </c>
      <c r="AD6" s="226" t="s">
        <v>10</v>
      </c>
    </row>
    <row r="7" spans="2:30" x14ac:dyDescent="0.3">
      <c r="B7" s="226"/>
      <c r="C7" s="226"/>
      <c r="D7" s="226"/>
      <c r="E7" s="226"/>
      <c r="F7" s="226"/>
      <c r="G7" s="226"/>
      <c r="H7" s="226"/>
      <c r="I7" s="227">
        <v>2020</v>
      </c>
      <c r="J7" s="228"/>
      <c r="K7" s="227">
        <v>2021</v>
      </c>
      <c r="L7" s="228"/>
      <c r="M7" s="229">
        <v>2022</v>
      </c>
      <c r="N7" s="230"/>
      <c r="O7" s="226">
        <v>2023</v>
      </c>
      <c r="P7" s="226"/>
      <c r="Q7" s="229" t="s">
        <v>43</v>
      </c>
      <c r="R7" s="231"/>
      <c r="S7" s="230"/>
      <c r="T7" s="226">
        <v>2020</v>
      </c>
      <c r="U7" s="226"/>
      <c r="V7" s="226">
        <v>2021</v>
      </c>
      <c r="W7" s="226"/>
      <c r="X7" s="226">
        <v>2022</v>
      </c>
      <c r="Y7" s="226"/>
      <c r="Z7" s="32"/>
      <c r="AA7" s="226">
        <v>2023</v>
      </c>
      <c r="AB7" s="226"/>
      <c r="AC7" s="226"/>
      <c r="AD7" s="226"/>
    </row>
    <row r="8" spans="2:30" x14ac:dyDescent="0.3">
      <c r="B8" s="226"/>
      <c r="C8" s="226"/>
      <c r="D8" s="226"/>
      <c r="E8" s="226"/>
      <c r="F8" s="226"/>
      <c r="G8" s="226"/>
      <c r="H8" s="226"/>
      <c r="I8" s="32" t="s">
        <v>44</v>
      </c>
      <c r="J8" s="32" t="s">
        <v>45</v>
      </c>
      <c r="K8" s="32" t="s">
        <v>44</v>
      </c>
      <c r="L8" s="32" t="s">
        <v>45</v>
      </c>
      <c r="M8" s="32" t="s">
        <v>44</v>
      </c>
      <c r="N8" s="32" t="s">
        <v>45</v>
      </c>
      <c r="O8" s="32" t="s">
        <v>44</v>
      </c>
      <c r="P8" s="32" t="s">
        <v>45</v>
      </c>
      <c r="Q8" s="8" t="s">
        <v>109</v>
      </c>
      <c r="R8" s="11" t="s">
        <v>12</v>
      </c>
      <c r="S8" s="11" t="s">
        <v>13</v>
      </c>
      <c r="T8" s="32" t="s">
        <v>44</v>
      </c>
      <c r="U8" s="32" t="s">
        <v>45</v>
      </c>
      <c r="V8" s="32" t="s">
        <v>44</v>
      </c>
      <c r="W8" s="32" t="s">
        <v>45</v>
      </c>
      <c r="X8" s="32" t="s">
        <v>44</v>
      </c>
      <c r="Y8" s="32" t="s">
        <v>45</v>
      </c>
      <c r="Z8" s="32"/>
      <c r="AA8" s="32" t="s">
        <v>44</v>
      </c>
      <c r="AB8" s="32" t="s">
        <v>45</v>
      </c>
      <c r="AC8" s="226"/>
      <c r="AD8" s="226"/>
    </row>
    <row r="9" spans="2:30" ht="79.8" x14ac:dyDescent="0.3">
      <c r="B9" s="85">
        <v>1</v>
      </c>
      <c r="C9" s="86" t="s">
        <v>14</v>
      </c>
      <c r="D9" s="87" t="s">
        <v>110</v>
      </c>
      <c r="E9" s="87" t="s">
        <v>111</v>
      </c>
      <c r="F9" s="86" t="s">
        <v>112</v>
      </c>
      <c r="G9" s="88" t="s">
        <v>15</v>
      </c>
      <c r="H9" s="86" t="s">
        <v>113</v>
      </c>
      <c r="I9" s="10">
        <f>+'[10]PLAN DE ACCION'!I8</f>
        <v>0</v>
      </c>
      <c r="J9" s="9"/>
      <c r="K9" s="10">
        <v>500</v>
      </c>
      <c r="L9" s="9"/>
      <c r="M9" s="10">
        <v>500</v>
      </c>
      <c r="N9" s="9"/>
      <c r="O9" s="10">
        <v>500</v>
      </c>
      <c r="P9" s="9"/>
      <c r="Q9" s="89"/>
      <c r="R9" s="89"/>
      <c r="S9" s="88" t="s">
        <v>16</v>
      </c>
      <c r="T9" s="12">
        <f>+'[10]PLAN DE ACCION'!P8</f>
        <v>0</v>
      </c>
      <c r="U9" s="9"/>
      <c r="V9" s="12">
        <f>+'[10]PLAN DE ACCION'!Q8</f>
        <v>5000000</v>
      </c>
      <c r="W9" s="9"/>
      <c r="X9" s="12">
        <f>+'[10]PLAN DE ACCION'!R8</f>
        <v>5000000</v>
      </c>
      <c r="Y9" s="90">
        <v>76299000</v>
      </c>
      <c r="Z9" s="90"/>
      <c r="AA9" s="12">
        <f>+'[10]PLAN DE ACCION'!S8</f>
        <v>10000000</v>
      </c>
      <c r="AB9" s="9"/>
      <c r="AC9" s="89" t="s">
        <v>114</v>
      </c>
      <c r="AD9" s="47" t="s">
        <v>228</v>
      </c>
    </row>
    <row r="10" spans="2:30" ht="315" customHeight="1" x14ac:dyDescent="0.3">
      <c r="B10" s="91">
        <v>2</v>
      </c>
      <c r="C10" s="92" t="s">
        <v>115</v>
      </c>
      <c r="D10" s="93" t="s">
        <v>116</v>
      </c>
      <c r="E10" s="93" t="s">
        <v>117</v>
      </c>
      <c r="F10" s="92" t="s">
        <v>118</v>
      </c>
      <c r="G10" s="94" t="s">
        <v>15</v>
      </c>
      <c r="H10" s="92" t="s">
        <v>119</v>
      </c>
      <c r="I10" s="10">
        <v>0</v>
      </c>
      <c r="J10" s="9"/>
      <c r="K10" s="10">
        <v>30</v>
      </c>
      <c r="L10" s="9"/>
      <c r="M10" s="10">
        <v>35</v>
      </c>
      <c r="N10" s="9"/>
      <c r="O10" s="10">
        <v>40</v>
      </c>
      <c r="P10" s="9"/>
      <c r="Q10" s="95"/>
      <c r="R10" s="95"/>
      <c r="S10" s="94" t="s">
        <v>16</v>
      </c>
      <c r="T10" s="12" t="str">
        <f>+'[10]PLAN DE ACCION'!P9</f>
        <v xml:space="preserve"> $ - </v>
      </c>
      <c r="U10" s="9"/>
      <c r="V10" s="12">
        <f>+'[10]PLAN DE ACCION'!Q9</f>
        <v>25200000</v>
      </c>
      <c r="W10" s="9"/>
      <c r="X10" s="12">
        <f>+'[10]PLAN DE ACCION'!R9</f>
        <v>25200000</v>
      </c>
      <c r="Y10" s="90">
        <v>113176667</v>
      </c>
      <c r="Z10" s="90"/>
      <c r="AA10" s="12">
        <v>25200000</v>
      </c>
      <c r="AB10" s="9"/>
      <c r="AC10" s="95" t="s">
        <v>114</v>
      </c>
      <c r="AD10" s="53" t="s">
        <v>229</v>
      </c>
    </row>
    <row r="11" spans="2:30" ht="129.6" x14ac:dyDescent="0.3">
      <c r="B11" s="96">
        <v>3</v>
      </c>
      <c r="C11" s="92" t="s">
        <v>14</v>
      </c>
      <c r="D11" s="92" t="s">
        <v>120</v>
      </c>
      <c r="E11" s="92" t="s">
        <v>120</v>
      </c>
      <c r="F11" s="92" t="s">
        <v>121</v>
      </c>
      <c r="G11" s="96" t="s">
        <v>15</v>
      </c>
      <c r="H11" s="92" t="s">
        <v>122</v>
      </c>
      <c r="I11" s="10">
        <v>1</v>
      </c>
      <c r="J11" s="9"/>
      <c r="K11" s="10">
        <v>1</v>
      </c>
      <c r="L11" s="9"/>
      <c r="M11" s="10">
        <v>1</v>
      </c>
      <c r="N11" s="9"/>
      <c r="O11" s="10">
        <v>1</v>
      </c>
      <c r="P11" s="9"/>
      <c r="Q11" s="96"/>
      <c r="R11" s="97" t="s">
        <v>123</v>
      </c>
      <c r="S11" s="94" t="s">
        <v>16</v>
      </c>
      <c r="T11" s="12" t="str">
        <f>+'[10]PLAN DE ACCION'!P10</f>
        <v xml:space="preserve"> $ -   </v>
      </c>
      <c r="U11" s="9"/>
      <c r="V11" s="12">
        <f>+'[10]PLAN DE ACCION'!Q10</f>
        <v>2500000</v>
      </c>
      <c r="W11" s="9"/>
      <c r="X11" s="12">
        <f>+'[10]PLAN DE ACCION'!R10</f>
        <v>3000000</v>
      </c>
      <c r="Y11" s="90">
        <v>3000000</v>
      </c>
      <c r="Z11" s="99">
        <v>1</v>
      </c>
      <c r="AA11" s="12">
        <f>+'[10]PLAN DE ACCION'!S10</f>
        <v>4000000</v>
      </c>
      <c r="AB11" s="9"/>
      <c r="AC11" s="98" t="s">
        <v>114</v>
      </c>
      <c r="AD11" s="53" t="s">
        <v>230</v>
      </c>
    </row>
    <row r="12" spans="2:30" ht="96" customHeight="1" x14ac:dyDescent="0.3">
      <c r="B12" s="96">
        <v>4</v>
      </c>
      <c r="C12" s="92" t="s">
        <v>14</v>
      </c>
      <c r="D12" s="92" t="s">
        <v>124</v>
      </c>
      <c r="E12" s="92" t="s">
        <v>125</v>
      </c>
      <c r="F12" s="92" t="s">
        <v>126</v>
      </c>
      <c r="G12" s="96" t="s">
        <v>15</v>
      </c>
      <c r="H12" s="92" t="s">
        <v>127</v>
      </c>
      <c r="I12" s="10">
        <v>0</v>
      </c>
      <c r="J12" s="9"/>
      <c r="K12" s="10">
        <v>3</v>
      </c>
      <c r="L12" s="9"/>
      <c r="M12" s="10">
        <v>3</v>
      </c>
      <c r="N12" s="10">
        <v>1</v>
      </c>
      <c r="O12" s="10">
        <v>3</v>
      </c>
      <c r="P12" s="9"/>
      <c r="Q12" s="96"/>
      <c r="R12" s="96"/>
      <c r="S12" s="96" t="s">
        <v>16</v>
      </c>
      <c r="T12" s="12">
        <f>+'[10]PLAN DE ACCION'!P11</f>
        <v>5000000</v>
      </c>
      <c r="U12" s="9"/>
      <c r="V12" s="12">
        <f>+'[10]PLAN DE ACCION'!Q11</f>
        <v>5600000</v>
      </c>
      <c r="W12" s="9"/>
      <c r="X12" s="12">
        <f>+'[10]PLAN DE ACCION'!R11</f>
        <v>6000000</v>
      </c>
      <c r="Y12" s="90">
        <v>5000000</v>
      </c>
      <c r="Z12" s="83">
        <f>Y12/X12</f>
        <v>0.83333333333333337</v>
      </c>
      <c r="AA12" s="12">
        <f>+'[10]PLAN DE ACCION'!S11</f>
        <v>6500000</v>
      </c>
      <c r="AB12" s="9"/>
      <c r="AC12" s="98" t="s">
        <v>114</v>
      </c>
      <c r="AD12" s="53" t="s">
        <v>231</v>
      </c>
    </row>
  </sheetData>
  <mergeCells count="23">
    <mergeCell ref="AC6:AC8"/>
    <mergeCell ref="AD6:AD8"/>
    <mergeCell ref="I7:J7"/>
    <mergeCell ref="K7:L7"/>
    <mergeCell ref="M7:N7"/>
    <mergeCell ref="O7:P7"/>
    <mergeCell ref="Q7:S7"/>
    <mergeCell ref="T7:U7"/>
    <mergeCell ref="V7:W7"/>
    <mergeCell ref="X7:Y7"/>
    <mergeCell ref="AA7:AB7"/>
    <mergeCell ref="I6:O6"/>
    <mergeCell ref="Q6:AB6"/>
    <mergeCell ref="E1:E4"/>
    <mergeCell ref="F1:S1"/>
    <mergeCell ref="F2:S4"/>
    <mergeCell ref="B6:B8"/>
    <mergeCell ref="C6:C8"/>
    <mergeCell ref="D6:D8"/>
    <mergeCell ref="E6:E8"/>
    <mergeCell ref="F6:F8"/>
    <mergeCell ref="G6:G8"/>
    <mergeCell ref="H6:H8"/>
  </mergeCells>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8"/>
  <sheetViews>
    <sheetView topLeftCell="J1" workbookViewId="0">
      <selection activeCell="Z9" sqref="Z9:Z11"/>
    </sheetView>
  </sheetViews>
  <sheetFormatPr baseColWidth="10" defaultRowHeight="14.4" x14ac:dyDescent="0.3"/>
  <cols>
    <col min="1" max="1" width="1.88671875" customWidth="1"/>
    <col min="2" max="2" width="5.88671875" customWidth="1"/>
    <col min="3" max="3" width="28.88671875" customWidth="1"/>
    <col min="4" max="4" width="23.109375" customWidth="1"/>
    <col min="5" max="5" width="17.441406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23.44140625" customWidth="1"/>
    <col min="16" max="16" width="9.6640625" customWidth="1"/>
    <col min="17" max="17" width="27.6640625" customWidth="1"/>
    <col min="18" max="18" width="22.88671875" customWidth="1"/>
    <col min="19" max="19" width="15.6640625" hidden="1" customWidth="1"/>
    <col min="20" max="20" width="16" hidden="1" customWidth="1"/>
    <col min="21" max="21" width="16.5546875" hidden="1" customWidth="1"/>
    <col min="22" max="22" width="15.6640625" hidden="1" customWidth="1"/>
    <col min="23" max="23" width="14" hidden="1" customWidth="1"/>
    <col min="24" max="24" width="17.44140625" bestFit="1" customWidth="1"/>
    <col min="25" max="26" width="20.5546875" customWidth="1"/>
    <col min="27" max="27" width="17.44140625" bestFit="1" customWidth="1"/>
    <col min="28" max="28" width="14" customWidth="1"/>
    <col min="29" max="29" width="24.5546875" bestFit="1" customWidth="1"/>
    <col min="30" max="30" width="39.88671875" customWidth="1"/>
  </cols>
  <sheetData>
    <row r="1" spans="2:30" ht="15.6" x14ac:dyDescent="0.3">
      <c r="E1" s="236"/>
      <c r="F1" s="237" t="s">
        <v>153</v>
      </c>
      <c r="G1" s="237"/>
      <c r="H1" s="237"/>
      <c r="I1" s="237"/>
      <c r="J1" s="237"/>
      <c r="K1" s="237"/>
      <c r="L1" s="237"/>
      <c r="M1" s="237"/>
      <c r="N1" s="237"/>
      <c r="O1" s="237"/>
      <c r="P1" s="237"/>
      <c r="Q1" s="237"/>
      <c r="R1" s="237"/>
      <c r="S1" s="237"/>
      <c r="T1" s="22" t="s">
        <v>148</v>
      </c>
      <c r="U1" s="22" t="s">
        <v>155</v>
      </c>
    </row>
    <row r="2" spans="2:30" ht="14.4" customHeight="1" x14ac:dyDescent="0.3">
      <c r="E2" s="236"/>
      <c r="F2" s="238" t="s">
        <v>154</v>
      </c>
      <c r="G2" s="238"/>
      <c r="H2" s="238"/>
      <c r="I2" s="238"/>
      <c r="J2" s="238"/>
      <c r="K2" s="238"/>
      <c r="L2" s="238"/>
      <c r="M2" s="238"/>
      <c r="N2" s="238"/>
      <c r="O2" s="238"/>
      <c r="P2" s="238"/>
      <c r="Q2" s="238"/>
      <c r="R2" s="238"/>
      <c r="S2" s="238"/>
      <c r="T2" s="23" t="s">
        <v>149</v>
      </c>
      <c r="U2" s="24">
        <v>1</v>
      </c>
    </row>
    <row r="3" spans="2:30" ht="14.4" customHeight="1" x14ac:dyDescent="0.3">
      <c r="E3" s="236"/>
      <c r="F3" s="238"/>
      <c r="G3" s="238"/>
      <c r="H3" s="238"/>
      <c r="I3" s="238"/>
      <c r="J3" s="238"/>
      <c r="K3" s="238"/>
      <c r="L3" s="238"/>
      <c r="M3" s="238"/>
      <c r="N3" s="238"/>
      <c r="O3" s="238"/>
      <c r="P3" s="238"/>
      <c r="Q3" s="238"/>
      <c r="R3" s="238"/>
      <c r="S3" s="238"/>
      <c r="T3" s="23" t="s">
        <v>150</v>
      </c>
      <c r="U3" s="25">
        <v>44651</v>
      </c>
    </row>
    <row r="4" spans="2:30" ht="14.4" customHeight="1" x14ac:dyDescent="0.3">
      <c r="E4" s="236"/>
      <c r="F4" s="238"/>
      <c r="G4" s="238"/>
      <c r="H4" s="238"/>
      <c r="I4" s="238"/>
      <c r="J4" s="238"/>
      <c r="K4" s="238"/>
      <c r="L4" s="238"/>
      <c r="M4" s="238"/>
      <c r="N4" s="238"/>
      <c r="O4" s="238"/>
      <c r="P4" s="238"/>
      <c r="Q4" s="238"/>
      <c r="R4" s="238"/>
      <c r="S4" s="238"/>
      <c r="T4" s="23" t="s">
        <v>151</v>
      </c>
      <c r="U4" s="26" t="s">
        <v>152</v>
      </c>
    </row>
    <row r="6" spans="2:30" x14ac:dyDescent="0.3">
      <c r="B6" s="226" t="s">
        <v>0</v>
      </c>
      <c r="C6" s="226" t="s">
        <v>1</v>
      </c>
      <c r="D6" s="226" t="s">
        <v>2</v>
      </c>
      <c r="E6" s="226" t="s">
        <v>3</v>
      </c>
      <c r="F6" s="226" t="s">
        <v>4</v>
      </c>
      <c r="G6" s="226" t="s">
        <v>5</v>
      </c>
      <c r="H6" s="226" t="s">
        <v>6</v>
      </c>
      <c r="I6" s="232" t="s">
        <v>7</v>
      </c>
      <c r="J6" s="232"/>
      <c r="K6" s="233"/>
      <c r="L6" s="233"/>
      <c r="M6" s="233"/>
      <c r="N6" s="233"/>
      <c r="O6" s="233"/>
      <c r="P6" s="34"/>
      <c r="Q6" s="234" t="s">
        <v>8</v>
      </c>
      <c r="R6" s="235"/>
      <c r="S6" s="235"/>
      <c r="T6" s="235"/>
      <c r="U6" s="235"/>
      <c r="V6" s="235"/>
      <c r="W6" s="235"/>
      <c r="X6" s="235"/>
      <c r="Y6" s="235"/>
      <c r="Z6" s="235"/>
      <c r="AA6" s="235"/>
      <c r="AB6" s="232"/>
      <c r="AC6" s="226" t="s">
        <v>9</v>
      </c>
      <c r="AD6" s="226" t="s">
        <v>10</v>
      </c>
    </row>
    <row r="7" spans="2:30" x14ac:dyDescent="0.3">
      <c r="B7" s="226"/>
      <c r="C7" s="226"/>
      <c r="D7" s="226"/>
      <c r="E7" s="226"/>
      <c r="F7" s="226"/>
      <c r="G7" s="226"/>
      <c r="H7" s="226"/>
      <c r="I7" s="227">
        <v>2020</v>
      </c>
      <c r="J7" s="228"/>
      <c r="K7" s="227">
        <v>2021</v>
      </c>
      <c r="L7" s="228"/>
      <c r="M7" s="229">
        <v>2022</v>
      </c>
      <c r="N7" s="230"/>
      <c r="O7" s="226">
        <v>2023</v>
      </c>
      <c r="P7" s="226"/>
      <c r="Q7" s="229" t="s">
        <v>43</v>
      </c>
      <c r="R7" s="231"/>
      <c r="S7" s="230"/>
      <c r="T7" s="226">
        <v>2020</v>
      </c>
      <c r="U7" s="226"/>
      <c r="V7" s="226">
        <v>2021</v>
      </c>
      <c r="W7" s="226"/>
      <c r="X7" s="226">
        <v>2022</v>
      </c>
      <c r="Y7" s="226"/>
      <c r="Z7" s="32"/>
      <c r="AA7" s="226">
        <v>2023</v>
      </c>
      <c r="AB7" s="226"/>
      <c r="AC7" s="226"/>
      <c r="AD7" s="226"/>
    </row>
    <row r="8" spans="2:30" x14ac:dyDescent="0.3">
      <c r="B8" s="226"/>
      <c r="C8" s="226"/>
      <c r="D8" s="226"/>
      <c r="E8" s="226"/>
      <c r="F8" s="226"/>
      <c r="G8" s="226"/>
      <c r="H8" s="226"/>
      <c r="I8" s="32" t="s">
        <v>44</v>
      </c>
      <c r="J8" s="32" t="s">
        <v>45</v>
      </c>
      <c r="K8" s="32" t="s">
        <v>44</v>
      </c>
      <c r="L8" s="32" t="s">
        <v>45</v>
      </c>
      <c r="M8" s="32" t="s">
        <v>44</v>
      </c>
      <c r="N8" s="32" t="s">
        <v>45</v>
      </c>
      <c r="O8" s="32" t="s">
        <v>44</v>
      </c>
      <c r="P8" s="32" t="s">
        <v>45</v>
      </c>
      <c r="Q8" s="8" t="s">
        <v>109</v>
      </c>
      <c r="R8" s="11" t="s">
        <v>12</v>
      </c>
      <c r="S8" s="11" t="s">
        <v>13</v>
      </c>
      <c r="T8" s="32" t="s">
        <v>44</v>
      </c>
      <c r="U8" s="32" t="s">
        <v>45</v>
      </c>
      <c r="V8" s="32" t="s">
        <v>44</v>
      </c>
      <c r="W8" s="32" t="s">
        <v>45</v>
      </c>
      <c r="X8" s="32" t="s">
        <v>44</v>
      </c>
      <c r="Y8" s="32" t="s">
        <v>45</v>
      </c>
      <c r="Z8" s="32"/>
      <c r="AA8" s="32" t="s">
        <v>44</v>
      </c>
      <c r="AB8" s="32" t="s">
        <v>45</v>
      </c>
      <c r="AC8" s="226"/>
      <c r="AD8" s="226"/>
    </row>
    <row r="9" spans="2:30" ht="114" customHeight="1" x14ac:dyDescent="0.3">
      <c r="B9" s="1">
        <v>1</v>
      </c>
      <c r="C9" s="3" t="s">
        <v>14</v>
      </c>
      <c r="D9" s="5" t="s">
        <v>135</v>
      </c>
      <c r="E9" s="5" t="s">
        <v>136</v>
      </c>
      <c r="F9" s="3" t="s">
        <v>137</v>
      </c>
      <c r="G9" s="1" t="s">
        <v>62</v>
      </c>
      <c r="H9" s="4" t="s">
        <v>138</v>
      </c>
      <c r="I9" s="10">
        <v>200</v>
      </c>
      <c r="J9" s="10">
        <v>150</v>
      </c>
      <c r="K9" s="10">
        <v>500</v>
      </c>
      <c r="L9" s="10">
        <v>500</v>
      </c>
      <c r="M9" s="10">
        <v>600</v>
      </c>
      <c r="N9" s="10">
        <v>711</v>
      </c>
      <c r="O9" s="10">
        <v>550</v>
      </c>
      <c r="P9" s="10">
        <v>550</v>
      </c>
      <c r="Q9" s="75" t="s">
        <v>222</v>
      </c>
      <c r="R9" s="9"/>
      <c r="S9" s="1" t="s">
        <v>16</v>
      </c>
      <c r="T9" s="21">
        <v>1131703080</v>
      </c>
      <c r="U9" s="76">
        <v>1080190203</v>
      </c>
      <c r="V9" s="21">
        <v>1613778703</v>
      </c>
      <c r="W9" s="77">
        <v>1264580058</v>
      </c>
      <c r="X9" s="78">
        <v>1930843381</v>
      </c>
      <c r="Y9" s="79">
        <v>1636777614.3</v>
      </c>
      <c r="Z9" s="84">
        <f>Y9/X9</f>
        <v>0.84770087020330931</v>
      </c>
      <c r="AA9" s="78">
        <v>1143231249</v>
      </c>
      <c r="AB9" s="80"/>
      <c r="AC9" s="13" t="s">
        <v>139</v>
      </c>
      <c r="AD9" s="53" t="s">
        <v>223</v>
      </c>
    </row>
    <row r="10" spans="2:30" ht="198.75" customHeight="1" x14ac:dyDescent="0.3">
      <c r="B10" s="1">
        <v>2</v>
      </c>
      <c r="C10" s="3" t="s">
        <v>14</v>
      </c>
      <c r="D10" s="5" t="s">
        <v>140</v>
      </c>
      <c r="E10" s="5" t="s">
        <v>141</v>
      </c>
      <c r="F10" s="3" t="s">
        <v>142</v>
      </c>
      <c r="G10" s="1" t="s">
        <v>62</v>
      </c>
      <c r="H10" s="4" t="s">
        <v>143</v>
      </c>
      <c r="I10" s="10">
        <v>1600</v>
      </c>
      <c r="J10" s="10">
        <v>172</v>
      </c>
      <c r="K10" s="10">
        <v>5700</v>
      </c>
      <c r="L10" s="10">
        <v>6819</v>
      </c>
      <c r="M10" s="10">
        <v>5735</v>
      </c>
      <c r="N10" s="10">
        <v>6098</v>
      </c>
      <c r="O10" s="10">
        <v>5750</v>
      </c>
      <c r="P10" s="10"/>
      <c r="Q10" s="53" t="s">
        <v>224</v>
      </c>
      <c r="R10" s="9"/>
      <c r="S10" s="1" t="s">
        <v>16</v>
      </c>
      <c r="T10" s="21">
        <v>84400000</v>
      </c>
      <c r="U10" s="76">
        <v>84400000</v>
      </c>
      <c r="V10" s="21">
        <v>322900000</v>
      </c>
      <c r="W10" s="77">
        <v>312153999</v>
      </c>
      <c r="X10" s="78">
        <v>502000000</v>
      </c>
      <c r="Y10" s="79">
        <v>486679000</v>
      </c>
      <c r="Z10" s="84">
        <f t="shared" ref="Z10:Z11" si="0">Y10/X10</f>
        <v>0.96948007968127492</v>
      </c>
      <c r="AA10" s="78">
        <v>336838679</v>
      </c>
      <c r="AB10" s="80"/>
      <c r="AC10" s="13" t="s">
        <v>139</v>
      </c>
      <c r="AD10" s="53" t="s">
        <v>225</v>
      </c>
    </row>
    <row r="11" spans="2:30" ht="145.5" customHeight="1" x14ac:dyDescent="0.3">
      <c r="B11" s="1">
        <v>3</v>
      </c>
      <c r="C11" s="3" t="s">
        <v>14</v>
      </c>
      <c r="D11" s="5" t="s">
        <v>144</v>
      </c>
      <c r="E11" s="5" t="s">
        <v>145</v>
      </c>
      <c r="F11" s="3" t="s">
        <v>146</v>
      </c>
      <c r="G11" s="1" t="s">
        <v>62</v>
      </c>
      <c r="H11" s="4" t="s">
        <v>147</v>
      </c>
      <c r="I11" s="10">
        <v>958</v>
      </c>
      <c r="J11" s="10">
        <v>596</v>
      </c>
      <c r="K11" s="10">
        <v>40000</v>
      </c>
      <c r="L11" s="10">
        <v>72390</v>
      </c>
      <c r="M11" s="10">
        <v>115362</v>
      </c>
      <c r="N11" s="10">
        <v>121744</v>
      </c>
      <c r="O11" s="10">
        <v>115000</v>
      </c>
      <c r="P11" s="10"/>
      <c r="Q11" s="53" t="s">
        <v>226</v>
      </c>
      <c r="R11" s="9"/>
      <c r="S11" s="1" t="s">
        <v>16</v>
      </c>
      <c r="T11" s="21">
        <v>204814218</v>
      </c>
      <c r="U11" s="76">
        <v>46725000</v>
      </c>
      <c r="V11" s="21">
        <v>261090000</v>
      </c>
      <c r="W11" s="77">
        <v>173285623</v>
      </c>
      <c r="X11" s="78">
        <v>504238766</v>
      </c>
      <c r="Y11" s="79">
        <v>436948678</v>
      </c>
      <c r="Z11" s="84">
        <f t="shared" si="0"/>
        <v>0.86655114097276686</v>
      </c>
      <c r="AA11" s="78">
        <v>287705208</v>
      </c>
      <c r="AB11" s="80"/>
      <c r="AC11" s="13" t="s">
        <v>139</v>
      </c>
      <c r="AD11" s="53" t="s">
        <v>227</v>
      </c>
    </row>
    <row r="13" spans="2:30" x14ac:dyDescent="0.3">
      <c r="O13" s="81"/>
      <c r="P13" s="81"/>
      <c r="Q13" s="81"/>
      <c r="R13" s="81"/>
    </row>
    <row r="14" spans="2:30" x14ac:dyDescent="0.3">
      <c r="O14" s="81"/>
      <c r="P14" s="81"/>
      <c r="Q14" s="81"/>
      <c r="R14" s="81"/>
      <c r="S14" s="82"/>
    </row>
    <row r="15" spans="2:30" x14ac:dyDescent="0.3">
      <c r="O15" s="81"/>
      <c r="P15" s="81"/>
      <c r="Q15" s="81"/>
      <c r="R15" s="81"/>
      <c r="S15" s="81"/>
      <c r="T15" s="81"/>
    </row>
    <row r="16" spans="2:30" x14ac:dyDescent="0.3">
      <c r="O16" s="81"/>
      <c r="P16" s="81"/>
      <c r="Q16" s="81"/>
      <c r="R16" s="81"/>
    </row>
    <row r="17" spans="15:18" x14ac:dyDescent="0.3">
      <c r="O17" s="81"/>
      <c r="P17" s="81"/>
      <c r="Q17" s="81"/>
      <c r="R17" s="81"/>
    </row>
    <row r="18" spans="15:18" x14ac:dyDescent="0.3">
      <c r="O18" s="81"/>
      <c r="P18" s="81"/>
      <c r="Q18" s="81"/>
      <c r="R18" s="81"/>
    </row>
  </sheetData>
  <mergeCells count="23">
    <mergeCell ref="AC6:AC8"/>
    <mergeCell ref="AD6:AD8"/>
    <mergeCell ref="I7:J7"/>
    <mergeCell ref="K7:L7"/>
    <mergeCell ref="M7:N7"/>
    <mergeCell ref="O7:P7"/>
    <mergeCell ref="Q7:S7"/>
    <mergeCell ref="T7:U7"/>
    <mergeCell ref="V7:W7"/>
    <mergeCell ref="X7:Y7"/>
    <mergeCell ref="AA7:AB7"/>
    <mergeCell ref="I6:O6"/>
    <mergeCell ref="Q6:AB6"/>
    <mergeCell ref="E1:E4"/>
    <mergeCell ref="F1:S1"/>
    <mergeCell ref="F2:S4"/>
    <mergeCell ref="B6:B8"/>
    <mergeCell ref="C6:C8"/>
    <mergeCell ref="D6:D8"/>
    <mergeCell ref="E6:E8"/>
    <mergeCell ref="F6:F8"/>
    <mergeCell ref="G6:G8"/>
    <mergeCell ref="H6:H8"/>
  </mergeCells>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5"/>
  <sheetViews>
    <sheetView topLeftCell="U1" workbookViewId="0">
      <selection activeCell="AD10" sqref="AD10"/>
    </sheetView>
  </sheetViews>
  <sheetFormatPr baseColWidth="10" defaultRowHeight="14.4" x14ac:dyDescent="0.3"/>
  <cols>
    <col min="1" max="1" width="1.88671875" customWidth="1"/>
    <col min="2" max="2" width="5.88671875" customWidth="1"/>
    <col min="3" max="3" width="28.88671875" customWidth="1"/>
    <col min="4" max="4" width="23.6640625" customWidth="1"/>
    <col min="5" max="5" width="26.44140625" customWidth="1"/>
    <col min="6" max="6" width="14.5546875"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14.5546875" bestFit="1" customWidth="1"/>
    <col min="16" max="16" width="7.44140625" customWidth="1"/>
    <col min="17" max="17" width="9.6640625" customWidth="1"/>
    <col min="18" max="18" width="19.109375" customWidth="1"/>
    <col min="19" max="19" width="18.33203125" bestFit="1" customWidth="1"/>
    <col min="20" max="20" width="11.33203125" bestFit="1" customWidth="1"/>
    <col min="21" max="29" width="14" customWidth="1"/>
    <col min="30" max="30" width="24.5546875" bestFit="1" customWidth="1"/>
    <col min="31" max="31" width="28.44140625" customWidth="1"/>
  </cols>
  <sheetData>
    <row r="1" spans="2:31" ht="16.95" customHeight="1" x14ac:dyDescent="0.3">
      <c r="E1" s="236"/>
      <c r="F1" s="237" t="s">
        <v>153</v>
      </c>
      <c r="G1" s="237"/>
      <c r="H1" s="237"/>
      <c r="I1" s="237"/>
      <c r="J1" s="237"/>
      <c r="K1" s="237"/>
      <c r="L1" s="237"/>
      <c r="M1" s="237"/>
      <c r="N1" s="237"/>
      <c r="O1" s="237"/>
      <c r="P1" s="237"/>
      <c r="Q1" s="237"/>
      <c r="R1" s="237"/>
      <c r="S1" s="237"/>
      <c r="T1" s="237"/>
      <c r="U1" s="22" t="s">
        <v>148</v>
      </c>
      <c r="V1" s="22" t="s">
        <v>155</v>
      </c>
    </row>
    <row r="2" spans="2:31" ht="16.95" customHeight="1" x14ac:dyDescent="0.3">
      <c r="E2" s="236"/>
      <c r="F2" s="238" t="s">
        <v>154</v>
      </c>
      <c r="G2" s="238"/>
      <c r="H2" s="238"/>
      <c r="I2" s="238"/>
      <c r="J2" s="238"/>
      <c r="K2" s="238"/>
      <c r="L2" s="238"/>
      <c r="M2" s="238"/>
      <c r="N2" s="238"/>
      <c r="O2" s="238"/>
      <c r="P2" s="238"/>
      <c r="Q2" s="238"/>
      <c r="R2" s="238"/>
      <c r="S2" s="238"/>
      <c r="T2" s="238"/>
      <c r="U2" s="23" t="s">
        <v>149</v>
      </c>
      <c r="V2" s="24">
        <v>1</v>
      </c>
    </row>
    <row r="3" spans="2:31" ht="18" customHeight="1" x14ac:dyDescent="0.3">
      <c r="E3" s="236"/>
      <c r="F3" s="238"/>
      <c r="G3" s="238"/>
      <c r="H3" s="238"/>
      <c r="I3" s="238"/>
      <c r="J3" s="238"/>
      <c r="K3" s="238"/>
      <c r="L3" s="238"/>
      <c r="M3" s="238"/>
      <c r="N3" s="238"/>
      <c r="O3" s="238"/>
      <c r="P3" s="238"/>
      <c r="Q3" s="238"/>
      <c r="R3" s="238"/>
      <c r="S3" s="238"/>
      <c r="T3" s="238"/>
      <c r="U3" s="23" t="s">
        <v>150</v>
      </c>
      <c r="V3" s="25">
        <v>44651</v>
      </c>
    </row>
    <row r="4" spans="2:31" x14ac:dyDescent="0.3">
      <c r="E4" s="236"/>
      <c r="F4" s="238"/>
      <c r="G4" s="238"/>
      <c r="H4" s="238"/>
      <c r="I4" s="238"/>
      <c r="J4" s="238"/>
      <c r="K4" s="238"/>
      <c r="L4" s="238"/>
      <c r="M4" s="238"/>
      <c r="N4" s="238"/>
      <c r="O4" s="238"/>
      <c r="P4" s="238"/>
      <c r="Q4" s="238"/>
      <c r="R4" s="238"/>
      <c r="S4" s="238"/>
      <c r="T4" s="238"/>
      <c r="U4" s="23" t="s">
        <v>151</v>
      </c>
      <c r="V4" s="26" t="s">
        <v>152</v>
      </c>
    </row>
    <row r="5" spans="2:31" x14ac:dyDescent="0.3">
      <c r="B5" s="270"/>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2"/>
    </row>
    <row r="6" spans="2:31" x14ac:dyDescent="0.3">
      <c r="B6" s="226" t="s">
        <v>0</v>
      </c>
      <c r="C6" s="226" t="s">
        <v>1</v>
      </c>
      <c r="D6" s="226" t="s">
        <v>2</v>
      </c>
      <c r="E6" s="226" t="s">
        <v>3</v>
      </c>
      <c r="F6" s="226" t="s">
        <v>4</v>
      </c>
      <c r="G6" s="226" t="s">
        <v>5</v>
      </c>
      <c r="H6" s="226" t="s">
        <v>6</v>
      </c>
      <c r="I6" s="232" t="s">
        <v>7</v>
      </c>
      <c r="J6" s="232"/>
      <c r="K6" s="233"/>
      <c r="L6" s="233"/>
      <c r="M6" s="233"/>
      <c r="N6" s="233"/>
      <c r="O6" s="233"/>
      <c r="P6" s="233"/>
      <c r="Q6" s="34"/>
      <c r="R6" s="234" t="s">
        <v>8</v>
      </c>
      <c r="S6" s="235"/>
      <c r="T6" s="235"/>
      <c r="U6" s="235"/>
      <c r="V6" s="235"/>
      <c r="W6" s="235"/>
      <c r="X6" s="235"/>
      <c r="Y6" s="235"/>
      <c r="Z6" s="235"/>
      <c r="AA6" s="235"/>
      <c r="AB6" s="235"/>
      <c r="AC6" s="232"/>
      <c r="AD6" s="226" t="s">
        <v>9</v>
      </c>
      <c r="AE6" s="226" t="s">
        <v>10</v>
      </c>
    </row>
    <row r="7" spans="2:31" x14ac:dyDescent="0.3">
      <c r="B7" s="226"/>
      <c r="C7" s="226"/>
      <c r="D7" s="226"/>
      <c r="E7" s="226"/>
      <c r="F7" s="226"/>
      <c r="G7" s="226"/>
      <c r="H7" s="226"/>
      <c r="I7" s="227">
        <v>2020</v>
      </c>
      <c r="J7" s="228"/>
      <c r="K7" s="227">
        <v>2021</v>
      </c>
      <c r="L7" s="228"/>
      <c r="M7" s="229">
        <v>2022</v>
      </c>
      <c r="N7" s="230"/>
      <c r="O7" s="55" t="s">
        <v>217</v>
      </c>
      <c r="P7" s="226">
        <v>2023</v>
      </c>
      <c r="Q7" s="226"/>
      <c r="R7" s="229" t="s">
        <v>43</v>
      </c>
      <c r="S7" s="231"/>
      <c r="T7" s="230"/>
      <c r="U7" s="226">
        <v>2020</v>
      </c>
      <c r="V7" s="226"/>
      <c r="W7" s="226">
        <v>2021</v>
      </c>
      <c r="X7" s="226"/>
      <c r="Y7" s="226">
        <v>2022</v>
      </c>
      <c r="Z7" s="226"/>
      <c r="AA7" s="32"/>
      <c r="AB7" s="226">
        <v>2023</v>
      </c>
      <c r="AC7" s="226"/>
      <c r="AD7" s="226"/>
      <c r="AE7" s="226"/>
    </row>
    <row r="8" spans="2:31" x14ac:dyDescent="0.3">
      <c r="B8" s="226"/>
      <c r="C8" s="226"/>
      <c r="D8" s="226"/>
      <c r="E8" s="226"/>
      <c r="F8" s="226"/>
      <c r="G8" s="226"/>
      <c r="H8" s="226"/>
      <c r="I8" s="32" t="s">
        <v>44</v>
      </c>
      <c r="J8" s="32" t="s">
        <v>45</v>
      </c>
      <c r="K8" s="32" t="s">
        <v>44</v>
      </c>
      <c r="L8" s="32" t="s">
        <v>45</v>
      </c>
      <c r="M8" s="32" t="s">
        <v>44</v>
      </c>
      <c r="N8" s="32" t="s">
        <v>45</v>
      </c>
      <c r="O8" s="32"/>
      <c r="P8" s="32" t="s">
        <v>44</v>
      </c>
      <c r="Q8" s="32" t="s">
        <v>45</v>
      </c>
      <c r="R8" s="8" t="s">
        <v>128</v>
      </c>
      <c r="S8" s="11" t="s">
        <v>12</v>
      </c>
      <c r="T8" s="11" t="s">
        <v>13</v>
      </c>
      <c r="U8" s="32" t="s">
        <v>44</v>
      </c>
      <c r="V8" s="32" t="s">
        <v>45</v>
      </c>
      <c r="W8" s="32" t="s">
        <v>44</v>
      </c>
      <c r="X8" s="32" t="s">
        <v>45</v>
      </c>
      <c r="Y8" s="32" t="s">
        <v>44</v>
      </c>
      <c r="Z8" s="32" t="s">
        <v>45</v>
      </c>
      <c r="AA8" s="32"/>
      <c r="AB8" s="32" t="s">
        <v>44</v>
      </c>
      <c r="AC8" s="32" t="s">
        <v>45</v>
      </c>
      <c r="AD8" s="226"/>
      <c r="AE8" s="226"/>
    </row>
    <row r="9" spans="2:31" ht="68.400000000000006" x14ac:dyDescent="0.3">
      <c r="B9" s="1">
        <v>1</v>
      </c>
      <c r="C9" s="3" t="s">
        <v>129</v>
      </c>
      <c r="D9" s="5" t="s">
        <v>130</v>
      </c>
      <c r="E9" s="5" t="s">
        <v>131</v>
      </c>
      <c r="F9" s="3" t="s">
        <v>132</v>
      </c>
      <c r="G9" s="1" t="s">
        <v>15</v>
      </c>
      <c r="H9" s="4" t="s">
        <v>133</v>
      </c>
      <c r="I9" s="10">
        <v>0</v>
      </c>
      <c r="J9" s="10"/>
      <c r="K9" s="10">
        <v>50</v>
      </c>
      <c r="L9" s="10">
        <v>69</v>
      </c>
      <c r="M9" s="10">
        <v>50</v>
      </c>
      <c r="N9" s="56">
        <v>50</v>
      </c>
      <c r="O9" s="57">
        <v>1</v>
      </c>
      <c r="P9" s="10">
        <v>50</v>
      </c>
      <c r="Q9" s="10"/>
      <c r="R9" s="9"/>
      <c r="S9" s="10" t="s">
        <v>16</v>
      </c>
      <c r="T9" s="9"/>
      <c r="U9" s="58">
        <v>0</v>
      </c>
      <c r="V9" s="58"/>
      <c r="W9" s="59">
        <v>133944000</v>
      </c>
      <c r="X9" s="59">
        <v>133944000</v>
      </c>
      <c r="Y9" s="59">
        <v>144996000</v>
      </c>
      <c r="Z9" s="59">
        <v>144996000</v>
      </c>
      <c r="AA9" s="57">
        <v>1</v>
      </c>
      <c r="AB9" s="58">
        <v>0</v>
      </c>
      <c r="AC9" s="58"/>
      <c r="AD9" s="20" t="s">
        <v>134</v>
      </c>
      <c r="AE9" s="60"/>
    </row>
    <row r="10" spans="2:31" ht="18" x14ac:dyDescent="0.3">
      <c r="B10" s="61"/>
      <c r="C10" s="62"/>
      <c r="D10" s="63"/>
      <c r="E10" s="63"/>
      <c r="F10" s="62"/>
      <c r="G10" s="61"/>
      <c r="H10" s="64"/>
      <c r="I10" s="65"/>
      <c r="J10" s="65"/>
      <c r="K10" s="65"/>
      <c r="L10" s="65"/>
      <c r="M10" s="65"/>
      <c r="N10" s="66"/>
      <c r="O10" s="67"/>
      <c r="P10" s="65"/>
      <c r="Q10" s="65"/>
      <c r="R10" s="68"/>
      <c r="S10" s="65"/>
      <c r="T10" s="68"/>
      <c r="U10" s="69"/>
      <c r="V10" s="69"/>
      <c r="W10" s="70"/>
      <c r="X10" s="70"/>
      <c r="Y10" s="70"/>
      <c r="Z10" s="70"/>
      <c r="AA10" s="71"/>
      <c r="AB10" s="69"/>
      <c r="AC10" s="69"/>
      <c r="AD10" s="72"/>
      <c r="AE10" s="73"/>
    </row>
    <row r="11" spans="2:31" ht="18" x14ac:dyDescent="0.3">
      <c r="B11" s="61"/>
      <c r="C11" s="62"/>
      <c r="D11" s="63"/>
      <c r="E11" s="63"/>
      <c r="F11" s="62"/>
      <c r="G11" s="61"/>
      <c r="H11" s="64"/>
      <c r="I11" s="65"/>
      <c r="J11" s="65"/>
      <c r="K11" s="65"/>
      <c r="L11" s="65"/>
      <c r="M11" s="65"/>
      <c r="N11" s="66"/>
      <c r="O11" s="67"/>
      <c r="P11" s="65"/>
      <c r="Q11" s="65"/>
      <c r="R11" s="68"/>
      <c r="S11" s="65"/>
      <c r="T11" s="68"/>
      <c r="U11" s="69"/>
      <c r="V11" s="69"/>
      <c r="W11" s="70"/>
      <c r="X11" s="70"/>
      <c r="Y11" s="70"/>
      <c r="Z11" s="70"/>
      <c r="AA11" s="71"/>
      <c r="AB11" s="69"/>
      <c r="AC11" s="69"/>
      <c r="AD11" s="72"/>
      <c r="AE11" s="73"/>
    </row>
    <row r="13" spans="2:31" x14ac:dyDescent="0.3">
      <c r="Y13" s="74"/>
    </row>
    <row r="14" spans="2:31" x14ac:dyDescent="0.3">
      <c r="C14" s="273" t="s">
        <v>218</v>
      </c>
      <c r="D14" s="273"/>
      <c r="F14" s="273" t="s">
        <v>219</v>
      </c>
      <c r="G14" s="273"/>
    </row>
    <row r="15" spans="2:31" x14ac:dyDescent="0.3">
      <c r="C15" s="273" t="s">
        <v>220</v>
      </c>
      <c r="D15" s="273"/>
      <c r="F15" s="273" t="s">
        <v>221</v>
      </c>
      <c r="G15" s="273"/>
    </row>
  </sheetData>
  <mergeCells count="28">
    <mergeCell ref="C15:D15"/>
    <mergeCell ref="F15:G15"/>
    <mergeCell ref="U7:V7"/>
    <mergeCell ref="W7:X7"/>
    <mergeCell ref="Y7:Z7"/>
    <mergeCell ref="R7:T7"/>
    <mergeCell ref="AB7:AC7"/>
    <mergeCell ref="C14:D14"/>
    <mergeCell ref="F14:G14"/>
    <mergeCell ref="H6:H8"/>
    <mergeCell ref="I6:P6"/>
    <mergeCell ref="R6:AC6"/>
    <mergeCell ref="E1:E4"/>
    <mergeCell ref="F1:T1"/>
    <mergeCell ref="F2:T4"/>
    <mergeCell ref="B5:AE5"/>
    <mergeCell ref="B6:B8"/>
    <mergeCell ref="C6:C8"/>
    <mergeCell ref="D6:D8"/>
    <mergeCell ref="E6:E8"/>
    <mergeCell ref="F6:F8"/>
    <mergeCell ref="G6:G8"/>
    <mergeCell ref="AD6:AD8"/>
    <mergeCell ref="AE6:AE8"/>
    <mergeCell ref="I7:J7"/>
    <mergeCell ref="K7:L7"/>
    <mergeCell ref="M7:N7"/>
    <mergeCell ref="P7:Q7"/>
  </mergeCells>
  <pageMargins left="0.7" right="0.7" top="0.75" bottom="0.75" header="0.3" footer="0.3"/>
  <pageSetup paperSize="9" orientation="portrait" horizontalDpi="0" verticalDpi="0"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9"/>
  <sheetViews>
    <sheetView topLeftCell="S4" workbookViewId="0">
      <selection activeCell="AA11" sqref="AA11"/>
    </sheetView>
  </sheetViews>
  <sheetFormatPr baseColWidth="10" defaultRowHeight="14.4" x14ac:dyDescent="0.3"/>
  <cols>
    <col min="1" max="1" width="1.88671875" customWidth="1"/>
    <col min="2" max="2" width="5.88671875" customWidth="1"/>
    <col min="3" max="3" width="28.88671875" customWidth="1"/>
    <col min="4" max="4" width="21" customWidth="1"/>
    <col min="5" max="5" width="26.44140625" customWidth="1"/>
    <col min="6" max="6" width="14.5546875"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8" width="14" customWidth="1"/>
    <col min="29" max="29" width="27.88671875" customWidth="1"/>
    <col min="30" max="30" width="28.44140625" customWidth="1"/>
  </cols>
  <sheetData>
    <row r="1" spans="2:30" ht="19.2" customHeight="1" x14ac:dyDescent="0.3">
      <c r="E1" s="236"/>
      <c r="F1" s="237" t="s">
        <v>153</v>
      </c>
      <c r="G1" s="237"/>
      <c r="H1" s="237"/>
      <c r="I1" s="237"/>
      <c r="J1" s="237"/>
      <c r="K1" s="237"/>
      <c r="L1" s="237"/>
      <c r="M1" s="237"/>
      <c r="N1" s="237"/>
      <c r="O1" s="237"/>
      <c r="P1" s="237"/>
      <c r="Q1" s="237"/>
      <c r="R1" s="237"/>
      <c r="S1" s="237"/>
      <c r="T1" s="22" t="s">
        <v>148</v>
      </c>
      <c r="U1" s="22" t="s">
        <v>155</v>
      </c>
    </row>
    <row r="2" spans="2:30" ht="18.600000000000001" customHeight="1" x14ac:dyDescent="0.3">
      <c r="E2" s="236"/>
      <c r="F2" s="238" t="s">
        <v>154</v>
      </c>
      <c r="G2" s="238"/>
      <c r="H2" s="238"/>
      <c r="I2" s="238"/>
      <c r="J2" s="238"/>
      <c r="K2" s="238"/>
      <c r="L2" s="238"/>
      <c r="M2" s="238"/>
      <c r="N2" s="238"/>
      <c r="O2" s="238"/>
      <c r="P2" s="238"/>
      <c r="Q2" s="238"/>
      <c r="R2" s="238"/>
      <c r="S2" s="238"/>
      <c r="T2" s="23" t="s">
        <v>149</v>
      </c>
      <c r="U2" s="24">
        <v>1</v>
      </c>
    </row>
    <row r="3" spans="2:30" ht="16.2" customHeight="1" x14ac:dyDescent="0.3">
      <c r="E3" s="236"/>
      <c r="F3" s="238"/>
      <c r="G3" s="238"/>
      <c r="H3" s="238"/>
      <c r="I3" s="238"/>
      <c r="J3" s="238"/>
      <c r="K3" s="238"/>
      <c r="L3" s="238"/>
      <c r="M3" s="238"/>
      <c r="N3" s="238"/>
      <c r="O3" s="238"/>
      <c r="P3" s="238"/>
      <c r="Q3" s="238"/>
      <c r="R3" s="238"/>
      <c r="S3" s="238"/>
      <c r="T3" s="23" t="s">
        <v>150</v>
      </c>
      <c r="U3" s="25">
        <v>44651</v>
      </c>
    </row>
    <row r="4" spans="2:30" ht="17.399999999999999" customHeight="1" x14ac:dyDescent="0.3">
      <c r="E4" s="236"/>
      <c r="F4" s="238"/>
      <c r="G4" s="238"/>
      <c r="H4" s="238"/>
      <c r="I4" s="238"/>
      <c r="J4" s="238"/>
      <c r="K4" s="238"/>
      <c r="L4" s="238"/>
      <c r="M4" s="238"/>
      <c r="N4" s="238"/>
      <c r="O4" s="238"/>
      <c r="P4" s="238"/>
      <c r="Q4" s="238"/>
      <c r="R4" s="238"/>
      <c r="S4" s="238"/>
      <c r="T4" s="23" t="s">
        <v>151</v>
      </c>
      <c r="U4" s="26" t="s">
        <v>152</v>
      </c>
    </row>
    <row r="6" spans="2:30" x14ac:dyDescent="0.3">
      <c r="B6" s="226" t="s">
        <v>0</v>
      </c>
      <c r="C6" s="226" t="s">
        <v>1</v>
      </c>
      <c r="D6" s="226" t="s">
        <v>2</v>
      </c>
      <c r="E6" s="226" t="s">
        <v>3</v>
      </c>
      <c r="F6" s="226" t="s">
        <v>4</v>
      </c>
      <c r="G6" s="226" t="s">
        <v>5</v>
      </c>
      <c r="H6" s="226" t="s">
        <v>6</v>
      </c>
      <c r="I6" s="232" t="s">
        <v>7</v>
      </c>
      <c r="J6" s="232"/>
      <c r="K6" s="233"/>
      <c r="L6" s="233"/>
      <c r="M6" s="233"/>
      <c r="N6" s="233"/>
      <c r="O6" s="233"/>
      <c r="P6" s="34"/>
      <c r="Q6" s="234" t="s">
        <v>8</v>
      </c>
      <c r="R6" s="235"/>
      <c r="S6" s="235"/>
      <c r="T6" s="235"/>
      <c r="U6" s="235"/>
      <c r="V6" s="235"/>
      <c r="W6" s="235"/>
      <c r="X6" s="235"/>
      <c r="Y6" s="235"/>
      <c r="Z6" s="235"/>
      <c r="AA6" s="235"/>
      <c r="AB6" s="232"/>
      <c r="AC6" s="226" t="s">
        <v>9</v>
      </c>
      <c r="AD6" s="226" t="s">
        <v>10</v>
      </c>
    </row>
    <row r="7" spans="2:30" x14ac:dyDescent="0.3">
      <c r="B7" s="226"/>
      <c r="C7" s="226"/>
      <c r="D7" s="226"/>
      <c r="E7" s="226"/>
      <c r="F7" s="226"/>
      <c r="G7" s="226"/>
      <c r="H7" s="226"/>
      <c r="I7" s="227">
        <v>2020</v>
      </c>
      <c r="J7" s="228"/>
      <c r="K7" s="227">
        <v>2021</v>
      </c>
      <c r="L7" s="228"/>
      <c r="M7" s="229">
        <v>2022</v>
      </c>
      <c r="N7" s="230"/>
      <c r="O7" s="226">
        <v>2023</v>
      </c>
      <c r="P7" s="226"/>
      <c r="Q7" s="229" t="s">
        <v>43</v>
      </c>
      <c r="R7" s="231"/>
      <c r="S7" s="230"/>
      <c r="T7" s="226">
        <v>2020</v>
      </c>
      <c r="U7" s="226"/>
      <c r="V7" s="226">
        <v>2021</v>
      </c>
      <c r="W7" s="226"/>
      <c r="X7" s="226">
        <v>2022</v>
      </c>
      <c r="Y7" s="226"/>
      <c r="Z7" s="32"/>
      <c r="AA7" s="226">
        <v>2023</v>
      </c>
      <c r="AB7" s="226"/>
      <c r="AC7" s="226"/>
      <c r="AD7" s="226"/>
    </row>
    <row r="8" spans="2:30" x14ac:dyDescent="0.3">
      <c r="B8" s="226"/>
      <c r="C8" s="226"/>
      <c r="D8" s="226"/>
      <c r="E8" s="226"/>
      <c r="F8" s="226"/>
      <c r="G8" s="226"/>
      <c r="H8" s="226"/>
      <c r="I8" s="32" t="s">
        <v>44</v>
      </c>
      <c r="J8" s="32" t="s">
        <v>45</v>
      </c>
      <c r="K8" s="32" t="s">
        <v>44</v>
      </c>
      <c r="L8" s="32" t="s">
        <v>45</v>
      </c>
      <c r="M8" s="32" t="s">
        <v>44</v>
      </c>
      <c r="N8" s="32" t="s">
        <v>45</v>
      </c>
      <c r="O8" s="32" t="s">
        <v>44</v>
      </c>
      <c r="P8" s="32" t="s">
        <v>45</v>
      </c>
      <c r="Q8" s="8" t="s">
        <v>11</v>
      </c>
      <c r="R8" s="9" t="s">
        <v>12</v>
      </c>
      <c r="S8" s="9" t="s">
        <v>13</v>
      </c>
      <c r="T8" s="32" t="s">
        <v>44</v>
      </c>
      <c r="U8" s="32" t="s">
        <v>45</v>
      </c>
      <c r="V8" s="32" t="s">
        <v>44</v>
      </c>
      <c r="W8" s="32" t="s">
        <v>45</v>
      </c>
      <c r="X8" s="32" t="s">
        <v>44</v>
      </c>
      <c r="Y8" s="32" t="s">
        <v>45</v>
      </c>
      <c r="Z8" s="32"/>
      <c r="AA8" s="32" t="s">
        <v>44</v>
      </c>
      <c r="AB8" s="32" t="s">
        <v>45</v>
      </c>
      <c r="AC8" s="226"/>
      <c r="AD8" s="226"/>
    </row>
    <row r="9" spans="2:30" ht="273.60000000000002" x14ac:dyDescent="0.3">
      <c r="B9" s="1">
        <v>1</v>
      </c>
      <c r="C9" s="3" t="s">
        <v>14</v>
      </c>
      <c r="D9" s="4" t="s">
        <v>96</v>
      </c>
      <c r="E9" s="4" t="s">
        <v>97</v>
      </c>
      <c r="F9" s="4" t="s">
        <v>98</v>
      </c>
      <c r="G9" s="1" t="s">
        <v>15</v>
      </c>
      <c r="H9" s="3" t="s">
        <v>99</v>
      </c>
      <c r="I9" s="10">
        <v>4</v>
      </c>
      <c r="J9" s="10"/>
      <c r="K9" s="10">
        <v>4</v>
      </c>
      <c r="L9" s="10"/>
      <c r="M9" s="10">
        <v>4</v>
      </c>
      <c r="N9" s="10"/>
      <c r="O9" s="10">
        <v>4</v>
      </c>
      <c r="P9" s="10"/>
      <c r="Q9" s="9"/>
      <c r="R9" s="10" t="s">
        <v>16</v>
      </c>
      <c r="S9" s="9"/>
      <c r="T9" s="12" t="s">
        <v>209</v>
      </c>
      <c r="U9" s="12" t="s">
        <v>210</v>
      </c>
      <c r="V9" s="12" t="s">
        <v>211</v>
      </c>
      <c r="W9" s="12" t="s">
        <v>212</v>
      </c>
      <c r="X9" s="12" t="s">
        <v>213</v>
      </c>
      <c r="Y9" s="12" t="s">
        <v>214</v>
      </c>
      <c r="Z9" s="54">
        <f>1775510001/1800000000</f>
        <v>0.98639444499999995</v>
      </c>
      <c r="AA9" s="52" t="s">
        <v>215</v>
      </c>
      <c r="AB9" s="12"/>
      <c r="AC9" s="17" t="s">
        <v>100</v>
      </c>
      <c r="AD9" s="53" t="s">
        <v>216</v>
      </c>
    </row>
  </sheetData>
  <mergeCells count="23">
    <mergeCell ref="AC6:AC8"/>
    <mergeCell ref="AD6:AD8"/>
    <mergeCell ref="I7:J7"/>
    <mergeCell ref="K7:L7"/>
    <mergeCell ref="M7:N7"/>
    <mergeCell ref="O7:P7"/>
    <mergeCell ref="Q7:S7"/>
    <mergeCell ref="T7:U7"/>
    <mergeCell ref="V7:W7"/>
    <mergeCell ref="X7:Y7"/>
    <mergeCell ref="AA7:AB7"/>
    <mergeCell ref="I6:O6"/>
    <mergeCell ref="Q6:AB6"/>
    <mergeCell ref="E1:E4"/>
    <mergeCell ref="F1:S1"/>
    <mergeCell ref="F2:S4"/>
    <mergeCell ref="B6:B8"/>
    <mergeCell ref="C6:C8"/>
    <mergeCell ref="D6:D8"/>
    <mergeCell ref="E6:E8"/>
    <mergeCell ref="F6:F8"/>
    <mergeCell ref="G6:G8"/>
    <mergeCell ref="H6:H8"/>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25"/>
  <sheetViews>
    <sheetView topLeftCell="Q1" zoomScale="70" zoomScaleNormal="70" workbookViewId="0">
      <selection activeCell="AA9" sqref="AA9"/>
    </sheetView>
  </sheetViews>
  <sheetFormatPr baseColWidth="10" defaultRowHeight="14.4" x14ac:dyDescent="0.3"/>
  <cols>
    <col min="1" max="1" width="1.88671875" customWidth="1"/>
    <col min="2" max="2" width="5.88671875" customWidth="1"/>
    <col min="3" max="3" width="28.88671875" customWidth="1"/>
    <col min="4" max="4" width="35.33203125" customWidth="1"/>
    <col min="5" max="5" width="31.6640625" customWidth="1"/>
    <col min="6" max="6" width="22.109375"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0" width="13.88671875" bestFit="1" customWidth="1"/>
    <col min="21" max="21" width="14" customWidth="1"/>
    <col min="22" max="22" width="14.88671875" bestFit="1" customWidth="1"/>
    <col min="23" max="23" width="16.44140625" customWidth="1"/>
    <col min="24" max="24" width="16.33203125" customWidth="1"/>
    <col min="25" max="25" width="24.33203125" customWidth="1"/>
    <col min="27" max="27" width="16.88671875" customWidth="1"/>
    <col min="28" max="28" width="14" customWidth="1"/>
    <col min="29" max="29" width="33.44140625" customWidth="1"/>
    <col min="30" max="30" width="87" customWidth="1"/>
    <col min="31" max="31" width="92.109375" style="40" customWidth="1"/>
  </cols>
  <sheetData>
    <row r="1" spans="2:32" ht="15.6" x14ac:dyDescent="0.3">
      <c r="E1" s="236"/>
      <c r="F1" s="237" t="s">
        <v>153</v>
      </c>
      <c r="G1" s="237"/>
      <c r="H1" s="237"/>
      <c r="I1" s="237"/>
      <c r="J1" s="237"/>
      <c r="K1" s="237"/>
      <c r="L1" s="237"/>
      <c r="M1" s="237"/>
      <c r="N1" s="237"/>
      <c r="O1" s="237"/>
      <c r="P1" s="237"/>
      <c r="Q1" s="237"/>
      <c r="R1" s="237"/>
      <c r="S1" s="237"/>
      <c r="T1" s="22" t="s">
        <v>148</v>
      </c>
      <c r="U1" s="22" t="s">
        <v>155</v>
      </c>
    </row>
    <row r="2" spans="2:32" x14ac:dyDescent="0.3">
      <c r="E2" s="236"/>
      <c r="F2" s="238" t="s">
        <v>154</v>
      </c>
      <c r="G2" s="238"/>
      <c r="H2" s="238"/>
      <c r="I2" s="238"/>
      <c r="J2" s="238"/>
      <c r="K2" s="238"/>
      <c r="L2" s="238"/>
      <c r="M2" s="238"/>
      <c r="N2" s="238"/>
      <c r="O2" s="238"/>
      <c r="P2" s="238"/>
      <c r="Q2" s="238"/>
      <c r="R2" s="238"/>
      <c r="S2" s="238"/>
      <c r="T2" s="23" t="s">
        <v>149</v>
      </c>
      <c r="U2" s="24">
        <v>1</v>
      </c>
    </row>
    <row r="3" spans="2:32" x14ac:dyDescent="0.3">
      <c r="E3" s="236"/>
      <c r="F3" s="238"/>
      <c r="G3" s="238"/>
      <c r="H3" s="238"/>
      <c r="I3" s="238"/>
      <c r="J3" s="238"/>
      <c r="K3" s="238"/>
      <c r="L3" s="238"/>
      <c r="M3" s="238"/>
      <c r="N3" s="238"/>
      <c r="O3" s="238"/>
      <c r="P3" s="238"/>
      <c r="Q3" s="238"/>
      <c r="R3" s="238"/>
      <c r="S3" s="238"/>
      <c r="T3" s="23" t="s">
        <v>150</v>
      </c>
      <c r="U3" s="25">
        <v>44651</v>
      </c>
    </row>
    <row r="4" spans="2:32" x14ac:dyDescent="0.3">
      <c r="E4" s="236"/>
      <c r="F4" s="238"/>
      <c r="G4" s="238"/>
      <c r="H4" s="238"/>
      <c r="I4" s="238"/>
      <c r="J4" s="238"/>
      <c r="K4" s="238"/>
      <c r="L4" s="238"/>
      <c r="M4" s="238"/>
      <c r="N4" s="238"/>
      <c r="O4" s="238"/>
      <c r="P4" s="238"/>
      <c r="Q4" s="238"/>
      <c r="R4" s="238"/>
      <c r="S4" s="238"/>
      <c r="T4" s="23" t="s">
        <v>151</v>
      </c>
      <c r="U4" s="26" t="s">
        <v>152</v>
      </c>
    </row>
    <row r="6" spans="2:32" x14ac:dyDescent="0.3">
      <c r="B6" s="226" t="s">
        <v>0</v>
      </c>
      <c r="C6" s="226" t="s">
        <v>1</v>
      </c>
      <c r="D6" s="226" t="s">
        <v>2</v>
      </c>
      <c r="E6" s="226" t="s">
        <v>3</v>
      </c>
      <c r="F6" s="226" t="s">
        <v>4</v>
      </c>
      <c r="G6" s="226" t="s">
        <v>5</v>
      </c>
      <c r="H6" s="226" t="s">
        <v>6</v>
      </c>
      <c r="I6" s="232" t="s">
        <v>7</v>
      </c>
      <c r="J6" s="232"/>
      <c r="K6" s="233"/>
      <c r="L6" s="233"/>
      <c r="M6" s="233"/>
      <c r="N6" s="233"/>
      <c r="O6" s="233"/>
      <c r="P6" s="34"/>
      <c r="Q6" s="234" t="s">
        <v>8</v>
      </c>
      <c r="R6" s="235"/>
      <c r="S6" s="235"/>
      <c r="T6" s="235"/>
      <c r="U6" s="235"/>
      <c r="V6" s="235"/>
      <c r="W6" s="235"/>
      <c r="X6" s="235"/>
      <c r="Y6" s="235"/>
      <c r="Z6" s="235"/>
      <c r="AA6" s="235"/>
      <c r="AB6" s="232"/>
      <c r="AC6" s="226" t="s">
        <v>9</v>
      </c>
      <c r="AD6" s="226" t="s">
        <v>10</v>
      </c>
      <c r="AE6" s="226" t="s">
        <v>156</v>
      </c>
      <c r="AF6" s="277" t="s">
        <v>208</v>
      </c>
    </row>
    <row r="7" spans="2:32" x14ac:dyDescent="0.3">
      <c r="B7" s="226"/>
      <c r="C7" s="226"/>
      <c r="D7" s="226"/>
      <c r="E7" s="226"/>
      <c r="F7" s="226"/>
      <c r="G7" s="226"/>
      <c r="H7" s="226"/>
      <c r="I7" s="227">
        <v>2020</v>
      </c>
      <c r="J7" s="228"/>
      <c r="K7" s="227">
        <v>2021</v>
      </c>
      <c r="L7" s="228"/>
      <c r="M7" s="229">
        <v>2022</v>
      </c>
      <c r="N7" s="230"/>
      <c r="O7" s="226">
        <v>2023</v>
      </c>
      <c r="P7" s="226"/>
      <c r="Q7" s="229" t="s">
        <v>43</v>
      </c>
      <c r="R7" s="231"/>
      <c r="S7" s="230"/>
      <c r="T7" s="226">
        <v>2020</v>
      </c>
      <c r="U7" s="226"/>
      <c r="V7" s="226">
        <v>2021</v>
      </c>
      <c r="W7" s="226"/>
      <c r="X7" s="226">
        <v>2022</v>
      </c>
      <c r="Y7" s="226"/>
      <c r="Z7" s="32"/>
      <c r="AA7" s="226">
        <v>2023</v>
      </c>
      <c r="AB7" s="226"/>
      <c r="AC7" s="226"/>
      <c r="AD7" s="226"/>
      <c r="AE7" s="226"/>
      <c r="AF7" s="277"/>
    </row>
    <row r="8" spans="2:32" x14ac:dyDescent="0.3">
      <c r="B8" s="226"/>
      <c r="C8" s="226"/>
      <c r="D8" s="226"/>
      <c r="E8" s="226"/>
      <c r="F8" s="226"/>
      <c r="G8" s="226"/>
      <c r="H8" s="226"/>
      <c r="I8" s="32" t="s">
        <v>44</v>
      </c>
      <c r="J8" s="32" t="s">
        <v>45</v>
      </c>
      <c r="K8" s="32" t="s">
        <v>44</v>
      </c>
      <c r="L8" s="32" t="s">
        <v>45</v>
      </c>
      <c r="M8" s="32" t="s">
        <v>44</v>
      </c>
      <c r="N8" s="32" t="s">
        <v>45</v>
      </c>
      <c r="O8" s="32" t="s">
        <v>44</v>
      </c>
      <c r="P8" s="32" t="s">
        <v>45</v>
      </c>
      <c r="Q8" s="8" t="s">
        <v>11</v>
      </c>
      <c r="R8" s="11" t="s">
        <v>12</v>
      </c>
      <c r="S8" s="11" t="s">
        <v>13</v>
      </c>
      <c r="T8" s="32" t="s">
        <v>44</v>
      </c>
      <c r="U8" s="32" t="s">
        <v>45</v>
      </c>
      <c r="V8" s="32" t="s">
        <v>44</v>
      </c>
      <c r="W8" s="32" t="s">
        <v>45</v>
      </c>
      <c r="X8" s="32" t="s">
        <v>44</v>
      </c>
      <c r="Y8" s="32" t="s">
        <v>45</v>
      </c>
      <c r="Z8" s="32"/>
      <c r="AA8" s="32" t="s">
        <v>44</v>
      </c>
      <c r="AB8" s="32" t="s">
        <v>45</v>
      </c>
      <c r="AC8" s="226"/>
      <c r="AD8" s="226"/>
      <c r="AE8" s="226"/>
      <c r="AF8" s="277"/>
    </row>
    <row r="9" spans="2:32" ht="167.25" customHeight="1" x14ac:dyDescent="0.3">
      <c r="B9" s="1">
        <v>1</v>
      </c>
      <c r="C9" s="35" t="s">
        <v>14</v>
      </c>
      <c r="D9" s="35" t="s">
        <v>47</v>
      </c>
      <c r="E9" s="35" t="s">
        <v>48</v>
      </c>
      <c r="F9" s="35" t="s">
        <v>49</v>
      </c>
      <c r="G9" s="1" t="s">
        <v>15</v>
      </c>
      <c r="H9" s="35" t="s">
        <v>157</v>
      </c>
      <c r="I9" s="10">
        <f>+'[11]PLAN DE ACCION'!I8</f>
        <v>1</v>
      </c>
      <c r="J9" s="10">
        <v>1</v>
      </c>
      <c r="K9" s="10">
        <f>+'[11]PLAN DE ACCION'!J8</f>
        <v>1</v>
      </c>
      <c r="L9" s="10">
        <v>1</v>
      </c>
      <c r="M9" s="10">
        <f>+'[11]PLAN DE ACCION'!K8</f>
        <v>1</v>
      </c>
      <c r="N9" s="9"/>
      <c r="O9" s="10">
        <f>+'[11]PLAN DE ACCION'!L8</f>
        <v>1</v>
      </c>
      <c r="P9" s="9"/>
      <c r="Q9" s="2"/>
      <c r="R9" s="1" t="s">
        <v>16</v>
      </c>
      <c r="S9" s="2"/>
      <c r="T9" s="41">
        <f>+'[11]PLAN DE ACCION'!P8</f>
        <v>26400000</v>
      </c>
      <c r="U9" s="9"/>
      <c r="V9" s="41">
        <f>+'[11]PLAN DE ACCION'!Q8</f>
        <v>27192000</v>
      </c>
      <c r="W9" s="9"/>
      <c r="X9" s="41">
        <f>+'[11]PLAN DE ACCION'!R8</f>
        <v>28007760</v>
      </c>
      <c r="Y9" s="41">
        <v>28007760</v>
      </c>
      <c r="Z9" s="51">
        <v>1</v>
      </c>
      <c r="AA9" s="41">
        <f>+'[11]PLAN DE ACCION'!S8</f>
        <v>28847992.800000001</v>
      </c>
      <c r="AB9" s="9"/>
      <c r="AC9" s="35" t="s">
        <v>158</v>
      </c>
      <c r="AD9" s="35" t="s">
        <v>159</v>
      </c>
      <c r="AE9" s="42" t="s">
        <v>160</v>
      </c>
      <c r="AF9" s="51">
        <v>1</v>
      </c>
    </row>
    <row r="10" spans="2:32" ht="146.25" customHeight="1" x14ac:dyDescent="0.3">
      <c r="B10" s="1">
        <v>2</v>
      </c>
      <c r="C10" s="35" t="s">
        <v>14</v>
      </c>
      <c r="D10" s="13" t="s">
        <v>50</v>
      </c>
      <c r="E10" s="13" t="s">
        <v>51</v>
      </c>
      <c r="F10" s="13" t="s">
        <v>52</v>
      </c>
      <c r="G10" s="1" t="s">
        <v>15</v>
      </c>
      <c r="H10" s="35" t="s">
        <v>53</v>
      </c>
      <c r="I10" s="10">
        <f>+'[11]PLAN DE ACCION'!I9</f>
        <v>0</v>
      </c>
      <c r="J10" s="9"/>
      <c r="K10" s="10">
        <f>+'[11]PLAN DE ACCION'!J9</f>
        <v>1</v>
      </c>
      <c r="L10" s="10">
        <v>1</v>
      </c>
      <c r="M10" s="10">
        <f>+'[11]PLAN DE ACCION'!K9</f>
        <v>1</v>
      </c>
      <c r="N10" s="9"/>
      <c r="O10" s="10">
        <f>+'[11]PLAN DE ACCION'!L9</f>
        <v>1</v>
      </c>
      <c r="P10" s="9"/>
      <c r="Q10" s="1" t="s">
        <v>16</v>
      </c>
      <c r="R10" s="2"/>
      <c r="S10" s="1"/>
      <c r="T10" s="41">
        <f>+'[11]PLAN DE ACCION'!P9</f>
        <v>0</v>
      </c>
      <c r="U10" s="9"/>
      <c r="V10" s="41">
        <f>+'[11]PLAN DE ACCION'!Q9</f>
        <v>0</v>
      </c>
      <c r="W10" s="9"/>
      <c r="X10" s="41">
        <f>+'[11]PLAN DE ACCION'!R9</f>
        <v>0</v>
      </c>
      <c r="Y10" s="9"/>
      <c r="Z10" s="51">
        <v>1</v>
      </c>
      <c r="AA10" s="41">
        <f>+'[11]PLAN DE ACCION'!S9</f>
        <v>0</v>
      </c>
      <c r="AB10" s="9"/>
      <c r="AC10" s="13" t="s">
        <v>161</v>
      </c>
      <c r="AD10" s="35" t="s">
        <v>162</v>
      </c>
      <c r="AE10" s="42" t="s">
        <v>163</v>
      </c>
      <c r="AF10" s="51">
        <v>1</v>
      </c>
    </row>
    <row r="11" spans="2:32" ht="198.75" customHeight="1" x14ac:dyDescent="0.3">
      <c r="B11" s="1">
        <v>3</v>
      </c>
      <c r="C11" s="35" t="s">
        <v>22</v>
      </c>
      <c r="D11" s="13" t="s">
        <v>54</v>
      </c>
      <c r="E11" s="13" t="s">
        <v>55</v>
      </c>
      <c r="F11" s="13" t="s">
        <v>56</v>
      </c>
      <c r="G11" s="14" t="s">
        <v>15</v>
      </c>
      <c r="H11" s="3" t="s">
        <v>57</v>
      </c>
      <c r="I11" s="10">
        <f>+'[11]PLAN DE ACCION'!I10</f>
        <v>0</v>
      </c>
      <c r="J11" s="9"/>
      <c r="K11" s="10">
        <f>+'[11]PLAN DE ACCION'!J10</f>
        <v>1</v>
      </c>
      <c r="L11" s="10">
        <v>1</v>
      </c>
      <c r="M11" s="10">
        <f>+'[11]PLAN DE ACCION'!K10</f>
        <v>0</v>
      </c>
      <c r="N11" s="9"/>
      <c r="O11" s="10">
        <f>+'[11]PLAN DE ACCION'!L10</f>
        <v>0</v>
      </c>
      <c r="P11" s="9"/>
      <c r="Q11" s="2"/>
      <c r="R11" s="2"/>
      <c r="S11" s="1" t="s">
        <v>16</v>
      </c>
      <c r="T11" s="41">
        <f>+'[11]PLAN DE ACCION'!P10</f>
        <v>0</v>
      </c>
      <c r="U11" s="9"/>
      <c r="V11" s="41" t="str">
        <f>+'[11]PLAN DE ACCION'!Q10</f>
        <v>$ 28.500.000</v>
      </c>
      <c r="W11" s="9"/>
      <c r="X11" s="41" t="str">
        <f>+'[11]PLAN DE ACCION'!R10</f>
        <v>$ 48.255.000</v>
      </c>
      <c r="Y11" s="41">
        <v>48255000</v>
      </c>
      <c r="Z11" s="51">
        <v>1</v>
      </c>
      <c r="AA11" s="41" t="str">
        <f>+'[11]PLAN DE ACCION'!S10</f>
        <v>$58.398.000</v>
      </c>
      <c r="AB11" s="9"/>
      <c r="AC11" s="13" t="s">
        <v>58</v>
      </c>
      <c r="AD11" s="18" t="s">
        <v>164</v>
      </c>
      <c r="AE11" s="42" t="s">
        <v>165</v>
      </c>
      <c r="AF11" s="51">
        <v>1</v>
      </c>
    </row>
    <row r="12" spans="2:32" ht="252.75" customHeight="1" x14ac:dyDescent="0.3">
      <c r="B12" s="1">
        <v>4</v>
      </c>
      <c r="C12" s="35" t="s">
        <v>22</v>
      </c>
      <c r="D12" s="13" t="s">
        <v>59</v>
      </c>
      <c r="E12" s="15" t="s">
        <v>60</v>
      </c>
      <c r="F12" s="13" t="s">
        <v>61</v>
      </c>
      <c r="G12" s="14" t="s">
        <v>62</v>
      </c>
      <c r="H12" s="35" t="s">
        <v>61</v>
      </c>
      <c r="I12" s="10">
        <f>+'[11]PLAN DE ACCION'!I11</f>
        <v>0</v>
      </c>
      <c r="J12" s="9"/>
      <c r="K12" s="10">
        <f>+'[11]PLAN DE ACCION'!J11</f>
        <v>1</v>
      </c>
      <c r="L12" s="10">
        <v>1</v>
      </c>
      <c r="M12" s="10">
        <f>+'[11]PLAN DE ACCION'!K11</f>
        <v>2</v>
      </c>
      <c r="N12" s="9"/>
      <c r="O12" s="10">
        <f>+'[11]PLAN DE ACCION'!L11</f>
        <v>1</v>
      </c>
      <c r="P12" s="9"/>
      <c r="Q12" s="2"/>
      <c r="R12" s="2"/>
      <c r="S12" s="1" t="s">
        <v>16</v>
      </c>
      <c r="T12" s="43">
        <f>+'[11]PLAN DE ACCION'!P11</f>
        <v>0</v>
      </c>
      <c r="U12" s="9"/>
      <c r="V12" s="43">
        <f>+'[11]PLAN DE ACCION'!Q11</f>
        <v>0</v>
      </c>
      <c r="W12" s="9"/>
      <c r="X12" s="43">
        <f>+'[11]PLAN DE ACCION'!R11</f>
        <v>0</v>
      </c>
      <c r="Y12" s="9"/>
      <c r="Z12" s="51">
        <v>1</v>
      </c>
      <c r="AA12" s="43">
        <f>+'[11]PLAN DE ACCION'!S11</f>
        <v>0</v>
      </c>
      <c r="AB12" s="9"/>
      <c r="AC12" s="13" t="s">
        <v>58</v>
      </c>
      <c r="AD12" s="44" t="s">
        <v>166</v>
      </c>
      <c r="AE12" s="45" t="s">
        <v>167</v>
      </c>
      <c r="AF12" s="51">
        <v>1</v>
      </c>
    </row>
    <row r="13" spans="2:32" ht="68.400000000000006" x14ac:dyDescent="0.3">
      <c r="B13" s="1">
        <v>5</v>
      </c>
      <c r="C13" s="35" t="s">
        <v>22</v>
      </c>
      <c r="D13" s="3" t="s">
        <v>63</v>
      </c>
      <c r="E13" s="3" t="s">
        <v>64</v>
      </c>
      <c r="F13" s="3" t="s">
        <v>168</v>
      </c>
      <c r="G13" s="1" t="s">
        <v>15</v>
      </c>
      <c r="H13" s="35" t="s">
        <v>169</v>
      </c>
      <c r="I13" s="10">
        <f>+'[11]PLAN DE ACCION'!I12</f>
        <v>0</v>
      </c>
      <c r="J13" s="9"/>
      <c r="K13" s="10">
        <f>+'[11]PLAN DE ACCION'!J12</f>
        <v>1</v>
      </c>
      <c r="L13" s="9"/>
      <c r="M13" s="10">
        <f>+'[11]PLAN DE ACCION'!K12</f>
        <v>1</v>
      </c>
      <c r="N13" s="9"/>
      <c r="O13" s="10">
        <f>+'[11]PLAN DE ACCION'!L12</f>
        <v>1</v>
      </c>
      <c r="P13" s="9"/>
      <c r="Q13" s="2"/>
      <c r="R13" s="2"/>
      <c r="S13" s="1" t="s">
        <v>16</v>
      </c>
      <c r="T13" s="43">
        <f>+'[11]PLAN DE ACCION'!P12</f>
        <v>0</v>
      </c>
      <c r="U13" s="9"/>
      <c r="V13" s="43">
        <f>+'[11]PLAN DE ACCION'!Q12</f>
        <v>0</v>
      </c>
      <c r="W13" s="9"/>
      <c r="X13" s="43">
        <f>+'[11]PLAN DE ACCION'!R12</f>
        <v>0</v>
      </c>
      <c r="Y13" s="9"/>
      <c r="Z13" s="51">
        <v>1</v>
      </c>
      <c r="AA13" s="43">
        <f>+'[11]PLAN DE ACCION'!S12</f>
        <v>0</v>
      </c>
      <c r="AB13" s="9"/>
      <c r="AC13" s="13" t="s">
        <v>58</v>
      </c>
      <c r="AD13" s="44" t="s">
        <v>170</v>
      </c>
      <c r="AE13" s="45" t="s">
        <v>171</v>
      </c>
      <c r="AF13" s="51">
        <v>1</v>
      </c>
    </row>
    <row r="14" spans="2:32" ht="78" customHeight="1" x14ac:dyDescent="0.3">
      <c r="B14" s="6">
        <v>6</v>
      </c>
      <c r="C14" s="3" t="s">
        <v>172</v>
      </c>
      <c r="D14" s="3" t="s">
        <v>173</v>
      </c>
      <c r="E14" s="3" t="s">
        <v>174</v>
      </c>
      <c r="F14" s="4" t="s">
        <v>65</v>
      </c>
      <c r="G14" s="6" t="s">
        <v>15</v>
      </c>
      <c r="H14" s="5" t="s">
        <v>66</v>
      </c>
      <c r="I14" s="10">
        <f>+'[11]PLAN DE ACCION'!I13</f>
        <v>0</v>
      </c>
      <c r="J14" s="9"/>
      <c r="K14" s="10">
        <f>+'[11]PLAN DE ACCION'!J13</f>
        <v>1</v>
      </c>
      <c r="L14" s="10"/>
      <c r="M14" s="10">
        <f>+'[11]PLAN DE ACCION'!K13</f>
        <v>1</v>
      </c>
      <c r="N14" s="9"/>
      <c r="O14" s="10">
        <f>+'[11]PLAN DE ACCION'!L13</f>
        <v>1</v>
      </c>
      <c r="P14" s="9"/>
      <c r="Q14" s="6"/>
      <c r="R14" s="6" t="s">
        <v>16</v>
      </c>
      <c r="S14" s="16"/>
      <c r="T14" s="43">
        <f>+'[11]PLAN DE ACCION'!P13</f>
        <v>0</v>
      </c>
      <c r="U14" s="9"/>
      <c r="V14" s="43">
        <f>+'[11]PLAN DE ACCION'!Q13</f>
        <v>33600000</v>
      </c>
      <c r="W14" s="9"/>
      <c r="X14" s="43">
        <f>+'[11]PLAN DE ACCION'!R13</f>
        <v>34608000</v>
      </c>
      <c r="Y14" s="43">
        <v>34608000</v>
      </c>
      <c r="Z14" s="51">
        <v>1</v>
      </c>
      <c r="AA14" s="43">
        <f>+'[11]PLAN DE ACCION'!S13</f>
        <v>35646240</v>
      </c>
      <c r="AB14" s="9"/>
      <c r="AC14" s="17" t="s">
        <v>161</v>
      </c>
      <c r="AD14" s="46" t="s">
        <v>175</v>
      </c>
      <c r="AE14" s="45" t="s">
        <v>176</v>
      </c>
      <c r="AF14" s="51">
        <v>1</v>
      </c>
    </row>
    <row r="15" spans="2:32" ht="86.25" customHeight="1" x14ac:dyDescent="0.3">
      <c r="B15" s="1">
        <v>7</v>
      </c>
      <c r="C15" s="35" t="s">
        <v>172</v>
      </c>
      <c r="D15" s="13" t="s">
        <v>67</v>
      </c>
      <c r="E15" s="13" t="s">
        <v>68</v>
      </c>
      <c r="F15" s="13" t="s">
        <v>69</v>
      </c>
      <c r="G15" s="14" t="s">
        <v>15</v>
      </c>
      <c r="H15" s="3" t="s">
        <v>70</v>
      </c>
      <c r="I15" s="10">
        <f>+'[11]PLAN DE ACCION'!I14</f>
        <v>0</v>
      </c>
      <c r="J15" s="9"/>
      <c r="K15" s="10">
        <f>+'[11]PLAN DE ACCION'!J14</f>
        <v>1</v>
      </c>
      <c r="L15" s="10">
        <v>1</v>
      </c>
      <c r="M15" s="10">
        <f>+'[11]PLAN DE ACCION'!K14</f>
        <v>1</v>
      </c>
      <c r="N15" s="9"/>
      <c r="O15" s="10">
        <f>+'[11]PLAN DE ACCION'!L14</f>
        <v>1</v>
      </c>
      <c r="P15" s="9"/>
      <c r="Q15" s="2"/>
      <c r="R15" s="2"/>
      <c r="S15" s="1" t="s">
        <v>16</v>
      </c>
      <c r="T15" s="43">
        <f>+'[11]PLAN DE ACCION'!P14</f>
        <v>0</v>
      </c>
      <c r="U15" s="9"/>
      <c r="V15" s="43">
        <f>+'[11]PLAN DE ACCION'!Q14</f>
        <v>2800000</v>
      </c>
      <c r="W15" s="9"/>
      <c r="X15" s="43">
        <f>+'[11]PLAN DE ACCION'!R14</f>
        <v>2884000</v>
      </c>
      <c r="Y15" s="9">
        <v>2884000</v>
      </c>
      <c r="Z15" s="51">
        <v>1</v>
      </c>
      <c r="AA15" s="43">
        <f>+'[11]PLAN DE ACCION'!S14</f>
        <v>2970520</v>
      </c>
      <c r="AB15" s="9"/>
      <c r="AC15" s="17" t="s">
        <v>161</v>
      </c>
      <c r="AD15" s="46" t="s">
        <v>177</v>
      </c>
      <c r="AE15" s="42" t="s">
        <v>207</v>
      </c>
      <c r="AF15" s="51">
        <v>1</v>
      </c>
    </row>
    <row r="16" spans="2:32" ht="45.6" x14ac:dyDescent="0.3">
      <c r="B16" s="6">
        <v>8</v>
      </c>
      <c r="C16" s="274" t="s">
        <v>172</v>
      </c>
      <c r="D16" s="274" t="s">
        <v>71</v>
      </c>
      <c r="E16" s="35" t="s">
        <v>72</v>
      </c>
      <c r="F16" s="35" t="s">
        <v>73</v>
      </c>
      <c r="G16" s="1" t="s">
        <v>15</v>
      </c>
      <c r="H16" s="35" t="s">
        <v>74</v>
      </c>
      <c r="I16" s="10">
        <f>+'[11]PLAN DE ACCION'!I16</f>
        <v>0</v>
      </c>
      <c r="J16" s="9"/>
      <c r="K16" s="10">
        <f>+'[11]PLAN DE ACCION'!J16</f>
        <v>1</v>
      </c>
      <c r="L16" s="10">
        <v>1</v>
      </c>
      <c r="M16" s="10">
        <f>+'[11]PLAN DE ACCION'!K16</f>
        <v>1</v>
      </c>
      <c r="N16" s="9"/>
      <c r="O16" s="10">
        <f>+'[11]PLAN DE ACCION'!L16</f>
        <v>1</v>
      </c>
      <c r="P16" s="9"/>
      <c r="Q16" s="2"/>
      <c r="R16" s="2"/>
      <c r="S16" s="1" t="s">
        <v>16</v>
      </c>
      <c r="T16" s="43">
        <f>+'[11]PLAN DE ACCION'!P16</f>
        <v>0</v>
      </c>
      <c r="U16" s="9"/>
      <c r="V16" s="43">
        <v>18000000</v>
      </c>
      <c r="W16" s="43">
        <v>17760833</v>
      </c>
      <c r="X16" s="43">
        <v>18000000</v>
      </c>
      <c r="Y16" s="43">
        <v>18000000</v>
      </c>
      <c r="Z16" s="275">
        <v>1</v>
      </c>
      <c r="AA16" s="43">
        <v>18000000</v>
      </c>
      <c r="AB16" s="9"/>
      <c r="AC16" s="13" t="s">
        <v>75</v>
      </c>
      <c r="AD16" s="279" t="s">
        <v>178</v>
      </c>
      <c r="AE16" s="281" t="s">
        <v>179</v>
      </c>
      <c r="AF16" s="275">
        <v>1</v>
      </c>
    </row>
    <row r="17" spans="2:32" ht="98.25" customHeight="1" x14ac:dyDescent="0.3">
      <c r="B17" s="1">
        <v>9</v>
      </c>
      <c r="C17" s="274"/>
      <c r="D17" s="274"/>
      <c r="E17" s="35" t="s">
        <v>76</v>
      </c>
      <c r="F17" s="35" t="s">
        <v>77</v>
      </c>
      <c r="G17" s="1" t="s">
        <v>15</v>
      </c>
      <c r="H17" s="35" t="s">
        <v>74</v>
      </c>
      <c r="I17" s="10">
        <f>+'[11]PLAN DE ACCION'!I17</f>
        <v>0</v>
      </c>
      <c r="J17" s="9"/>
      <c r="K17" s="10">
        <f>+'[11]PLAN DE ACCION'!J17</f>
        <v>1</v>
      </c>
      <c r="L17" s="10">
        <v>1</v>
      </c>
      <c r="M17" s="10">
        <f>+'[11]PLAN DE ACCION'!K17</f>
        <v>1</v>
      </c>
      <c r="N17" s="9"/>
      <c r="O17" s="10">
        <f>+'[11]PLAN DE ACCION'!L17</f>
        <v>1</v>
      </c>
      <c r="P17" s="9"/>
      <c r="Q17" s="2"/>
      <c r="R17" s="2"/>
      <c r="S17" s="1" t="s">
        <v>16</v>
      </c>
      <c r="T17" s="43">
        <v>0</v>
      </c>
      <c r="U17" s="9"/>
      <c r="V17" s="43">
        <v>18000000</v>
      </c>
      <c r="W17" s="43">
        <v>17760833</v>
      </c>
      <c r="X17" s="43">
        <v>18000000</v>
      </c>
      <c r="Y17" s="43">
        <v>18000000</v>
      </c>
      <c r="Z17" s="276"/>
      <c r="AA17" s="43">
        <v>18000000</v>
      </c>
      <c r="AB17" s="9"/>
      <c r="AC17" s="13" t="s">
        <v>75</v>
      </c>
      <c r="AD17" s="280"/>
      <c r="AE17" s="282"/>
      <c r="AF17" s="276"/>
    </row>
    <row r="18" spans="2:32" ht="246" customHeight="1" x14ac:dyDescent="0.3">
      <c r="B18" s="6">
        <v>10</v>
      </c>
      <c r="C18" s="35" t="s">
        <v>172</v>
      </c>
      <c r="D18" s="13" t="s">
        <v>78</v>
      </c>
      <c r="E18" s="13" t="s">
        <v>79</v>
      </c>
      <c r="F18" s="13" t="s">
        <v>80</v>
      </c>
      <c r="G18" s="1" t="s">
        <v>62</v>
      </c>
      <c r="H18" s="35" t="s">
        <v>46</v>
      </c>
      <c r="I18" s="10">
        <f>+'[11]PLAN DE ACCION'!I18</f>
        <v>0</v>
      </c>
      <c r="J18" s="9"/>
      <c r="K18" s="10">
        <f>+'[11]PLAN DE ACCION'!J18</f>
        <v>2</v>
      </c>
      <c r="L18" s="10">
        <v>2</v>
      </c>
      <c r="M18" s="10">
        <f>+'[11]PLAN DE ACCION'!K18</f>
        <v>3</v>
      </c>
      <c r="N18" s="9"/>
      <c r="O18" s="10">
        <f>+'[11]PLAN DE ACCION'!L18</f>
        <v>3</v>
      </c>
      <c r="P18" s="9"/>
      <c r="Q18" s="2"/>
      <c r="R18" s="2"/>
      <c r="S18" s="1" t="s">
        <v>16</v>
      </c>
      <c r="T18" s="43">
        <f>+'[11]PLAN DE ACCION'!P18</f>
        <v>0</v>
      </c>
      <c r="U18" s="9"/>
      <c r="V18" s="43">
        <f>+'[11]PLAN DE ACCION'!Q18</f>
        <v>120000000</v>
      </c>
      <c r="W18" s="43">
        <v>101332999</v>
      </c>
      <c r="X18" s="43">
        <v>120000000</v>
      </c>
      <c r="Y18" s="43">
        <v>21658000</v>
      </c>
      <c r="Z18" s="51">
        <v>1</v>
      </c>
      <c r="AA18" s="43">
        <v>120000000</v>
      </c>
      <c r="AB18" s="9"/>
      <c r="AC18" s="13" t="s">
        <v>75</v>
      </c>
      <c r="AD18" s="47" t="s">
        <v>180</v>
      </c>
      <c r="AE18" s="42" t="s">
        <v>181</v>
      </c>
      <c r="AF18" s="51">
        <v>1</v>
      </c>
    </row>
    <row r="19" spans="2:32" ht="105" customHeight="1" x14ac:dyDescent="0.3">
      <c r="B19" s="1">
        <v>11</v>
      </c>
      <c r="C19" s="35" t="s">
        <v>172</v>
      </c>
      <c r="D19" s="35" t="s">
        <v>182</v>
      </c>
      <c r="E19" s="35" t="s">
        <v>183</v>
      </c>
      <c r="F19" s="35" t="s">
        <v>184</v>
      </c>
      <c r="G19" s="1" t="s">
        <v>15</v>
      </c>
      <c r="H19" s="35" t="s">
        <v>185</v>
      </c>
      <c r="I19" s="10">
        <f>+'[11]PLAN DE ACCION'!I19</f>
        <v>0</v>
      </c>
      <c r="J19" s="9"/>
      <c r="K19" s="10">
        <f>+'[11]PLAN DE ACCION'!J19</f>
        <v>1</v>
      </c>
      <c r="L19" s="9"/>
      <c r="M19" s="10">
        <f>+'[11]PLAN DE ACCION'!K19</f>
        <v>1</v>
      </c>
      <c r="N19" s="9"/>
      <c r="O19" s="10">
        <f>+'[11]PLAN DE ACCION'!L19</f>
        <v>1</v>
      </c>
      <c r="P19" s="9"/>
      <c r="Q19" s="1"/>
      <c r="R19" s="1" t="s">
        <v>16</v>
      </c>
      <c r="S19" s="1"/>
      <c r="T19" s="43">
        <f>+'[11]PLAN DE ACCION'!P19</f>
        <v>0</v>
      </c>
      <c r="U19" s="9"/>
      <c r="V19" s="43">
        <f>+'[11]PLAN DE ACCION'!Q19</f>
        <v>0</v>
      </c>
      <c r="W19" s="9"/>
      <c r="X19" s="43">
        <v>227454457</v>
      </c>
      <c r="Y19" s="43">
        <v>227454457</v>
      </c>
      <c r="Z19" s="51">
        <v>1</v>
      </c>
      <c r="AA19" s="48"/>
      <c r="AB19" s="9"/>
      <c r="AC19" s="18" t="s">
        <v>81</v>
      </c>
      <c r="AD19" s="44" t="s">
        <v>186</v>
      </c>
      <c r="AE19" s="42" t="s">
        <v>187</v>
      </c>
      <c r="AF19" s="51">
        <v>1</v>
      </c>
    </row>
    <row r="20" spans="2:32" ht="83.25" customHeight="1" x14ac:dyDescent="0.3">
      <c r="B20" s="6">
        <v>12</v>
      </c>
      <c r="C20" s="3" t="s">
        <v>172</v>
      </c>
      <c r="D20" s="3" t="s">
        <v>82</v>
      </c>
      <c r="E20" s="3" t="s">
        <v>83</v>
      </c>
      <c r="F20" s="3" t="s">
        <v>84</v>
      </c>
      <c r="G20" s="1" t="s">
        <v>15</v>
      </c>
      <c r="H20" s="35" t="s">
        <v>85</v>
      </c>
      <c r="I20" s="10">
        <f>+'[11]PLAN DE ACCION'!I20</f>
        <v>0</v>
      </c>
      <c r="J20" s="9"/>
      <c r="K20" s="10">
        <f>+'[11]PLAN DE ACCION'!J20</f>
        <v>1</v>
      </c>
      <c r="L20" s="10">
        <v>1</v>
      </c>
      <c r="M20" s="10">
        <f>+'[11]PLAN DE ACCION'!K20</f>
        <v>1</v>
      </c>
      <c r="N20" s="10">
        <v>1</v>
      </c>
      <c r="O20" s="10">
        <f>+'[11]PLAN DE ACCION'!L20</f>
        <v>1</v>
      </c>
      <c r="P20" s="9"/>
      <c r="Q20" s="1"/>
      <c r="R20" s="1" t="s">
        <v>16</v>
      </c>
      <c r="S20" s="1"/>
      <c r="T20" s="43">
        <f>+'[11]PLAN DE ACCION'!P20</f>
        <v>0</v>
      </c>
      <c r="U20" s="9"/>
      <c r="V20" s="43">
        <v>268668974</v>
      </c>
      <c r="W20" s="43">
        <v>198698974</v>
      </c>
      <c r="X20" s="43">
        <v>227454457</v>
      </c>
      <c r="Y20" s="43">
        <v>227454457</v>
      </c>
      <c r="Z20" s="51">
        <v>1</v>
      </c>
      <c r="AA20" s="43">
        <f>+'[11]PLAN DE ACCION'!S20</f>
        <v>0</v>
      </c>
      <c r="AB20" s="9"/>
      <c r="AC20" s="13" t="s">
        <v>75</v>
      </c>
      <c r="AD20" s="49" t="s">
        <v>188</v>
      </c>
      <c r="AE20" s="42" t="s">
        <v>189</v>
      </c>
      <c r="AF20" s="51">
        <v>1</v>
      </c>
    </row>
    <row r="21" spans="2:32" ht="360" x14ac:dyDescent="0.3">
      <c r="B21" s="1">
        <v>13</v>
      </c>
      <c r="C21" s="3" t="s">
        <v>172</v>
      </c>
      <c r="D21" s="4" t="s">
        <v>190</v>
      </c>
      <c r="E21" s="4" t="s">
        <v>191</v>
      </c>
      <c r="F21" s="4" t="s">
        <v>192</v>
      </c>
      <c r="G21" s="1" t="s">
        <v>15</v>
      </c>
      <c r="H21" s="3" t="s">
        <v>193</v>
      </c>
      <c r="I21" s="10">
        <f>+'[11]PLAN DE ACCION'!I21</f>
        <v>0</v>
      </c>
      <c r="J21" s="9"/>
      <c r="K21" s="10">
        <f>+'[11]PLAN DE ACCION'!J21</f>
        <v>15</v>
      </c>
      <c r="L21" s="10">
        <v>15</v>
      </c>
      <c r="M21" s="10">
        <f>+'[11]PLAN DE ACCION'!K21</f>
        <v>15</v>
      </c>
      <c r="N21" s="9"/>
      <c r="O21" s="10">
        <f>+'[11]PLAN DE ACCION'!L21</f>
        <v>15</v>
      </c>
      <c r="P21" s="9"/>
      <c r="Q21" s="2"/>
      <c r="R21" s="1"/>
      <c r="S21" s="1" t="s">
        <v>16</v>
      </c>
      <c r="T21" s="43">
        <f>+'[11]PLAN DE ACCION'!P21</f>
        <v>0</v>
      </c>
      <c r="U21" s="9"/>
      <c r="V21" s="43">
        <v>18000000</v>
      </c>
      <c r="W21" s="43">
        <v>18000000</v>
      </c>
      <c r="X21" s="43">
        <v>18000000</v>
      </c>
      <c r="Y21" s="43">
        <v>18000000</v>
      </c>
      <c r="Z21" s="51">
        <v>1</v>
      </c>
      <c r="AA21" s="43">
        <v>18000000</v>
      </c>
      <c r="AB21" s="9"/>
      <c r="AC21" s="13" t="s">
        <v>75</v>
      </c>
      <c r="AD21" s="47" t="s">
        <v>194</v>
      </c>
      <c r="AE21" s="42" t="s">
        <v>195</v>
      </c>
      <c r="AF21" s="51">
        <v>1</v>
      </c>
    </row>
    <row r="22" spans="2:32" ht="280.5" customHeight="1" x14ac:dyDescent="0.3">
      <c r="B22" s="6">
        <v>14</v>
      </c>
      <c r="C22" s="3" t="s">
        <v>172</v>
      </c>
      <c r="D22" s="5" t="s">
        <v>196</v>
      </c>
      <c r="E22" s="5" t="s">
        <v>86</v>
      </c>
      <c r="F22" s="3" t="s">
        <v>87</v>
      </c>
      <c r="G22" s="1" t="s">
        <v>62</v>
      </c>
      <c r="H22" s="3" t="s">
        <v>88</v>
      </c>
      <c r="I22" s="10">
        <f>+'[11]PLAN DE ACCION'!I22</f>
        <v>0</v>
      </c>
      <c r="J22" s="9"/>
      <c r="K22" s="10">
        <f>+'[11]PLAN DE ACCION'!J22</f>
        <v>300</v>
      </c>
      <c r="L22" s="10">
        <v>300</v>
      </c>
      <c r="M22" s="10">
        <f>+'[11]PLAN DE ACCION'!K22</f>
        <v>300</v>
      </c>
      <c r="N22" s="10">
        <v>109</v>
      </c>
      <c r="O22" s="10">
        <f>+'[11]PLAN DE ACCION'!L22</f>
        <v>400</v>
      </c>
      <c r="P22" s="9"/>
      <c r="Q22" s="2"/>
      <c r="R22" s="2"/>
      <c r="S22" s="1" t="s">
        <v>16</v>
      </c>
      <c r="T22" s="43">
        <f>+'[11]PLAN DE ACCION'!P22</f>
        <v>0</v>
      </c>
      <c r="U22" s="9"/>
      <c r="V22" s="43">
        <f>+'[11]PLAN DE ACCION'!Q22</f>
        <v>20000000</v>
      </c>
      <c r="W22" s="43">
        <v>20000000</v>
      </c>
      <c r="X22" s="43">
        <v>20000000</v>
      </c>
      <c r="Y22" s="43">
        <v>20000000</v>
      </c>
      <c r="Z22" s="51">
        <v>1</v>
      </c>
      <c r="AA22" s="43">
        <v>20000000</v>
      </c>
      <c r="AB22" s="9"/>
      <c r="AC22" s="13" t="s">
        <v>75</v>
      </c>
      <c r="AD22" s="47" t="s">
        <v>197</v>
      </c>
      <c r="AE22" s="42" t="s">
        <v>198</v>
      </c>
      <c r="AF22" s="51">
        <v>1</v>
      </c>
    </row>
    <row r="23" spans="2:32" ht="216.75" customHeight="1" x14ac:dyDescent="0.3">
      <c r="B23" s="1">
        <v>15</v>
      </c>
      <c r="C23" s="3" t="s">
        <v>172</v>
      </c>
      <c r="D23" s="5" t="s">
        <v>199</v>
      </c>
      <c r="E23" s="5" t="s">
        <v>200</v>
      </c>
      <c r="F23" s="3" t="s">
        <v>201</v>
      </c>
      <c r="G23" s="1" t="s">
        <v>62</v>
      </c>
      <c r="H23" s="3" t="s">
        <v>88</v>
      </c>
      <c r="I23" s="10">
        <f>+'[11]PLAN DE ACCION'!I23</f>
        <v>500</v>
      </c>
      <c r="J23" s="10">
        <v>500</v>
      </c>
      <c r="K23" s="10">
        <f>+'[11]PLAN DE ACCION'!J23</f>
        <v>2500</v>
      </c>
      <c r="L23" s="10">
        <v>3571</v>
      </c>
      <c r="M23" s="10">
        <f>+'[11]PLAN DE ACCION'!K23</f>
        <v>7000</v>
      </c>
      <c r="N23" s="10">
        <v>1416</v>
      </c>
      <c r="O23" s="10">
        <f>+'[11]PLAN DE ACCION'!L23</f>
        <v>7000</v>
      </c>
      <c r="P23" s="9"/>
      <c r="Q23" s="2"/>
      <c r="R23" s="2"/>
      <c r="S23" s="1" t="s">
        <v>16</v>
      </c>
      <c r="T23" s="43">
        <f>+'[11]PLAN DE ACCION'!P23</f>
        <v>25000000</v>
      </c>
      <c r="U23" s="43">
        <v>24158930</v>
      </c>
      <c r="V23" s="43">
        <v>258540000</v>
      </c>
      <c r="W23" s="43">
        <v>252752401</v>
      </c>
      <c r="X23" s="43">
        <v>410752780</v>
      </c>
      <c r="Y23" s="43">
        <v>410752780</v>
      </c>
      <c r="Z23" s="51">
        <v>1</v>
      </c>
      <c r="AA23" s="43">
        <v>360752780</v>
      </c>
      <c r="AB23" s="9"/>
      <c r="AC23" s="13" t="s">
        <v>75</v>
      </c>
      <c r="AD23" s="46" t="s">
        <v>202</v>
      </c>
      <c r="AE23" s="42" t="s">
        <v>203</v>
      </c>
      <c r="AF23" s="51">
        <v>1</v>
      </c>
    </row>
    <row r="24" spans="2:32" ht="45.6" x14ac:dyDescent="0.3">
      <c r="B24" s="6">
        <v>16</v>
      </c>
      <c r="C24" s="4" t="s">
        <v>172</v>
      </c>
      <c r="D24" s="4" t="s">
        <v>89</v>
      </c>
      <c r="E24" s="4" t="s">
        <v>90</v>
      </c>
      <c r="F24" s="4" t="s">
        <v>91</v>
      </c>
      <c r="G24" s="6" t="s">
        <v>15</v>
      </c>
      <c r="H24" s="4" t="s">
        <v>92</v>
      </c>
      <c r="I24" s="10">
        <f>+'[11]PLAN DE ACCION'!I24</f>
        <v>0</v>
      </c>
      <c r="J24" s="9"/>
      <c r="K24" s="10">
        <f>+'[11]PLAN DE ACCION'!J24</f>
        <v>1</v>
      </c>
      <c r="L24" s="9"/>
      <c r="M24" s="10">
        <f>+'[11]PLAN DE ACCION'!K24</f>
        <v>1</v>
      </c>
      <c r="N24" s="9"/>
      <c r="O24" s="10">
        <f>+'[11]PLAN DE ACCION'!L24</f>
        <v>1</v>
      </c>
      <c r="P24" s="9"/>
      <c r="Q24" s="19"/>
      <c r="R24" s="6" t="s">
        <v>16</v>
      </c>
      <c r="S24" s="19"/>
      <c r="T24" s="43">
        <f>+'[11]PLAN DE ACCION'!P24</f>
        <v>0</v>
      </c>
      <c r="U24" s="9"/>
      <c r="V24" s="43">
        <f>+'[11]PLAN DE ACCION'!Q24</f>
        <v>0</v>
      </c>
      <c r="W24" s="9"/>
      <c r="X24" s="43">
        <f>+'[11]PLAN DE ACCION'!R24</f>
        <v>0</v>
      </c>
      <c r="Y24" s="9"/>
      <c r="Z24" s="275">
        <v>1</v>
      </c>
      <c r="AA24" s="43">
        <f>+'[11]PLAN DE ACCION'!S24</f>
        <v>0</v>
      </c>
      <c r="AB24" s="9"/>
      <c r="AC24" s="13" t="s">
        <v>75</v>
      </c>
      <c r="AD24" s="283" t="s">
        <v>204</v>
      </c>
      <c r="AE24" s="285" t="s">
        <v>205</v>
      </c>
      <c r="AF24" s="275">
        <v>1</v>
      </c>
    </row>
    <row r="25" spans="2:32" ht="60.75" customHeight="1" x14ac:dyDescent="0.3">
      <c r="B25" s="1">
        <v>17</v>
      </c>
      <c r="C25" s="3" t="s">
        <v>172</v>
      </c>
      <c r="D25" s="4" t="s">
        <v>206</v>
      </c>
      <c r="E25" s="4" t="s">
        <v>93</v>
      </c>
      <c r="F25" s="4" t="s">
        <v>94</v>
      </c>
      <c r="G25" s="1" t="s">
        <v>15</v>
      </c>
      <c r="H25" s="3" t="s">
        <v>95</v>
      </c>
      <c r="I25" s="10">
        <f>+'[11]PLAN DE ACCION'!I25</f>
        <v>0</v>
      </c>
      <c r="J25" s="9"/>
      <c r="K25" s="10">
        <f>+'[11]PLAN DE ACCION'!J25</f>
        <v>1</v>
      </c>
      <c r="L25" s="9"/>
      <c r="M25" s="10">
        <f>+'[11]PLAN DE ACCION'!K25</f>
        <v>1</v>
      </c>
      <c r="N25" s="9"/>
      <c r="O25" s="10">
        <f>+'[11]PLAN DE ACCION'!L25</f>
        <v>1</v>
      </c>
      <c r="P25" s="9"/>
      <c r="Q25" s="2"/>
      <c r="R25" s="1" t="s">
        <v>16</v>
      </c>
      <c r="S25" s="2"/>
      <c r="T25" s="43">
        <f>+'[11]PLAN DE ACCION'!P25</f>
        <v>0</v>
      </c>
      <c r="U25" s="9"/>
      <c r="V25" s="43">
        <f>+'[11]PLAN DE ACCION'!Q25</f>
        <v>0</v>
      </c>
      <c r="W25" s="9"/>
      <c r="X25" s="43">
        <f>+'[11]PLAN DE ACCION'!R25</f>
        <v>0</v>
      </c>
      <c r="Y25" s="9"/>
      <c r="Z25" s="278"/>
      <c r="AA25" s="43">
        <f>+'[11]PLAN DE ACCION'!S25</f>
        <v>0</v>
      </c>
      <c r="AB25" s="9"/>
      <c r="AC25" s="13" t="s">
        <v>75</v>
      </c>
      <c r="AD25" s="284"/>
      <c r="AE25" s="286"/>
      <c r="AF25" s="278"/>
    </row>
  </sheetData>
  <sheetProtection selectLockedCells="1" selectUnlockedCells="1"/>
  <mergeCells count="35">
    <mergeCell ref="AF6:AF8"/>
    <mergeCell ref="AF16:AF17"/>
    <mergeCell ref="AF24:AF25"/>
    <mergeCell ref="T7:U7"/>
    <mergeCell ref="V7:W7"/>
    <mergeCell ref="X7:Y7"/>
    <mergeCell ref="AA7:AB7"/>
    <mergeCell ref="AC6:AC8"/>
    <mergeCell ref="AD6:AD8"/>
    <mergeCell ref="AE6:AE8"/>
    <mergeCell ref="Z24:Z25"/>
    <mergeCell ref="AD16:AD17"/>
    <mergeCell ref="AE16:AE17"/>
    <mergeCell ref="AD24:AD25"/>
    <mergeCell ref="AE24:AE25"/>
    <mergeCell ref="C16:C17"/>
    <mergeCell ref="D16:D17"/>
    <mergeCell ref="Z16:Z17"/>
    <mergeCell ref="I6:O6"/>
    <mergeCell ref="Q6:AB6"/>
    <mergeCell ref="I7:J7"/>
    <mergeCell ref="K7:L7"/>
    <mergeCell ref="M7:N7"/>
    <mergeCell ref="O7:P7"/>
    <mergeCell ref="Q7:S7"/>
    <mergeCell ref="E1:E4"/>
    <mergeCell ref="F1:S1"/>
    <mergeCell ref="F2:S4"/>
    <mergeCell ref="B6:B8"/>
    <mergeCell ref="C6:C8"/>
    <mergeCell ref="D6:D8"/>
    <mergeCell ref="E6:E8"/>
    <mergeCell ref="F6:F8"/>
    <mergeCell ref="G6:G8"/>
    <mergeCell ref="H6:H8"/>
  </mergeCells>
  <pageMargins left="0.7" right="0.7" top="0.75" bottom="0.75" header="0.3" footer="0.3"/>
  <pageSetup orientation="portrait"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7"/>
  <sheetViews>
    <sheetView topLeftCell="K10" zoomScale="80" zoomScaleNormal="80" workbookViewId="0">
      <selection activeCell="Z10" sqref="Z10"/>
    </sheetView>
  </sheetViews>
  <sheetFormatPr baseColWidth="10" defaultRowHeight="25.8" x14ac:dyDescent="0.3"/>
  <cols>
    <col min="1" max="1" width="1.88671875" customWidth="1"/>
    <col min="2" max="2" width="5.88671875" customWidth="1"/>
    <col min="3" max="3" width="28.88671875" customWidth="1"/>
    <col min="4" max="4" width="24.33203125" customWidth="1"/>
    <col min="5" max="5" width="27" customWidth="1"/>
    <col min="6" max="6" width="14.5546875" customWidth="1"/>
    <col min="7" max="7" width="16.109375" customWidth="1"/>
    <col min="8" max="8" width="18.4414062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2.109375" bestFit="1" customWidth="1"/>
    <col min="18" max="18" width="19.33203125" bestFit="1" customWidth="1"/>
    <col min="19" max="19" width="12.109375" bestFit="1" customWidth="1"/>
    <col min="20" max="21" width="14" customWidth="1"/>
    <col min="22" max="22" width="15" bestFit="1" customWidth="1"/>
    <col min="23" max="23" width="14" customWidth="1"/>
    <col min="24" max="24" width="15" bestFit="1" customWidth="1"/>
    <col min="25" max="25" width="22.44140625" customWidth="1"/>
    <col min="26" max="26" width="22.44140625" style="204" customWidth="1"/>
    <col min="27" max="27" width="15" bestFit="1" customWidth="1"/>
    <col min="28" max="28" width="14" customWidth="1"/>
    <col min="29" max="29" width="26" bestFit="1" customWidth="1"/>
    <col min="30" max="30" width="28.44140625" customWidth="1"/>
  </cols>
  <sheetData>
    <row r="1" spans="2:30" ht="19.95" customHeight="1" x14ac:dyDescent="0.3">
      <c r="E1" s="236"/>
      <c r="F1" s="237" t="s">
        <v>153</v>
      </c>
      <c r="G1" s="237"/>
      <c r="H1" s="237"/>
      <c r="I1" s="237"/>
      <c r="J1" s="237"/>
      <c r="K1" s="237"/>
      <c r="L1" s="237"/>
      <c r="M1" s="237"/>
      <c r="N1" s="237"/>
      <c r="O1" s="237"/>
      <c r="P1" s="237"/>
      <c r="Q1" s="237"/>
      <c r="R1" s="237"/>
      <c r="S1" s="237"/>
      <c r="T1" s="22" t="s">
        <v>148</v>
      </c>
      <c r="U1" s="22" t="s">
        <v>155</v>
      </c>
    </row>
    <row r="2" spans="2:30" ht="19.95" customHeight="1" x14ac:dyDescent="0.3">
      <c r="E2" s="236"/>
      <c r="F2" s="238" t="s">
        <v>154</v>
      </c>
      <c r="G2" s="238"/>
      <c r="H2" s="238"/>
      <c r="I2" s="238"/>
      <c r="J2" s="238"/>
      <c r="K2" s="238"/>
      <c r="L2" s="238"/>
      <c r="M2" s="238"/>
      <c r="N2" s="238"/>
      <c r="O2" s="238"/>
      <c r="P2" s="238"/>
      <c r="Q2" s="238"/>
      <c r="R2" s="238"/>
      <c r="S2" s="238"/>
      <c r="T2" s="23" t="s">
        <v>149</v>
      </c>
      <c r="U2" s="24">
        <v>1</v>
      </c>
    </row>
    <row r="3" spans="2:30" ht="19.95" customHeight="1" x14ac:dyDescent="0.3">
      <c r="E3" s="236"/>
      <c r="F3" s="238"/>
      <c r="G3" s="238"/>
      <c r="H3" s="238"/>
      <c r="I3" s="238"/>
      <c r="J3" s="238"/>
      <c r="K3" s="238"/>
      <c r="L3" s="238"/>
      <c r="M3" s="238"/>
      <c r="N3" s="238"/>
      <c r="O3" s="238"/>
      <c r="P3" s="238"/>
      <c r="Q3" s="238"/>
      <c r="R3" s="238"/>
      <c r="S3" s="238"/>
      <c r="T3" s="23" t="s">
        <v>150</v>
      </c>
      <c r="U3" s="25">
        <v>44834</v>
      </c>
    </row>
    <row r="4" spans="2:30" ht="19.95" customHeight="1" x14ac:dyDescent="0.3">
      <c r="E4" s="236"/>
      <c r="F4" s="238"/>
      <c r="G4" s="238"/>
      <c r="H4" s="238"/>
      <c r="I4" s="238"/>
      <c r="J4" s="238"/>
      <c r="K4" s="238"/>
      <c r="L4" s="238"/>
      <c r="M4" s="238"/>
      <c r="N4" s="238"/>
      <c r="O4" s="238"/>
      <c r="P4" s="238"/>
      <c r="Q4" s="238"/>
      <c r="R4" s="238"/>
      <c r="S4" s="238"/>
      <c r="T4" s="23" t="s">
        <v>151</v>
      </c>
      <c r="U4" s="26" t="s">
        <v>152</v>
      </c>
    </row>
    <row r="6" spans="2:30" ht="14.4" x14ac:dyDescent="0.3">
      <c r="B6" s="226" t="s">
        <v>0</v>
      </c>
      <c r="C6" s="226" t="s">
        <v>1</v>
      </c>
      <c r="D6" s="226" t="s">
        <v>2</v>
      </c>
      <c r="E6" s="226" t="s">
        <v>3</v>
      </c>
      <c r="F6" s="226" t="s">
        <v>4</v>
      </c>
      <c r="G6" s="226" t="s">
        <v>5</v>
      </c>
      <c r="H6" s="226" t="s">
        <v>6</v>
      </c>
      <c r="I6" s="232" t="s">
        <v>7</v>
      </c>
      <c r="J6" s="232"/>
      <c r="K6" s="233"/>
      <c r="L6" s="233"/>
      <c r="M6" s="233"/>
      <c r="N6" s="233"/>
      <c r="O6" s="233"/>
      <c r="P6" s="38"/>
      <c r="Q6" s="234" t="s">
        <v>8</v>
      </c>
      <c r="R6" s="235"/>
      <c r="S6" s="235"/>
      <c r="T6" s="235"/>
      <c r="U6" s="235"/>
      <c r="V6" s="235"/>
      <c r="W6" s="235"/>
      <c r="X6" s="235"/>
      <c r="Y6" s="235"/>
      <c r="Z6" s="235"/>
      <c r="AA6" s="235"/>
      <c r="AB6" s="232"/>
      <c r="AC6" s="226" t="s">
        <v>9</v>
      </c>
      <c r="AD6" s="226" t="s">
        <v>10</v>
      </c>
    </row>
    <row r="7" spans="2:30" x14ac:dyDescent="0.3">
      <c r="B7" s="226"/>
      <c r="C7" s="226"/>
      <c r="D7" s="226"/>
      <c r="E7" s="226"/>
      <c r="F7" s="226"/>
      <c r="G7" s="226"/>
      <c r="H7" s="226"/>
      <c r="I7" s="227">
        <v>2020</v>
      </c>
      <c r="J7" s="228"/>
      <c r="K7" s="227">
        <v>2021</v>
      </c>
      <c r="L7" s="228"/>
      <c r="M7" s="229">
        <v>2022</v>
      </c>
      <c r="N7" s="230"/>
      <c r="O7" s="226">
        <v>2023</v>
      </c>
      <c r="P7" s="226"/>
      <c r="Q7" s="229" t="s">
        <v>43</v>
      </c>
      <c r="R7" s="231"/>
      <c r="S7" s="230"/>
      <c r="T7" s="226">
        <v>2020</v>
      </c>
      <c r="U7" s="226"/>
      <c r="V7" s="226">
        <v>2021</v>
      </c>
      <c r="W7" s="226"/>
      <c r="X7" s="226">
        <v>2022</v>
      </c>
      <c r="Y7" s="226"/>
      <c r="Z7" s="215"/>
      <c r="AA7" s="226">
        <v>2023</v>
      </c>
      <c r="AB7" s="226"/>
      <c r="AC7" s="226"/>
      <c r="AD7" s="226"/>
    </row>
    <row r="8" spans="2:30" x14ac:dyDescent="0.3">
      <c r="B8" s="226"/>
      <c r="C8" s="226"/>
      <c r="D8" s="226"/>
      <c r="E8" s="226"/>
      <c r="F8" s="226"/>
      <c r="G8" s="226"/>
      <c r="H8" s="226"/>
      <c r="I8" s="36" t="s">
        <v>44</v>
      </c>
      <c r="J8" s="36" t="s">
        <v>45</v>
      </c>
      <c r="K8" s="36" t="s">
        <v>44</v>
      </c>
      <c r="L8" s="36" t="s">
        <v>45</v>
      </c>
      <c r="M8" s="36" t="s">
        <v>44</v>
      </c>
      <c r="N8" s="36" t="s">
        <v>45</v>
      </c>
      <c r="O8" s="36" t="s">
        <v>44</v>
      </c>
      <c r="P8" s="36" t="s">
        <v>45</v>
      </c>
      <c r="Q8" s="8" t="s">
        <v>11</v>
      </c>
      <c r="R8" s="11" t="s">
        <v>12</v>
      </c>
      <c r="S8" s="11" t="s">
        <v>13</v>
      </c>
      <c r="T8" s="36" t="s">
        <v>44</v>
      </c>
      <c r="U8" s="36" t="s">
        <v>45</v>
      </c>
      <c r="V8" s="36" t="s">
        <v>44</v>
      </c>
      <c r="W8" s="36" t="s">
        <v>45</v>
      </c>
      <c r="X8" s="36" t="s">
        <v>44</v>
      </c>
      <c r="Y8" s="36" t="s">
        <v>45</v>
      </c>
      <c r="Z8" s="215"/>
      <c r="AA8" s="36" t="s">
        <v>44</v>
      </c>
      <c r="AB8" s="36" t="s">
        <v>45</v>
      </c>
      <c r="AC8" s="226"/>
      <c r="AD8" s="226"/>
    </row>
    <row r="9" spans="2:30" ht="115.2" x14ac:dyDescent="0.3">
      <c r="B9" s="6">
        <v>1</v>
      </c>
      <c r="C9" s="4" t="s">
        <v>14</v>
      </c>
      <c r="D9" s="4" t="s">
        <v>350</v>
      </c>
      <c r="E9" s="4" t="s">
        <v>351</v>
      </c>
      <c r="F9" s="4" t="s">
        <v>352</v>
      </c>
      <c r="G9" s="6" t="s">
        <v>15</v>
      </c>
      <c r="H9" s="206" t="s">
        <v>353</v>
      </c>
      <c r="I9" s="50">
        <v>1</v>
      </c>
      <c r="J9" s="50"/>
      <c r="K9" s="50">
        <v>1</v>
      </c>
      <c r="L9" s="50"/>
      <c r="M9" s="50">
        <v>1</v>
      </c>
      <c r="N9" s="50">
        <v>1</v>
      </c>
      <c r="O9" s="50">
        <v>1</v>
      </c>
      <c r="P9" s="50"/>
      <c r="Q9" s="6"/>
      <c r="R9" s="6" t="s">
        <v>16</v>
      </c>
      <c r="S9" s="6"/>
      <c r="T9" s="12">
        <f>+'[2]PLAN DE ACCION'!P8</f>
        <v>0</v>
      </c>
      <c r="U9" s="9"/>
      <c r="V9" s="12">
        <f>+'[2]PLAN DE ACCION'!Q8</f>
        <v>0</v>
      </c>
      <c r="W9" s="9"/>
      <c r="X9" s="12">
        <f>+'[2]PLAN DE ACCION'!R8</f>
        <v>0</v>
      </c>
      <c r="Y9" s="9"/>
      <c r="Z9" s="216"/>
      <c r="AA9" s="12">
        <f>+'[2]PLAN DE ACCION'!S8</f>
        <v>0</v>
      </c>
      <c r="AB9" s="9"/>
      <c r="AC9" s="17" t="s">
        <v>354</v>
      </c>
      <c r="AD9" s="207" t="s">
        <v>355</v>
      </c>
    </row>
    <row r="10" spans="2:30" ht="393" customHeight="1" x14ac:dyDescent="0.3">
      <c r="B10" s="1">
        <v>2</v>
      </c>
      <c r="C10" s="3" t="s">
        <v>14</v>
      </c>
      <c r="D10" s="5" t="s">
        <v>356</v>
      </c>
      <c r="E10" s="208" t="s">
        <v>357</v>
      </c>
      <c r="F10" s="3" t="s">
        <v>358</v>
      </c>
      <c r="G10" s="1" t="s">
        <v>15</v>
      </c>
      <c r="H10" s="4" t="s">
        <v>359</v>
      </c>
      <c r="I10" s="209">
        <v>1</v>
      </c>
      <c r="J10" s="9"/>
      <c r="K10" s="210">
        <v>1</v>
      </c>
      <c r="L10" s="9"/>
      <c r="M10" s="209">
        <v>1</v>
      </c>
      <c r="N10" s="209">
        <v>1</v>
      </c>
      <c r="O10" s="209">
        <v>1</v>
      </c>
      <c r="P10" s="9"/>
      <c r="Q10" s="2"/>
      <c r="R10" s="2"/>
      <c r="S10" s="1" t="s">
        <v>16</v>
      </c>
      <c r="T10" s="12">
        <f>+'[2]PLAN DE ACCION'!P9</f>
        <v>0</v>
      </c>
      <c r="U10" s="9"/>
      <c r="V10" s="12">
        <f>+'[2]PLAN DE ACCION'!Q9</f>
        <v>671000000</v>
      </c>
      <c r="W10" s="9"/>
      <c r="X10" s="12">
        <f>+'[2]PLAN DE ACCION'!R9</f>
        <v>704000000</v>
      </c>
      <c r="Y10" s="12">
        <v>1034857725</v>
      </c>
      <c r="Z10" s="205">
        <f t="shared" ref="Z10:Z12" si="0">Y10/X10</f>
        <v>1.4699683593749999</v>
      </c>
      <c r="AA10" s="12">
        <f>+'[2]PLAN DE ACCION'!S9</f>
        <v>739200000</v>
      </c>
      <c r="AB10" s="9"/>
      <c r="AC10" s="13" t="s">
        <v>354</v>
      </c>
      <c r="AD10" s="42" t="s">
        <v>360</v>
      </c>
    </row>
    <row r="11" spans="2:30" ht="102.6" x14ac:dyDescent="0.3">
      <c r="B11" s="1">
        <v>3</v>
      </c>
      <c r="C11" s="3" t="s">
        <v>14</v>
      </c>
      <c r="D11" s="5" t="s">
        <v>361</v>
      </c>
      <c r="E11" s="208" t="s">
        <v>362</v>
      </c>
      <c r="F11" s="3" t="s">
        <v>363</v>
      </c>
      <c r="G11" s="1" t="s">
        <v>15</v>
      </c>
      <c r="H11" s="4" t="s">
        <v>364</v>
      </c>
      <c r="I11" s="50">
        <v>0</v>
      </c>
      <c r="J11" s="109"/>
      <c r="K11" s="50">
        <v>3</v>
      </c>
      <c r="L11" s="109"/>
      <c r="M11" s="50">
        <v>3</v>
      </c>
      <c r="N11" s="109">
        <v>3</v>
      </c>
      <c r="O11" s="50">
        <v>3</v>
      </c>
      <c r="P11" s="9"/>
      <c r="Q11" s="2"/>
      <c r="R11" s="2"/>
      <c r="S11" s="1" t="s">
        <v>16</v>
      </c>
      <c r="T11" s="12">
        <f>+'[2]PLAN DE ACCION'!P10</f>
        <v>0</v>
      </c>
      <c r="U11" s="9"/>
      <c r="V11" s="12">
        <f>+'[2]PLAN DE ACCION'!Q10</f>
        <v>135000000</v>
      </c>
      <c r="W11" s="9"/>
      <c r="X11" s="12">
        <f>+'[2]PLAN DE ACCION'!R10</f>
        <v>141750000</v>
      </c>
      <c r="Y11" s="12">
        <v>233520000</v>
      </c>
      <c r="Z11" s="205">
        <f t="shared" si="0"/>
        <v>1.6474074074074074</v>
      </c>
      <c r="AA11" s="12">
        <f>+'[2]PLAN DE ACCION'!S10</f>
        <v>148837500</v>
      </c>
      <c r="AB11" s="9"/>
      <c r="AC11" s="13" t="s">
        <v>354</v>
      </c>
      <c r="AD11" s="46" t="s">
        <v>365</v>
      </c>
    </row>
    <row r="12" spans="2:30" ht="43.2" x14ac:dyDescent="0.3">
      <c r="B12" s="1">
        <v>4</v>
      </c>
      <c r="C12" s="3" t="s">
        <v>14</v>
      </c>
      <c r="D12" s="5" t="s">
        <v>361</v>
      </c>
      <c r="E12" s="5" t="s">
        <v>366</v>
      </c>
      <c r="F12" s="3" t="s">
        <v>367</v>
      </c>
      <c r="G12" s="50" t="s">
        <v>62</v>
      </c>
      <c r="H12" s="4" t="s">
        <v>368</v>
      </c>
      <c r="I12" s="209">
        <v>0.2</v>
      </c>
      <c r="J12" s="9"/>
      <c r="K12" s="209">
        <v>0.3</v>
      </c>
      <c r="L12" s="9"/>
      <c r="M12" s="209">
        <v>0.3</v>
      </c>
      <c r="N12" s="113">
        <v>0.55000000000000004</v>
      </c>
      <c r="O12" s="210">
        <f>753820170/378270503925</f>
        <v>1.9928071635991491E-3</v>
      </c>
      <c r="P12" s="9"/>
      <c r="Q12" s="9"/>
      <c r="R12" s="9"/>
      <c r="S12" s="50" t="s">
        <v>16</v>
      </c>
      <c r="T12" s="12">
        <f>+'[2]PLAN DE ACCION'!P11</f>
        <v>0</v>
      </c>
      <c r="U12" s="9"/>
      <c r="V12" s="12">
        <f>+'[2]PLAN DE ACCION'!Q11</f>
        <v>50000000</v>
      </c>
      <c r="W12" s="9"/>
      <c r="X12" s="12">
        <f>+'[2]PLAN DE ACCION'!R11</f>
        <v>52500000</v>
      </c>
      <c r="Y12" s="211">
        <v>753820170</v>
      </c>
      <c r="Z12" s="205">
        <f t="shared" si="0"/>
        <v>14.358479428571428</v>
      </c>
      <c r="AA12" s="12">
        <f>+'[2]PLAN DE ACCION'!S11</f>
        <v>55125000</v>
      </c>
      <c r="AB12" s="9"/>
      <c r="AC12" s="13" t="s">
        <v>354</v>
      </c>
      <c r="AD12" s="46" t="s">
        <v>369</v>
      </c>
    </row>
    <row r="13" spans="2:30" ht="68.400000000000006" x14ac:dyDescent="0.3">
      <c r="B13" s="1">
        <v>5</v>
      </c>
      <c r="C13" s="39" t="s">
        <v>370</v>
      </c>
      <c r="D13" s="39" t="s">
        <v>371</v>
      </c>
      <c r="E13" s="39" t="s">
        <v>372</v>
      </c>
      <c r="F13" s="39" t="s">
        <v>373</v>
      </c>
      <c r="G13" s="1" t="s">
        <v>15</v>
      </c>
      <c r="H13" s="39" t="s">
        <v>374</v>
      </c>
      <c r="I13" s="50">
        <v>0</v>
      </c>
      <c r="J13" s="9"/>
      <c r="K13" s="50">
        <v>1</v>
      </c>
      <c r="L13" s="9"/>
      <c r="M13" s="50">
        <v>1</v>
      </c>
      <c r="N13" s="9"/>
      <c r="O13" s="50"/>
      <c r="P13" s="9"/>
      <c r="Q13" s="1"/>
      <c r="R13" s="1" t="s">
        <v>16</v>
      </c>
      <c r="S13" s="1"/>
      <c r="T13" s="12">
        <f>+'[2]PLAN DE ACCION'!P12</f>
        <v>0</v>
      </c>
      <c r="U13" s="9"/>
      <c r="V13" s="12">
        <f>+'[2]PLAN DE ACCION'!Q12</f>
        <v>0</v>
      </c>
      <c r="W13" s="9"/>
      <c r="X13" s="12">
        <f>+'[2]PLAN DE ACCION'!R12</f>
        <v>0</v>
      </c>
      <c r="Y13" s="9"/>
      <c r="Z13" s="205"/>
      <c r="AA13" s="12">
        <f>+'[2]PLAN DE ACCION'!S12</f>
        <v>0</v>
      </c>
      <c r="AB13" s="9"/>
      <c r="AC13" s="18" t="s">
        <v>81</v>
      </c>
      <c r="AD13" s="9" t="s">
        <v>375</v>
      </c>
    </row>
    <row r="16" spans="2:30" x14ac:dyDescent="0.3">
      <c r="B16" s="212" t="s">
        <v>376</v>
      </c>
      <c r="C16" s="213"/>
    </row>
    <row r="17" spans="2:3" x14ac:dyDescent="0.3">
      <c r="B17" s="212"/>
      <c r="C17" s="213"/>
    </row>
    <row r="18" spans="2:3" x14ac:dyDescent="0.3">
      <c r="B18" s="212"/>
      <c r="C18" s="213"/>
    </row>
    <row r="19" spans="2:3" x14ac:dyDescent="0.3">
      <c r="B19" s="212"/>
      <c r="C19" s="213"/>
    </row>
    <row r="20" spans="2:3" x14ac:dyDescent="0.3">
      <c r="B20" s="214"/>
      <c r="C20" s="213"/>
    </row>
    <row r="21" spans="2:3" x14ac:dyDescent="0.3">
      <c r="B21" s="212" t="s">
        <v>377</v>
      </c>
      <c r="C21" s="213"/>
    </row>
    <row r="22" spans="2:3" x14ac:dyDescent="0.3">
      <c r="B22" s="212" t="s">
        <v>378</v>
      </c>
      <c r="C22" s="213"/>
    </row>
    <row r="23" spans="2:3" x14ac:dyDescent="0.3">
      <c r="B23" s="212"/>
      <c r="C23" s="213"/>
    </row>
    <row r="24" spans="2:3" x14ac:dyDescent="0.3">
      <c r="B24" s="212"/>
      <c r="C24" s="213"/>
    </row>
    <row r="25" spans="2:3" x14ac:dyDescent="0.3">
      <c r="B25" s="214"/>
      <c r="C25" s="213"/>
    </row>
    <row r="26" spans="2:3" x14ac:dyDescent="0.3">
      <c r="B26" s="212" t="s">
        <v>379</v>
      </c>
      <c r="C26" s="213"/>
    </row>
    <row r="27" spans="2:3" x14ac:dyDescent="0.3">
      <c r="B27" s="212" t="s">
        <v>380</v>
      </c>
      <c r="C27" s="213"/>
    </row>
  </sheetData>
  <mergeCells count="23">
    <mergeCell ref="E1:E4"/>
    <mergeCell ref="F1:S1"/>
    <mergeCell ref="F2:S4"/>
    <mergeCell ref="B6:B8"/>
    <mergeCell ref="C6:C8"/>
    <mergeCell ref="D6:D8"/>
    <mergeCell ref="E6:E8"/>
    <mergeCell ref="F6:F8"/>
    <mergeCell ref="G6:G8"/>
    <mergeCell ref="H6:H8"/>
    <mergeCell ref="AC6:AC8"/>
    <mergeCell ref="AD6:AD8"/>
    <mergeCell ref="I7:J7"/>
    <mergeCell ref="K7:L7"/>
    <mergeCell ref="M7:N7"/>
    <mergeCell ref="O7:P7"/>
    <mergeCell ref="Q7:S7"/>
    <mergeCell ref="T7:U7"/>
    <mergeCell ref="V7:W7"/>
    <mergeCell ref="X7:Y7"/>
    <mergeCell ref="AA7:AB7"/>
    <mergeCell ref="I6:O6"/>
    <mergeCell ref="Q6:AB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4"/>
  <sheetViews>
    <sheetView topLeftCell="S1" workbookViewId="0">
      <selection activeCell="AB19" sqref="AB19"/>
    </sheetView>
  </sheetViews>
  <sheetFormatPr baseColWidth="10" defaultRowHeight="14.4" x14ac:dyDescent="0.3"/>
  <cols>
    <col min="1" max="1" width="1.88671875" customWidth="1"/>
    <col min="2" max="2" width="5.88671875" customWidth="1"/>
    <col min="3" max="3" width="28.88671875" customWidth="1"/>
    <col min="4" max="4" width="21" customWidth="1"/>
    <col min="5" max="5" width="20.10937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8" width="14" customWidth="1"/>
    <col min="29" max="29" width="27.88671875" customWidth="1"/>
    <col min="30" max="30" width="28.44140625" customWidth="1"/>
  </cols>
  <sheetData>
    <row r="1" spans="2:30" ht="15.6" x14ac:dyDescent="0.3">
      <c r="E1" s="236"/>
      <c r="F1" s="237" t="s">
        <v>153</v>
      </c>
      <c r="G1" s="237"/>
      <c r="H1" s="237"/>
      <c r="I1" s="237"/>
      <c r="J1" s="237"/>
      <c r="K1" s="237"/>
      <c r="L1" s="237"/>
      <c r="M1" s="237"/>
      <c r="N1" s="237"/>
      <c r="O1" s="237"/>
      <c r="P1" s="237"/>
      <c r="Q1" s="237"/>
      <c r="R1" s="237"/>
      <c r="S1" s="237"/>
      <c r="T1" s="22" t="s">
        <v>148</v>
      </c>
      <c r="U1" s="22" t="s">
        <v>155</v>
      </c>
    </row>
    <row r="2" spans="2:30" x14ac:dyDescent="0.3">
      <c r="E2" s="236"/>
      <c r="F2" s="238" t="s">
        <v>154</v>
      </c>
      <c r="G2" s="238"/>
      <c r="H2" s="238"/>
      <c r="I2" s="238"/>
      <c r="J2" s="238"/>
      <c r="K2" s="238"/>
      <c r="L2" s="238"/>
      <c r="M2" s="238"/>
      <c r="N2" s="238"/>
      <c r="O2" s="238"/>
      <c r="P2" s="238"/>
      <c r="Q2" s="238"/>
      <c r="R2" s="238"/>
      <c r="S2" s="238"/>
      <c r="T2" s="23" t="s">
        <v>149</v>
      </c>
      <c r="U2" s="24">
        <v>1</v>
      </c>
    </row>
    <row r="3" spans="2:30" x14ac:dyDescent="0.3">
      <c r="E3" s="236"/>
      <c r="F3" s="238"/>
      <c r="G3" s="238"/>
      <c r="H3" s="238"/>
      <c r="I3" s="238"/>
      <c r="J3" s="238"/>
      <c r="K3" s="238"/>
      <c r="L3" s="238"/>
      <c r="M3" s="238"/>
      <c r="N3" s="238"/>
      <c r="O3" s="238"/>
      <c r="P3" s="238"/>
      <c r="Q3" s="238"/>
      <c r="R3" s="238"/>
      <c r="S3" s="238"/>
      <c r="T3" s="23" t="s">
        <v>150</v>
      </c>
      <c r="U3" s="25">
        <v>44651</v>
      </c>
    </row>
    <row r="4" spans="2:30" x14ac:dyDescent="0.3">
      <c r="E4" s="236"/>
      <c r="F4" s="238"/>
      <c r="G4" s="238"/>
      <c r="H4" s="238"/>
      <c r="I4" s="238"/>
      <c r="J4" s="238"/>
      <c r="K4" s="238"/>
      <c r="L4" s="238"/>
      <c r="M4" s="238"/>
      <c r="N4" s="238"/>
      <c r="O4" s="238"/>
      <c r="P4" s="238"/>
      <c r="Q4" s="238"/>
      <c r="R4" s="238"/>
      <c r="S4" s="238"/>
      <c r="T4" s="23" t="s">
        <v>151</v>
      </c>
      <c r="U4" s="26" t="s">
        <v>152</v>
      </c>
    </row>
    <row r="6" spans="2:30" x14ac:dyDescent="0.3">
      <c r="B6" s="226" t="s">
        <v>0</v>
      </c>
      <c r="C6" s="226" t="s">
        <v>1</v>
      </c>
      <c r="D6" s="226" t="s">
        <v>2</v>
      </c>
      <c r="E6" s="226" t="s">
        <v>3</v>
      </c>
      <c r="F6" s="226" t="s">
        <v>4</v>
      </c>
      <c r="G6" s="226" t="s">
        <v>5</v>
      </c>
      <c r="H6" s="226" t="s">
        <v>6</v>
      </c>
      <c r="I6" s="232" t="s">
        <v>7</v>
      </c>
      <c r="J6" s="232"/>
      <c r="K6" s="233"/>
      <c r="L6" s="233"/>
      <c r="M6" s="233"/>
      <c r="N6" s="233"/>
      <c r="O6" s="233"/>
      <c r="P6" s="38"/>
      <c r="Q6" s="234" t="s">
        <v>8</v>
      </c>
      <c r="R6" s="235"/>
      <c r="S6" s="235"/>
      <c r="T6" s="235"/>
      <c r="U6" s="235"/>
      <c r="V6" s="235"/>
      <c r="W6" s="235"/>
      <c r="X6" s="235"/>
      <c r="Y6" s="235"/>
      <c r="Z6" s="235"/>
      <c r="AA6" s="235"/>
      <c r="AB6" s="232"/>
      <c r="AC6" s="226" t="s">
        <v>9</v>
      </c>
      <c r="AD6" s="226" t="s">
        <v>10</v>
      </c>
    </row>
    <row r="7" spans="2:30" x14ac:dyDescent="0.3">
      <c r="B7" s="226"/>
      <c r="C7" s="226"/>
      <c r="D7" s="226"/>
      <c r="E7" s="226"/>
      <c r="F7" s="226"/>
      <c r="G7" s="226"/>
      <c r="H7" s="226"/>
      <c r="I7" s="227">
        <v>2020</v>
      </c>
      <c r="J7" s="228"/>
      <c r="K7" s="227">
        <v>2021</v>
      </c>
      <c r="L7" s="228"/>
      <c r="M7" s="229">
        <v>2022</v>
      </c>
      <c r="N7" s="230"/>
      <c r="O7" s="226">
        <v>2023</v>
      </c>
      <c r="P7" s="226"/>
      <c r="Q7" s="229" t="s">
        <v>43</v>
      </c>
      <c r="R7" s="231"/>
      <c r="S7" s="230"/>
      <c r="T7" s="226">
        <v>2020</v>
      </c>
      <c r="U7" s="226"/>
      <c r="V7" s="226">
        <v>2021</v>
      </c>
      <c r="W7" s="226"/>
      <c r="X7" s="226">
        <v>2022</v>
      </c>
      <c r="Y7" s="226"/>
      <c r="Z7" s="36"/>
      <c r="AA7" s="226">
        <v>2023</v>
      </c>
      <c r="AB7" s="226"/>
      <c r="AC7" s="226"/>
      <c r="AD7" s="226"/>
    </row>
    <row r="8" spans="2:30" x14ac:dyDescent="0.3">
      <c r="B8" s="226"/>
      <c r="C8" s="226"/>
      <c r="D8" s="226"/>
      <c r="E8" s="226"/>
      <c r="F8" s="226"/>
      <c r="G8" s="226"/>
      <c r="H8" s="226"/>
      <c r="I8" s="36" t="s">
        <v>44</v>
      </c>
      <c r="J8" s="36" t="s">
        <v>45</v>
      </c>
      <c r="K8" s="36" t="s">
        <v>44</v>
      </c>
      <c r="L8" s="36" t="s">
        <v>45</v>
      </c>
      <c r="M8" s="36" t="s">
        <v>44</v>
      </c>
      <c r="N8" s="36" t="s">
        <v>45</v>
      </c>
      <c r="O8" s="36" t="s">
        <v>44</v>
      </c>
      <c r="P8" s="36" t="s">
        <v>45</v>
      </c>
      <c r="Q8" s="8" t="s">
        <v>11</v>
      </c>
      <c r="R8" s="11" t="s">
        <v>12</v>
      </c>
      <c r="S8" s="11" t="s">
        <v>13</v>
      </c>
      <c r="T8" s="36" t="s">
        <v>44</v>
      </c>
      <c r="U8" s="36" t="s">
        <v>45</v>
      </c>
      <c r="V8" s="36" t="s">
        <v>44</v>
      </c>
      <c r="W8" s="36" t="s">
        <v>45</v>
      </c>
      <c r="X8" s="36" t="s">
        <v>44</v>
      </c>
      <c r="Y8" s="36" t="s">
        <v>45</v>
      </c>
      <c r="Z8" s="36"/>
      <c r="AA8" s="36" t="s">
        <v>44</v>
      </c>
      <c r="AB8" s="36" t="s">
        <v>45</v>
      </c>
      <c r="AC8" s="226"/>
      <c r="AD8" s="226"/>
    </row>
    <row r="9" spans="2:30" ht="91.2" x14ac:dyDescent="0.3">
      <c r="B9" s="1">
        <v>1</v>
      </c>
      <c r="C9" s="3" t="s">
        <v>14</v>
      </c>
      <c r="D9" s="3" t="s">
        <v>344</v>
      </c>
      <c r="E9" s="3" t="s">
        <v>345</v>
      </c>
      <c r="F9" s="3" t="s">
        <v>346</v>
      </c>
      <c r="G9" s="1" t="s">
        <v>15</v>
      </c>
      <c r="H9" s="3" t="s">
        <v>347</v>
      </c>
      <c r="I9" s="50">
        <f>+'[3]PLAN DE ACCION'!I8</f>
        <v>30</v>
      </c>
      <c r="J9" s="50"/>
      <c r="K9" s="50">
        <f>+'[3]PLAN DE ACCION'!J8</f>
        <v>30</v>
      </c>
      <c r="L9" s="50"/>
      <c r="M9" s="50">
        <f>+'[3]PLAN DE ACCION'!K8</f>
        <v>30</v>
      </c>
      <c r="N9" s="50">
        <v>30</v>
      </c>
      <c r="O9" s="50">
        <f>+'[3]PLAN DE ACCION'!L8</f>
        <v>30</v>
      </c>
      <c r="P9" s="9"/>
      <c r="Q9" s="9"/>
      <c r="R9" s="9"/>
      <c r="S9" s="50" t="s">
        <v>16</v>
      </c>
      <c r="T9" s="12">
        <f>+'[3]PLAN DE ACCION'!P8</f>
        <v>195850000</v>
      </c>
      <c r="U9" s="12"/>
      <c r="V9" s="12">
        <f>+'[3]PLAN DE ACCION'!Q8</f>
        <v>226000000</v>
      </c>
      <c r="W9" s="12"/>
      <c r="X9" s="12">
        <f>+'[3]PLAN DE ACCION'!R8</f>
        <v>254663620</v>
      </c>
      <c r="Y9" s="12">
        <v>228942166</v>
      </c>
      <c r="Z9" s="205">
        <f>Y9/X9</f>
        <v>0.89899831785945716</v>
      </c>
      <c r="AA9" s="12">
        <f>+'[3]PLAN DE ACCION'!S8</f>
        <v>407382303</v>
      </c>
      <c r="AB9" s="9"/>
      <c r="AC9" s="203" t="s">
        <v>348</v>
      </c>
      <c r="AD9" s="46" t="s">
        <v>349</v>
      </c>
    </row>
    <row r="18" spans="28:28" ht="25.8" x14ac:dyDescent="0.3">
      <c r="AB18" s="204"/>
    </row>
    <row r="74" spans="30:30" x14ac:dyDescent="0.3">
      <c r="AD74">
        <v>0</v>
      </c>
    </row>
  </sheetData>
  <mergeCells count="23">
    <mergeCell ref="E1:E4"/>
    <mergeCell ref="F1:S1"/>
    <mergeCell ref="F2:S4"/>
    <mergeCell ref="B6:B8"/>
    <mergeCell ref="C6:C8"/>
    <mergeCell ref="D6:D8"/>
    <mergeCell ref="E6:E8"/>
    <mergeCell ref="F6:F8"/>
    <mergeCell ref="G6:G8"/>
    <mergeCell ref="H6:H8"/>
    <mergeCell ref="AC6:AC8"/>
    <mergeCell ref="AD6:AD8"/>
    <mergeCell ref="I7:J7"/>
    <mergeCell ref="K7:L7"/>
    <mergeCell ref="M7:N7"/>
    <mergeCell ref="O7:P7"/>
    <mergeCell ref="Q7:S7"/>
    <mergeCell ref="T7:U7"/>
    <mergeCell ref="V7:W7"/>
    <mergeCell ref="X7:Y7"/>
    <mergeCell ref="AA7:AB7"/>
    <mergeCell ref="I6:O6"/>
    <mergeCell ref="Q6:AB6"/>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1"/>
  <sheetViews>
    <sheetView topLeftCell="I7" zoomScale="80" zoomScaleNormal="80" workbookViewId="0">
      <selection activeCell="AC9" sqref="AC9:AC11"/>
    </sheetView>
  </sheetViews>
  <sheetFormatPr baseColWidth="10" defaultRowHeight="14.4" x14ac:dyDescent="0.3"/>
  <cols>
    <col min="1" max="1" width="1.88671875" style="180" customWidth="1"/>
    <col min="2" max="2" width="5.88671875" style="180" customWidth="1"/>
    <col min="3" max="3" width="28.88671875" style="180" customWidth="1"/>
    <col min="4" max="4" width="21" style="180" customWidth="1"/>
    <col min="5" max="5" width="26.6640625" style="180" customWidth="1"/>
    <col min="6" max="6" width="14.5546875" style="180" customWidth="1"/>
    <col min="7" max="7" width="13.88671875" style="180" bestFit="1" customWidth="1"/>
    <col min="8" max="8" width="16.109375" style="180" customWidth="1"/>
    <col min="9" max="9" width="8.6640625" style="180" customWidth="1"/>
    <col min="10" max="10" width="9.88671875" style="180" customWidth="1"/>
    <col min="11" max="11" width="8.33203125" style="180" customWidth="1"/>
    <col min="12" max="12" width="10.109375" style="180" customWidth="1"/>
    <col min="13" max="13" width="8.109375" style="180" customWidth="1"/>
    <col min="14" max="15" width="9.44140625" style="180" customWidth="1"/>
    <col min="16" max="16" width="7.44140625" style="180" customWidth="1"/>
    <col min="17" max="17" width="9.6640625" style="180" customWidth="1"/>
    <col min="18" max="18" width="19.44140625" style="180" customWidth="1"/>
    <col min="19" max="19" width="18.88671875" style="180" bestFit="1" customWidth="1"/>
    <col min="20" max="20" width="11.6640625" style="180" bestFit="1" customWidth="1"/>
    <col min="21" max="26" width="14" style="180" customWidth="1"/>
    <col min="27" max="27" width="9.44140625" style="180" customWidth="1"/>
    <col min="28" max="29" width="14" style="180" customWidth="1"/>
    <col min="30" max="30" width="41.6640625" style="180" customWidth="1"/>
    <col min="31" max="31" width="192.6640625" style="180" customWidth="1"/>
    <col min="32" max="16384" width="11.5546875" style="180"/>
  </cols>
  <sheetData>
    <row r="1" spans="2:31" ht="19.95" customHeight="1" x14ac:dyDescent="0.3">
      <c r="E1" s="253"/>
      <c r="F1" s="254" t="s">
        <v>153</v>
      </c>
      <c r="G1" s="254"/>
      <c r="H1" s="254"/>
      <c r="I1" s="254"/>
      <c r="J1" s="254"/>
      <c r="K1" s="254"/>
      <c r="L1" s="254"/>
      <c r="M1" s="254"/>
      <c r="N1" s="254"/>
      <c r="O1" s="254"/>
      <c r="P1" s="254"/>
      <c r="Q1" s="254"/>
      <c r="R1" s="254"/>
      <c r="S1" s="254"/>
      <c r="T1" s="254"/>
      <c r="U1" s="181" t="s">
        <v>148</v>
      </c>
      <c r="V1" s="181" t="s">
        <v>155</v>
      </c>
    </row>
    <row r="2" spans="2:31" ht="19.95" customHeight="1" x14ac:dyDescent="0.3">
      <c r="E2" s="253"/>
      <c r="F2" s="255" t="s">
        <v>154</v>
      </c>
      <c r="G2" s="255"/>
      <c r="H2" s="255"/>
      <c r="I2" s="255"/>
      <c r="J2" s="255"/>
      <c r="K2" s="255"/>
      <c r="L2" s="255"/>
      <c r="M2" s="255"/>
      <c r="N2" s="255"/>
      <c r="O2" s="255"/>
      <c r="P2" s="255"/>
      <c r="Q2" s="255"/>
      <c r="R2" s="255"/>
      <c r="S2" s="255"/>
      <c r="T2" s="255"/>
      <c r="U2" s="182" t="s">
        <v>149</v>
      </c>
      <c r="V2" s="183">
        <v>1</v>
      </c>
    </row>
    <row r="3" spans="2:31" ht="19.95" customHeight="1" x14ac:dyDescent="0.3">
      <c r="E3" s="253"/>
      <c r="F3" s="255"/>
      <c r="G3" s="255"/>
      <c r="H3" s="255"/>
      <c r="I3" s="255"/>
      <c r="J3" s="255"/>
      <c r="K3" s="255"/>
      <c r="L3" s="255"/>
      <c r="M3" s="255"/>
      <c r="N3" s="255"/>
      <c r="O3" s="255"/>
      <c r="P3" s="255"/>
      <c r="Q3" s="255"/>
      <c r="R3" s="255"/>
      <c r="S3" s="255"/>
      <c r="T3" s="255"/>
      <c r="U3" s="182" t="s">
        <v>150</v>
      </c>
      <c r="V3" s="184">
        <v>44651</v>
      </c>
    </row>
    <row r="4" spans="2:31" ht="19.95" customHeight="1" x14ac:dyDescent="0.3">
      <c r="E4" s="253"/>
      <c r="F4" s="255"/>
      <c r="G4" s="255"/>
      <c r="H4" s="255"/>
      <c r="I4" s="255"/>
      <c r="J4" s="255"/>
      <c r="K4" s="255"/>
      <c r="L4" s="255"/>
      <c r="M4" s="255"/>
      <c r="N4" s="255"/>
      <c r="O4" s="255"/>
      <c r="P4" s="255"/>
      <c r="Q4" s="255"/>
      <c r="R4" s="255"/>
      <c r="S4" s="255"/>
      <c r="T4" s="255"/>
      <c r="U4" s="182" t="s">
        <v>151</v>
      </c>
      <c r="V4" s="181" t="s">
        <v>152</v>
      </c>
    </row>
    <row r="6" spans="2:31" x14ac:dyDescent="0.3">
      <c r="B6" s="242" t="s">
        <v>0</v>
      </c>
      <c r="C6" s="242" t="s">
        <v>1</v>
      </c>
      <c r="D6" s="242" t="s">
        <v>2</v>
      </c>
      <c r="E6" s="242" t="s">
        <v>3</v>
      </c>
      <c r="F6" s="242" t="s">
        <v>4</v>
      </c>
      <c r="G6" s="242" t="s">
        <v>5</v>
      </c>
      <c r="H6" s="242" t="s">
        <v>6</v>
      </c>
      <c r="I6" s="256" t="s">
        <v>7</v>
      </c>
      <c r="J6" s="256"/>
      <c r="K6" s="257"/>
      <c r="L6" s="257"/>
      <c r="M6" s="257"/>
      <c r="N6" s="257"/>
      <c r="O6" s="257"/>
      <c r="P6" s="257"/>
      <c r="Q6" s="185"/>
      <c r="R6" s="258" t="s">
        <v>8</v>
      </c>
      <c r="S6" s="259"/>
      <c r="T6" s="259"/>
      <c r="U6" s="259"/>
      <c r="V6" s="259"/>
      <c r="W6" s="259"/>
      <c r="X6" s="259"/>
      <c r="Y6" s="259"/>
      <c r="Z6" s="259"/>
      <c r="AA6" s="259"/>
      <c r="AB6" s="259"/>
      <c r="AC6" s="256"/>
      <c r="AD6" s="242" t="s">
        <v>9</v>
      </c>
      <c r="AE6" s="242" t="s">
        <v>10</v>
      </c>
    </row>
    <row r="7" spans="2:31" x14ac:dyDescent="0.3">
      <c r="B7" s="242"/>
      <c r="C7" s="242"/>
      <c r="D7" s="242"/>
      <c r="E7" s="242"/>
      <c r="F7" s="242"/>
      <c r="G7" s="242"/>
      <c r="H7" s="242"/>
      <c r="I7" s="248">
        <v>2020</v>
      </c>
      <c r="J7" s="249"/>
      <c r="K7" s="248">
        <v>2021</v>
      </c>
      <c r="L7" s="249"/>
      <c r="M7" s="250">
        <v>2022</v>
      </c>
      <c r="N7" s="251"/>
      <c r="O7" s="201"/>
      <c r="P7" s="242">
        <v>2023</v>
      </c>
      <c r="Q7" s="242"/>
      <c r="R7" s="250" t="s">
        <v>43</v>
      </c>
      <c r="S7" s="252"/>
      <c r="T7" s="251"/>
      <c r="U7" s="242">
        <v>2020</v>
      </c>
      <c r="V7" s="242"/>
      <c r="W7" s="242">
        <v>2021</v>
      </c>
      <c r="X7" s="242"/>
      <c r="Y7" s="242">
        <v>2022</v>
      </c>
      <c r="Z7" s="242"/>
      <c r="AA7" s="201"/>
      <c r="AB7" s="242">
        <v>2023</v>
      </c>
      <c r="AC7" s="242"/>
      <c r="AD7" s="242"/>
      <c r="AE7" s="242"/>
    </row>
    <row r="8" spans="2:31" x14ac:dyDescent="0.3">
      <c r="B8" s="242"/>
      <c r="C8" s="242"/>
      <c r="D8" s="242"/>
      <c r="E8" s="242"/>
      <c r="F8" s="242"/>
      <c r="G8" s="242"/>
      <c r="H8" s="242"/>
      <c r="I8" s="186" t="s">
        <v>44</v>
      </c>
      <c r="J8" s="186" t="s">
        <v>45</v>
      </c>
      <c r="K8" s="186" t="s">
        <v>44</v>
      </c>
      <c r="L8" s="186" t="s">
        <v>45</v>
      </c>
      <c r="M8" s="186" t="s">
        <v>44</v>
      </c>
      <c r="N8" s="186" t="s">
        <v>45</v>
      </c>
      <c r="O8" s="186"/>
      <c r="P8" s="186" t="s">
        <v>44</v>
      </c>
      <c r="Q8" s="186" t="s">
        <v>45</v>
      </c>
      <c r="R8" s="187" t="s">
        <v>11</v>
      </c>
      <c r="S8" s="188" t="s">
        <v>12</v>
      </c>
      <c r="T8" s="188" t="s">
        <v>13</v>
      </c>
      <c r="U8" s="186" t="s">
        <v>44</v>
      </c>
      <c r="V8" s="186" t="s">
        <v>45</v>
      </c>
      <c r="W8" s="186" t="s">
        <v>44</v>
      </c>
      <c r="X8" s="186" t="s">
        <v>45</v>
      </c>
      <c r="Y8" s="186" t="s">
        <v>44</v>
      </c>
      <c r="Z8" s="186" t="s">
        <v>45</v>
      </c>
      <c r="AA8" s="186"/>
      <c r="AB8" s="186" t="s">
        <v>44</v>
      </c>
      <c r="AC8" s="186" t="s">
        <v>45</v>
      </c>
      <c r="AD8" s="242"/>
      <c r="AE8" s="242"/>
    </row>
    <row r="9" spans="2:31" ht="253.2" customHeight="1" x14ac:dyDescent="0.3">
      <c r="B9" s="189">
        <v>1</v>
      </c>
      <c r="C9" s="190" t="s">
        <v>22</v>
      </c>
      <c r="D9" s="191" t="s">
        <v>54</v>
      </c>
      <c r="E9" s="191" t="s">
        <v>55</v>
      </c>
      <c r="F9" s="191" t="s">
        <v>56</v>
      </c>
      <c r="G9" s="192" t="s">
        <v>15</v>
      </c>
      <c r="H9" s="102" t="s">
        <v>57</v>
      </c>
      <c r="I9" s="193">
        <f>+'[4]PLAN DE ACCION'!I8</f>
        <v>0</v>
      </c>
      <c r="J9" s="193"/>
      <c r="K9" s="193">
        <f>+'[4]PLAN DE ACCION'!J8</f>
        <v>1</v>
      </c>
      <c r="L9" s="193">
        <v>3</v>
      </c>
      <c r="M9" s="193">
        <f>+'[4]PLAN DE ACCION'!K8</f>
        <v>0</v>
      </c>
      <c r="N9" s="193">
        <v>0</v>
      </c>
      <c r="O9" s="202">
        <v>1</v>
      </c>
      <c r="P9" s="193">
        <f>+'[4]PLAN DE ACCION'!L8</f>
        <v>0</v>
      </c>
      <c r="Q9" s="193"/>
      <c r="R9" s="194" t="s">
        <v>335</v>
      </c>
      <c r="S9" s="195"/>
      <c r="T9" s="189" t="s">
        <v>16</v>
      </c>
      <c r="U9" s="243">
        <f>+'[4]PLAN DE ACCION'!P8:P10</f>
        <v>0</v>
      </c>
      <c r="V9" s="243"/>
      <c r="W9" s="246">
        <v>28500000</v>
      </c>
      <c r="X9" s="243"/>
      <c r="Y9" s="247" t="s">
        <v>336</v>
      </c>
      <c r="Z9" s="243"/>
      <c r="AA9" s="202">
        <v>1</v>
      </c>
      <c r="AB9" s="247" t="s">
        <v>337</v>
      </c>
      <c r="AC9" s="239"/>
      <c r="AD9" s="191" t="s">
        <v>58</v>
      </c>
      <c r="AE9" s="196" t="s">
        <v>343</v>
      </c>
    </row>
    <row r="10" spans="2:31" ht="156.6" customHeight="1" x14ac:dyDescent="0.3">
      <c r="B10" s="189">
        <v>2</v>
      </c>
      <c r="C10" s="190" t="s">
        <v>22</v>
      </c>
      <c r="D10" s="191" t="s">
        <v>59</v>
      </c>
      <c r="E10" s="197" t="s">
        <v>60</v>
      </c>
      <c r="F10" s="191" t="s">
        <v>61</v>
      </c>
      <c r="G10" s="192" t="s">
        <v>62</v>
      </c>
      <c r="H10" s="190" t="s">
        <v>61</v>
      </c>
      <c r="I10" s="193">
        <f>+'[4]PLAN DE ACCION'!I9</f>
        <v>0</v>
      </c>
      <c r="J10" s="195"/>
      <c r="K10" s="193">
        <f>+'[4]PLAN DE ACCION'!J9</f>
        <v>0</v>
      </c>
      <c r="L10" s="195"/>
      <c r="M10" s="193">
        <f>+'[4]PLAN DE ACCION'!K9</f>
        <v>2</v>
      </c>
      <c r="N10" s="198">
        <v>2</v>
      </c>
      <c r="O10" s="202">
        <v>1</v>
      </c>
      <c r="P10" s="193">
        <f>+'[4]PLAN DE ACCION'!L9</f>
        <v>2</v>
      </c>
      <c r="Q10" s="198"/>
      <c r="R10" s="195"/>
      <c r="S10" s="195"/>
      <c r="T10" s="189" t="s">
        <v>16</v>
      </c>
      <c r="U10" s="244"/>
      <c r="V10" s="244"/>
      <c r="W10" s="247"/>
      <c r="X10" s="244"/>
      <c r="Y10" s="247"/>
      <c r="Z10" s="244"/>
      <c r="AA10" s="202">
        <v>1</v>
      </c>
      <c r="AB10" s="247"/>
      <c r="AC10" s="240"/>
      <c r="AD10" s="191" t="s">
        <v>338</v>
      </c>
      <c r="AE10" s="194" t="s">
        <v>339</v>
      </c>
    </row>
    <row r="11" spans="2:31" ht="137.4" customHeight="1" x14ac:dyDescent="0.3">
      <c r="B11" s="189">
        <v>3</v>
      </c>
      <c r="C11" s="190" t="s">
        <v>22</v>
      </c>
      <c r="D11" s="102" t="s">
        <v>63</v>
      </c>
      <c r="E11" s="102" t="s">
        <v>64</v>
      </c>
      <c r="F11" s="102" t="s">
        <v>340</v>
      </c>
      <c r="G11" s="189" t="s">
        <v>15</v>
      </c>
      <c r="H11" s="199" t="s">
        <v>341</v>
      </c>
      <c r="I11" s="193">
        <f>+'[4]PLAN DE ACCION'!I10</f>
        <v>0</v>
      </c>
      <c r="J11" s="195"/>
      <c r="K11" s="193">
        <f>+'[4]PLAN DE ACCION'!J10</f>
        <v>1</v>
      </c>
      <c r="L11" s="193"/>
      <c r="M11" s="193">
        <v>1</v>
      </c>
      <c r="N11" s="193">
        <v>1</v>
      </c>
      <c r="O11" s="202">
        <v>1</v>
      </c>
      <c r="P11" s="193">
        <v>1</v>
      </c>
      <c r="Q11" s="193"/>
      <c r="R11" s="193"/>
      <c r="S11" s="193"/>
      <c r="T11" s="193" t="s">
        <v>123</v>
      </c>
      <c r="U11" s="245"/>
      <c r="V11" s="245"/>
      <c r="W11" s="247"/>
      <c r="X11" s="245"/>
      <c r="Y11" s="247"/>
      <c r="Z11" s="245"/>
      <c r="AA11" s="202">
        <v>1</v>
      </c>
      <c r="AB11" s="247"/>
      <c r="AC11" s="241"/>
      <c r="AD11" s="191" t="s">
        <v>58</v>
      </c>
      <c r="AE11" s="200" t="s">
        <v>342</v>
      </c>
    </row>
  </sheetData>
  <mergeCells count="31">
    <mergeCell ref="E1:E4"/>
    <mergeCell ref="F1:T1"/>
    <mergeCell ref="F2:T4"/>
    <mergeCell ref="B6:B8"/>
    <mergeCell ref="C6:C8"/>
    <mergeCell ref="D6:D8"/>
    <mergeCell ref="E6:E8"/>
    <mergeCell ref="F6:F8"/>
    <mergeCell ref="G6:G8"/>
    <mergeCell ref="H6:H8"/>
    <mergeCell ref="I6:P6"/>
    <mergeCell ref="R6:AC6"/>
    <mergeCell ref="AD6:AD8"/>
    <mergeCell ref="AE6:AE8"/>
    <mergeCell ref="I7:J7"/>
    <mergeCell ref="K7:L7"/>
    <mergeCell ref="M7:N7"/>
    <mergeCell ref="P7:Q7"/>
    <mergeCell ref="R7:T7"/>
    <mergeCell ref="U7:V7"/>
    <mergeCell ref="AC9:AC11"/>
    <mergeCell ref="W7:X7"/>
    <mergeCell ref="Y7:Z7"/>
    <mergeCell ref="AB7:AC7"/>
    <mergeCell ref="U9:U11"/>
    <mergeCell ref="V9:V11"/>
    <mergeCell ref="W9:W11"/>
    <mergeCell ref="X9:X11"/>
    <mergeCell ref="Y9:Y11"/>
    <mergeCell ref="Z9:Z11"/>
    <mergeCell ref="AB9:AB11"/>
  </mergeCells>
  <pageMargins left="0.7" right="0.7" top="0.75" bottom="0.75" header="0.3" footer="0.3"/>
  <pageSetup paperSize="9" orientation="portrait" horizontalDpi="4294967295" verticalDpi="4294967295"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4"/>
  <sheetViews>
    <sheetView topLeftCell="A8" zoomScale="80" zoomScaleNormal="80" workbookViewId="0">
      <selection activeCell="E10" sqref="E10"/>
    </sheetView>
  </sheetViews>
  <sheetFormatPr baseColWidth="10" defaultRowHeight="14.4" x14ac:dyDescent="0.3"/>
  <cols>
    <col min="1" max="1" width="1.88671875" customWidth="1"/>
    <col min="2" max="2" width="5.88671875" customWidth="1"/>
    <col min="3" max="3" width="28.88671875" customWidth="1"/>
    <col min="4" max="4" width="24.6640625" customWidth="1"/>
    <col min="5" max="5" width="38.66406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1" width="14" customWidth="1"/>
    <col min="22" max="22" width="24.33203125" customWidth="1"/>
    <col min="23" max="23" width="22.109375" customWidth="1"/>
    <col min="24" max="24" width="19.5546875" bestFit="1" customWidth="1"/>
    <col min="25" max="26" width="18.6640625" customWidth="1"/>
    <col min="27" max="27" width="16.5546875" bestFit="1" customWidth="1"/>
    <col min="28" max="28" width="14" customWidth="1"/>
    <col min="29" max="29" width="27.88671875" customWidth="1"/>
    <col min="30" max="30" width="94.33203125" customWidth="1"/>
  </cols>
  <sheetData>
    <row r="1" spans="2:30" ht="15.6" x14ac:dyDescent="0.3">
      <c r="E1" s="236"/>
      <c r="F1" s="237" t="s">
        <v>153</v>
      </c>
      <c r="G1" s="237"/>
      <c r="H1" s="237"/>
      <c r="I1" s="237"/>
      <c r="J1" s="237"/>
      <c r="K1" s="237"/>
      <c r="L1" s="237"/>
      <c r="M1" s="237"/>
      <c r="N1" s="237"/>
      <c r="O1" s="237"/>
      <c r="P1" s="237"/>
      <c r="Q1" s="237"/>
      <c r="R1" s="237"/>
      <c r="S1" s="237"/>
      <c r="T1" s="22" t="s">
        <v>148</v>
      </c>
      <c r="U1" s="22" t="s">
        <v>155</v>
      </c>
    </row>
    <row r="2" spans="2:30" x14ac:dyDescent="0.3">
      <c r="E2" s="236"/>
      <c r="F2" s="238" t="s">
        <v>154</v>
      </c>
      <c r="G2" s="238"/>
      <c r="H2" s="238"/>
      <c r="I2" s="238"/>
      <c r="J2" s="238"/>
      <c r="K2" s="238"/>
      <c r="L2" s="238"/>
      <c r="M2" s="238"/>
      <c r="N2" s="238"/>
      <c r="O2" s="238"/>
      <c r="P2" s="238"/>
      <c r="Q2" s="238"/>
      <c r="R2" s="238"/>
      <c r="S2" s="238"/>
      <c r="T2" s="23" t="s">
        <v>149</v>
      </c>
      <c r="U2" s="24">
        <v>1</v>
      </c>
    </row>
    <row r="3" spans="2:30" x14ac:dyDescent="0.3">
      <c r="E3" s="236"/>
      <c r="F3" s="238"/>
      <c r="G3" s="238"/>
      <c r="H3" s="238"/>
      <c r="I3" s="238"/>
      <c r="J3" s="238"/>
      <c r="K3" s="238"/>
      <c r="L3" s="238"/>
      <c r="M3" s="238"/>
      <c r="N3" s="238"/>
      <c r="O3" s="238"/>
      <c r="P3" s="238"/>
      <c r="Q3" s="238"/>
      <c r="R3" s="238"/>
      <c r="S3" s="238"/>
      <c r="T3" s="23" t="s">
        <v>150</v>
      </c>
      <c r="U3" s="25">
        <v>44651</v>
      </c>
    </row>
    <row r="4" spans="2:30" x14ac:dyDescent="0.3">
      <c r="E4" s="236"/>
      <c r="F4" s="238"/>
      <c r="G4" s="238"/>
      <c r="H4" s="238"/>
      <c r="I4" s="238"/>
      <c r="J4" s="238"/>
      <c r="K4" s="238"/>
      <c r="L4" s="238"/>
      <c r="M4" s="238"/>
      <c r="N4" s="238"/>
      <c r="O4" s="238"/>
      <c r="P4" s="238"/>
      <c r="Q4" s="238"/>
      <c r="R4" s="238"/>
      <c r="S4" s="238"/>
      <c r="T4" s="23" t="s">
        <v>151</v>
      </c>
      <c r="U4" s="26" t="s">
        <v>152</v>
      </c>
    </row>
    <row r="6" spans="2:30" x14ac:dyDescent="0.3">
      <c r="B6" s="226" t="s">
        <v>0</v>
      </c>
      <c r="C6" s="226" t="s">
        <v>1</v>
      </c>
      <c r="D6" s="226" t="s">
        <v>2</v>
      </c>
      <c r="E6" s="226" t="s">
        <v>3</v>
      </c>
      <c r="F6" s="226" t="s">
        <v>4</v>
      </c>
      <c r="G6" s="226" t="s">
        <v>5</v>
      </c>
      <c r="H6" s="226" t="s">
        <v>6</v>
      </c>
      <c r="I6" s="232" t="s">
        <v>7</v>
      </c>
      <c r="J6" s="232"/>
      <c r="K6" s="233"/>
      <c r="L6" s="233"/>
      <c r="M6" s="233"/>
      <c r="N6" s="233"/>
      <c r="O6" s="233"/>
      <c r="P6" s="38"/>
      <c r="Q6" s="234" t="s">
        <v>8</v>
      </c>
      <c r="R6" s="235"/>
      <c r="S6" s="235"/>
      <c r="T6" s="235"/>
      <c r="U6" s="235"/>
      <c r="V6" s="235"/>
      <c r="W6" s="235"/>
      <c r="X6" s="235"/>
      <c r="Y6" s="235"/>
      <c r="Z6" s="235"/>
      <c r="AA6" s="235"/>
      <c r="AB6" s="232"/>
      <c r="AC6" s="226" t="s">
        <v>9</v>
      </c>
      <c r="AD6" s="226" t="s">
        <v>10</v>
      </c>
    </row>
    <row r="7" spans="2:30" x14ac:dyDescent="0.3">
      <c r="B7" s="226"/>
      <c r="C7" s="226"/>
      <c r="D7" s="226"/>
      <c r="E7" s="226"/>
      <c r="F7" s="226"/>
      <c r="G7" s="226"/>
      <c r="H7" s="226"/>
      <c r="I7" s="227">
        <v>2020</v>
      </c>
      <c r="J7" s="228"/>
      <c r="K7" s="227">
        <v>2021</v>
      </c>
      <c r="L7" s="228"/>
      <c r="M7" s="229">
        <v>2022</v>
      </c>
      <c r="N7" s="230"/>
      <c r="O7" s="226">
        <v>2023</v>
      </c>
      <c r="P7" s="226"/>
      <c r="Q7" s="229" t="s">
        <v>43</v>
      </c>
      <c r="R7" s="231"/>
      <c r="S7" s="230"/>
      <c r="T7" s="226">
        <v>2020</v>
      </c>
      <c r="U7" s="226"/>
      <c r="V7" s="226">
        <v>2021</v>
      </c>
      <c r="W7" s="226"/>
      <c r="X7" s="226">
        <v>2022</v>
      </c>
      <c r="Y7" s="226"/>
      <c r="Z7" s="36"/>
      <c r="AA7" s="226">
        <v>2023</v>
      </c>
      <c r="AB7" s="226"/>
      <c r="AC7" s="226"/>
      <c r="AD7" s="226"/>
    </row>
    <row r="8" spans="2:30" x14ac:dyDescent="0.3">
      <c r="B8" s="226"/>
      <c r="C8" s="226"/>
      <c r="D8" s="226"/>
      <c r="E8" s="226"/>
      <c r="F8" s="226"/>
      <c r="G8" s="226"/>
      <c r="H8" s="226"/>
      <c r="I8" s="36" t="s">
        <v>44</v>
      </c>
      <c r="J8" s="36" t="s">
        <v>45</v>
      </c>
      <c r="K8" s="36" t="s">
        <v>44</v>
      </c>
      <c r="L8" s="36" t="s">
        <v>45</v>
      </c>
      <c r="M8" s="36" t="s">
        <v>44</v>
      </c>
      <c r="N8" s="36" t="s">
        <v>45</v>
      </c>
      <c r="O8" s="36" t="s">
        <v>44</v>
      </c>
      <c r="P8" s="36" t="s">
        <v>45</v>
      </c>
      <c r="Q8" s="8" t="s">
        <v>11</v>
      </c>
      <c r="R8" s="11" t="s">
        <v>12</v>
      </c>
      <c r="S8" s="11" t="s">
        <v>13</v>
      </c>
      <c r="T8" s="36" t="s">
        <v>44</v>
      </c>
      <c r="U8" s="36" t="s">
        <v>45</v>
      </c>
      <c r="V8" s="36" t="s">
        <v>44</v>
      </c>
      <c r="W8" s="36" t="s">
        <v>45</v>
      </c>
      <c r="X8" s="36" t="s">
        <v>44</v>
      </c>
      <c r="Y8" s="36" t="s">
        <v>45</v>
      </c>
      <c r="Z8" s="36"/>
      <c r="AA8" s="36" t="s">
        <v>44</v>
      </c>
      <c r="AB8" s="36" t="s">
        <v>45</v>
      </c>
      <c r="AC8" s="226"/>
      <c r="AD8" s="226"/>
    </row>
    <row r="9" spans="2:30" ht="203.25" customHeight="1" x14ac:dyDescent="0.3">
      <c r="B9" s="1">
        <v>1</v>
      </c>
      <c r="C9" s="3" t="s">
        <v>14</v>
      </c>
      <c r="D9" s="4" t="s">
        <v>311</v>
      </c>
      <c r="E9" s="4" t="s">
        <v>312</v>
      </c>
      <c r="F9" s="3" t="s">
        <v>313</v>
      </c>
      <c r="G9" s="1" t="s">
        <v>15</v>
      </c>
      <c r="H9" s="3" t="s">
        <v>314</v>
      </c>
      <c r="I9" s="1">
        <v>0</v>
      </c>
      <c r="J9" s="2"/>
      <c r="K9" s="1">
        <v>20</v>
      </c>
      <c r="L9" s="1">
        <v>12</v>
      </c>
      <c r="M9" s="1">
        <v>20</v>
      </c>
      <c r="N9" s="153">
        <v>12</v>
      </c>
      <c r="O9" s="1">
        <v>20</v>
      </c>
      <c r="P9" s="1"/>
      <c r="Q9" s="2"/>
      <c r="R9" s="2"/>
      <c r="S9" s="1" t="s">
        <v>16</v>
      </c>
      <c r="T9" s="21">
        <v>0</v>
      </c>
      <c r="U9" s="2"/>
      <c r="V9" s="154">
        <f>16000000-2800000</f>
        <v>13200000</v>
      </c>
      <c r="W9" s="78">
        <f>6600000+3091667+3091667</f>
        <v>12783334</v>
      </c>
      <c r="X9" s="155">
        <v>28850000</v>
      </c>
      <c r="Y9" s="156">
        <v>28850000</v>
      </c>
      <c r="Z9" s="157">
        <f>Y9/X9</f>
        <v>1</v>
      </c>
      <c r="AA9" s="21">
        <f>+'[5]PLAN DE ACCION'!S8</f>
        <v>16000000</v>
      </c>
      <c r="AB9" s="2"/>
      <c r="AC9" s="13" t="s">
        <v>315</v>
      </c>
      <c r="AD9" s="115" t="s">
        <v>316</v>
      </c>
    </row>
    <row r="10" spans="2:30" ht="159.75" customHeight="1" x14ac:dyDescent="0.3">
      <c r="B10" s="1">
        <v>2</v>
      </c>
      <c r="C10" s="3" t="s">
        <v>14</v>
      </c>
      <c r="D10" s="4" t="s">
        <v>317</v>
      </c>
      <c r="E10" s="4" t="s">
        <v>318</v>
      </c>
      <c r="F10" s="3" t="s">
        <v>319</v>
      </c>
      <c r="G10" s="1" t="s">
        <v>15</v>
      </c>
      <c r="H10" s="3" t="s">
        <v>320</v>
      </c>
      <c r="I10" s="158">
        <v>0</v>
      </c>
      <c r="J10" s="159"/>
      <c r="K10" s="160">
        <v>1</v>
      </c>
      <c r="L10" s="158">
        <v>1</v>
      </c>
      <c r="M10" s="160">
        <v>1</v>
      </c>
      <c r="N10" s="161">
        <v>1</v>
      </c>
      <c r="O10" s="160">
        <v>1</v>
      </c>
      <c r="P10" s="158"/>
      <c r="Q10" s="159"/>
      <c r="R10" s="159"/>
      <c r="S10" s="158" t="s">
        <v>16</v>
      </c>
      <c r="T10" s="162">
        <v>0</v>
      </c>
      <c r="U10" s="159"/>
      <c r="V10" s="163">
        <v>47000000</v>
      </c>
      <c r="W10" s="163"/>
      <c r="X10" s="164">
        <v>91300000</v>
      </c>
      <c r="Y10" s="165">
        <v>43713400</v>
      </c>
      <c r="Z10" s="166">
        <f t="shared" ref="Z10:Z14" si="0">Y10/X10</f>
        <v>0.47878860898138009</v>
      </c>
      <c r="AA10" s="162">
        <f>+'[5]PLAN DE ACCION'!S9</f>
        <v>120000000</v>
      </c>
      <c r="AB10" s="159"/>
      <c r="AC10" s="167" t="s">
        <v>315</v>
      </c>
      <c r="AD10" s="168" t="s">
        <v>321</v>
      </c>
    </row>
    <row r="11" spans="2:30" ht="211.5" customHeight="1" x14ac:dyDescent="0.3">
      <c r="B11" s="1">
        <v>3</v>
      </c>
      <c r="C11" s="3" t="s">
        <v>14</v>
      </c>
      <c r="D11" s="5" t="s">
        <v>322</v>
      </c>
      <c r="E11" s="5" t="s">
        <v>323</v>
      </c>
      <c r="F11" s="3" t="s">
        <v>319</v>
      </c>
      <c r="G11" s="1" t="s">
        <v>15</v>
      </c>
      <c r="H11" s="3" t="s">
        <v>320</v>
      </c>
      <c r="I11" s="1">
        <v>0</v>
      </c>
      <c r="J11" s="2"/>
      <c r="K11" s="169">
        <v>1</v>
      </c>
      <c r="L11" s="1">
        <v>1</v>
      </c>
      <c r="M11" s="169">
        <v>1</v>
      </c>
      <c r="N11" s="153">
        <v>1</v>
      </c>
      <c r="O11" s="169">
        <v>1</v>
      </c>
      <c r="P11" s="1"/>
      <c r="Q11" s="2"/>
      <c r="R11" s="2"/>
      <c r="S11" s="1" t="s">
        <v>16</v>
      </c>
      <c r="T11" s="21">
        <v>0</v>
      </c>
      <c r="U11" s="2"/>
      <c r="V11" s="154">
        <v>90000000</v>
      </c>
      <c r="W11" s="154">
        <v>88287800</v>
      </c>
      <c r="X11" s="155">
        <v>90000000</v>
      </c>
      <c r="Y11" s="170">
        <v>59797533</v>
      </c>
      <c r="Z11" s="171">
        <f t="shared" si="0"/>
        <v>0.66441703333333335</v>
      </c>
      <c r="AA11" s="21">
        <f>+'[5]PLAN DE ACCION'!S10</f>
        <v>215000000</v>
      </c>
      <c r="AB11" s="2"/>
      <c r="AC11" s="13" t="s">
        <v>315</v>
      </c>
      <c r="AD11" s="115" t="s">
        <v>324</v>
      </c>
    </row>
    <row r="12" spans="2:30" ht="408" customHeight="1" x14ac:dyDescent="0.3">
      <c r="B12" s="1">
        <v>4</v>
      </c>
      <c r="C12" s="3" t="s">
        <v>14</v>
      </c>
      <c r="D12" s="5" t="s">
        <v>325</v>
      </c>
      <c r="E12" s="5" t="s">
        <v>326</v>
      </c>
      <c r="F12" s="3" t="s">
        <v>327</v>
      </c>
      <c r="G12" s="1" t="s">
        <v>15</v>
      </c>
      <c r="H12" s="3" t="s">
        <v>320</v>
      </c>
      <c r="I12" s="1">
        <v>0</v>
      </c>
      <c r="J12" s="2"/>
      <c r="K12" s="169">
        <v>1</v>
      </c>
      <c r="L12" s="1">
        <v>1</v>
      </c>
      <c r="M12" s="169">
        <v>1</v>
      </c>
      <c r="N12" s="153">
        <v>1</v>
      </c>
      <c r="O12" s="169">
        <v>1</v>
      </c>
      <c r="P12" s="1"/>
      <c r="Q12" s="2"/>
      <c r="R12" s="2"/>
      <c r="S12" s="1" t="s">
        <v>16</v>
      </c>
      <c r="T12" s="21">
        <v>0</v>
      </c>
      <c r="U12" s="2"/>
      <c r="V12" s="154">
        <f>25000000+427488389</f>
        <v>452488389</v>
      </c>
      <c r="W12" s="154">
        <v>451488011</v>
      </c>
      <c r="X12" s="172">
        <v>741428751</v>
      </c>
      <c r="Y12" s="173">
        <v>732240134</v>
      </c>
      <c r="Z12" s="157">
        <f t="shared" si="0"/>
        <v>0.98760687795340163</v>
      </c>
      <c r="AA12" s="21">
        <f>+'[5]PLAN DE ACCION'!S11</f>
        <v>256000000</v>
      </c>
      <c r="AB12" s="21">
        <v>0</v>
      </c>
      <c r="AC12" s="13" t="s">
        <v>315</v>
      </c>
      <c r="AD12" s="174" t="s">
        <v>328</v>
      </c>
    </row>
    <row r="13" spans="2:30" ht="136.5" customHeight="1" x14ac:dyDescent="0.3">
      <c r="B13" s="1">
        <v>5</v>
      </c>
      <c r="C13" s="3" t="s">
        <v>14</v>
      </c>
      <c r="D13" s="5" t="s">
        <v>329</v>
      </c>
      <c r="E13" s="5" t="s">
        <v>330</v>
      </c>
      <c r="F13" s="5" t="s">
        <v>327</v>
      </c>
      <c r="G13" s="1" t="s">
        <v>15</v>
      </c>
      <c r="H13" s="3" t="s">
        <v>320</v>
      </c>
      <c r="I13" s="1">
        <v>0</v>
      </c>
      <c r="J13" s="2"/>
      <c r="K13" s="169">
        <v>1</v>
      </c>
      <c r="L13" s="1">
        <v>1</v>
      </c>
      <c r="M13" s="169">
        <v>1</v>
      </c>
      <c r="N13" s="153">
        <v>1</v>
      </c>
      <c r="O13" s="169">
        <v>1</v>
      </c>
      <c r="P13" s="1"/>
      <c r="Q13" s="2"/>
      <c r="R13" s="2"/>
      <c r="S13" s="1" t="s">
        <v>16</v>
      </c>
      <c r="T13" s="21">
        <v>0</v>
      </c>
      <c r="U13" s="2"/>
      <c r="V13" s="154">
        <f>98000000-13200000</f>
        <v>84800000</v>
      </c>
      <c r="W13" s="154">
        <v>93951500</v>
      </c>
      <c r="X13" s="155">
        <v>244392519</v>
      </c>
      <c r="Y13" s="173">
        <v>239392518</v>
      </c>
      <c r="Z13" s="157">
        <f t="shared" si="0"/>
        <v>0.97954110452947207</v>
      </c>
      <c r="AA13" s="21">
        <f>+'[5]PLAN DE ACCION'!S12</f>
        <v>94000000</v>
      </c>
      <c r="AB13" s="2"/>
      <c r="AC13" s="13" t="s">
        <v>315</v>
      </c>
      <c r="AD13" s="175" t="s">
        <v>331</v>
      </c>
    </row>
    <row r="14" spans="2:30" ht="184.5" customHeight="1" x14ac:dyDescent="0.3">
      <c r="B14" s="1">
        <v>6</v>
      </c>
      <c r="C14" s="3" t="s">
        <v>14</v>
      </c>
      <c r="D14" s="5" t="s">
        <v>332</v>
      </c>
      <c r="E14" s="5" t="s">
        <v>333</v>
      </c>
      <c r="F14" s="5" t="s">
        <v>327</v>
      </c>
      <c r="G14" s="1" t="s">
        <v>15</v>
      </c>
      <c r="H14" s="3" t="s">
        <v>320</v>
      </c>
      <c r="I14" s="1">
        <v>0</v>
      </c>
      <c r="J14" s="2"/>
      <c r="K14" s="169">
        <v>1</v>
      </c>
      <c r="L14" s="1">
        <v>1</v>
      </c>
      <c r="M14" s="169">
        <v>1</v>
      </c>
      <c r="N14" s="153">
        <v>1</v>
      </c>
      <c r="O14" s="169">
        <v>1</v>
      </c>
      <c r="P14" s="1"/>
      <c r="Q14" s="2"/>
      <c r="R14" s="2"/>
      <c r="S14" s="1" t="s">
        <v>16</v>
      </c>
      <c r="T14" s="21">
        <v>0</v>
      </c>
      <c r="U14" s="2"/>
      <c r="V14" s="176">
        <f>3526539574+1094950670.01</f>
        <v>4621490244.0100002</v>
      </c>
      <c r="W14" s="176">
        <v>3361086793.25</v>
      </c>
      <c r="X14" s="177">
        <v>7354699993.5699997</v>
      </c>
      <c r="Y14" s="178">
        <v>6540359842.8400002</v>
      </c>
      <c r="Z14" s="157">
        <f t="shared" si="0"/>
        <v>0.88927622453098654</v>
      </c>
      <c r="AA14" s="21">
        <f>+'[5]PLAN DE ACCION'!S13</f>
        <v>3698402997</v>
      </c>
      <c r="AB14" s="2"/>
      <c r="AC14" s="13" t="s">
        <v>315</v>
      </c>
      <c r="AD14" s="179" t="s">
        <v>334</v>
      </c>
    </row>
  </sheetData>
  <mergeCells count="23">
    <mergeCell ref="E1:E4"/>
    <mergeCell ref="F1:S1"/>
    <mergeCell ref="F2:S4"/>
    <mergeCell ref="B6:B8"/>
    <mergeCell ref="C6:C8"/>
    <mergeCell ref="D6:D8"/>
    <mergeCell ref="E6:E8"/>
    <mergeCell ref="F6:F8"/>
    <mergeCell ref="G6:G8"/>
    <mergeCell ref="H6:H8"/>
    <mergeCell ref="AC6:AC8"/>
    <mergeCell ref="AD6:AD8"/>
    <mergeCell ref="I7:J7"/>
    <mergeCell ref="K7:L7"/>
    <mergeCell ref="M7:N7"/>
    <mergeCell ref="O7:P7"/>
    <mergeCell ref="Q7:S7"/>
    <mergeCell ref="T7:U7"/>
    <mergeCell ref="V7:W7"/>
    <mergeCell ref="X7:Y7"/>
    <mergeCell ref="AA7:AB7"/>
    <mergeCell ref="I6:O6"/>
    <mergeCell ref="Q6:AB6"/>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F21"/>
  <sheetViews>
    <sheetView zoomScale="80" zoomScaleNormal="80" workbookViewId="0">
      <pane ySplit="8" topLeftCell="A20" activePane="bottomLeft" state="frozen"/>
      <selection pane="bottomLeft" activeCell="T28" sqref="T28"/>
    </sheetView>
  </sheetViews>
  <sheetFormatPr baseColWidth="10" defaultColWidth="11.5546875" defaultRowHeight="13.8" x14ac:dyDescent="0.3"/>
  <cols>
    <col min="1" max="1" width="1.88671875" style="116" customWidth="1"/>
    <col min="2" max="2" width="5.88671875" style="116" customWidth="1"/>
    <col min="3" max="4" width="28.88671875" style="116" customWidth="1"/>
    <col min="5" max="5" width="37.6640625" style="116" customWidth="1"/>
    <col min="6" max="6" width="30.5546875" style="116" customWidth="1"/>
    <col min="7" max="8" width="16.109375" style="116" customWidth="1"/>
    <col min="9" max="9" width="8.6640625" style="116" customWidth="1"/>
    <col min="10" max="10" width="9.88671875" style="116" customWidth="1"/>
    <col min="11" max="11" width="8.33203125" style="116" customWidth="1"/>
    <col min="12" max="12" width="10.109375" style="116" customWidth="1"/>
    <col min="13" max="13" width="8.109375" style="116" customWidth="1"/>
    <col min="14" max="15" width="9.44140625" style="116" customWidth="1"/>
    <col min="16" max="16" width="9" style="116" customWidth="1"/>
    <col min="17" max="17" width="9.6640625" style="116" customWidth="1"/>
    <col min="18" max="18" width="22.109375" style="116" customWidth="1"/>
    <col min="19" max="19" width="19.33203125" style="116" customWidth="1"/>
    <col min="20" max="20" width="12.109375" style="116" customWidth="1"/>
    <col min="21" max="21" width="18.5546875" style="116" customWidth="1"/>
    <col min="22" max="22" width="17.5546875" style="116" customWidth="1"/>
    <col min="23" max="23" width="18.6640625" style="116" customWidth="1"/>
    <col min="24" max="24" width="20.33203125" style="116" customWidth="1"/>
    <col min="25" max="25" width="18.33203125" style="117" customWidth="1"/>
    <col min="26" max="26" width="23.44140625" style="117" customWidth="1"/>
    <col min="27" max="27" width="9.44140625" style="116" customWidth="1"/>
    <col min="28" max="28" width="23.6640625" style="116" customWidth="1"/>
    <col min="29" max="29" width="16.33203125" style="116" customWidth="1"/>
    <col min="30" max="30" width="32.6640625" style="116" customWidth="1"/>
    <col min="31" max="31" width="106.5546875" style="116" customWidth="1"/>
    <col min="32" max="16384" width="11.5546875" style="116"/>
  </cols>
  <sheetData>
    <row r="1" spans="1:32" ht="19.95" customHeight="1" x14ac:dyDescent="0.3">
      <c r="E1" s="264"/>
      <c r="F1" s="265" t="s">
        <v>153</v>
      </c>
      <c r="G1" s="265"/>
      <c r="H1" s="265"/>
      <c r="I1" s="265"/>
      <c r="J1" s="265"/>
      <c r="K1" s="265"/>
      <c r="L1" s="265"/>
      <c r="M1" s="265"/>
      <c r="N1" s="265"/>
      <c r="O1" s="265"/>
      <c r="P1" s="265"/>
      <c r="Q1" s="265"/>
      <c r="R1" s="265"/>
      <c r="S1" s="265"/>
      <c r="T1" s="265"/>
      <c r="U1" s="26" t="s">
        <v>148</v>
      </c>
      <c r="V1" s="26" t="s">
        <v>155</v>
      </c>
      <c r="AA1" s="117"/>
    </row>
    <row r="2" spans="1:32" ht="19.95" customHeight="1" x14ac:dyDescent="0.3">
      <c r="E2" s="264"/>
      <c r="F2" s="238" t="s">
        <v>154</v>
      </c>
      <c r="G2" s="238"/>
      <c r="H2" s="238"/>
      <c r="I2" s="238"/>
      <c r="J2" s="238"/>
      <c r="K2" s="238"/>
      <c r="L2" s="238"/>
      <c r="M2" s="238"/>
      <c r="N2" s="238"/>
      <c r="O2" s="238"/>
      <c r="P2" s="238"/>
      <c r="Q2" s="238"/>
      <c r="R2" s="238"/>
      <c r="S2" s="238"/>
      <c r="T2" s="238"/>
      <c r="U2" s="26" t="s">
        <v>149</v>
      </c>
      <c r="V2" s="24">
        <v>1</v>
      </c>
      <c r="AA2" s="117"/>
    </row>
    <row r="3" spans="1:32" ht="19.95" customHeight="1" x14ac:dyDescent="0.3">
      <c r="E3" s="264"/>
      <c r="F3" s="238"/>
      <c r="G3" s="238"/>
      <c r="H3" s="238"/>
      <c r="I3" s="238"/>
      <c r="J3" s="238"/>
      <c r="K3" s="238"/>
      <c r="L3" s="238"/>
      <c r="M3" s="238"/>
      <c r="N3" s="238"/>
      <c r="O3" s="238"/>
      <c r="P3" s="238"/>
      <c r="Q3" s="238"/>
      <c r="R3" s="238"/>
      <c r="S3" s="238"/>
      <c r="T3" s="238"/>
      <c r="U3" s="26" t="s">
        <v>150</v>
      </c>
      <c r="V3" s="25">
        <v>44651</v>
      </c>
      <c r="AA3" s="117"/>
    </row>
    <row r="4" spans="1:32" ht="19.95" customHeight="1" x14ac:dyDescent="0.3">
      <c r="E4" s="264"/>
      <c r="F4" s="238"/>
      <c r="G4" s="238"/>
      <c r="H4" s="238"/>
      <c r="I4" s="238"/>
      <c r="J4" s="238"/>
      <c r="K4" s="238"/>
      <c r="L4" s="238"/>
      <c r="M4" s="238"/>
      <c r="N4" s="238"/>
      <c r="O4" s="238"/>
      <c r="P4" s="238"/>
      <c r="Q4" s="238"/>
      <c r="R4" s="238"/>
      <c r="S4" s="238"/>
      <c r="T4" s="238"/>
      <c r="U4" s="26" t="s">
        <v>151</v>
      </c>
      <c r="V4" s="26" t="s">
        <v>152</v>
      </c>
      <c r="AA4" s="117"/>
    </row>
    <row r="6" spans="1:32" x14ac:dyDescent="0.3">
      <c r="B6" s="260" t="s">
        <v>0</v>
      </c>
      <c r="C6" s="260" t="s">
        <v>1</v>
      </c>
      <c r="D6" s="260" t="s">
        <v>2</v>
      </c>
      <c r="E6" s="260" t="s">
        <v>3</v>
      </c>
      <c r="F6" s="260" t="s">
        <v>4</v>
      </c>
      <c r="G6" s="260" t="s">
        <v>5</v>
      </c>
      <c r="H6" s="260" t="s">
        <v>6</v>
      </c>
      <c r="I6" s="263" t="s">
        <v>7</v>
      </c>
      <c r="J6" s="263"/>
      <c r="K6" s="260"/>
      <c r="L6" s="260"/>
      <c r="M6" s="260"/>
      <c r="N6" s="260"/>
      <c r="O6" s="260"/>
      <c r="P6" s="260"/>
      <c r="Q6" s="152"/>
      <c r="R6" s="261" t="s">
        <v>8</v>
      </c>
      <c r="S6" s="262"/>
      <c r="T6" s="262"/>
      <c r="U6" s="262"/>
      <c r="V6" s="262"/>
      <c r="W6" s="262"/>
      <c r="X6" s="262"/>
      <c r="Y6" s="262"/>
      <c r="Z6" s="262"/>
      <c r="AA6" s="262"/>
      <c r="AB6" s="262"/>
      <c r="AC6" s="263"/>
      <c r="AD6" s="260" t="s">
        <v>9</v>
      </c>
      <c r="AE6" s="260" t="s">
        <v>10</v>
      </c>
    </row>
    <row r="7" spans="1:32" x14ac:dyDescent="0.3">
      <c r="B7" s="260"/>
      <c r="C7" s="260"/>
      <c r="D7" s="260"/>
      <c r="E7" s="260"/>
      <c r="F7" s="260"/>
      <c r="G7" s="260"/>
      <c r="H7" s="260"/>
      <c r="I7" s="266">
        <v>2020</v>
      </c>
      <c r="J7" s="267"/>
      <c r="K7" s="266">
        <v>2021</v>
      </c>
      <c r="L7" s="267"/>
      <c r="M7" s="261">
        <v>2022</v>
      </c>
      <c r="N7" s="263"/>
      <c r="O7" s="151"/>
      <c r="P7" s="260">
        <v>2023</v>
      </c>
      <c r="Q7" s="260"/>
      <c r="R7" s="261" t="s">
        <v>43</v>
      </c>
      <c r="S7" s="262"/>
      <c r="T7" s="263"/>
      <c r="U7" s="260">
        <v>2020</v>
      </c>
      <c r="V7" s="260"/>
      <c r="W7" s="260">
        <v>2021</v>
      </c>
      <c r="X7" s="260"/>
      <c r="Y7" s="268">
        <v>2022</v>
      </c>
      <c r="Z7" s="269"/>
      <c r="AA7" s="151"/>
      <c r="AB7" s="149">
        <v>2023</v>
      </c>
      <c r="AC7" s="149"/>
      <c r="AD7" s="260"/>
      <c r="AE7" s="260"/>
    </row>
    <row r="8" spans="1:32" ht="27.6" x14ac:dyDescent="0.3">
      <c r="B8" s="260"/>
      <c r="C8" s="260"/>
      <c r="D8" s="260"/>
      <c r="E8" s="260"/>
      <c r="F8" s="260"/>
      <c r="G8" s="260"/>
      <c r="H8" s="260"/>
      <c r="I8" s="149" t="s">
        <v>44</v>
      </c>
      <c r="J8" s="149" t="s">
        <v>45</v>
      </c>
      <c r="K8" s="149" t="s">
        <v>44</v>
      </c>
      <c r="L8" s="149" t="s">
        <v>45</v>
      </c>
      <c r="M8" s="149" t="s">
        <v>44</v>
      </c>
      <c r="N8" s="149" t="s">
        <v>45</v>
      </c>
      <c r="O8" s="149" t="s">
        <v>246</v>
      </c>
      <c r="P8" s="149" t="s">
        <v>44</v>
      </c>
      <c r="Q8" s="149" t="s">
        <v>45</v>
      </c>
      <c r="R8" s="149" t="s">
        <v>11</v>
      </c>
      <c r="S8" s="149" t="s">
        <v>12</v>
      </c>
      <c r="T8" s="149" t="s">
        <v>13</v>
      </c>
      <c r="U8" s="149" t="s">
        <v>44</v>
      </c>
      <c r="V8" s="149" t="s">
        <v>45</v>
      </c>
      <c r="W8" s="149" t="s">
        <v>44</v>
      </c>
      <c r="X8" s="149" t="s">
        <v>45</v>
      </c>
      <c r="Y8" s="150" t="s">
        <v>44</v>
      </c>
      <c r="Z8" s="150" t="s">
        <v>45</v>
      </c>
      <c r="AA8" s="149" t="s">
        <v>246</v>
      </c>
      <c r="AB8" s="149" t="s">
        <v>44</v>
      </c>
      <c r="AC8" s="149" t="s">
        <v>45</v>
      </c>
      <c r="AD8" s="260"/>
      <c r="AE8" s="260"/>
    </row>
    <row r="9" spans="1:32" ht="157.94999999999999" customHeight="1" x14ac:dyDescent="0.3">
      <c r="A9" s="147"/>
      <c r="B9" s="3">
        <v>1</v>
      </c>
      <c r="C9" s="39" t="s">
        <v>14</v>
      </c>
      <c r="D9" s="39" t="s">
        <v>310</v>
      </c>
      <c r="E9" s="39" t="s">
        <v>309</v>
      </c>
      <c r="F9" s="39" t="s">
        <v>308</v>
      </c>
      <c r="G9" s="114" t="s">
        <v>15</v>
      </c>
      <c r="H9" s="39" t="s">
        <v>307</v>
      </c>
      <c r="I9" s="128">
        <v>4</v>
      </c>
      <c r="J9" s="128">
        <v>4</v>
      </c>
      <c r="K9" s="128">
        <f>+'[6]PLAN DE ACCION'!J8</f>
        <v>4</v>
      </c>
      <c r="L9" s="128">
        <v>4</v>
      </c>
      <c r="M9" s="128">
        <f>+'[6]PLAN DE ACCION'!K8</f>
        <v>4</v>
      </c>
      <c r="N9" s="128">
        <v>4</v>
      </c>
      <c r="O9" s="128"/>
      <c r="P9" s="128">
        <f>+'[6]PLAN DE ACCION'!L8</f>
        <v>4</v>
      </c>
      <c r="Q9" s="128"/>
      <c r="R9" s="114"/>
      <c r="S9" s="114" t="s">
        <v>16</v>
      </c>
      <c r="T9" s="3"/>
      <c r="U9" s="127">
        <f>+'[6]PLAN DE ACCION'!P8</f>
        <v>122870000</v>
      </c>
      <c r="V9" s="127">
        <v>103078334</v>
      </c>
      <c r="W9" s="127">
        <f>+'[6]PLAN DE ACCION'!Q8</f>
        <v>126556100</v>
      </c>
      <c r="X9" s="127">
        <f>82372167+39240000</f>
        <v>121612167</v>
      </c>
      <c r="Y9" s="132">
        <v>144000000</v>
      </c>
      <c r="Z9" s="132"/>
      <c r="AA9" s="128"/>
      <c r="AB9" s="127">
        <f>+'[6]PLAN DE ACCION'!S8</f>
        <v>134263366.49000001</v>
      </c>
      <c r="AC9" s="133"/>
      <c r="AD9" s="130" t="s">
        <v>301</v>
      </c>
      <c r="AE9" s="133" t="s">
        <v>306</v>
      </c>
      <c r="AF9" s="147"/>
    </row>
    <row r="10" spans="1:32" ht="225" customHeight="1" x14ac:dyDescent="0.3">
      <c r="B10" s="3">
        <v>2</v>
      </c>
      <c r="C10" s="39" t="s">
        <v>14</v>
      </c>
      <c r="D10" s="39" t="s">
        <v>305</v>
      </c>
      <c r="E10" s="39" t="s">
        <v>304</v>
      </c>
      <c r="F10" s="39" t="s">
        <v>303</v>
      </c>
      <c r="G10" s="114" t="s">
        <v>15</v>
      </c>
      <c r="H10" s="39" t="s">
        <v>302</v>
      </c>
      <c r="I10" s="128">
        <v>4</v>
      </c>
      <c r="J10" s="128">
        <v>4</v>
      </c>
      <c r="K10" s="128">
        <v>4</v>
      </c>
      <c r="L10" s="128">
        <v>4</v>
      </c>
      <c r="M10" s="128">
        <v>4</v>
      </c>
      <c r="N10" s="128">
        <v>4</v>
      </c>
      <c r="O10" s="128"/>
      <c r="P10" s="128">
        <v>4</v>
      </c>
      <c r="Q10" s="128"/>
      <c r="R10" s="114"/>
      <c r="S10" s="114"/>
      <c r="T10" s="3" t="s">
        <v>16</v>
      </c>
      <c r="U10" s="127">
        <v>2000000</v>
      </c>
      <c r="V10" s="127">
        <v>2000000</v>
      </c>
      <c r="W10" s="127">
        <v>5500000</v>
      </c>
      <c r="X10" s="127">
        <v>5500000</v>
      </c>
      <c r="Y10" s="132">
        <v>5500000</v>
      </c>
      <c r="Z10" s="126">
        <v>5500000</v>
      </c>
      <c r="AA10" s="128"/>
      <c r="AB10" s="127">
        <v>1000000</v>
      </c>
      <c r="AC10" s="133"/>
      <c r="AD10" s="130" t="s">
        <v>301</v>
      </c>
      <c r="AE10" s="121" t="s">
        <v>300</v>
      </c>
      <c r="AF10" s="147"/>
    </row>
    <row r="11" spans="1:32" ht="120.75" customHeight="1" x14ac:dyDescent="0.3">
      <c r="B11" s="3">
        <v>3</v>
      </c>
      <c r="C11" s="39" t="s">
        <v>14</v>
      </c>
      <c r="D11" s="39" t="s">
        <v>299</v>
      </c>
      <c r="E11" s="39" t="s">
        <v>298</v>
      </c>
      <c r="F11" s="3" t="s">
        <v>297</v>
      </c>
      <c r="G11" s="114" t="s">
        <v>15</v>
      </c>
      <c r="H11" s="39" t="s">
        <v>46</v>
      </c>
      <c r="I11" s="128">
        <v>0</v>
      </c>
      <c r="J11" s="128">
        <v>0</v>
      </c>
      <c r="K11" s="128">
        <v>1</v>
      </c>
      <c r="L11" s="128">
        <v>1</v>
      </c>
      <c r="M11" s="128">
        <v>1</v>
      </c>
      <c r="N11" s="128">
        <v>1</v>
      </c>
      <c r="O11" s="128"/>
      <c r="P11" s="128">
        <v>1</v>
      </c>
      <c r="Q11" s="128"/>
      <c r="R11" s="114"/>
      <c r="S11" s="114"/>
      <c r="T11" s="3" t="s">
        <v>16</v>
      </c>
      <c r="U11" s="127">
        <v>1500000</v>
      </c>
      <c r="V11" s="127">
        <v>1500000</v>
      </c>
      <c r="W11" s="127">
        <v>4400000</v>
      </c>
      <c r="X11" s="127">
        <v>4400000</v>
      </c>
      <c r="Y11" s="132">
        <v>4400000</v>
      </c>
      <c r="Z11" s="132">
        <v>4400000</v>
      </c>
      <c r="AA11" s="128"/>
      <c r="AB11" s="127">
        <v>1000000</v>
      </c>
      <c r="AC11" s="133"/>
      <c r="AD11" s="130" t="s">
        <v>296</v>
      </c>
      <c r="AE11" s="133" t="s">
        <v>295</v>
      </c>
      <c r="AF11" s="147"/>
    </row>
    <row r="12" spans="1:32" ht="87" customHeight="1" x14ac:dyDescent="0.3">
      <c r="B12" s="3">
        <v>4</v>
      </c>
      <c r="C12" s="39" t="s">
        <v>14</v>
      </c>
      <c r="D12" s="39" t="s">
        <v>294</v>
      </c>
      <c r="E12" s="39" t="s">
        <v>293</v>
      </c>
      <c r="F12" s="39" t="s">
        <v>292</v>
      </c>
      <c r="G12" s="114" t="s">
        <v>15</v>
      </c>
      <c r="H12" s="39" t="s">
        <v>291</v>
      </c>
      <c r="I12" s="128">
        <v>2</v>
      </c>
      <c r="J12" s="128">
        <v>2</v>
      </c>
      <c r="K12" s="128">
        <v>2</v>
      </c>
      <c r="L12" s="128">
        <v>2</v>
      </c>
      <c r="M12" s="128">
        <v>2</v>
      </c>
      <c r="N12" s="128">
        <v>1</v>
      </c>
      <c r="O12" s="128"/>
      <c r="P12" s="128">
        <v>2</v>
      </c>
      <c r="Q12" s="128"/>
      <c r="R12" s="114" t="s">
        <v>16</v>
      </c>
      <c r="S12" s="114"/>
      <c r="T12" s="3"/>
      <c r="U12" s="127">
        <f>+'[6]PLAN DE ACCION'!P11</f>
        <v>0</v>
      </c>
      <c r="V12" s="127">
        <v>0</v>
      </c>
      <c r="W12" s="127">
        <f>+'[6]PLAN DE ACCION'!Q11</f>
        <v>0</v>
      </c>
      <c r="X12" s="127">
        <v>0</v>
      </c>
      <c r="Y12" s="132">
        <f>+'[6]PLAN DE ACCION'!R11</f>
        <v>0</v>
      </c>
      <c r="Z12" s="132">
        <f>+'[6]PLAN DE ACCION'!S11</f>
        <v>0</v>
      </c>
      <c r="AA12" s="128"/>
      <c r="AB12" s="127">
        <f>+'[6]PLAN DE ACCION'!S11</f>
        <v>0</v>
      </c>
      <c r="AC12" s="131"/>
      <c r="AD12" s="130" t="s">
        <v>262</v>
      </c>
      <c r="AE12" s="133" t="s">
        <v>290</v>
      </c>
    </row>
    <row r="13" spans="1:32" ht="159" customHeight="1" x14ac:dyDescent="0.3">
      <c r="B13" s="3">
        <v>5</v>
      </c>
      <c r="C13" s="39" t="s">
        <v>14</v>
      </c>
      <c r="D13" s="39" t="s">
        <v>47</v>
      </c>
      <c r="E13" s="39" t="s">
        <v>48</v>
      </c>
      <c r="F13" s="39" t="s">
        <v>49</v>
      </c>
      <c r="G13" s="114" t="s">
        <v>15</v>
      </c>
      <c r="H13" s="39" t="s">
        <v>289</v>
      </c>
      <c r="I13" s="128">
        <v>1</v>
      </c>
      <c r="J13" s="128">
        <v>1</v>
      </c>
      <c r="K13" s="128">
        <v>1</v>
      </c>
      <c r="L13" s="128">
        <v>1</v>
      </c>
      <c r="M13" s="128">
        <v>1</v>
      </c>
      <c r="N13" s="128">
        <v>1</v>
      </c>
      <c r="O13" s="128"/>
      <c r="P13" s="128">
        <v>1</v>
      </c>
      <c r="Q13" s="128"/>
      <c r="R13" s="114"/>
      <c r="S13" s="114" t="s">
        <v>16</v>
      </c>
      <c r="T13" s="3"/>
      <c r="U13" s="127">
        <v>0</v>
      </c>
      <c r="V13" s="127">
        <v>0</v>
      </c>
      <c r="W13" s="127">
        <v>0</v>
      </c>
      <c r="X13" s="127">
        <v>0</v>
      </c>
      <c r="Y13" s="132">
        <v>0</v>
      </c>
      <c r="Z13" s="132">
        <v>0</v>
      </c>
      <c r="AA13" s="128"/>
      <c r="AB13" s="127">
        <v>0</v>
      </c>
      <c r="AC13" s="133"/>
      <c r="AD13" s="130" t="s">
        <v>288</v>
      </c>
      <c r="AE13" s="133" t="s">
        <v>287</v>
      </c>
      <c r="AF13" s="147"/>
    </row>
    <row r="14" spans="1:32" ht="409.6" customHeight="1" x14ac:dyDescent="0.3">
      <c r="B14" s="3">
        <v>6</v>
      </c>
      <c r="C14" s="39" t="s">
        <v>14</v>
      </c>
      <c r="D14" s="39" t="s">
        <v>17</v>
      </c>
      <c r="E14" s="39" t="s">
        <v>18</v>
      </c>
      <c r="F14" s="39" t="s">
        <v>19</v>
      </c>
      <c r="G14" s="114" t="s">
        <v>15</v>
      </c>
      <c r="H14" s="39" t="s">
        <v>20</v>
      </c>
      <c r="I14" s="128">
        <v>12</v>
      </c>
      <c r="J14" s="128">
        <v>12</v>
      </c>
      <c r="K14" s="128">
        <v>12</v>
      </c>
      <c r="L14" s="128">
        <v>12</v>
      </c>
      <c r="M14" s="128">
        <v>12</v>
      </c>
      <c r="N14" s="128">
        <v>12</v>
      </c>
      <c r="O14" s="128"/>
      <c r="P14" s="128">
        <v>12</v>
      </c>
      <c r="Q14" s="128"/>
      <c r="R14" s="114" t="s">
        <v>16</v>
      </c>
      <c r="S14" s="114" t="s">
        <v>16</v>
      </c>
      <c r="T14" s="3"/>
      <c r="U14" s="127">
        <v>1500000</v>
      </c>
      <c r="V14" s="127">
        <v>1500000</v>
      </c>
      <c r="W14" s="127">
        <f>4400000+14925000</f>
        <v>19325000</v>
      </c>
      <c r="X14" s="127">
        <f>+W14</f>
        <v>19325000</v>
      </c>
      <c r="Y14" s="132">
        <v>28484167</v>
      </c>
      <c r="Z14" s="132">
        <v>28313000</v>
      </c>
      <c r="AA14" s="128"/>
      <c r="AB14" s="127">
        <f>+'[6]PLAN DE ACCION'!S13</f>
        <v>37131500</v>
      </c>
      <c r="AC14" s="133"/>
      <c r="AD14" s="130" t="s">
        <v>21</v>
      </c>
      <c r="AE14" s="148" t="s">
        <v>286</v>
      </c>
      <c r="AF14" s="147"/>
    </row>
    <row r="15" spans="1:32" ht="108.75" customHeight="1" x14ac:dyDescent="0.3">
      <c r="A15" s="146"/>
      <c r="B15" s="4">
        <v>7</v>
      </c>
      <c r="C15" s="4" t="s">
        <v>14</v>
      </c>
      <c r="D15" s="5" t="s">
        <v>285</v>
      </c>
      <c r="E15" s="5" t="s">
        <v>281</v>
      </c>
      <c r="F15" s="4" t="s">
        <v>280</v>
      </c>
      <c r="G15" s="122" t="s">
        <v>15</v>
      </c>
      <c r="H15" s="4" t="s">
        <v>284</v>
      </c>
      <c r="I15" s="128">
        <v>1</v>
      </c>
      <c r="J15" s="128">
        <v>1</v>
      </c>
      <c r="K15" s="128">
        <v>1</v>
      </c>
      <c r="L15" s="128">
        <v>1</v>
      </c>
      <c r="M15" s="128">
        <v>1</v>
      </c>
      <c r="N15" s="128">
        <v>1</v>
      </c>
      <c r="O15" s="128"/>
      <c r="P15" s="128">
        <v>1</v>
      </c>
      <c r="Q15" s="128"/>
      <c r="R15" s="114"/>
      <c r="S15" s="114" t="s">
        <v>16</v>
      </c>
      <c r="T15" s="3"/>
      <c r="U15" s="127">
        <v>89774933</v>
      </c>
      <c r="V15" s="127">
        <v>89774933</v>
      </c>
      <c r="W15" s="127">
        <v>122210136</v>
      </c>
      <c r="X15" s="127">
        <v>122210136</v>
      </c>
      <c r="Y15" s="132">
        <v>173604000</v>
      </c>
      <c r="Z15" s="132">
        <v>139704000</v>
      </c>
      <c r="AA15" s="128"/>
      <c r="AB15" s="127">
        <v>129780000</v>
      </c>
      <c r="AC15" s="133"/>
      <c r="AD15" s="114" t="s">
        <v>273</v>
      </c>
      <c r="AE15" s="145" t="s">
        <v>283</v>
      </c>
      <c r="AF15" s="144"/>
    </row>
    <row r="16" spans="1:32" ht="129" customHeight="1" x14ac:dyDescent="0.3">
      <c r="B16" s="141">
        <v>8</v>
      </c>
      <c r="C16" s="141" t="s">
        <v>14</v>
      </c>
      <c r="D16" s="143" t="s">
        <v>282</v>
      </c>
      <c r="E16" s="5" t="s">
        <v>281</v>
      </c>
      <c r="F16" s="4" t="s">
        <v>280</v>
      </c>
      <c r="G16" s="142" t="s">
        <v>15</v>
      </c>
      <c r="H16" s="141" t="s">
        <v>279</v>
      </c>
      <c r="I16" s="138">
        <v>1</v>
      </c>
      <c r="J16" s="138">
        <v>1</v>
      </c>
      <c r="K16" s="138">
        <v>1</v>
      </c>
      <c r="L16" s="138">
        <v>1</v>
      </c>
      <c r="M16" s="138">
        <v>1</v>
      </c>
      <c r="N16" s="128">
        <v>1</v>
      </c>
      <c r="O16" s="138"/>
      <c r="P16" s="138">
        <v>1</v>
      </c>
      <c r="Q16" s="138"/>
      <c r="R16" s="135"/>
      <c r="S16" s="135" t="s">
        <v>16</v>
      </c>
      <c r="T16" s="140"/>
      <c r="U16" s="137">
        <v>34716667</v>
      </c>
      <c r="V16" s="137">
        <v>34716667</v>
      </c>
      <c r="W16" s="137">
        <v>117900000</v>
      </c>
      <c r="X16" s="137">
        <v>117900000</v>
      </c>
      <c r="Y16" s="139">
        <v>160750000</v>
      </c>
      <c r="Z16" s="139">
        <v>122850000</v>
      </c>
      <c r="AA16" s="138"/>
      <c r="AB16" s="137">
        <v>200077500</v>
      </c>
      <c r="AC16" s="136"/>
      <c r="AD16" s="135" t="s">
        <v>273</v>
      </c>
      <c r="AE16" s="133" t="s">
        <v>278</v>
      </c>
      <c r="AF16" s="134"/>
    </row>
    <row r="17" spans="2:31" ht="125.4" x14ac:dyDescent="0.3">
      <c r="B17" s="4">
        <v>9</v>
      </c>
      <c r="C17" s="3" t="s">
        <v>14</v>
      </c>
      <c r="D17" s="5" t="s">
        <v>277</v>
      </c>
      <c r="E17" s="5" t="s">
        <v>276</v>
      </c>
      <c r="F17" s="4" t="s">
        <v>275</v>
      </c>
      <c r="G17" s="114" t="s">
        <v>15</v>
      </c>
      <c r="H17" s="3" t="s">
        <v>274</v>
      </c>
      <c r="I17" s="128">
        <v>12</v>
      </c>
      <c r="J17" s="128">
        <v>12</v>
      </c>
      <c r="K17" s="128">
        <v>12</v>
      </c>
      <c r="L17" s="128">
        <v>12</v>
      </c>
      <c r="M17" s="128">
        <v>12</v>
      </c>
      <c r="N17" s="128">
        <v>12</v>
      </c>
      <c r="O17" s="128"/>
      <c r="P17" s="128">
        <v>12</v>
      </c>
      <c r="Q17" s="128"/>
      <c r="R17" s="114"/>
      <c r="S17" s="114" t="s">
        <v>16</v>
      </c>
      <c r="T17" s="3"/>
      <c r="U17" s="127">
        <v>0</v>
      </c>
      <c r="V17" s="128"/>
      <c r="W17" s="127">
        <v>0</v>
      </c>
      <c r="X17" s="128"/>
      <c r="Y17" s="132">
        <v>63900000</v>
      </c>
      <c r="Z17" s="132">
        <v>21300000</v>
      </c>
      <c r="AA17" s="128"/>
      <c r="AB17" s="127">
        <v>0</v>
      </c>
      <c r="AC17" s="133"/>
      <c r="AD17" s="114" t="s">
        <v>273</v>
      </c>
      <c r="AE17" s="133" t="s">
        <v>272</v>
      </c>
    </row>
    <row r="18" spans="2:31" ht="145.94999999999999" customHeight="1" x14ac:dyDescent="0.3">
      <c r="B18" s="3">
        <v>10</v>
      </c>
      <c r="C18" s="39" t="s">
        <v>31</v>
      </c>
      <c r="D18" s="39" t="s">
        <v>271</v>
      </c>
      <c r="E18" s="39" t="s">
        <v>270</v>
      </c>
      <c r="F18" s="3" t="s">
        <v>269</v>
      </c>
      <c r="G18" s="114" t="s">
        <v>15</v>
      </c>
      <c r="H18" s="39" t="s">
        <v>268</v>
      </c>
      <c r="I18" s="128">
        <v>17</v>
      </c>
      <c r="J18" s="128">
        <v>17</v>
      </c>
      <c r="K18" s="128">
        <v>17</v>
      </c>
      <c r="L18" s="128">
        <v>17</v>
      </c>
      <c r="M18" s="128">
        <v>17</v>
      </c>
      <c r="N18" s="128">
        <v>17</v>
      </c>
      <c r="O18" s="128"/>
      <c r="P18" s="128">
        <v>17</v>
      </c>
      <c r="Q18" s="128"/>
      <c r="R18" s="114"/>
      <c r="S18" s="114" t="s">
        <v>16</v>
      </c>
      <c r="T18" s="3"/>
      <c r="U18" s="127">
        <v>1500000</v>
      </c>
      <c r="V18" s="127">
        <v>1500000</v>
      </c>
      <c r="W18" s="127">
        <f>4400000+14925000</f>
        <v>19325000</v>
      </c>
      <c r="X18" s="127">
        <f>+W18</f>
        <v>19325000</v>
      </c>
      <c r="Y18" s="126">
        <v>1500000</v>
      </c>
      <c r="Z18" s="132">
        <v>1500000</v>
      </c>
      <c r="AA18" s="128"/>
      <c r="AB18" s="127">
        <v>37131500</v>
      </c>
      <c r="AC18" s="133"/>
      <c r="AD18" s="130" t="s">
        <v>262</v>
      </c>
      <c r="AE18" s="133" t="s">
        <v>267</v>
      </c>
    </row>
    <row r="19" spans="2:31" ht="110.25" customHeight="1" x14ac:dyDescent="0.3">
      <c r="B19" s="3">
        <v>11</v>
      </c>
      <c r="C19" s="39" t="s">
        <v>31</v>
      </c>
      <c r="D19" s="39" t="s">
        <v>266</v>
      </c>
      <c r="E19" s="4" t="s">
        <v>265</v>
      </c>
      <c r="F19" s="39" t="s">
        <v>264</v>
      </c>
      <c r="G19" s="114" t="s">
        <v>15</v>
      </c>
      <c r="H19" s="39" t="s">
        <v>263</v>
      </c>
      <c r="I19" s="128">
        <f>+'[6]PLAN DE ACCION'!I17</f>
        <v>0</v>
      </c>
      <c r="J19" s="128">
        <v>0</v>
      </c>
      <c r="K19" s="128">
        <f>+'[6]PLAN DE ACCION'!J17</f>
        <v>1</v>
      </c>
      <c r="L19" s="128">
        <v>1</v>
      </c>
      <c r="M19" s="128">
        <f>+'[6]PLAN DE ACCION'!K17</f>
        <v>1</v>
      </c>
      <c r="N19" s="128">
        <v>1</v>
      </c>
      <c r="O19" s="128"/>
      <c r="P19" s="128">
        <f>+'[6]PLAN DE ACCION'!L17</f>
        <v>1</v>
      </c>
      <c r="Q19" s="128"/>
      <c r="R19" s="114"/>
      <c r="S19" s="114"/>
      <c r="T19" s="3" t="s">
        <v>16</v>
      </c>
      <c r="U19" s="127">
        <f>+'[6]PLAN DE ACCION'!P17</f>
        <v>1500000</v>
      </c>
      <c r="V19" s="127">
        <v>1500000</v>
      </c>
      <c r="W19" s="127">
        <f>+'[6]PLAN DE ACCION'!Q17</f>
        <v>2200000</v>
      </c>
      <c r="X19" s="127">
        <v>2200000</v>
      </c>
      <c r="Y19" s="132">
        <v>700000</v>
      </c>
      <c r="Z19" s="132">
        <v>700000</v>
      </c>
      <c r="AA19" s="128"/>
      <c r="AB19" s="127">
        <f>+'[6]PLAN DE ACCION'!S17</f>
        <v>1000000</v>
      </c>
      <c r="AC19" s="131"/>
      <c r="AD19" s="130" t="s">
        <v>262</v>
      </c>
      <c r="AE19" s="129" t="s">
        <v>261</v>
      </c>
    </row>
    <row r="20" spans="2:31" ht="168.75" customHeight="1" x14ac:dyDescent="0.3">
      <c r="B20" s="3">
        <v>12</v>
      </c>
      <c r="C20" s="39" t="s">
        <v>31</v>
      </c>
      <c r="D20" s="39" t="s">
        <v>260</v>
      </c>
      <c r="E20" s="39" t="s">
        <v>259</v>
      </c>
      <c r="F20" s="39" t="s">
        <v>258</v>
      </c>
      <c r="G20" s="114" t="s">
        <v>15</v>
      </c>
      <c r="H20" s="39" t="s">
        <v>257</v>
      </c>
      <c r="I20" s="128">
        <v>0</v>
      </c>
      <c r="J20" s="128">
        <v>0</v>
      </c>
      <c r="K20" s="128">
        <v>1</v>
      </c>
      <c r="L20" s="128">
        <v>1</v>
      </c>
      <c r="M20" s="128">
        <v>1</v>
      </c>
      <c r="N20" s="128">
        <v>1</v>
      </c>
      <c r="O20" s="125">
        <v>1</v>
      </c>
      <c r="P20" s="128">
        <v>1</v>
      </c>
      <c r="Q20" s="128"/>
      <c r="R20" s="114"/>
      <c r="S20" s="114"/>
      <c r="T20" s="3" t="s">
        <v>16</v>
      </c>
      <c r="U20" s="127">
        <v>2000000</v>
      </c>
      <c r="V20" s="127">
        <v>1900000</v>
      </c>
      <c r="W20" s="127">
        <v>4400000</v>
      </c>
      <c r="X20" s="127">
        <v>4400000</v>
      </c>
      <c r="Y20" s="126">
        <v>4400000</v>
      </c>
      <c r="Z20" s="126">
        <v>4400000</v>
      </c>
      <c r="AA20" s="125">
        <v>1</v>
      </c>
      <c r="AB20" s="124">
        <v>1000000</v>
      </c>
      <c r="AC20" s="123"/>
      <c r="AD20" s="122" t="s">
        <v>256</v>
      </c>
      <c r="AE20" s="121" t="s">
        <v>255</v>
      </c>
    </row>
    <row r="21" spans="2:31" x14ac:dyDescent="0.3">
      <c r="B21" s="119"/>
      <c r="C21" s="119"/>
      <c r="D21" s="119"/>
      <c r="E21" s="119"/>
      <c r="F21" s="119"/>
      <c r="G21" s="118"/>
      <c r="H21" s="119"/>
      <c r="I21" s="118"/>
      <c r="J21" s="118"/>
      <c r="K21" s="118"/>
      <c r="L21" s="118"/>
      <c r="M21" s="118"/>
      <c r="N21" s="118"/>
      <c r="O21" s="118"/>
      <c r="P21" s="118"/>
      <c r="Q21" s="118"/>
      <c r="R21" s="118"/>
      <c r="S21" s="118"/>
      <c r="T21" s="119"/>
      <c r="U21" s="118"/>
      <c r="V21" s="118"/>
      <c r="W21" s="118"/>
      <c r="X21" s="118"/>
      <c r="Y21" s="120"/>
      <c r="Z21" s="120"/>
      <c r="AA21" s="118"/>
      <c r="AB21" s="118"/>
      <c r="AC21" s="119"/>
      <c r="AD21" s="118"/>
    </row>
  </sheetData>
  <mergeCells count="22">
    <mergeCell ref="AE6:AE8"/>
    <mergeCell ref="I7:J7"/>
    <mergeCell ref="K7:L7"/>
    <mergeCell ref="M7:N7"/>
    <mergeCell ref="P7:Q7"/>
    <mergeCell ref="R7:T7"/>
    <mergeCell ref="U7:V7"/>
    <mergeCell ref="W7:X7"/>
    <mergeCell ref="Y7:Z7"/>
    <mergeCell ref="I6:P6"/>
    <mergeCell ref="B6:B8"/>
    <mergeCell ref="C6:C8"/>
    <mergeCell ref="D6:D8"/>
    <mergeCell ref="E6:E8"/>
    <mergeCell ref="F6:F8"/>
    <mergeCell ref="G6:G8"/>
    <mergeCell ref="H6:H8"/>
    <mergeCell ref="R6:AC6"/>
    <mergeCell ref="AD6:AD8"/>
    <mergeCell ref="E1:E4"/>
    <mergeCell ref="F1:T1"/>
    <mergeCell ref="F2:T4"/>
  </mergeCells>
  <pageMargins left="0.7" right="0.7" top="0.75" bottom="0.75" header="0.3" footer="0.3"/>
  <pageSetup paperSize="9" orientation="portrait" horizontalDpi="4294967295" verticalDpi="4294967295"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0"/>
  <sheetViews>
    <sheetView topLeftCell="N2" workbookViewId="0">
      <selection activeCell="S10" sqref="S10"/>
    </sheetView>
  </sheetViews>
  <sheetFormatPr baseColWidth="10" defaultColWidth="11.44140625" defaultRowHeight="14.4" x14ac:dyDescent="0.3"/>
  <cols>
    <col min="1" max="1" width="1.88671875" customWidth="1"/>
    <col min="2" max="2" width="5.88671875" customWidth="1"/>
    <col min="3" max="3" width="41.5546875" bestFit="1" customWidth="1"/>
    <col min="4" max="4" width="203.5546875" bestFit="1" customWidth="1"/>
    <col min="5" max="5" width="31"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5" width="9.44140625" customWidth="1"/>
    <col min="16" max="16" width="7.44140625" customWidth="1"/>
    <col min="17" max="17" width="9.6640625" customWidth="1"/>
    <col min="18" max="18" width="21.33203125" bestFit="1" customWidth="1"/>
    <col min="19" max="19" width="18.33203125" bestFit="1" customWidth="1"/>
    <col min="20" max="20" width="11.33203125" bestFit="1" customWidth="1"/>
    <col min="21" max="26" width="14" customWidth="1"/>
    <col min="27" max="27" width="9.44140625" customWidth="1"/>
    <col min="28" max="29" width="14" customWidth="1"/>
    <col min="30" max="30" width="27.88671875" customWidth="1"/>
    <col min="31" max="31" width="28.44140625" customWidth="1"/>
  </cols>
  <sheetData>
    <row r="1" spans="2:31" ht="15.6" x14ac:dyDescent="0.3">
      <c r="E1" s="236"/>
      <c r="F1" s="237" t="s">
        <v>153</v>
      </c>
      <c r="G1" s="237"/>
      <c r="H1" s="237"/>
      <c r="I1" s="237"/>
      <c r="J1" s="237"/>
      <c r="K1" s="237"/>
      <c r="L1" s="237"/>
      <c r="M1" s="237"/>
      <c r="N1" s="237"/>
      <c r="O1" s="237"/>
      <c r="P1" s="237"/>
      <c r="Q1" s="237"/>
      <c r="R1" s="237"/>
      <c r="S1" s="237"/>
      <c r="T1" s="237"/>
      <c r="U1" s="22" t="s">
        <v>148</v>
      </c>
      <c r="V1" s="22" t="s">
        <v>155</v>
      </c>
    </row>
    <row r="2" spans="2:31" x14ac:dyDescent="0.3">
      <c r="E2" s="236"/>
      <c r="F2" s="238" t="s">
        <v>154</v>
      </c>
      <c r="G2" s="238"/>
      <c r="H2" s="238"/>
      <c r="I2" s="238"/>
      <c r="J2" s="238"/>
      <c r="K2" s="238"/>
      <c r="L2" s="238"/>
      <c r="M2" s="238"/>
      <c r="N2" s="238"/>
      <c r="O2" s="238"/>
      <c r="P2" s="238"/>
      <c r="Q2" s="238"/>
      <c r="R2" s="238"/>
      <c r="S2" s="238"/>
      <c r="T2" s="238"/>
      <c r="U2" s="23" t="s">
        <v>149</v>
      </c>
      <c r="V2" s="24">
        <v>1</v>
      </c>
    </row>
    <row r="3" spans="2:31" x14ac:dyDescent="0.3">
      <c r="E3" s="236"/>
      <c r="F3" s="238"/>
      <c r="G3" s="238"/>
      <c r="H3" s="238"/>
      <c r="I3" s="238"/>
      <c r="J3" s="238"/>
      <c r="K3" s="238"/>
      <c r="L3" s="238"/>
      <c r="M3" s="238"/>
      <c r="N3" s="238"/>
      <c r="O3" s="238"/>
      <c r="P3" s="238"/>
      <c r="Q3" s="238"/>
      <c r="R3" s="238"/>
      <c r="S3" s="238"/>
      <c r="T3" s="238"/>
      <c r="U3" s="23" t="s">
        <v>150</v>
      </c>
      <c r="V3" s="25">
        <v>44651</v>
      </c>
    </row>
    <row r="4" spans="2:31" x14ac:dyDescent="0.3">
      <c r="E4" s="236"/>
      <c r="F4" s="238"/>
      <c r="G4" s="238"/>
      <c r="H4" s="238"/>
      <c r="I4" s="238"/>
      <c r="J4" s="238"/>
      <c r="K4" s="238"/>
      <c r="L4" s="238"/>
      <c r="M4" s="238"/>
      <c r="N4" s="238"/>
      <c r="O4" s="238"/>
      <c r="P4" s="238"/>
      <c r="Q4" s="238"/>
      <c r="R4" s="238"/>
      <c r="S4" s="238"/>
      <c r="T4" s="238"/>
      <c r="U4" s="23" t="s">
        <v>151</v>
      </c>
      <c r="V4" s="26" t="s">
        <v>152</v>
      </c>
    </row>
    <row r="6" spans="2:31" ht="15" customHeight="1" x14ac:dyDescent="0.3">
      <c r="B6" s="226" t="s">
        <v>0</v>
      </c>
      <c r="C6" s="226" t="s">
        <v>1</v>
      </c>
      <c r="D6" s="226" t="s">
        <v>2</v>
      </c>
      <c r="E6" s="226" t="s">
        <v>3</v>
      </c>
      <c r="F6" s="226" t="s">
        <v>4</v>
      </c>
      <c r="G6" s="226" t="s">
        <v>5</v>
      </c>
      <c r="H6" s="226" t="s">
        <v>6</v>
      </c>
      <c r="I6" s="232" t="s">
        <v>7</v>
      </c>
      <c r="J6" s="232"/>
      <c r="K6" s="233"/>
      <c r="L6" s="233"/>
      <c r="M6" s="233"/>
      <c r="N6" s="233"/>
      <c r="O6" s="233"/>
      <c r="P6" s="233"/>
      <c r="Q6" s="38"/>
      <c r="R6" s="234" t="s">
        <v>8</v>
      </c>
      <c r="S6" s="235"/>
      <c r="T6" s="235"/>
      <c r="U6" s="235"/>
      <c r="V6" s="235"/>
      <c r="W6" s="235"/>
      <c r="X6" s="235"/>
      <c r="Y6" s="235"/>
      <c r="Z6" s="235"/>
      <c r="AA6" s="235"/>
      <c r="AB6" s="235"/>
      <c r="AC6" s="232"/>
      <c r="AD6" s="226" t="s">
        <v>9</v>
      </c>
      <c r="AE6" s="226" t="s">
        <v>10</v>
      </c>
    </row>
    <row r="7" spans="2:31" x14ac:dyDescent="0.3">
      <c r="B7" s="226"/>
      <c r="C7" s="226"/>
      <c r="D7" s="226"/>
      <c r="E7" s="226"/>
      <c r="F7" s="226"/>
      <c r="G7" s="226"/>
      <c r="H7" s="226"/>
      <c r="I7" s="227">
        <v>2020</v>
      </c>
      <c r="J7" s="228"/>
      <c r="K7" s="227">
        <v>2021</v>
      </c>
      <c r="L7" s="228"/>
      <c r="M7" s="229">
        <v>2022</v>
      </c>
      <c r="N7" s="230"/>
      <c r="O7" s="37"/>
      <c r="P7" s="226">
        <v>2023</v>
      </c>
      <c r="Q7" s="226"/>
      <c r="R7" s="229" t="s">
        <v>43</v>
      </c>
      <c r="S7" s="231"/>
      <c r="T7" s="230"/>
      <c r="U7" s="226">
        <v>2020</v>
      </c>
      <c r="V7" s="226"/>
      <c r="W7" s="226">
        <v>2021</v>
      </c>
      <c r="X7" s="226"/>
      <c r="Y7" s="226">
        <v>2022</v>
      </c>
      <c r="Z7" s="226"/>
      <c r="AA7" s="37"/>
      <c r="AB7" s="226">
        <v>2023</v>
      </c>
      <c r="AC7" s="226"/>
      <c r="AD7" s="226"/>
      <c r="AE7" s="226"/>
    </row>
    <row r="8" spans="2:31" x14ac:dyDescent="0.3">
      <c r="B8" s="226"/>
      <c r="C8" s="226"/>
      <c r="D8" s="226"/>
      <c r="E8" s="226"/>
      <c r="F8" s="226"/>
      <c r="G8" s="226"/>
      <c r="H8" s="226"/>
      <c r="I8" s="36" t="s">
        <v>44</v>
      </c>
      <c r="J8" s="36" t="s">
        <v>45</v>
      </c>
      <c r="K8" s="36" t="s">
        <v>44</v>
      </c>
      <c r="L8" s="36" t="s">
        <v>45</v>
      </c>
      <c r="M8" s="36" t="s">
        <v>44</v>
      </c>
      <c r="N8" s="36" t="s">
        <v>45</v>
      </c>
      <c r="O8" s="36" t="s">
        <v>246</v>
      </c>
      <c r="P8" s="36" t="s">
        <v>44</v>
      </c>
      <c r="Q8" s="36" t="s">
        <v>45</v>
      </c>
      <c r="R8" s="8" t="s">
        <v>11</v>
      </c>
      <c r="S8" s="11" t="s">
        <v>12</v>
      </c>
      <c r="T8" s="11" t="s">
        <v>13</v>
      </c>
      <c r="U8" s="36" t="s">
        <v>44</v>
      </c>
      <c r="V8" s="36" t="s">
        <v>45</v>
      </c>
      <c r="W8" s="36" t="s">
        <v>44</v>
      </c>
      <c r="X8" s="36" t="s">
        <v>45</v>
      </c>
      <c r="Y8" s="36" t="s">
        <v>44</v>
      </c>
      <c r="Z8" s="36" t="s">
        <v>45</v>
      </c>
      <c r="AA8" s="36" t="s">
        <v>246</v>
      </c>
      <c r="AB8" s="36" t="s">
        <v>44</v>
      </c>
      <c r="AC8" s="36" t="s">
        <v>45</v>
      </c>
      <c r="AD8" s="226"/>
      <c r="AE8" s="226"/>
    </row>
    <row r="9" spans="2:31" ht="180" customHeight="1" x14ac:dyDescent="0.3">
      <c r="B9" s="1">
        <v>1</v>
      </c>
      <c r="C9" s="3" t="s">
        <v>14</v>
      </c>
      <c r="D9" s="15" t="s">
        <v>247</v>
      </c>
      <c r="E9" s="3" t="s">
        <v>247</v>
      </c>
      <c r="F9" s="3" t="s">
        <v>107</v>
      </c>
      <c r="G9" s="114" t="s">
        <v>15</v>
      </c>
      <c r="H9" s="3" t="s">
        <v>107</v>
      </c>
      <c r="I9" s="50">
        <f>+'[7]PLAN DE ACCION'!I8</f>
        <v>0</v>
      </c>
      <c r="J9" s="50"/>
      <c r="K9" s="50">
        <f>+'[7]PLAN DE ACCION'!J8</f>
        <v>1</v>
      </c>
      <c r="L9" s="50"/>
      <c r="M9" s="50">
        <f>+'[7]PLAN DE ACCION'!K8</f>
        <v>1</v>
      </c>
      <c r="N9" s="50">
        <v>1</v>
      </c>
      <c r="O9" s="51">
        <v>1</v>
      </c>
      <c r="P9" s="50">
        <f>+'[7]PLAN DE ACCION'!L8</f>
        <v>1</v>
      </c>
      <c r="Q9" s="9"/>
      <c r="R9" s="9"/>
      <c r="S9" s="9"/>
      <c r="T9" s="1" t="s">
        <v>16</v>
      </c>
      <c r="U9" s="12">
        <f>+'[7]PLAN DE ACCION'!P8</f>
        <v>0</v>
      </c>
      <c r="V9" s="12"/>
      <c r="W9" s="12">
        <f>+'[7]PLAN DE ACCION'!Q8</f>
        <v>33000000</v>
      </c>
      <c r="X9" s="12"/>
      <c r="Y9" s="12">
        <f>+'[7]PLAN DE ACCION'!R8</f>
        <v>33000000</v>
      </c>
      <c r="Z9" s="12">
        <v>33000000</v>
      </c>
      <c r="AA9" s="51">
        <v>1</v>
      </c>
      <c r="AB9" s="12">
        <f>+'[7]PLAN DE ACCION'!S8</f>
        <v>33000000</v>
      </c>
      <c r="AC9" s="12"/>
      <c r="AD9" s="115" t="s">
        <v>248</v>
      </c>
      <c r="AE9" s="53" t="s">
        <v>249</v>
      </c>
    </row>
    <row r="10" spans="2:31" ht="115.2" x14ac:dyDescent="0.3">
      <c r="B10" s="1">
        <v>2</v>
      </c>
      <c r="C10" s="3" t="s">
        <v>14</v>
      </c>
      <c r="D10" s="3" t="s">
        <v>250</v>
      </c>
      <c r="E10" s="3" t="s">
        <v>251</v>
      </c>
      <c r="F10" s="3" t="s">
        <v>252</v>
      </c>
      <c r="G10" s="114" t="s">
        <v>15</v>
      </c>
      <c r="H10" s="3" t="s">
        <v>253</v>
      </c>
      <c r="I10" s="50">
        <f>+'[7]PLAN DE ACCION'!I9</f>
        <v>0</v>
      </c>
      <c r="J10" s="50"/>
      <c r="K10" s="50">
        <f>+'[7]PLAN DE ACCION'!J9</f>
        <v>1</v>
      </c>
      <c r="L10" s="50"/>
      <c r="M10" s="50">
        <f>+'[7]PLAN DE ACCION'!K9</f>
        <v>1</v>
      </c>
      <c r="N10" s="50">
        <v>1</v>
      </c>
      <c r="O10" s="51">
        <v>1</v>
      </c>
      <c r="P10" s="50">
        <f>+'[7]PLAN DE ACCION'!L9</f>
        <v>1</v>
      </c>
      <c r="Q10" s="9"/>
      <c r="R10" s="9"/>
      <c r="S10" s="9"/>
      <c r="T10" s="1" t="s">
        <v>16</v>
      </c>
      <c r="U10" s="12">
        <f>+'[7]PLAN DE ACCION'!P9</f>
        <v>0</v>
      </c>
      <c r="V10" s="12"/>
      <c r="W10" s="12">
        <f>+'[7]PLAN DE ACCION'!Q9</f>
        <v>33000000</v>
      </c>
      <c r="X10" s="12"/>
      <c r="Y10" s="12">
        <f>+'[7]PLAN DE ACCION'!R9</f>
        <v>33000000</v>
      </c>
      <c r="Z10" s="12">
        <v>33000000</v>
      </c>
      <c r="AA10" s="51">
        <v>1</v>
      </c>
      <c r="AB10" s="12">
        <f>+'[7]PLAN DE ACCION'!S9</f>
        <v>33000000</v>
      </c>
      <c r="AC10" s="12"/>
      <c r="AD10" s="115" t="s">
        <v>248</v>
      </c>
      <c r="AE10" s="53" t="s">
        <v>254</v>
      </c>
    </row>
  </sheetData>
  <mergeCells count="23">
    <mergeCell ref="E1:E4"/>
    <mergeCell ref="F1:T1"/>
    <mergeCell ref="F2:T4"/>
    <mergeCell ref="B6:B8"/>
    <mergeCell ref="C6:C8"/>
    <mergeCell ref="D6:D8"/>
    <mergeCell ref="E6:E8"/>
    <mergeCell ref="F6:F8"/>
    <mergeCell ref="G6:G8"/>
    <mergeCell ref="H6:H8"/>
    <mergeCell ref="AD6:AD8"/>
    <mergeCell ref="AE6:AE8"/>
    <mergeCell ref="I7:J7"/>
    <mergeCell ref="K7:L7"/>
    <mergeCell ref="M7:N7"/>
    <mergeCell ref="P7:Q7"/>
    <mergeCell ref="R7:T7"/>
    <mergeCell ref="U7:V7"/>
    <mergeCell ref="W7:X7"/>
    <mergeCell ref="Y7:Z7"/>
    <mergeCell ref="AB7:AC7"/>
    <mergeCell ref="I6:P6"/>
    <mergeCell ref="R6:AC6"/>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9"/>
  <sheetViews>
    <sheetView topLeftCell="T1" workbookViewId="0">
      <selection activeCell="AD12" sqref="AD12"/>
    </sheetView>
  </sheetViews>
  <sheetFormatPr baseColWidth="10" defaultRowHeight="14.4" x14ac:dyDescent="0.3"/>
  <cols>
    <col min="1" max="1" width="1.88671875" customWidth="1"/>
    <col min="2" max="2" width="5.88671875" customWidth="1"/>
    <col min="3" max="3" width="28.88671875" customWidth="1"/>
    <col min="4" max="4" width="21" customWidth="1"/>
    <col min="5" max="5" width="17.441406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5" width="9.44140625" customWidth="1"/>
    <col min="16" max="16" width="7.44140625" customWidth="1"/>
    <col min="17" max="17" width="9.6640625" customWidth="1"/>
    <col min="18" max="18" width="21.33203125" bestFit="1" customWidth="1"/>
    <col min="19" max="19" width="18.33203125" bestFit="1" customWidth="1"/>
    <col min="20" max="20" width="11.33203125" bestFit="1" customWidth="1"/>
    <col min="21" max="26" width="14" customWidth="1"/>
    <col min="27" max="27" width="9.44140625" customWidth="1"/>
    <col min="28" max="29" width="14" customWidth="1"/>
    <col min="30" max="30" width="24.5546875" bestFit="1" customWidth="1"/>
    <col min="31" max="31" width="102" customWidth="1"/>
  </cols>
  <sheetData>
    <row r="1" spans="2:31" ht="15.6" x14ac:dyDescent="0.3">
      <c r="E1" s="236"/>
      <c r="F1" s="237" t="s">
        <v>153</v>
      </c>
      <c r="G1" s="237"/>
      <c r="H1" s="237"/>
      <c r="I1" s="237"/>
      <c r="J1" s="237"/>
      <c r="K1" s="237"/>
      <c r="L1" s="237"/>
      <c r="M1" s="237"/>
      <c r="N1" s="237"/>
      <c r="O1" s="237"/>
      <c r="P1" s="237"/>
      <c r="Q1" s="237"/>
      <c r="R1" s="237"/>
      <c r="S1" s="237"/>
      <c r="T1" s="237"/>
      <c r="U1" s="22" t="s">
        <v>148</v>
      </c>
      <c r="V1" s="22" t="s">
        <v>155</v>
      </c>
    </row>
    <row r="2" spans="2:31" x14ac:dyDescent="0.3">
      <c r="E2" s="236"/>
      <c r="F2" s="238" t="s">
        <v>154</v>
      </c>
      <c r="G2" s="238"/>
      <c r="H2" s="238"/>
      <c r="I2" s="238"/>
      <c r="J2" s="238"/>
      <c r="K2" s="238"/>
      <c r="L2" s="238"/>
      <c r="M2" s="238"/>
      <c r="N2" s="238"/>
      <c r="O2" s="238"/>
      <c r="P2" s="238"/>
      <c r="Q2" s="238"/>
      <c r="R2" s="238"/>
      <c r="S2" s="238"/>
      <c r="T2" s="238"/>
      <c r="U2" s="23" t="s">
        <v>149</v>
      </c>
      <c r="V2" s="24">
        <v>1</v>
      </c>
    </row>
    <row r="3" spans="2:31" x14ac:dyDescent="0.3">
      <c r="E3" s="236"/>
      <c r="F3" s="238"/>
      <c r="G3" s="238"/>
      <c r="H3" s="238"/>
      <c r="I3" s="238"/>
      <c r="J3" s="238"/>
      <c r="K3" s="238"/>
      <c r="L3" s="238"/>
      <c r="M3" s="238"/>
      <c r="N3" s="238"/>
      <c r="O3" s="238"/>
      <c r="P3" s="238"/>
      <c r="Q3" s="238"/>
      <c r="R3" s="238"/>
      <c r="S3" s="238"/>
      <c r="T3" s="238"/>
      <c r="U3" s="23" t="s">
        <v>150</v>
      </c>
      <c r="V3" s="25">
        <v>44651</v>
      </c>
    </row>
    <row r="4" spans="2:31" x14ac:dyDescent="0.3">
      <c r="E4" s="236"/>
      <c r="F4" s="238"/>
      <c r="G4" s="238"/>
      <c r="H4" s="238"/>
      <c r="I4" s="238"/>
      <c r="J4" s="238"/>
      <c r="K4" s="238"/>
      <c r="L4" s="238"/>
      <c r="M4" s="238"/>
      <c r="N4" s="238"/>
      <c r="O4" s="238"/>
      <c r="P4" s="238"/>
      <c r="Q4" s="238"/>
      <c r="R4" s="238"/>
      <c r="S4" s="238"/>
      <c r="T4" s="238"/>
      <c r="U4" s="23" t="s">
        <v>151</v>
      </c>
      <c r="V4" s="26" t="s">
        <v>152</v>
      </c>
    </row>
    <row r="6" spans="2:31" x14ac:dyDescent="0.3">
      <c r="B6" s="226" t="s">
        <v>0</v>
      </c>
      <c r="C6" s="226" t="s">
        <v>1</v>
      </c>
      <c r="D6" s="226" t="s">
        <v>2</v>
      </c>
      <c r="E6" s="226" t="s">
        <v>3</v>
      </c>
      <c r="F6" s="226" t="s">
        <v>4</v>
      </c>
      <c r="G6" s="226" t="s">
        <v>5</v>
      </c>
      <c r="H6" s="226" t="s">
        <v>6</v>
      </c>
      <c r="I6" s="232" t="s">
        <v>7</v>
      </c>
      <c r="J6" s="232"/>
      <c r="K6" s="233"/>
      <c r="L6" s="233"/>
      <c r="M6" s="233"/>
      <c r="N6" s="233"/>
      <c r="O6" s="233"/>
      <c r="P6" s="233"/>
      <c r="Q6" s="38"/>
      <c r="R6" s="234" t="s">
        <v>8</v>
      </c>
      <c r="S6" s="235"/>
      <c r="T6" s="235"/>
      <c r="U6" s="235"/>
      <c r="V6" s="235"/>
      <c r="W6" s="235"/>
      <c r="X6" s="235"/>
      <c r="Y6" s="235"/>
      <c r="Z6" s="235"/>
      <c r="AA6" s="235"/>
      <c r="AB6" s="235"/>
      <c r="AC6" s="232"/>
      <c r="AD6" s="226" t="s">
        <v>9</v>
      </c>
      <c r="AE6" s="226" t="s">
        <v>10</v>
      </c>
    </row>
    <row r="7" spans="2:31" x14ac:dyDescent="0.3">
      <c r="B7" s="226"/>
      <c r="C7" s="226"/>
      <c r="D7" s="226"/>
      <c r="E7" s="226"/>
      <c r="F7" s="226"/>
      <c r="G7" s="226"/>
      <c r="H7" s="226"/>
      <c r="I7" s="227">
        <v>2020</v>
      </c>
      <c r="J7" s="228"/>
      <c r="K7" s="227">
        <v>2021</v>
      </c>
      <c r="L7" s="228"/>
      <c r="M7" s="229">
        <v>2022</v>
      </c>
      <c r="N7" s="230"/>
      <c r="O7" s="37"/>
      <c r="P7" s="226">
        <v>2023</v>
      </c>
      <c r="Q7" s="226"/>
      <c r="R7" s="229" t="s">
        <v>43</v>
      </c>
      <c r="S7" s="231"/>
      <c r="T7" s="230"/>
      <c r="U7" s="226">
        <v>2020</v>
      </c>
      <c r="V7" s="226"/>
      <c r="W7" s="226">
        <v>2021</v>
      </c>
      <c r="X7" s="226"/>
      <c r="Y7" s="226">
        <v>2022</v>
      </c>
      <c r="Z7" s="226"/>
      <c r="AA7" s="37"/>
      <c r="AB7" s="226">
        <v>2023</v>
      </c>
      <c r="AC7" s="226"/>
      <c r="AD7" s="226"/>
      <c r="AE7" s="226"/>
    </row>
    <row r="8" spans="2:31" x14ac:dyDescent="0.3">
      <c r="B8" s="226"/>
      <c r="C8" s="226"/>
      <c r="D8" s="226"/>
      <c r="E8" s="226"/>
      <c r="F8" s="226"/>
      <c r="G8" s="226"/>
      <c r="H8" s="226"/>
      <c r="I8" s="36" t="s">
        <v>44</v>
      </c>
      <c r="J8" s="36" t="s">
        <v>45</v>
      </c>
      <c r="K8" s="36" t="s">
        <v>44</v>
      </c>
      <c r="L8" s="36" t="s">
        <v>45</v>
      </c>
      <c r="M8" s="36" t="s">
        <v>44</v>
      </c>
      <c r="N8" s="36" t="s">
        <v>45</v>
      </c>
      <c r="O8" s="36" t="s">
        <v>208</v>
      </c>
      <c r="P8" s="36" t="s">
        <v>44</v>
      </c>
      <c r="Q8" s="36" t="s">
        <v>45</v>
      </c>
      <c r="R8" s="8" t="s">
        <v>11</v>
      </c>
      <c r="S8" s="11" t="s">
        <v>12</v>
      </c>
      <c r="T8" s="11" t="s">
        <v>13</v>
      </c>
      <c r="U8" s="36" t="s">
        <v>44</v>
      </c>
      <c r="V8" s="36" t="s">
        <v>45</v>
      </c>
      <c r="W8" s="36" t="s">
        <v>44</v>
      </c>
      <c r="X8" s="36" t="s">
        <v>45</v>
      </c>
      <c r="Y8" s="36" t="s">
        <v>44</v>
      </c>
      <c r="Z8" s="36" t="s">
        <v>45</v>
      </c>
      <c r="AA8" s="36" t="s">
        <v>208</v>
      </c>
      <c r="AB8" s="36" t="s">
        <v>44</v>
      </c>
      <c r="AC8" s="36" t="s">
        <v>45</v>
      </c>
      <c r="AD8" s="226"/>
      <c r="AE8" s="226"/>
    </row>
    <row r="9" spans="2:31" ht="111" customHeight="1" x14ac:dyDescent="0.3">
      <c r="B9" s="1">
        <v>1</v>
      </c>
      <c r="C9" s="3" t="s">
        <v>14</v>
      </c>
      <c r="D9" s="5" t="s">
        <v>240</v>
      </c>
      <c r="E9" s="5" t="s">
        <v>241</v>
      </c>
      <c r="F9" s="3" t="s">
        <v>242</v>
      </c>
      <c r="G9" s="1" t="s">
        <v>15</v>
      </c>
      <c r="H9" s="4" t="s">
        <v>243</v>
      </c>
      <c r="I9" s="50">
        <v>0</v>
      </c>
      <c r="J9" s="50"/>
      <c r="K9" s="50">
        <v>1</v>
      </c>
      <c r="L9" s="50"/>
      <c r="M9" s="50">
        <v>1</v>
      </c>
      <c r="N9" s="50">
        <v>1</v>
      </c>
      <c r="O9" s="51">
        <v>1</v>
      </c>
      <c r="P9" s="50">
        <v>1</v>
      </c>
      <c r="Q9" s="50"/>
      <c r="R9" s="9"/>
      <c r="S9" s="50" t="s">
        <v>16</v>
      </c>
      <c r="T9" s="9"/>
      <c r="U9" s="12">
        <f>+'[8]PLAN DE ACCION'!P8</f>
        <v>0</v>
      </c>
      <c r="V9" s="12"/>
      <c r="W9" s="12">
        <v>0</v>
      </c>
      <c r="X9" s="12"/>
      <c r="Y9" s="12">
        <v>0</v>
      </c>
      <c r="Z9" s="12"/>
      <c r="AA9" s="51">
        <v>1</v>
      </c>
      <c r="AB9" s="12">
        <v>0</v>
      </c>
      <c r="AC9" s="12"/>
      <c r="AD9" s="20" t="s">
        <v>244</v>
      </c>
      <c r="AE9" s="112" t="s">
        <v>245</v>
      </c>
    </row>
  </sheetData>
  <mergeCells count="23">
    <mergeCell ref="E1:E4"/>
    <mergeCell ref="F1:T1"/>
    <mergeCell ref="F2:T4"/>
    <mergeCell ref="B6:B8"/>
    <mergeCell ref="C6:C8"/>
    <mergeCell ref="D6:D8"/>
    <mergeCell ref="E6:E8"/>
    <mergeCell ref="F6:F8"/>
    <mergeCell ref="G6:G8"/>
    <mergeCell ref="H6:H8"/>
    <mergeCell ref="AD6:AD8"/>
    <mergeCell ref="AE6:AE8"/>
    <mergeCell ref="I7:J7"/>
    <mergeCell ref="K7:L7"/>
    <mergeCell ref="M7:N7"/>
    <mergeCell ref="P7:Q7"/>
    <mergeCell ref="R7:T7"/>
    <mergeCell ref="U7:V7"/>
    <mergeCell ref="W7:X7"/>
    <mergeCell ref="Y7:Z7"/>
    <mergeCell ref="AB7:AC7"/>
    <mergeCell ref="I6:P6"/>
    <mergeCell ref="R6:AC6"/>
  </mergeCells>
  <pageMargins left="0.7" right="0.7" top="0.75" bottom="0.75"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0"/>
  <sheetViews>
    <sheetView topLeftCell="L9" zoomScale="80" zoomScaleNormal="80" workbookViewId="0">
      <selection activeCell="U10" sqref="U10"/>
    </sheetView>
  </sheetViews>
  <sheetFormatPr baseColWidth="10" defaultRowHeight="14.4" x14ac:dyDescent="0.3"/>
  <cols>
    <col min="1" max="1" width="1.88671875" customWidth="1"/>
    <col min="2" max="2" width="5.88671875" customWidth="1"/>
    <col min="3" max="3" width="28.88671875" customWidth="1"/>
    <col min="4" max="4" width="44.109375" customWidth="1"/>
    <col min="5" max="5" width="46" customWidth="1"/>
    <col min="6" max="6" width="17"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2.109375" bestFit="1" customWidth="1"/>
    <col min="18" max="18" width="18.6640625" customWidth="1"/>
    <col min="19" max="19" width="12.109375" bestFit="1" customWidth="1"/>
    <col min="20" max="28" width="14" customWidth="1"/>
    <col min="29" max="29" width="27.88671875" customWidth="1"/>
    <col min="30" max="30" width="28.44140625" customWidth="1"/>
  </cols>
  <sheetData>
    <row r="1" spans="2:30" ht="19.95" customHeight="1" x14ac:dyDescent="0.3">
      <c r="E1" s="236"/>
      <c r="F1" s="237" t="s">
        <v>153</v>
      </c>
      <c r="G1" s="237"/>
      <c r="H1" s="237"/>
      <c r="I1" s="237"/>
      <c r="J1" s="237"/>
      <c r="K1" s="237"/>
      <c r="L1" s="237"/>
      <c r="M1" s="237"/>
      <c r="N1" s="237"/>
      <c r="O1" s="237"/>
      <c r="P1" s="237"/>
      <c r="Q1" s="237"/>
      <c r="R1" s="237"/>
      <c r="S1" s="237"/>
      <c r="T1" s="22" t="s">
        <v>148</v>
      </c>
      <c r="U1" s="22" t="s">
        <v>155</v>
      </c>
    </row>
    <row r="2" spans="2:30" ht="19.95" customHeight="1" x14ac:dyDescent="0.3">
      <c r="E2" s="236"/>
      <c r="F2" s="238" t="s">
        <v>154</v>
      </c>
      <c r="G2" s="238"/>
      <c r="H2" s="238"/>
      <c r="I2" s="238"/>
      <c r="J2" s="238"/>
      <c r="K2" s="238"/>
      <c r="L2" s="238"/>
      <c r="M2" s="238"/>
      <c r="N2" s="238"/>
      <c r="O2" s="238"/>
      <c r="P2" s="238"/>
      <c r="Q2" s="238"/>
      <c r="R2" s="238"/>
      <c r="S2" s="238"/>
      <c r="T2" s="23" t="s">
        <v>149</v>
      </c>
      <c r="U2" s="24">
        <v>1</v>
      </c>
    </row>
    <row r="3" spans="2:30" ht="19.95" customHeight="1" x14ac:dyDescent="0.3">
      <c r="E3" s="236"/>
      <c r="F3" s="238"/>
      <c r="G3" s="238"/>
      <c r="H3" s="238"/>
      <c r="I3" s="238"/>
      <c r="J3" s="238"/>
      <c r="K3" s="238"/>
      <c r="L3" s="238"/>
      <c r="M3" s="238"/>
      <c r="N3" s="238"/>
      <c r="O3" s="238"/>
      <c r="P3" s="238"/>
      <c r="Q3" s="238"/>
      <c r="R3" s="238"/>
      <c r="S3" s="238"/>
      <c r="T3" s="23" t="s">
        <v>150</v>
      </c>
      <c r="U3" s="25">
        <v>44651</v>
      </c>
    </row>
    <row r="4" spans="2:30" ht="19.95" customHeight="1" x14ac:dyDescent="0.3">
      <c r="E4" s="236"/>
      <c r="F4" s="238"/>
      <c r="G4" s="238"/>
      <c r="H4" s="238"/>
      <c r="I4" s="238"/>
      <c r="J4" s="238"/>
      <c r="K4" s="238"/>
      <c r="L4" s="238"/>
      <c r="M4" s="238"/>
      <c r="N4" s="238"/>
      <c r="O4" s="238"/>
      <c r="P4" s="238"/>
      <c r="Q4" s="238"/>
      <c r="R4" s="238"/>
      <c r="S4" s="238"/>
      <c r="T4" s="23" t="s">
        <v>151</v>
      </c>
      <c r="U4" s="26" t="s">
        <v>152</v>
      </c>
    </row>
    <row r="6" spans="2:30" x14ac:dyDescent="0.3">
      <c r="B6" s="226" t="s">
        <v>0</v>
      </c>
      <c r="C6" s="226" t="s">
        <v>1</v>
      </c>
      <c r="D6" s="226" t="s">
        <v>2</v>
      </c>
      <c r="E6" s="226" t="s">
        <v>3</v>
      </c>
      <c r="F6" s="226" t="s">
        <v>4</v>
      </c>
      <c r="G6" s="226" t="s">
        <v>5</v>
      </c>
      <c r="H6" s="226" t="s">
        <v>6</v>
      </c>
      <c r="I6" s="232" t="s">
        <v>7</v>
      </c>
      <c r="J6" s="232"/>
      <c r="K6" s="233"/>
      <c r="L6" s="233"/>
      <c r="M6" s="233"/>
      <c r="N6" s="233"/>
      <c r="O6" s="233"/>
      <c r="P6" s="34"/>
      <c r="Q6" s="234" t="s">
        <v>8</v>
      </c>
      <c r="R6" s="235"/>
      <c r="S6" s="235"/>
      <c r="T6" s="235"/>
      <c r="U6" s="235"/>
      <c r="V6" s="235"/>
      <c r="W6" s="235"/>
      <c r="X6" s="235"/>
      <c r="Y6" s="235"/>
      <c r="Z6" s="235"/>
      <c r="AA6" s="235"/>
      <c r="AB6" s="232"/>
      <c r="AC6" s="226" t="s">
        <v>9</v>
      </c>
      <c r="AD6" s="226" t="s">
        <v>10</v>
      </c>
    </row>
    <row r="7" spans="2:30" x14ac:dyDescent="0.3">
      <c r="B7" s="226"/>
      <c r="C7" s="226"/>
      <c r="D7" s="226"/>
      <c r="E7" s="226"/>
      <c r="F7" s="226"/>
      <c r="G7" s="226"/>
      <c r="H7" s="226"/>
      <c r="I7" s="227">
        <v>2020</v>
      </c>
      <c r="J7" s="228"/>
      <c r="K7" s="227">
        <v>2021</v>
      </c>
      <c r="L7" s="228"/>
      <c r="M7" s="229">
        <v>2022</v>
      </c>
      <c r="N7" s="230"/>
      <c r="O7" s="226">
        <v>2023</v>
      </c>
      <c r="P7" s="226"/>
      <c r="Q7" s="229" t="s">
        <v>43</v>
      </c>
      <c r="R7" s="231"/>
      <c r="S7" s="230"/>
      <c r="T7" s="226">
        <v>2020</v>
      </c>
      <c r="U7" s="226"/>
      <c r="V7" s="226">
        <v>2021</v>
      </c>
      <c r="W7" s="226"/>
      <c r="X7" s="226">
        <v>2022</v>
      </c>
      <c r="Y7" s="226"/>
      <c r="Z7" s="32"/>
      <c r="AA7" s="226">
        <v>2023</v>
      </c>
      <c r="AB7" s="226"/>
      <c r="AC7" s="226"/>
      <c r="AD7" s="226"/>
    </row>
    <row r="8" spans="2:30" x14ac:dyDescent="0.3">
      <c r="B8" s="226"/>
      <c r="C8" s="226"/>
      <c r="D8" s="226"/>
      <c r="E8" s="226"/>
      <c r="F8" s="226"/>
      <c r="G8" s="226"/>
      <c r="H8" s="226"/>
      <c r="I8" s="32" t="s">
        <v>44</v>
      </c>
      <c r="J8" s="32" t="s">
        <v>45</v>
      </c>
      <c r="K8" s="32" t="s">
        <v>44</v>
      </c>
      <c r="L8" s="32" t="s">
        <v>45</v>
      </c>
      <c r="M8" s="32" t="s">
        <v>44</v>
      </c>
      <c r="N8" s="32" t="s">
        <v>45</v>
      </c>
      <c r="O8" s="32" t="s">
        <v>44</v>
      </c>
      <c r="P8" s="32" t="s">
        <v>45</v>
      </c>
      <c r="Q8" s="8" t="s">
        <v>11</v>
      </c>
      <c r="R8" s="11" t="s">
        <v>12</v>
      </c>
      <c r="S8" s="11" t="s">
        <v>13</v>
      </c>
      <c r="T8" s="32" t="s">
        <v>44</v>
      </c>
      <c r="U8" s="32" t="s">
        <v>45</v>
      </c>
      <c r="V8" s="32" t="s">
        <v>44</v>
      </c>
      <c r="W8" s="32" t="s">
        <v>45</v>
      </c>
      <c r="X8" s="32" t="s">
        <v>44</v>
      </c>
      <c r="Y8" s="32" t="s">
        <v>45</v>
      </c>
      <c r="Z8" s="32"/>
      <c r="AA8" s="32" t="s">
        <v>44</v>
      </c>
      <c r="AB8" s="32" t="s">
        <v>45</v>
      </c>
      <c r="AC8" s="226"/>
      <c r="AD8" s="226"/>
    </row>
    <row r="9" spans="2:30" ht="316.8" x14ac:dyDescent="0.3">
      <c r="B9" s="88">
        <v>1</v>
      </c>
      <c r="C9" s="86" t="s">
        <v>14</v>
      </c>
      <c r="D9" s="86" t="s">
        <v>101</v>
      </c>
      <c r="E9" s="86" t="s">
        <v>102</v>
      </c>
      <c r="F9" s="86" t="s">
        <v>103</v>
      </c>
      <c r="G9" s="85" t="s">
        <v>15</v>
      </c>
      <c r="H9" s="86" t="s">
        <v>103</v>
      </c>
      <c r="I9" s="10">
        <f>+'[9]PLAN DE ACCION'!I8</f>
        <v>0</v>
      </c>
      <c r="J9" s="9"/>
      <c r="K9" s="10">
        <f>+'[9]PLAN DE ACCION'!J8</f>
        <v>1</v>
      </c>
      <c r="L9" s="10">
        <v>0.7</v>
      </c>
      <c r="M9" s="10">
        <f>+'[9]PLAN DE ACCION'!K8</f>
        <v>1</v>
      </c>
      <c r="N9" s="109">
        <v>1</v>
      </c>
      <c r="O9" s="10">
        <f>+'[9]PLAN DE ACCION'!L8</f>
        <v>1</v>
      </c>
      <c r="P9" s="9"/>
      <c r="Q9" s="100"/>
      <c r="R9" s="88" t="s">
        <v>16</v>
      </c>
      <c r="S9" s="100"/>
      <c r="T9" s="12">
        <f>+'[9]PLAN DE ACCION'!P8</f>
        <v>0</v>
      </c>
      <c r="U9" s="109">
        <v>0</v>
      </c>
      <c r="V9" s="12">
        <f>+'[9]PLAN DE ACCION'!Q8</f>
        <v>0</v>
      </c>
      <c r="W9" s="109">
        <v>0</v>
      </c>
      <c r="X9" s="12">
        <f>+'[9]PLAN DE ACCION'!R8</f>
        <v>0</v>
      </c>
      <c r="Y9" s="110">
        <v>0</v>
      </c>
      <c r="Z9" s="111">
        <v>1</v>
      </c>
      <c r="AA9" s="12">
        <f>+'[9]PLAN DE ACCION'!S8</f>
        <v>0</v>
      </c>
      <c r="AB9" s="9"/>
      <c r="AC9" s="101" t="s">
        <v>104</v>
      </c>
      <c r="AD9" s="53" t="s">
        <v>238</v>
      </c>
    </row>
    <row r="10" spans="2:30" ht="162" customHeight="1" x14ac:dyDescent="0.3">
      <c r="B10" s="88">
        <v>2</v>
      </c>
      <c r="C10" s="86" t="s">
        <v>14</v>
      </c>
      <c r="D10" s="86" t="s">
        <v>105</v>
      </c>
      <c r="E10" s="86" t="s">
        <v>106</v>
      </c>
      <c r="F10" s="86" t="s">
        <v>107</v>
      </c>
      <c r="G10" s="85" t="s">
        <v>15</v>
      </c>
      <c r="H10" s="86" t="s">
        <v>108</v>
      </c>
      <c r="I10" s="10">
        <f>+'[9]PLAN DE ACCION'!I9</f>
        <v>0</v>
      </c>
      <c r="J10" s="9"/>
      <c r="K10" s="10">
        <f>+'[9]PLAN DE ACCION'!J9</f>
        <v>1</v>
      </c>
      <c r="L10" s="10">
        <v>0</v>
      </c>
      <c r="M10" s="10">
        <f>+'[9]PLAN DE ACCION'!K9</f>
        <v>1</v>
      </c>
      <c r="N10" s="109">
        <v>1</v>
      </c>
      <c r="O10" s="10">
        <f>+'[9]PLAN DE ACCION'!L9</f>
        <v>1</v>
      </c>
      <c r="P10" s="9"/>
      <c r="Q10" s="100"/>
      <c r="R10" s="88" t="s">
        <v>16</v>
      </c>
      <c r="S10" s="100"/>
      <c r="T10" s="12">
        <f>+'[9]PLAN DE ACCION'!P9</f>
        <v>0</v>
      </c>
      <c r="U10" s="109">
        <v>0</v>
      </c>
      <c r="V10" s="12">
        <f>+'[9]PLAN DE ACCION'!Q9</f>
        <v>0</v>
      </c>
      <c r="W10" s="109">
        <v>0</v>
      </c>
      <c r="X10" s="12">
        <f>+'[9]PLAN DE ACCION'!R9</f>
        <v>0</v>
      </c>
      <c r="Y10" s="109">
        <v>0</v>
      </c>
      <c r="Z10" s="111">
        <v>1</v>
      </c>
      <c r="AA10" s="12">
        <f>+'[9]PLAN DE ACCION'!S9</f>
        <v>0</v>
      </c>
      <c r="AB10" s="9"/>
      <c r="AC10" s="101" t="s">
        <v>104</v>
      </c>
      <c r="AD10" s="53" t="s">
        <v>239</v>
      </c>
    </row>
  </sheetData>
  <mergeCells count="23">
    <mergeCell ref="AC6:AC8"/>
    <mergeCell ref="AD6:AD8"/>
    <mergeCell ref="I7:J7"/>
    <mergeCell ref="K7:L7"/>
    <mergeCell ref="M7:N7"/>
    <mergeCell ref="O7:P7"/>
    <mergeCell ref="Q7:S7"/>
    <mergeCell ref="T7:U7"/>
    <mergeCell ref="V7:W7"/>
    <mergeCell ref="X7:Y7"/>
    <mergeCell ref="AA7:AB7"/>
    <mergeCell ref="I6:O6"/>
    <mergeCell ref="Q6:AB6"/>
    <mergeCell ref="E1:E4"/>
    <mergeCell ref="F1:S1"/>
    <mergeCell ref="F2:S4"/>
    <mergeCell ref="B6:B8"/>
    <mergeCell ref="C6:C8"/>
    <mergeCell ref="D6:D8"/>
    <mergeCell ref="E6:E8"/>
    <mergeCell ref="F6:F8"/>
    <mergeCell ref="G6:G8"/>
    <mergeCell ref="H6:H8"/>
  </mergeCells>
  <pageMargins left="0.7" right="0.7" top="0.75" bottom="0.75"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Sec Administrativa</vt:lpstr>
      <vt:lpstr>Sec Hacienda</vt:lpstr>
      <vt:lpstr>Sec Agricultura</vt:lpstr>
      <vt:lpstr>Sec Aguas e Infra</vt:lpstr>
      <vt:lpstr>Sec Familia</vt:lpstr>
      <vt:lpstr>Sec Planeación</vt:lpstr>
      <vt:lpstr>Sec Turismo, Ind y Com</vt:lpstr>
      <vt:lpstr>Sec Salud</vt:lpstr>
      <vt:lpstr>Sec Jurídica y contratación</vt:lpstr>
      <vt:lpstr>Oficina Privada</vt:lpstr>
      <vt:lpstr>Sec Interior</vt:lpstr>
      <vt:lpstr>Sec Cultura</vt:lpstr>
      <vt:lpstr>Sec Educación</vt:lpstr>
      <vt:lpstr>Sec Representación Judicial</vt:lpstr>
      <vt:lpstr>Sec TIC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ALONSO</cp:lastModifiedBy>
  <cp:lastPrinted>2022-06-08T20:58:34Z</cp:lastPrinted>
  <dcterms:created xsi:type="dcterms:W3CDTF">2021-05-05T05:12:12Z</dcterms:created>
  <dcterms:modified xsi:type="dcterms:W3CDTF">2023-04-11T19:40:10Z</dcterms:modified>
</cp:coreProperties>
</file>