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89161E09-BE7A-4D28-9382-1ABDB5CDDF63}" xr6:coauthVersionLast="47" xr6:coauthVersionMax="47" xr10:uidLastSave="{00000000-0000-0000-0000-000000000000}"/>
  <bookViews>
    <workbookView xWindow="20370" yWindow="-120" windowWidth="20730" windowHeight="11160" xr2:uid="{00000000-000D-0000-FFFF-FFFF00000000}"/>
  </bookViews>
  <sheets>
    <sheet name="Matriz_estratégica" sheetId="2" r:id="rId1"/>
    <sheet name="ANALISIS" sheetId="3" r:id="rId2"/>
  </sheets>
  <definedNames>
    <definedName name="_xlnm._FilterDatabase" localSheetId="0" hidden="1">Matriz_estratégica!$A$9:$AZ$50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W10" i="2" l="1"/>
  <c r="AT35" i="2"/>
  <c r="AT25" i="2" l="1"/>
  <c r="AW27" i="2" l="1"/>
  <c r="AW26" i="2"/>
  <c r="AW11" i="2"/>
  <c r="AQ27" i="2" l="1"/>
  <c r="AT21" i="2"/>
  <c r="AT38" i="2" l="1"/>
  <c r="AT32" i="2" l="1"/>
  <c r="AW16" i="2" l="1"/>
  <c r="AW12" i="2"/>
  <c r="AT41" i="2"/>
  <c r="AQ50" i="2"/>
  <c r="AQ47" i="2"/>
  <c r="AQ44" i="2"/>
  <c r="AQ43" i="2"/>
  <c r="AQ42" i="2"/>
  <c r="AQ40" i="2"/>
  <c r="AQ39" i="2"/>
  <c r="AQ38" i="2"/>
  <c r="AQ37" i="2"/>
  <c r="AQ36" i="2"/>
  <c r="AQ35" i="2"/>
  <c r="AQ34" i="2"/>
  <c r="AQ33" i="2"/>
  <c r="AQ32" i="2"/>
  <c r="AQ31" i="2"/>
  <c r="AQ29" i="2"/>
  <c r="AQ28" i="2"/>
  <c r="AQ26" i="2"/>
  <c r="AQ25" i="2"/>
  <c r="AQ24" i="2"/>
  <c r="AQ23" i="2"/>
  <c r="AQ22" i="2"/>
  <c r="AQ21" i="2"/>
  <c r="AQ20" i="2"/>
  <c r="AQ18" i="2"/>
  <c r="AQ17" i="2"/>
  <c r="AQ16" i="2"/>
  <c r="AQ15" i="2"/>
  <c r="AQ14" i="2"/>
  <c r="AQ12" i="2"/>
  <c r="AQ11" i="2"/>
  <c r="AQ10" i="2"/>
  <c r="AW30" i="2"/>
  <c r="AC22" i="2" l="1"/>
  <c r="AC19" i="2"/>
  <c r="AC11" i="2"/>
  <c r="AW46" i="2"/>
  <c r="AW45" i="2"/>
  <c r="AW44" i="2"/>
  <c r="AW40" i="2"/>
  <c r="AW39" i="2"/>
  <c r="AX39" i="2" s="1"/>
  <c r="AW38" i="2"/>
  <c r="AW37" i="2"/>
  <c r="AW36" i="2"/>
  <c r="AW35" i="2"/>
  <c r="AW34" i="2"/>
  <c r="AW33" i="2"/>
  <c r="AW32" i="2"/>
  <c r="AW31" i="2"/>
  <c r="AW29" i="2"/>
  <c r="AW28" i="2"/>
  <c r="AW25" i="2"/>
  <c r="AW24" i="2"/>
  <c r="AW23" i="2"/>
  <c r="AW22" i="2"/>
  <c r="AW21" i="2"/>
  <c r="AW20" i="2"/>
  <c r="AW19" i="2"/>
  <c r="AW18" i="2"/>
  <c r="AW17" i="2"/>
  <c r="AW50" i="2"/>
  <c r="AW49" i="2"/>
  <c r="AW47" i="2"/>
  <c r="AW48" i="2"/>
  <c r="AW41" i="2"/>
  <c r="V18" i="2"/>
  <c r="AC20" i="2" l="1"/>
  <c r="Y19" i="2"/>
  <c r="AW14" i="2"/>
  <c r="AW13" i="2"/>
  <c r="J5" i="3" l="1"/>
  <c r="AX42" i="2"/>
  <c r="AX28" i="2"/>
  <c r="AT12" i="2" l="1"/>
  <c r="AX22" i="2" l="1"/>
  <c r="AT11" i="2" l="1"/>
  <c r="AT14" i="2"/>
  <c r="AT15" i="2"/>
  <c r="AT18" i="2"/>
  <c r="AT20" i="2"/>
  <c r="AT26" i="2"/>
  <c r="AT27" i="2"/>
  <c r="AT28" i="2"/>
  <c r="AT31" i="2"/>
  <c r="AT43" i="2"/>
  <c r="AT47" i="2"/>
  <c r="AT50" i="2"/>
  <c r="AT10" i="2"/>
  <c r="J7" i="3" l="1"/>
  <c r="J6" i="3"/>
  <c r="D8" i="3" l="1"/>
  <c r="AJ15" i="2"/>
  <c r="AV26" i="2"/>
  <c r="AX26" i="2" s="1"/>
  <c r="I8" i="3" l="1"/>
  <c r="H8" i="3"/>
  <c r="G8" i="3"/>
  <c r="F8" i="3"/>
  <c r="E8" i="3"/>
  <c r="AM15" i="2"/>
  <c r="J8" i="3" l="1"/>
  <c r="E9" i="3" l="1"/>
  <c r="D9" i="3"/>
  <c r="G9" i="3"/>
  <c r="H9" i="3"/>
  <c r="J9" i="3"/>
  <c r="I9" i="3"/>
  <c r="F9" i="3"/>
  <c r="AX10" i="2"/>
  <c r="AX11" i="2"/>
  <c r="AX13" i="2"/>
  <c r="AX14" i="2"/>
  <c r="AX15" i="2"/>
  <c r="AX17" i="2"/>
  <c r="AX18" i="2"/>
  <c r="AX20" i="2"/>
  <c r="AX21" i="2"/>
  <c r="AX23" i="2"/>
  <c r="AX24" i="2"/>
  <c r="AX25" i="2"/>
  <c r="AX29" i="2"/>
  <c r="AX31" i="2"/>
  <c r="AX32" i="2"/>
  <c r="AX33" i="2"/>
  <c r="AX34" i="2"/>
  <c r="AX35" i="2"/>
  <c r="AX37" i="2"/>
  <c r="AX38" i="2"/>
  <c r="AX40" i="2"/>
  <c r="AX41" i="2"/>
  <c r="AX43" i="2"/>
  <c r="AX44" i="2"/>
  <c r="AX47" i="2"/>
  <c r="AM12" i="2" l="1"/>
  <c r="AM14" i="2" l="1"/>
  <c r="AM25" i="2" l="1"/>
  <c r="AM11" i="2" l="1"/>
  <c r="AM13" i="2"/>
  <c r="AM17" i="2"/>
  <c r="AM18" i="2"/>
  <c r="AM24" i="2"/>
  <c r="AM26" i="2"/>
  <c r="AM27" i="2"/>
  <c r="AM28" i="2"/>
  <c r="AM35" i="2"/>
  <c r="AM36" i="2"/>
  <c r="AM37" i="2"/>
  <c r="AM38" i="2"/>
  <c r="AM40" i="2"/>
  <c r="AM41" i="2"/>
  <c r="AM43" i="2"/>
  <c r="AM44" i="2"/>
  <c r="AM45" i="2"/>
  <c r="AM47" i="2"/>
  <c r="AM50" i="2"/>
  <c r="AJ18" i="2" l="1"/>
  <c r="AJ35" i="2"/>
  <c r="AF10" i="2"/>
  <c r="AJ11" i="2" l="1"/>
  <c r="AJ13" i="2"/>
  <c r="AJ17" i="2"/>
  <c r="AJ20" i="2"/>
  <c r="AJ21" i="2"/>
  <c r="AJ23" i="2"/>
  <c r="AJ24" i="2"/>
  <c r="AJ25" i="2"/>
  <c r="AJ27" i="2"/>
  <c r="AJ29" i="2"/>
  <c r="AJ31" i="2"/>
  <c r="AJ32" i="2"/>
  <c r="AJ33" i="2"/>
  <c r="AJ34" i="2"/>
  <c r="AJ36" i="2"/>
  <c r="AJ37" i="2"/>
  <c r="AJ38" i="2"/>
  <c r="AJ40" i="2"/>
  <c r="AJ41" i="2"/>
  <c r="AJ43" i="2"/>
  <c r="AJ44" i="2"/>
  <c r="AJ47" i="2"/>
  <c r="AJ50" i="2"/>
  <c r="AJ10" i="2"/>
  <c r="V50" i="2" l="1"/>
  <c r="V47" i="2"/>
  <c r="V46" i="2"/>
  <c r="V39" i="2"/>
  <c r="X37" i="2" l="1"/>
  <c r="W37" i="2"/>
  <c r="V34" i="2"/>
  <c r="V29" i="2"/>
  <c r="V28" i="2"/>
  <c r="Y21" i="2"/>
  <c r="Y11" i="2"/>
  <c r="Y12" i="2"/>
  <c r="Y13" i="2"/>
  <c r="Y14" i="2"/>
  <c r="Y15" i="2"/>
  <c r="Y16" i="2"/>
  <c r="Y17" i="2"/>
  <c r="Y18" i="2"/>
  <c r="Y20" i="2"/>
  <c r="Y22" i="2"/>
  <c r="Y23" i="2"/>
  <c r="Y24" i="2"/>
  <c r="Y25" i="2"/>
  <c r="Y26" i="2"/>
  <c r="Y27" i="2"/>
  <c r="Y28" i="2"/>
  <c r="Y29" i="2"/>
  <c r="Y30" i="2"/>
  <c r="Y31" i="2"/>
  <c r="Y32" i="2"/>
  <c r="Y33" i="2"/>
  <c r="Y34" i="2"/>
  <c r="Y35" i="2"/>
  <c r="Y36" i="2"/>
  <c r="Y38" i="2"/>
  <c r="Y39" i="2"/>
  <c r="Y40" i="2"/>
  <c r="Y41" i="2"/>
  <c r="Y42" i="2"/>
  <c r="Y43" i="2"/>
  <c r="Y44" i="2"/>
  <c r="Y45" i="2"/>
  <c r="Y46" i="2"/>
  <c r="Y47" i="2"/>
  <c r="Y48" i="2"/>
  <c r="Y50" i="2"/>
  <c r="V11" i="2"/>
  <c r="Y10" i="2"/>
  <c r="V12" i="2"/>
  <c r="V14" i="2"/>
  <c r="V15" i="2"/>
  <c r="V17" i="2"/>
  <c r="V24" i="2"/>
  <c r="V25" i="2"/>
  <c r="V26" i="2"/>
  <c r="V27" i="2"/>
  <c r="V30" i="2"/>
  <c r="V31" i="2"/>
  <c r="V32" i="2"/>
  <c r="V33" i="2"/>
  <c r="V35" i="2"/>
  <c r="V36" i="2"/>
  <c r="V37" i="2"/>
  <c r="V38" i="2"/>
  <c r="V41" i="2"/>
  <c r="V42" i="2"/>
  <c r="V43" i="2"/>
  <c r="V44" i="2"/>
  <c r="V45" i="2"/>
  <c r="V49" i="2"/>
  <c r="V10" i="2"/>
  <c r="J16" i="2"/>
  <c r="Y37" i="2" l="1"/>
  <c r="AC45" i="2"/>
  <c r="AE43" i="2" l="1"/>
  <c r="AD43" i="2"/>
  <c r="AE40" i="2"/>
  <c r="AD40" i="2"/>
  <c r="AF40" i="2" s="1"/>
  <c r="AD37" i="2"/>
  <c r="AE37" i="2" s="1"/>
  <c r="AF37" i="2" s="1"/>
  <c r="AE36" i="2"/>
  <c r="AD36" i="2"/>
  <c r="AF36" i="2" s="1"/>
  <c r="AF33" i="2"/>
  <c r="AE32" i="2"/>
  <c r="AD32" i="2"/>
  <c r="AE31" i="2"/>
  <c r="AD31" i="2"/>
  <c r="AF31" i="2" s="1"/>
  <c r="AF19" i="2"/>
  <c r="AE18" i="2"/>
  <c r="AD18" i="2"/>
  <c r="AE17" i="2"/>
  <c r="AD17" i="2"/>
  <c r="AE11" i="2"/>
  <c r="AD11" i="2"/>
  <c r="AF11" i="2" s="1"/>
  <c r="AF12" i="2"/>
  <c r="AF13" i="2"/>
  <c r="AF14" i="2"/>
  <c r="AF15" i="2"/>
  <c r="AF16" i="2"/>
  <c r="AF20" i="2"/>
  <c r="AF21" i="2"/>
  <c r="AF22" i="2"/>
  <c r="AF23" i="2"/>
  <c r="AF24" i="2"/>
  <c r="AF25" i="2"/>
  <c r="AF26" i="2"/>
  <c r="AF27" i="2"/>
  <c r="AF28" i="2"/>
  <c r="AF29" i="2"/>
  <c r="AF30" i="2"/>
  <c r="AF34" i="2"/>
  <c r="AF35" i="2"/>
  <c r="AF38" i="2"/>
  <c r="AF39" i="2"/>
  <c r="AF41" i="2"/>
  <c r="AF42" i="2"/>
  <c r="AF44" i="2"/>
  <c r="AF45" i="2"/>
  <c r="AF46" i="2"/>
  <c r="AF47" i="2"/>
  <c r="AF48" i="2"/>
  <c r="AF49" i="2"/>
  <c r="AF50" i="2"/>
  <c r="AC50" i="2"/>
  <c r="AC47" i="2"/>
  <c r="AC46" i="2"/>
  <c r="AC44" i="2"/>
  <c r="AC43" i="2"/>
  <c r="AC42" i="2"/>
  <c r="AC41" i="2"/>
  <c r="AC40" i="2"/>
  <c r="AC39" i="2"/>
  <c r="AC38" i="2"/>
  <c r="AC37" i="2"/>
  <c r="AC36" i="2"/>
  <c r="AC35" i="2"/>
  <c r="AC34" i="2"/>
  <c r="AC33" i="2"/>
  <c r="AC32" i="2"/>
  <c r="AC31" i="2"/>
  <c r="AC30" i="2"/>
  <c r="AC29" i="2"/>
  <c r="AC28" i="2"/>
  <c r="AC27" i="2"/>
  <c r="AC26" i="2"/>
  <c r="AC25" i="2"/>
  <c r="AC24" i="2"/>
  <c r="AC23" i="2"/>
  <c r="AC21" i="2"/>
  <c r="AC18" i="2"/>
  <c r="AC17" i="2"/>
  <c r="AC16" i="2"/>
  <c r="AC15" i="2"/>
  <c r="AC13" i="2"/>
  <c r="AC12" i="2"/>
  <c r="AC10" i="2"/>
  <c r="AF18" i="2" l="1"/>
  <c r="AF43" i="2"/>
  <c r="AF17" i="2"/>
  <c r="AF32" i="2"/>
  <c r="H16" i="2"/>
  <c r="H14" i="2"/>
  <c r="Y4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I15" authorId="0" shapeId="0" xr:uid="{00000000-0006-0000-0000-000003000000}">
      <text>
        <r>
          <rPr>
            <b/>
            <sz val="9"/>
            <color indexed="81"/>
            <rFont val="Tahoma"/>
            <family val="2"/>
          </rPr>
          <t>Autor:</t>
        </r>
        <r>
          <rPr>
            <sz val="9"/>
            <color indexed="81"/>
            <rFont val="Tahoma"/>
            <family val="2"/>
          </rPr>
          <t xml:space="preserve">
Mirar el CPIIAF</t>
        </r>
      </text>
    </comment>
    <comment ref="AQ26" authorId="0" shapeId="0" xr:uid="{00000000-0006-0000-0000-000009000000}">
      <text>
        <r>
          <rPr>
            <b/>
            <sz val="9"/>
            <color indexed="81"/>
            <rFont val="Tahoma"/>
            <family val="2"/>
          </rPr>
          <t>Autor:</t>
        </r>
        <r>
          <rPr>
            <sz val="9"/>
            <color indexed="81"/>
            <rFont val="Tahoma"/>
            <family val="2"/>
          </rPr>
          <t xml:space="preserve">
41,45</t>
        </r>
      </text>
    </comment>
    <comment ref="AW31" authorId="0" shapeId="0" xr:uid="{06F0323C-3DAB-4759-B156-CF6A737CF992}">
      <text>
        <r>
          <rPr>
            <b/>
            <sz val="24"/>
            <color indexed="81"/>
            <rFont val="Tahoma"/>
            <family val="2"/>
          </rPr>
          <t>Autor:</t>
        </r>
        <r>
          <rPr>
            <sz val="24"/>
            <color indexed="81"/>
            <rFont val="Tahoma"/>
            <family val="2"/>
          </rPr>
          <t xml:space="preserve">
en III 2023 se da cumplimieto al 100%, garantizar trazabilidad en la informacion</t>
        </r>
      </text>
    </comment>
  </commentList>
</comments>
</file>

<file path=xl/sharedStrings.xml><?xml version="1.0" encoding="utf-8"?>
<sst xmlns="http://schemas.openxmlformats.org/spreadsheetml/2006/main" count="559" uniqueCount="424">
  <si>
    <t>VISIÓN:</t>
  </si>
  <si>
    <t>MISIÓN:</t>
  </si>
  <si>
    <t>OBJETIVO GENERAL:</t>
  </si>
  <si>
    <t>OBJETIVOS ESPECÍFICOS:</t>
  </si>
  <si>
    <t>1. Reconocer la familia como sujeto colectivo ético-político diverso, plural y participativo del desarrollo local del territorio, corresponsable en la construcción de la convivencia y los vínculos sociales/familiares sustentados en la dignidad humana y las garantías de los derechos de sus integrantes.
2. Articular la condición estructural de las familias con la gestión social y política del territorio, en función de un desarrollo social integral y diferenciado.
3. Fortalecer escenarios, mecanismos, habilidades y capacidades con el fin de organizar redes de protección y atención que articulen los esfuerzos de las entidades gubernamentales e intersectoriales en función de un abordaje integral las familias.</t>
  </si>
  <si>
    <t>Eje</t>
  </si>
  <si>
    <t>Estrategia</t>
  </si>
  <si>
    <t>Líneas</t>
  </si>
  <si>
    <t>Programas</t>
  </si>
  <si>
    <t xml:space="preserve">1A1 Reconocimiento de la diversidad familiar, en el ejercicio de los derechos colectivos e individuales. </t>
  </si>
  <si>
    <t xml:space="preserve">1A2 Entornos protectores y pacíficos que propicien el desarrollo familiar y comunitario. </t>
  </si>
  <si>
    <t xml:space="preserve">1A Reconocimiento de la diversidad y pluralidad familiar. </t>
  </si>
  <si>
    <t>1B Protección social para la calidad de vida de las familias.</t>
  </si>
  <si>
    <t>1. Reconocimiento y protección social.</t>
  </si>
  <si>
    <t xml:space="preserve">2B Familias que protegen y previenen la vulneración de los derechos. </t>
  </si>
  <si>
    <t xml:space="preserve">2. Convivencia democrática en las familias. </t>
  </si>
  <si>
    <t xml:space="preserve">3A Promoción de la participación social. </t>
  </si>
  <si>
    <t xml:space="preserve">3B1 Articulación y coordinación nacional y territorial para la gestión de la política. </t>
  </si>
  <si>
    <t>3B Gestión intersectorial.</t>
  </si>
  <si>
    <t xml:space="preserve">3C2 Identificación y análisis de las realidades de las familias en contexto. </t>
  </si>
  <si>
    <t xml:space="preserve">3C Gestión del conocimiento, seguimiento y evaluación. </t>
  </si>
  <si>
    <t xml:space="preserve">3. Gobernanza. </t>
  </si>
  <si>
    <t>2C1 Estructuración y consolidación de redes de apoyo familiar y comunitario.</t>
  </si>
  <si>
    <t>Línea base</t>
  </si>
  <si>
    <t xml:space="preserve">Meta </t>
  </si>
  <si>
    <t>Indicador</t>
  </si>
  <si>
    <t>Responsable</t>
  </si>
  <si>
    <t xml:space="preserve">1B2 Estrategias para la conciliación de los tiempos laborales y familiares. </t>
  </si>
  <si>
    <t xml:space="preserve">1B4 Promoción y desarrollo de iniciativas de autogestión y de proyectos productivos para las familias. </t>
  </si>
  <si>
    <t xml:space="preserve">2A1 Construcción de imaginarios familiares y sociales fundados en relaciones democráticas. </t>
  </si>
  <si>
    <t xml:space="preserve">2B1 Programas y estrategias de prevención de la vulneración de derechos en las familias. </t>
  </si>
  <si>
    <t xml:space="preserve">2B2 Programas y estrategias para la protección de los derechos de las familias y de sus integrantes. </t>
  </si>
  <si>
    <t xml:space="preserve">2B3 Desarrollo de capacidades de las familias para la convivencia, la comunicación, la solidaridad intergeneracional y la resolución de conflictos. </t>
  </si>
  <si>
    <t xml:space="preserve">3A2 Estrategias de seguimiento de la gestión pública. </t>
  </si>
  <si>
    <t>Porcentaje (%) de hogares rurales del departamento  fortalecidos.</t>
  </si>
  <si>
    <t xml:space="preserve">Priorizar e implementar quince (15) proyectos recreativos, culturales y deportivos que propicien desarrollo familiar y comunitario en el departamento. </t>
  </si>
  <si>
    <t>Crear e implementar una (1) red interinstitucional articuladora del modelo integral de atención biopsicosocial con enfoque familiar y diferencial en el departamento.</t>
  </si>
  <si>
    <t xml:space="preserve">Una (1) red interinstitucional articuladora creada e implementada. </t>
  </si>
  <si>
    <t xml:space="preserve">Implementar un (1) programa de divulgación de la oferta de bienes y servicios institucionales en el departamento. </t>
  </si>
  <si>
    <t xml:space="preserve">Un (1) programa de divulgación implementado. </t>
  </si>
  <si>
    <t xml:space="preserve">Realizar una (1) campaña masiva de divulgación y sensibilización de Rutas de Promoción, Prevención y Atención Integral para las familias del departamento. </t>
  </si>
  <si>
    <t xml:space="preserve">Una (1) campaña masiva de divulgación y sensibilización realizada. </t>
  </si>
  <si>
    <t>Porcentaje (%) de unidades de emprendimiento fortalecidas.</t>
  </si>
  <si>
    <t xml:space="preserve">Apoyar diecinueve (19) cabildos indígenas en la elaboración y/o puesta en marcha de los planes de vida desde sus cosmovisiones. </t>
  </si>
  <si>
    <t xml:space="preserve">Fortalecer el veinte (20%) de los hogares rurales del departamento, frente a sus capacidades de interlocución, cohesión y participación activa a través de las redes de apoyo para el reconocimiento de la diversidad familiar.  </t>
  </si>
  <si>
    <t xml:space="preserve">Sensibilizar los doce (12) municipios sobre la diversidad y pluralidad familiar, étnica, cultural y territorial como práctica del reconocimiento en el ejercicio de los derechos colectivos e individuales.   </t>
  </si>
  <si>
    <t xml:space="preserve">Fomentando las dinámicas intergeneracionales en el territorio. </t>
  </si>
  <si>
    <t>Promoviendo entornos protectores para un modelo de convivencia comunitario.</t>
  </si>
  <si>
    <t>Conociendo nuestra institucionalidad.</t>
  </si>
  <si>
    <t xml:space="preserve">Porcentaje (%) de familias rurales fortalecidas. </t>
  </si>
  <si>
    <t>Promoviendo la responsabilidad empresarial.</t>
  </si>
  <si>
    <t xml:space="preserve">Un (1) modelo pedagógico creado e implementado. </t>
  </si>
  <si>
    <t>Crear e implementar un (1) modelo pedagógico de sensibilización empresarial en la aplicación de horarios laborales flexibles desde una perspectiva de género.</t>
  </si>
  <si>
    <t>Sensibilizando en modelos laborales flexibles.</t>
  </si>
  <si>
    <t xml:space="preserve">Implementar redes sociales de protección que promuevan la seguridad en el treinta (30%) de los barrios del departamento en articulación con las Juntas de Acción Comunal. </t>
  </si>
  <si>
    <t xml:space="preserve">Porcentaje (%) de redes sociales de seguridad implementadas. </t>
  </si>
  <si>
    <t xml:space="preserve">Una (1) estrategia para el fortalecimiento de la sana convivencia familiar y social implementada. </t>
  </si>
  <si>
    <t xml:space="preserve">Implementar una (1) estrategia para el fortalecimiento de la sana convivencia familiar y social en el departamento. </t>
  </si>
  <si>
    <t>Implementar un (1) programa de atención integral para las familias con personas en condición de discapacidad y sus cuidadores.</t>
  </si>
  <si>
    <t>Un (1) programa de atención integral implementado.</t>
  </si>
  <si>
    <t xml:space="preserve">Previniendo la vulneración de los derechos familiares. </t>
  </si>
  <si>
    <t xml:space="preserve">Un (1) programa de intervención a adultos mayores creado e implementado. </t>
  </si>
  <si>
    <t>Pactando por el buen trato.</t>
  </si>
  <si>
    <t>Apoyando y fortaleciendo nuestras redes de apoyo.</t>
  </si>
  <si>
    <t xml:space="preserve">Observando y monitoreando la realidad familiar desde el contexto territorial. </t>
  </si>
  <si>
    <t>Secretaría de Agricultura, Desarrollo Rural y Medio Ambiente
Secretaría de Familia</t>
  </si>
  <si>
    <t xml:space="preserve">Conociendo nuestros derechos familiares. </t>
  </si>
  <si>
    <t>Apropiando la implementación de las rutas de atención a la familia.</t>
  </si>
  <si>
    <t xml:space="preserve">Protegiendo la vulneración de los derechos familiares. </t>
  </si>
  <si>
    <t xml:space="preserve">2C Familias como sujetos colectivos autónomos y agentes de desarrollo social y comunitario. </t>
  </si>
  <si>
    <t>Fortalecer el desarrollo integral de la familia como núcleo  de la sociedad quindiana en el marco de la equidad y el enfoque diferencial, garantizando los derechos, a través de la promoción de entornos protectores, autocuidado y una cultura de paz a fin de satisfacer las necesidades básicas de sus integrantes.</t>
  </si>
  <si>
    <t xml:space="preserve">2A Reconocimiento de los derechos de las familias y de sus integrantes y desarrollo de relaciones democráticas a su interior. </t>
  </si>
  <si>
    <t xml:space="preserve">1A3 Oferta de bienes y servicios para las familias. </t>
  </si>
  <si>
    <t>1B1 Protección en entornos laborales de los integrantes de las  familias.</t>
  </si>
  <si>
    <t xml:space="preserve">1B3 Rutas de atención integral para el acceso a bienes y servicios de las familias y sus integrantes, garantizando oportunidad y humanización en la atención. </t>
  </si>
  <si>
    <t xml:space="preserve">3A1 Familias protagonistas en el desarrollo de la política pública. </t>
  </si>
  <si>
    <t xml:space="preserve">3C1 Seguimiento y evaluación al cumplimiento de los objetivos de la política pública. </t>
  </si>
  <si>
    <t>Fortaleciendo las unidades familiares desde el desarrollo de sus actividades productivas  y fomento de la atención empresarial.</t>
  </si>
  <si>
    <t>Promoviendo la convivencia familiar y fomento de las paces territoriales.</t>
  </si>
  <si>
    <t>Siguiendo una gestión transparente y oportuna</t>
  </si>
  <si>
    <t xml:space="preserve">Implementar una (1) estrategia de acompañamiento familiar en el marco del plan de acción de atención al migrante en el departamento. </t>
  </si>
  <si>
    <t xml:space="preserve">Crear e implementar un (1) programa de fortalecimiento de entornos protectores en el sector rural. </t>
  </si>
  <si>
    <t xml:space="preserve">Un (1) programa de fortalecimiento implementado. </t>
  </si>
  <si>
    <t xml:space="preserve">Tipo de meta </t>
  </si>
  <si>
    <t>N.D</t>
  </si>
  <si>
    <t xml:space="preserve">Incremento </t>
  </si>
  <si>
    <t>Mantenimiento</t>
  </si>
  <si>
    <t xml:space="preserve">Fortalecer doce (12) mercados campesinos desde la articulación interinstitucional en el departamento. </t>
  </si>
  <si>
    <t xml:space="preserve">Una (1) estrategia de promoción de nuevas masculinidades implementada. </t>
  </si>
  <si>
    <t xml:space="preserve">Fortalecer y articular una (1) estrategia de participación y educación familiar para la prevención del embarazo en adolescentes en el departamento. </t>
  </si>
  <si>
    <t xml:space="preserve">Una (1) estrategia de participación y educación familiar fortalecida y articulada. </t>
  </si>
  <si>
    <t>Dos (2) estrategias para el manejo del consumo de sustancias psicoactivas implementadas.</t>
  </si>
  <si>
    <t>Un (1) documento marco de la superación de la pobreza extrema elaborado e implementado.</t>
  </si>
  <si>
    <t xml:space="preserve">Un (1) modelo de atención integral a primera infancia fortalecido. </t>
  </si>
  <si>
    <t xml:space="preserve">Crear e implementar un (1) programa de intervención a los adultos mayores para promover el manejo de conflictos intergeneracionales y el fortalecimiento de vínculos afectivos. </t>
  </si>
  <si>
    <t xml:space="preserve">Un (1) proceso de asistencia técnica consolidado. </t>
  </si>
  <si>
    <t>Una (1) política pública revisada y ajustada.</t>
  </si>
  <si>
    <t>Implementar un (1) programa público privado de promoción y gestión de buenas prácticas empresariales para la protección de la familia.</t>
  </si>
  <si>
    <t xml:space="preserve">Implementar un (1) programa de sensibilización empresarial sobre la responsabilidad del sistema de seguridad social para los trabajadores. </t>
  </si>
  <si>
    <t xml:space="preserve">Apoyar el treinta (30%) de las familias rurales en el desarrollo de actividades productivas y aplicación adecuada de sus ingresos. </t>
  </si>
  <si>
    <t>Implementar dos (2) estrategias para el manejo de situaciones de consumo de sustancias psicoactivas en entornos escolares y universitarios.</t>
  </si>
  <si>
    <t xml:space="preserve">Realizar una (1) estrategia de percepción territorial y apropiación familiar del entorno rural para la sostenibilidad del Paisaje Cultural Cafetero. </t>
  </si>
  <si>
    <t>Crear e implementar una (1) estrategia de apropiación social de la Política Pública para la protección, el fortalecimiento y desarrollo integral de la familia quindiana 2019 - 2029.</t>
  </si>
  <si>
    <t>Revisar y promover la articulación  de la Política Departamental de familia con políticas nacionales y/o sectoriales frente a la familia y sus integrantes.</t>
  </si>
  <si>
    <t>Realizar un seguimiento y evaluación trimestral del  proceso de implementación de la Política Pública para la protección, el fortalecimiento y el desarrollo integral de familia Quindiana</t>
  </si>
  <si>
    <t xml:space="preserve">3C3 Desarrollo de capacidades institucionales para la gestión de la política. </t>
  </si>
  <si>
    <t>Fortaleciendo la gestión administrativa local para la atención de las familias.</t>
  </si>
  <si>
    <t>Consolidar un (1) proceso de asistencia técnica para el fortalecimiento de las capacidades administrativas en la implementación y seguimiento de la política en los municipios.</t>
  </si>
  <si>
    <t xml:space="preserve">Un (1) programa de sensibilización empresarial implementado. </t>
  </si>
  <si>
    <t>Reconocer, promover y fortalecer a la familia como sujeto ético-político estructurante en la intervención social y administrativa del departamento del Quindío, garantizando sus derechos a través del reconocimiento diverso, diferencial y multicultural por medio de la territorialización colectiva del desarrollo social.</t>
  </si>
  <si>
    <t xml:space="preserve">Fortalecer el 20% de las unidades de emprendimiento de grupos poblacionales vulnerables como práctica de autogestión productiva familiar. </t>
  </si>
  <si>
    <t>Secretaría de Salud
Secretaría de Familia
Secretaría del Interior
Secretaría de Educación
ICBF
Comfenalco
Departamento de Policía Quindío
Red PAPAZ</t>
  </si>
  <si>
    <t xml:space="preserve">Secretaría de Familia
ICBF </t>
  </si>
  <si>
    <t xml:space="preserve">Secretaría de Salud
Secretaría de Educación - Academia - Entes Territoriales Municipales </t>
  </si>
  <si>
    <t>Implementar un (1) programa de sensibilización empresarial sobre prácticas de Empresas Familiarmente Responsables - EFR, para los trabajadores vinculados</t>
  </si>
  <si>
    <t xml:space="preserve">Un (1) programa de sensibilización empresarial sobre responsabilidad del SSST implementado. </t>
  </si>
  <si>
    <t>Implementar un (1) programa de articulación con la Política de Diversidad Sexual e Identidad de Género, para el reconocimiento y aceptación de la diferencia y la diversidad sexual en los entornos familiares.</t>
  </si>
  <si>
    <t xml:space="preserve">Una (1) estrategia  en el marco del plan de acción de atención al migrante  implementada. </t>
  </si>
  <si>
    <t>Una (1) estrategia de fortalecimiento de capacidades familiares en prevención del riesgo psicosocial desarrollada.</t>
  </si>
  <si>
    <t xml:space="preserve">Una (1) estrategia de percepción territorial realizada. </t>
  </si>
  <si>
    <t xml:space="preserve">Una (1) estrategia de apropiación de la política pública creada e implementada. </t>
  </si>
  <si>
    <t>Un (1) seguimiento y evaluación trimestral Política de Familia realizado</t>
  </si>
  <si>
    <t xml:space="preserve">Diseñar una herramienta pedagógica de comunicación, difusión de protocolos, estrategias y rutas de prevención, manejo y atención para la resolución de conflictos familiares. </t>
  </si>
  <si>
    <t xml:space="preserve">Una (1) herramienta pedagógica  de comunicación diseñada.  </t>
  </si>
  <si>
    <t>Un (1) programa de articulación con Política de Diversidad Sexual e Identidad de Género implementado</t>
  </si>
  <si>
    <t>Brindar acompañamiento a las acciones y/o actividades para la realización interinstitucional celebración día internacional de la familia.</t>
  </si>
  <si>
    <t>Una (1) celebración anual día de la familia</t>
  </si>
  <si>
    <t>Las familias quindianas para el año 2029 serán  prioridad de la planificación y la gestión social en el departamento para orientar el desarrollo integral del territorio, a través de proyectos de vida construidos desde principios de identidad, diferencia, diversidad, pluralismo y participación, promoviendo un territorio incluyente y en paz.</t>
  </si>
  <si>
    <t>MATRIZ ESTRATÉGICA DE LA POLÍTICA PÚBLICA PARA LAS FAMILIAS DEL DEPARTAMENTO DEL QUINDÍO 2019 - 2029</t>
  </si>
  <si>
    <t>Secretaría de Agricultura, Desarrollo Rural y Medio Ambiente
Secretaría de Familia
Entes Territoriales Municipales
Comité de Cafeteros.</t>
  </si>
  <si>
    <t xml:space="preserve">Una (1) estrategia de acompañamiento familiar implementada. </t>
  </si>
  <si>
    <t>Secretaría de Familia
Secretaría del Interior
Instituto Colombiano de Bienestar Familiar
Entes Territoriales Municipales</t>
  </si>
  <si>
    <t xml:space="preserve">Doce (12) municipios sensibilizados sobre la diversidad y pluralidad familiar. </t>
  </si>
  <si>
    <t>Secretaría de Familia
Secretaría del Interior 
Instituto Colombiano de Bienestar Familiar
Entes Territoriales Municipales</t>
  </si>
  <si>
    <t xml:space="preserve">Quince (15) proyectos recreativos, culturales y/o deportivos priorizados e implementados. </t>
  </si>
  <si>
    <t>Secretaría de Cultura
INDEPORTES
Entes Territoriales Municipales
Secretaría de Educación Departamental</t>
  </si>
  <si>
    <t>Secretaría de Familia
Entes Territoriales Municipales</t>
  </si>
  <si>
    <t xml:space="preserve">Secretaría de Familia
Dirección Oficina Privada
Secretaria TIC´s
Instituto Colombiano de Bienestar Familiar
Entes Territoriales Municipales </t>
  </si>
  <si>
    <t>Dirección Oficina Privada
Secretaría TIC´s
Secretaría de Agricultura, Desarrollo Rural y Medio Ambiente
Secretaría de Turismo, Industria y Comercio
Entes Territoriales Municipales
Ministerio del Trabajo</t>
  </si>
  <si>
    <t>Dirección Oficina Privada
Secretaría TIC´s
Secretaría de Agricultura, Desarrollo Rural y Medio Ambiente
Secretaría de Turismo, Industria y Comercio 
Entes Territoriales Municipales
Ministerio del Trabajo</t>
  </si>
  <si>
    <t>Secretaría de Familia
Dirección Oficina Privada
Secretaría TIC´s
Secretaría de Educación
Instituto Colombiano de Bienestar Familiar
Entes Territoriales Municipales</t>
  </si>
  <si>
    <t xml:space="preserve">Implementar una (1) Ruta Integral de promoción, acceso y practicas de estilos de vida saludable en las familias. </t>
  </si>
  <si>
    <t xml:space="preserve">Una (1) Ruta Integral de promoción, acceso y prácticas de estilos de vida saludables a las familias implementada. </t>
  </si>
  <si>
    <t>Secretaría de Salud
Secretaría de Familia
Secretaría de Educación
Instituto Colombiano de Bienestar Familiar
Entes Territoriales Municipales</t>
  </si>
  <si>
    <t xml:space="preserve">Doce (12) mercados campesinos fortalecidos. </t>
  </si>
  <si>
    <t>Secretaría de Agricultura, Desarrollo Rural y Medio Ambiente
Entes Territoriales Municipales</t>
  </si>
  <si>
    <t xml:space="preserve">Secretaría de Turismo, Industria y Comercio
Secretaria de Agricultura, Desarrollo Rural y Medio Ambiente
Entes Territoriales Municipales 
SENA </t>
  </si>
  <si>
    <t>Secretaría de Familia
Secretaría de Educación
Secretaría del Interior
Secretaría de Turismo, Industria y Comercio
Departamento Policía Quindío</t>
  </si>
  <si>
    <t>Secretaría de Familia
Secretaría de Salud
Entes Territoriales Municipales</t>
  </si>
  <si>
    <r>
      <t>Secretaría de Familia</t>
    </r>
    <r>
      <rPr>
        <sz val="12"/>
        <color rgb="FFFF0000"/>
        <rFont val="Arial"/>
        <family val="2"/>
      </rPr>
      <t xml:space="preserve">
</t>
    </r>
    <r>
      <rPr>
        <sz val="12"/>
        <color theme="1"/>
        <rFont val="Arial"/>
        <family val="2"/>
      </rPr>
      <t>Instituto Colombiano de Bienestar Familiar
Entes Territoriales Municipales</t>
    </r>
  </si>
  <si>
    <t>Secretaría de Familia
ICBF
Entes Territoriales Municipales</t>
  </si>
  <si>
    <t>Desarrollar una estrategia que fortalezca las capacidades familiares en prevención del riesgo psicosocial en temas como (Salud mental, suicidio, consumo de sustancias psicoactivas, explotación sexual y demás factores de riesgo para las familias).</t>
  </si>
  <si>
    <t>Secretaría de Familia
Secretaría de Salud
Secretaría del Interior
Instituto Colombiano de Bienestar Familiar
Entes Territoriales Municipales</t>
  </si>
  <si>
    <t>Secretaría de Familia
Dirección Oficina Privada
Secretaría TIC´s
Instituto Colombiano de Bienestar Familiar 
Entes Territoriales Municipales</t>
  </si>
  <si>
    <t>Número de programas y/o actividades implementados desde el sector interreligioso a las familias y comunidades.</t>
  </si>
  <si>
    <t>Secretaría de Turismo, Industria y Comercio
Secretaría de Cultura
Secretaria de Agricultura, Desarrollo Rural y Medio Ambiente
Entes Territoriales Municipales</t>
  </si>
  <si>
    <t xml:space="preserve">Fortalecer la dinámica del Comité Departamental e Interinstitucional para la Primera Infancia, Infancia, Adolescencia y Familia con un (1) informe semestral de seguimiento y gestión en la aplicación de la política de familia.  </t>
  </si>
  <si>
    <t>Secretaría de Familia
Instituto Colombiano de Bienestar Familiar</t>
  </si>
  <si>
    <t>Diseño e implementación de una (1) estrategia para el empoderamiento de las familias y disminución de prácticas de dependencia institucional y asistencialismo.</t>
  </si>
  <si>
    <t xml:space="preserve">Un (1) informe semestral de la política de familia en el marco del Comité Departamental e Interinstitucional para la Primera Infancia, Infancia, Adolescencia y Familia. </t>
  </si>
  <si>
    <t>Secretaría de Familia
Secretaría de Educación
Secretaría del Interior
Secretaría de Salud
Secretaría de Agricultura, Desarrollo Rural y Medio Ambiente
Secretaría de Turismo, Industria y Comercio
Entes Territoriales Municipales</t>
  </si>
  <si>
    <t>Secretaría de Familia
Instituto Colombiano de Bienestar Familiar 
Secretaría de Salud</t>
  </si>
  <si>
    <t xml:space="preserve">Secretaría de Familia
Secretaría de Planeación </t>
  </si>
  <si>
    <t xml:space="preserve">Realizar en los 12 municipios del departamento estudios sectoriales que permitan la caracterización de las familias mediante diversos modelos sociales de investigación (cuantitativos, cualitativo, cartografía social, entre otros). </t>
  </si>
  <si>
    <t>Secretaría de Familia
Secretaría de Planeación
Universidad del Quindío
Entes Territoriales Municipales</t>
  </si>
  <si>
    <t>Secretaría de Planeación
Secretaría de Familia
Universidad del Quindío
Entes Territoriales Municipales</t>
  </si>
  <si>
    <t>Secretaría de Familia
Secretaría de Salud
Instituto Colombiano de Bienestar Familiar
Entes Territoriales Municipales</t>
  </si>
  <si>
    <t xml:space="preserve">Implementar una estrategia concertada de acompañamiento familiar a las diferentes organizaciones étnicas en el Quindío, con acciones de divulgación, reconocimiento y garantía de derechos desde sus cosmovisiones para la pervivencia de la cultura. </t>
  </si>
  <si>
    <t xml:space="preserve">Diecinueve (19) cabildos indígenas apoyados. </t>
  </si>
  <si>
    <t>ICBF
Secretaría de Familia
Secretaría de Educación 
Secretaría de Salud
Entes Territoriales Municipales 
Secretaría del Interior
Universidades Públicas y Privadas</t>
  </si>
  <si>
    <t>Secretaría del Interior
Secretaría de Familia
INDEPORTES
Policía Nacional
Entes Territoriales Municipales
Instituto Colombiano de Bienestar Familiar
Ejército Nacional</t>
  </si>
  <si>
    <t>Implementar una (1) estrategia de promoción de nuevas masculinidades para fortalecer la dinámica familiar y disminuir las violencias de género.</t>
  </si>
  <si>
    <t>Secretaría de Familia
Secretaría de Salud
IBCF
Secretaría de Educación
Entes Territoriales Municipales</t>
  </si>
  <si>
    <t xml:space="preserve">Elaborar e implementar un (1) documento marco de superación de la pobreza extrema como herramienta de fortalecimiento de las familias en el departamento del Quindío. </t>
  </si>
  <si>
    <t>Secretaría de Planeación
Secretarías Sectoriales
Prosperidad Social
Entes Territoriales Municipales</t>
  </si>
  <si>
    <t>Secretaría de Familia
Secretaría del Interior
Sector Interreligioso
Entes Territoriales Municipales</t>
  </si>
  <si>
    <t>Secretaría de Familia
Secretaría de las TIC´s
Secretaría de Planeación
Entes Territoriales Municipales</t>
  </si>
  <si>
    <t>Empoderando a las familias en acciones democráticas y sociopolíticas</t>
  </si>
  <si>
    <t>Doce (12) municipios del departamento con estudios sectoriales de caracterización de las familias realizados.</t>
  </si>
  <si>
    <t xml:space="preserve">Garantizar la inclusión de variables e indicadores en el marco del observatorio económico y social del departamento,  que permitan monitorear las dinámicas de las familias Quindianas. </t>
  </si>
  <si>
    <t xml:space="preserve">Un (1) programa de buenas prácticas empresariales para la protección de la familia implementada. </t>
  </si>
  <si>
    <t xml:space="preserve">Acompañar la operación del modelo de atención integral a primera infancia (salud, educación, hogar y entorno) con enfoque familiar en el sector urbano y rural.  </t>
  </si>
  <si>
    <t>Implementar programas y/o actividades que desde el sector interreligioso y confesional promocionen y fortalezcan los valores, principios y prácticas para la sana convivencia y cohesión de las familias y comunidades.</t>
  </si>
  <si>
    <t xml:space="preserve">Una (1) estrategia de empoderamiento de las familias en disminución de prácticas de dependencia institucional y asistencialismo diseñada e  implementada. </t>
  </si>
  <si>
    <t>Número de variables e indicadores garantizados en observatorio económico y social del departamento.</t>
  </si>
  <si>
    <t>Secretaría de Familia - DIRECCIÓN ADULTO MAYOR 
Entes Territoriales Municipales</t>
  </si>
  <si>
    <t>Proyección Decenal</t>
  </si>
  <si>
    <t>Seguimiento 2021</t>
  </si>
  <si>
    <t>Programado meta año</t>
  </si>
  <si>
    <t>Ejecutado meta año</t>
  </si>
  <si>
    <t>Porcentaje avance meta año</t>
  </si>
  <si>
    <t xml:space="preserve">Programado presupuesto año </t>
  </si>
  <si>
    <t xml:space="preserve">Ejecutado presupuesto año </t>
  </si>
  <si>
    <t>Porcentaje avance presupuesto año</t>
  </si>
  <si>
    <t>Observaciones cumplimiento política</t>
  </si>
  <si>
    <t>Porcentaje avance total de PP en metas</t>
  </si>
  <si>
    <t>Seguimiento 2022</t>
  </si>
  <si>
    <t xml:space="preserve">La Secretaría de Familia, a través de la jefatura de Familia, suscribió convenio de asociación con la Fundación Éxito con la finalidad de implementar el modelo de atención integral a la primera infancia, el cual beneficia a 150 madres gestantes y lactantes focalizadas en los municipios de Armenia (30), Calarcá (70), Circasia (25) y La Tebaida (25). </t>
  </si>
  <si>
    <t>Nota</t>
  </si>
  <si>
    <t xml:space="preserve">Según el Censo Nacional de Población y Vivienda de 2018 (CNPV-2018), departamento del Quindío cuenta con un total de 174.231 hogares, de los cuales 21.442 corresponden a la zona rural entre centros poblados y rural disperso. </t>
  </si>
  <si>
    <t>Observaciones</t>
  </si>
  <si>
    <t>Seguimiento 2020</t>
  </si>
  <si>
    <t xml:space="preserve">Seguimiento decenio </t>
  </si>
  <si>
    <t>Metas programadas</t>
  </si>
  <si>
    <t xml:space="preserve">Meta acumulada </t>
  </si>
  <si>
    <t xml:space="preserve">Esta acción no fue priorizada por la dependencia, dado que se encuentra en la fase de socialización y asistencia técnica en los municipios. Posteriormente, se trazan los programas y estrategias para ser elaboradas. Cabe aclarar que la protección familiar y comunitaria es uno de los ejes que articulan dicha política. </t>
  </si>
  <si>
    <t xml:space="preserve">Se proyectó y elaboró el Plan de Atención a la población migrante y retornada de departamento del Quindío. </t>
  </si>
  <si>
    <t xml:space="preserve">Desde la Secretaría de Familia, se realizó la elaboración del programa denominado "Tu y yo nos cuidamos", el cual, por medio de la metodología de pares, con cinco encuentros denominados: 1. Asumiendo nuestro proceso de envejecimiento; 2. Nuestra comunicación intergeneracional; 3. Conociendo y aplicando nuestros derechos y deberes; 4. Articulando nuestras redes de apoyo y las rutas de prevención y; 5. Comunicando nuestra experiencia a la comunidad; busca promover el manejo de conflictos intergeneracionales y el fortalecimiento de vínculos afectivos de la población adulta mayor del departamento del Quindío. </t>
  </si>
  <si>
    <t xml:space="preserve">En el proceso de fortalecimiento de los entornos de los niños y niñas en su primera infancia, se elaboró un modelo de atención integral bajo los componentes de salud, educación, hogar y entorno con un enfoque familiar y rural, el cual será implementado durante la vigencia 2021. </t>
  </si>
  <si>
    <t xml:space="preserve">En el proceso de socialización de la Política Pública Departamental de Familia con los diferentes actores corresponsables del proceso de implementación, se lograron identificar diferentes contenidos que servirán de apoyo para la elaboración de la herramienta de comunicación que permita fortalecer la comunicación con las familias del departamento. </t>
  </si>
  <si>
    <t xml:space="preserve">Teniendo en cuenta las condiciones de bioseguridad como consecuencia de la pandemia en el territorio, durante el segundo semestre de la vigencia 2020, no se priorizó esta acción, considerando el contacto directo que se requería con la población y el personal de la Secretaría  y las Alcaldías Municipales, para focalizar la población objeto de la meta propuesta por la Política Pública. </t>
  </si>
  <si>
    <t xml:space="preserve">Teniendo en cuenta el proceso de socialización que se adelantó durante la vigencia 2020 de la Política Pública Departamental de Familia, la presenta meta, no fue priorizada durante el periodo reportado. </t>
  </si>
  <si>
    <t xml:space="preserve">Se realizó la presentación del informe semestral ante el Comité Departamental de Primera Infancia, Infancia, Adolescencia y Familia, de acuerdo a los avances que se tenían reportados del proceso de implementación de la Política Pública Departamental de Familia en el territorio. </t>
  </si>
  <si>
    <t xml:space="preserve">Teniendo en cuenta el nuevo Plan Departamental de Desarrollo "Tu y yo Somos Quindío 2020 - 2023", desde la Secretaría de Familia, se inició un proceso de análisis de todas las Políticas Públicas que están a cargo de este despacho. 
De esta manera, se identificaron las debilidades del documento estratégico, además de iniciar la armonización con el Plan de Desarrollo, con la finalidad de establecer las acciones entre los actores corresponsables, para trazar una hoja de ruta en el proceso de implementación. 
Así, se identifica la necesidad de hacer ajustes, proponiendo un formato fundamentado en la Guía Sinergia y los lineamientos dados desde el Departamento Nacional de Planeación, como una propuesta para todas las Políticas Públicas que lidera la Secretaría Sectorial. </t>
  </si>
  <si>
    <t xml:space="preserve">Desde la Secretaría de Familia Departamental, se realizó durante el segundo semestre de 2020, solicitud de reporte de información a los actores responsables en dos (2) oportunidades. Así mismo, se rindió informe de seguimiento, tanto en el Comité Departamental de Primera Infancia, Infancia, Adolescencia y Familia, como en el Consejo Departamental de Política Social. </t>
  </si>
  <si>
    <t xml:space="preserve">Durante la presente vigencia, no se realizó la priorización de esta meta. </t>
  </si>
  <si>
    <t xml:space="preserve">Se realizó socialización con todos los actores responsables, a través de los enlaces, las finalidades de la Política Pública Departamental de Familia. 
Se hizo envío de correo electrónico a cada ente territorial para que conociera de cerca los lineamientos técnicos de la política pública. Además se atendió de manera transversal a los municipios de Salento, Córdoba, Circasia, Montenegro, Buenavista, Quimbaya y Calarcá.  </t>
  </si>
  <si>
    <t>Durante el periodo de reporte, el actor no reportó información referente al cumplimiento de la meta de la Política Pública. Se creó observatorio de familia en el municipio Calarcá, a través de la creación de cuatro módulos en la página oficial de la Administración Municipal.</t>
  </si>
  <si>
    <t>Teniendo en cuenta las condiciones de bioseguridad como consecuencia de la pandemia en el territorio, durante el segundo semestre de la vigencia 2020, no se priorizó esta acción, considerando el contacto directo que se requería con la población y el personal de la Secretaría de Familia y las Alcaldías Municipales, para focalizar la población objeto de la meta propuesta por la Política Pública. Por su parte, el municipio de Calarcá realizó 38 sensibilizaciones en fortalecimiento familiar en diferentes temáticas para padres, niños y niñas en los corregimientos de La Virginia, Barcelona y el Centro Poblado de Quebradanegra.</t>
  </si>
  <si>
    <t xml:space="preserve">Se realizó proceso de socialización con organizaciones étnicas, con la finalidad de concertar las acciones para el fortalecimiento de las familias a través de sus cosmovisiones, con la finalidad de obtener los insumos para la construcción de la estrategia.  
Posteriormente, se identificaron las familias interesadas en el proceso de implementación de la estrategia. 
La estrategia se compone de 2 programas: a) Divulgación, reconocimiento y garantía de derechos a las diferentes organizaciones étnicas en el Quindío y, b) Acompañamiento para el fortalecimiento familiar a las diferentes organizaciones étnicas en el Quindío. </t>
  </si>
  <si>
    <t xml:space="preserve">Se suscribieron los Convenios de Asociación, con los cabildos: 
- No. 015 con la Asociación de Cabildos Indígenas de Armenia Quindío (ACIAQ). 
- No. 016 con la Asociación de Cabildantes Pastos del Quindío.
Lo anterior, con el fin de ejecutar los recursos asignados para la vigencia 2020, de acuerdo a la concertación realizada con los cabildos y resguardos, en el marco del proceso de implementación de los Planes de Vida. </t>
  </si>
  <si>
    <t xml:space="preserve">A través del Contrato de Prestación de Servicios No. 968 de la Gobernación del Quindío, se desarrollaron jornadas de sensibilización sobre enfoque diferencial y subdiferencial, como herramienta para el reconocimiento de la diversidad, en los municipios de Salento, Córdoba, La Tebaida, Montenegro, Buenavista, Pijao, Génova y Quimbaya. </t>
  </si>
  <si>
    <t>Sec. Cultura: Los proyectos culturales liderados por la Secretaría Sectorial, son transversales a todos los grupos poblacionales, siendo difícil la identificación de acciones exclusivamente con enfoque familiar. 
Sin embargo, desde la puesta en marcha del Plan Departamental de Desarrollo "Tu y yo Somos Quindío 2020 - 2023", se ejecutaron las siguientes acciones, que permitieron la promoción del desarrollo familiar y comunitario:
- Se desarrolló el programa de Danza Activa con 14 capacitaciones por Facebook Live. 
- Se realizó la presentación de Danza en La Noche de Magia y Luz. 
- Se realizaron 18 presentaciones artísticas de la banda departamental. 
- Apoyo al show quindiano y la danza artística en casa.  INDEPORTES: Se realizaron tres (3) actividades de fomento a la recreación, la actividad física y el deporte en el departamento del Quindío. Calarcá: Se apoya el funcionamiento de escuelas de formación deportiva y escuelas formación artística y culturales. Las cuales tuvieron receso durante el periodo de aislamiento preventivo obligatorio de acuerdo a las directrices Nacionales por la pandemia y los decretos Municipales. Sin embargo, se buscó estrategias para continuar con los procesos formativos en escuelas.</t>
  </si>
  <si>
    <t xml:space="preserve">Desde la Secretaría de Familia Departamental, se realizó durante el segundo semestre de la vigencia 2020 de manera virtual, acercamiento con los operadores del ICBF y Prosperidad Social, con el fin de realizar la construcción de redes de apoyo familiar y social, en el marco del fortalecimiento de las acciones conjuntas de la oferta institucional en el territorio, con la finalidad de trabajar en una red articuladora. </t>
  </si>
  <si>
    <t>Se actualizó e implementó el Plan Integral de Seguridad y Convivencia Ciudadana (PISCC).</t>
  </si>
  <si>
    <t>Teniendo en cuenta las condiciones de bioseguridad como consecuencia de la pandemia en el territorio, se instó a las Alcaldías Municipales a realizar la conmemoración del día de la familia, a través de mensajes motivadores en redes sociales, que promovieran la crianza amorosa y la prevención de cualquier tipo de violencia y vulneración de derechos de la familia. Calarcá: Se realizó conmemoración del día de la familia desde sensibilización por redes sociales y correos electrónicos, se elaboraron baners publicitarios, videos de comunicación asertiva y video de actividades para desarrollar en familia liderado por la Mesa Participación NNA.</t>
  </si>
  <si>
    <t xml:space="preserve">Teniendo en cuenta la contingencia dada por el Covid - 19, desde la Secretaría de Familia no se logró avanzar en la consolidación de la estrategia de divulgación de la oferta institucional de bienes y servicios para las familias del departamento, quedando proyectado el inicio de la ejecución de esta meta para la vigencia 2021.  </t>
  </si>
  <si>
    <t>Las actividades de sensibilización frente a los ítems inherentes al sistema de seguridad social se llevaron a cabo a través de la ejecución de las siguientes actividades:
a.17/7/2020: Socialización Formalización Laboral
b.17 Y 25 De Julio De 2020: Brigada De Inspección Génova.
c.27/8/2020: Formalización Laboral y Empresarial
d.26/08/2020: Derechos Humano y Empresa
e.29/9/2020: Formalización Laboral Sector Transporte.
f.08/10/2020: Red Nacional de Formalización Laboral (RNFL).
g.15/10/2020: Formalización Laboral del Sector Rural.
h.22/10/2020: No discriminación.
I. 19/11/2020: Plan progresivo de la protección y la garantía de los derechos de los trabajadores.</t>
  </si>
  <si>
    <t>De acuerdo a las actividades ejecutadas por el MINTRABAJO de acuerdo a su misionalidad, las actividades fueron ejecutadas con el propósito de capacitar a la población en general en los siguientes aspectos:
1.24/7/2020: OFERTA INSTITUCIONAL-TRABAJO DECENTE. Contando la participación del SENA y la UAEOS, dando a conocer sus programas de SENA EMPRENDE RURAL, así como las ventajas en la constitución de Organizaciones Solidarias.
2.16/09/2020: Se llevó a cabo un proceso de sensibilización frente al componente de ORGANIZACIONES SOLIDARIAS Y SENA EMPRENDE RURAL.
3. 22/10/2020: Formación para el trabajo por el SENA.</t>
  </si>
  <si>
    <t>Durante el periodo informado, el responsable no reportó información referente al cumplimiento de la meta de la Política Pública. Ministerio del trabajo: 03/07/2020: TELETRABAJO Y OFERTA INSTITUCIONAL SENA. Se llevó a cabo un foro acerca de la implementación del TELETRABAJO y/o Trabajo en Casa dirigido para la población en general.</t>
  </si>
  <si>
    <t>Sec Familia: Durante la presente vigencia se realizó asistencia técnica a los municipios en el manejo de las matrices  de seguimiento a la política pública de familia, además que se ofició a cada una de las dependencias para que suministraran la información pertinente para establecer la ruta de atención integral. Finalmente se compiló la información en una matriz de Excel que permite la identificación de los actores y sus acciones para la posterior elaboración de la ruta. Salento: Se realizaron campañas por medio de redes sociales informando a la población salentina acerca de las rutas de atención (emergencia sanitaria COVID-19). Igualmente se realizó presencial en establecimientos públicos y población en general con la reapertura económica. Calarcá: Se ha realizado 2 videos y baners como estrategia de fortalecimiento a los hogares en diferentes temáticas distribuidos en redes sociales, grupos de WhatsApp de madres de familias en acción, victimas.</t>
  </si>
  <si>
    <t>Durante el periodo de reporte, el actor no reportó información referente al cumplimiento de la meta de la Política Pública. Salento: Se realizaron campañas #EscucharTambienSalvaVidas, por medio de redes sociales con el fin de fortalecer las familias e igualmente con el proyecto guardianes de los andes se trabajó integralmente con las familias y los niños, niñas y adolescentes.</t>
  </si>
  <si>
    <t>Se apoyaron 50 productores en la participación de 8 mercados campesinos del departamento, con el fin de garantizar los circuitos cortos de comercialización, conforme al cumpliendo de las resoluciones 464 de 2017 del Ministerio de Agricultura y 0590 de 2019.
Se han realizado ferias virtuales y presenciales, las cuales han sido promovidas por el Ministerio de Agricultura y la mesa nacional de compras públicas. Doce (12) mercados campesinos fortalecidos de los cuales fueron realizados 3 virtuales (por motivo de la pandemia) y nueve presenciales con un total de 25 familias campesinas de pequeños productores agropecuarios de nuestro municipio beneficiados con un total aproximado de ventas de 14.825.300 entre productos en frescos y transformados, espacio que se brinda desde la Administración Municipal en cabeza de la Secretaría de Desarrollo Rural y Gestión Ambiental, el cual se encarga de la logística, convocatoria, control y seguimiento, con el objetivo de fortalecer la economía del pequeño y mediano productor sin intermediario, garantizando así una mejor calidad de vida. Salento: Se realizaron por gestión dos (2) mercados campesinos.</t>
  </si>
  <si>
    <t xml:space="preserve">Se apoyaron 21 organizaciones de productores formales, para la incursión en mercados institucionales en cumplimiento de la Ley 2046 de 2020, los cuales han firmado acuerdos comerciales con el Ejército Nacional, PAE Departamental, Bienestar Familiar y hospitales.
Dando un 100% de impacto sobre el indicador por apoyarse 21 de 21 presentadas. Salento: Intervención del (30 %) de familias rurales fortalecidas en el desarrollo de sus actividades productivas con reactivación de su economía familiar, con la asistencia técnica necesaria en diferentes líneas productivas (cultivos transitorios, plátano y banano, café, leche, producción de especies menores) con el objetivo de brindar paquetes tecnológicos que faciliten al productor reducir sus gastos y obtener una mejor producción y rentabilidad. Sec Familia: Teniendo en cuenta que el censo DANE 2018, proyecta de acuerdo a su ficha técnica que el departamento del Quindío cuenta con 60.788 personas en su área rural y centros poblados y que hay un promedio de personas por hogar de 2,8 personas, se determina que en el departamento hay aproximadamente 21.710. 
En este sentido, el 30% de los hogares, representa 6.513 en el territorio, siendo el reto a fortalecer en el marco de la implementación de la Política Pública. Su distribución, se realizará de acuerdo a la densidad poblacional de cada municipio. 
No obstante, desde la Secretaría de Agricultura y Desarrollo Rural, se desarrollaron acciones de fortalecimiento para 21 organizaciones, como se enuncia en la celda anterior. </t>
  </si>
  <si>
    <t>Agricultura: Se atendieron 2 necesidades empresariales a los Emprendimientos: Paz y Flora y Fundación Renacer en asistencia técnica de emprendimiento y se realizó rueda de negocios y mercados campesinos, apoyándolos en muestras comerciales como emprendimientos. Salento: Se ha fortalecido el (20%) de las unidades de emprendimiento del municipio, con el apoyo a 7 asociaciones fortaleciendo las líneas productivas café, plátano, leche, cultivos transitorios, mora, las cuales se encuentran legalmente constituidas, se apoya con asistencia técnica, garantizando una buena producción y una comercialización fija de sus productos.</t>
  </si>
  <si>
    <t>Durante el periodo comprendido entre los meses de octubre y diciembre se brindó servicio de asistencia técnica para la implementación de los métodos de resolución de conflictos a diez (10)  instituciones educativas públicas de departamento, mediante el acompañamiento en  la actualización de los manuales de convivencia: Colegio Hojas Anchas (Circasia), Jhon F Kennedy (Calarcá), Liceo Andino de la Santísima Trinidad (Filandia), Policarpa Salavarrieta (Quimbaya), Segundo Henao (Calarcá), María Goretti (Montenegro), Colegio Francisco Miranda (Filandia), Colegio Libre (Circasia), Instituto Génova (Génova), Ramón Mesa Londoño (Quimbaya).</t>
  </si>
  <si>
    <t xml:space="preserve">Se logró la armonización de la Política Pública de Diversidad Sexual e Identidad de Género del departamento del Quindío, con la incorporación de indicadores del PLAN DEPARTAMENTAL DE DESARROLLO 2020 – 2023, lo que permite la articulación de las acciones estratégicas de ambas políticas públicas en beneficio de las familias quindianas. 
Además se asistieron técnicamente a los municipios de Salento, Buenavista y Génova Montenegro, Pijao, Córdoba, Circasia, Filandia, Salento, Quimbaya, Buenavista, Génova y Armenia. En la consolidación de espacios de participación para la población sexualmente diversa, así como en la socialización del Decreto 00510 del 11 de septiembre 2020. </t>
  </si>
  <si>
    <t>Sec Familia: Campañas de gestión del riesgo en temas de salud sexual y reproductiva implementadas, en los doce municipios del Departamento.  
* Capacitación en salud sexual y reproductiva a usuarios del SENA como complemento de la campaña de salud sexual y reproductiva.
* Documentación de la estrategia Tu y Yo Unidos por la Vida, con las líneas y talleres a desarrollar, en los temas de salud sexual y reproductiva, Salud Mental y mitigación del consumo de SPA
* Campaña de salud sexual y reproductiva, enfocada en la prevención del embarazo en adolescentes ¿SABIAS QUE?,   a través de flayers dado a conocer por las redes sociales de las diferentes entidades.  Salento: Se realiza campaña de prevención #YoMeCuidoPorMiFuturo, por medio de redes sociales, grupo juvenil de la parroquia nuestra señora del Carmen y proyecto guardianes de los andes. Calarcá: Se está implementado (1) estrategia de embarazo en adolescentes, la cual se ha realizado seguimiento y articulación servicios amigables, talleres de sensibilización adolescentes y padres, celebración de la semana andina.</t>
  </si>
  <si>
    <t>Educación: Durante el periodo informado, el actor responsable no reportó información referente al cumplimiento de la meta de la Política Pública. USB: 1.Talleres de prevención de consumo de sustancias psicoactivas, promoción proyecto de vida, charlas de prevención de consumo, afrontamiento de emociones, manejo de ansiedad, hábitos de vida saludable, actividades recreativas virtuales 2, Acompañamiento psicopedagógico individual. 3. Campañas de prevención y promoción. Salento: Con el proyecto guardianes de los andes se realizaron diferentes actividades direccionadas a prevenir el consumo de sustancias psicoactivas y se realizó actividad en el barrio Aldea El Artesano junto con el hospital mental de Filandia, realizando árbol de problemas para identificar las problemáticas y llegar a brindar una solución. Sec Familia: * Campañas de gestión del riesgo en temas de salud sexual y reproductiva implementadas, en los doce municipios del Departamento.
* Capacitación en salud sexual y reproductiva a usuarios del SENA como complemento de la campaña de salud sexual y reproductiva.
* Documentación de la estrategia Tu y Yo Unidos por la Vida, con las líneas y talleres a desarrollar, en los temas de salud sexual y reproductiva, salud mental y mitigación del consumo de SPA.
* Campaña de salud sexual y reproductiva, enfocada en la prevención del embarazo en adolescentes ¿SABIAS QUE?, a través de flayers, dado a conocer por las redes sociales de las diferentes entidades.</t>
  </si>
  <si>
    <t>El departamento del Quindío creó la implementación de la estrategia RBC a través del Decreto No. 0703 del 30 de diciembre de 2014, por esto la Secretaría de Familia para prestar servicios de acompañamiento a las personas con discapacidad, familias y comunidad  implementa el programa Rehabilitación Basada en Comunidad, a través de las siguientes acciones:
1. De manera constante a través de los enlaces municipales y los representantes de organización de personas con discapacidad, se trabaja en la creación y fortalecimiento de las redes de apoyo para la implementación de la estrategia RBC en los municipios del Departamento.
2. Como fortalecimiento se realizaron  capacitaciones a los agentes comunitarios en RBC. Los programa de atención integral para las personas con discapacidad, sus familias y sus cuidadores, se desarrollan desde dos estrategias de gestión: El primero desde el Comité Municipal de Discapacidad desde donde se delibera, construye, se hace seguimiento y verificación de la puesta en marcha de las políticas, estrategias y programas que garantizan la integración social de las personas con y en situación de discapacidad; y el segundo desde la Asociación de Personas con Discapacidad (ASOPECODIS), la cual tiene como objeto la promoción y mejoramiento de la calidad de vida de las PcD del municipio mediante procesos terapéuticos, educativos, de participación y emprendimiento acorde al tipo de discapacidad. Desde estas dos alternativas, se apoya la atención integral en salud; se programan espacios lúdicos y de esparcimiento, se garantiza acceso e inclusión a espacios educativos, de adecuaciones a la movilidad, de orientación y apoyo mediante las visitas domiciliarias, proporcionando ayudas técnicas requeridas, de facilitar formas de transporte cuando es requerido por alguna PcD; entre otros.</t>
  </si>
  <si>
    <t>En la vigencia 2020 se formuló el documento " MARCO TERRITORIAL DE LUCHA CONTRA LA POBREZA EXTREMA 2020-2023", debidamente aprobado en el Consejo de Política Social del Departamento. Igualmente, el Documento Marco de Superación de la Pobreza fue remitido a la Asamblea Departamental en cumplimiento de las disposiciones legales, Ley 1785 de 2016 “Por medio de la cual se establece la Red para la Superación de la Pobreza Extrema Red Unidos y se dictan otras disposiciones”. 
                                                                                                                     El Documento Marco de Lucha con la pobreza Extrema, ha tenido procesos de seguimiento y evaluación a las metas de manera trimestral, con el propósito de establecer un control de la gestión encaminada a brindar apoyo a la superación de las privaciones focalizadas por Departamento para la Prosperidad Social - DPS.Calarcá: Se formuló el marco territorial para la superación de extrema pobreza. Aprobado durante sesión del COMPOS el día 18 diciembre de 2020.</t>
  </si>
  <si>
    <t>En el proceso de fortalecimiento de los entornos de los niños y niñas en su primera infancia, se elaboró un modelo de atención integral bajo los componentes de salud, educación, hogar y entorno con un enfoque familiar (tanto rural como urbano).
En el proceso de implementación, desde la Secretaría de Familia Departamental, se realizó durante el segundo semestre de la vigencia 2020 de manera virtual, acercamiento con los operadores del ICBF y Prosperidad Social, con el fin de realizar la construcción de redes de apoyo familiar y social, en el marco del fortalecimiento de las acciones conjuntas de la oferta institucional en el territorio. Actualización del documento final RIA de acuerdo a las etapas establecidas en los lineamientos. Socialización de la ruta de atención integral a la primera infancia (agentes educativos, entidades del sistema de atención a bienestar familiar, alcaldía, municipal, familias). Actualizar información en la plataforma de CERO A SIEMPRE, de todos los módulos que se reportan en la misma.</t>
  </si>
  <si>
    <t>Desde el programa de salud mental y especialmente en los eventos de violencia se han adelantado las siguientes acciones:
* Se hace seguimiento a la gestión del riesgo en el evento 875 de violencia intrafamiliar con el fin de saber si se han activado las rutas adecuadas a cada uno de los casos reportados en la plataforma de SVIGILA, así mismo se han realizado asistencias técnicas a las diferentes instituciones y a los municipios de competencia del programa esto con el fin de dar a conocer las rutas de atención y las políticas correspondiente al evento. Por otro lado, se ha apoyado en los comités de violencia de genero para la creación de una ruta de atención general para las diferentes violencias donde se realizará un instrumento para las instituciones de competencia de las violencias y así mismo se hará un proceso de capacitación para el diligenciamiento del instrumento que permitirá tener unas rutas claras y específicas para hacer la activación de ruta de atención a los casos que se presenten con base a violencia.
También se ha hecho seguimiento a la gestión del riesgo de cada uno de los casos que se presentan en el evento de violencia intrafamiliar donde se hace articulación con las entidades pertinentes para la activación de rutas necesarias.
* Se realiza socialización de la Política Nacional de Salud Mental y la Política Integral para la Prevención y Atención del Consumo de Sustancias Psicoactivas a los municipios de Armenia, Buenavista, Calarcá, Circasia, Córdoba, Filandia, Génova, La Tebaida, Montenegro, Quimbaya y Salento y asistencia técnica para la formulación de las Políticas en mención específicamente a los municipios de: Armenia, Calarcá, Circasia, La Tebaida y Salento.
* Se logra brindar asistencia técnica a los municipios del Departamento del Quindío, para el fortalecimiento del proceso de adopción y adaptación de las respectivas Políticas Publicas de Salud Mental y de prevención y atención al consumo de sustancias psicoactivas de acuerdo a la realidad situacional, antecedentes, planes de desarrollo y organización propia de cada territorio; así mismo para dicho proceso se contó con acompañamiento del Ministerio de Salud y Protección Social.
* En total se realizaron 5 asistencias técnicas a los municipios del Departamento, donde se abordaron temas asociados a: Socialización del Plan Decenal de Salud Pública, Socialización de la ley 1616 de 2013, Socialización Resolución N 004886 de 2018 Por la cual se adopta la política nacional de salud mental, Política integral para la prevención y atención del consumo de sustancias psicoactivas - resolución 089 de 2019, Socialización de hitos de la Guía Técnica para la Implementación de la Política Nacional de Salud Mental 2018 y la Política Integral de Prevención y atención al consumo de sustancias psicoactivas.
* Adicional, se participó de manera activa en la Mesa de trabajo realizada por el municipio de La Tebaida, para la recolección de Información para la formulación del diagnóstico situacional del municipio, en términos de afectación de la salud mental y la presencia de consumo de sustancias psicoactivas.
* Se realizaron mesas de trabajo personalizadas con el municipio de Calarcá, La Tebaida, Circasia, Armenia y Salento. Donde se socializaron al Ministerio de Salud y Protección Social, los avances desarrollados durante la presente vigencia con relación a los procesos de adopción y adaptación específicos.
* Se realiza proceso de alistamiento para la implementación de la Línea de Atención en Salud Mental, así mismo se desarrolla una jornada de capacitación a los soldados ángel guardián de la Octava Brigada, en Primeros auxilios Emocionales, escucha activa e intervención en crisis.
* En las actividades antes mencionadas se tiene en cuenta el tema de envejecimiento y vejez adecuándolo al evento Convivencia social y salud mental.
* Se realizan campañas de gestión del riesgo en temas de trastornos mentales implementadas de acuerdo al seguimiento a la gestión del riesgo de los casos del SIVIGILA reportados en los 11 municipios de competencia departamental.
* Seguimiento al Evento 356 Intento de Suicidio y Evento 875 Violencia de Género (Intrafamiliar, Psicológica y Negligencia) por correo electrónico o llamada telefónico; mediante la notificación a las EPAB para la activación de ruta en Salud Mental (Lo anterior se evidencia mediante notificaciones en medio físico y por correo electrónico). CASOS NOTIFICADOS EN EL EVENTO VIOLENCIA 875: Total de casos: 258. 
* Se envían notificaciones a las EAPB en las que se encontraron casos reportados por la plataforma SIVIGILA las cuales fueron las siguientes: Asmet salud, Medimas, Nueva eps, Suramericana eps, Servicios occidentales de salud SOS, Sanitas eps, Salud total eps y Coomeva eps. Esto con el fin de indagar si se está haciendo el seguimiento a la ruta de atención de los casos en el evento 875 violencias intrafamiliar. Sin embargo, no se obtuvieron respuestas por lo que se envió requerimiento para mesas de trabajo en las cuales se indaga como es el proceso de seguimiento de rutas de atención y así mismo conocer el estado del envío de las respuestas ya que es de vital importancia tener la información pertinente sobre cada uno de los casos. CASOS NOTIFICADOS EN EL EVENTO INTENTO DE SUICIDIO 356: Total de casos: 74
* Se ha realizado mesas de trabajo con las EPS e instituciones que tienen a cargo la atención  de víctimas de violencia intrafamiliar, esto con el fin de conocer cómo se están llevando a cabo la activación de rutas y todos los procesos que garanticen los derechos de las víctimas, allí podemos evidenciar que las instituciones hacen el proceso correspondiente para verificar que sus derechos no están siendo vulnerados y a la vez que están recibiendo la atención requerida tanto en el sector salud como en el sector justicia. Desde el programa de salud mental y salud sexual y reproductiva  se ha realizado asistencias técnicas a las mencionadas anteriormente con el fin de crear una ruta de atención general en la cual no solo las entidades tendrán acceso sino también la comunidad para que así todas las personas víctimas y su comunidad puedan saber qué hacer en el momento de presenciar un caso de violencia intrafamiliar esto debido a que la comunidad en muchas ocasiones no conocen los pasos necesarios para que aquellas personas víctimas puedan hacer garantizar sus derechos.    Desde la secretaría de Familia * Campañas de gestión del riesgo en temas de salud sexual y reproductiva  implementadas, en los doce municipios del Departamento.
* Capacitación en salud sexual y reproductiva a usuarios del SENA como complemento de la campaña de salud sexual y reproductiva.
* Documentación de la estrategia Tu y Yo Unidos por la Vida, con las líneas y talleres a desarrollar, en los temas de salud sexual y reproductiva, salud mental y mitigación del consumo de SPA.
* Campaña de salud sexual y reproductiva, enfocada en la prevención del embarazo en adolescentes ¿SABIAS QUE?, a través de flayers, dado a conocer por las redes sociales de las diferentes entidades. Calarcá: Orientación psicosocial a las familias, habilitación línea municipal de atención psicosocial, remisiones EPS y otras entidades, activación de rutas. Familia: * Campañas de gestión del riesgo en temas de salud sexual y reproductiva implementadas, en los doce municipios del Departamento.
* Capacitación en salud sexual y reproductiva a usuarios del SENA como complemento de la campaña de salud sexual y reproductiva.
* Documentación de la estrategia Tu y Yo Unidos por la Vida, con las líneas y talleres a desarrollar, en los temas de salud sexual y reproductiva, salud mental y mitigación del consumo de SPA.
* Campaña de salud sexual y reproductiva, enfocada en la prevención del embarazo en adolescentes ¿SABIAS QUE?, a través de flayers, dado a conocer por las redes sociales de las diferentes entidades.</t>
  </si>
  <si>
    <t>Esta acción no fue priorizada por la dependencia, dado que se encuentra en la fase de socialización y asistencia técnica en los municipios. Posteriormente, se trazan los programas y estrategias para ser elaboradas. Cabe aclarar que la protección familiar y comunitaria es uno de los ejes que articulan dicha política. Salento: Desde la parroquia nuestra señora del Carmen se realiza talleres y actividades con el grupo juvenil y programa ser vida.</t>
  </si>
  <si>
    <t>La Secretaría de Cultura no reportó acciones desarrolladas durante el cuarto trimestre de la vigencia 2021.
Alcaldia de Génova:  En el cumplimiento de esta meta interviene personal de apoyo que busca rescatar el Paisaje Cultural Cafetero.</t>
  </si>
  <si>
    <t>Desde la Secretaría de Familia, se realizó conversatorio con delegados de las Alcaldías Municipales, con la finalidad de fortalecer las capacidades técnicas respecto al proceso de elaboración, adopción o ajuste de Políticas Públicas, de acuerdo a las realidades y contextos de cada uno de los territorios. 
También, se han realizado jornadas de acompañamiento a las Administraciones Municipales con el fin de realizar un ejercicio de sensibilización sobre la adopción de la Política Público Departamental de Familia. 
Alcaldía de Córdoba: Se cuenta con la Política Pública de Primera Infancia, Adolescencia y Familia, la cual cuenta con el plan de acción con las actividades a realizar referente los niños, niñas, jóvenes, adolescentes y familia del municipio para así fortalecer el desarrollo integral de la familia.
Alcaldía de Génova: En el cumplimiento de esta meta interviene personal adscrito a la Comisaría de Familia del municipio.</t>
  </si>
  <si>
    <t xml:space="preserve">Secretaría de Familia: Se realizó la presentación del informe de seguimiento de la Política Pública en el marco del cuarto y sexto Comité Departamental e Interinstitucional para la Primera Infancia, Infancia y Adolescencia del Quindío, con el propósito de dar a conocer los avances en el proceso de implementación, seguimiento y evaluación durante la vigencia 2021. </t>
  </si>
  <si>
    <t>Durante el trimestre informado no se realizaron acciones para esta estrategia propuesta.</t>
  </si>
  <si>
    <t>Se dio cumplimiento a esta meta en el proceso de formulación y adopción de la Política Pública. 
Desde el ICBF se está atento a los requerimientos de articulación que la Secretaria de Familia requiera para el cumplimiento de este ítem, adicionalmente desde el acompañamiento que se realiza desde el SNBF se hace de manera permanente orientación técnica en el ciclo de la gestión de las Políticas Públicas.</t>
  </si>
  <si>
    <t xml:space="preserve">Secretaría de Familia: Se realiza la compilación de las acciones reportadas por los diferentes actores del proceso de implementación de la Política Pública, de acuerdo al Decreto 386 de 2019 de la Gobernación del Quindío, elaborando el informe del cuarto trimestre de la vigencia 2021. </t>
  </si>
  <si>
    <t xml:space="preserve">Desde la Secretaría de Planeación a través del Observatorio Departamental se cuenta con insumos para proyectar la ejecución de acciones que encaminen el cumplimiento de esta meta de Política Pública. De esta manera, para la vigencia 2022, se proyecta el desarrollo de mesas de trabajo que permitan articular acciones.    </t>
  </si>
  <si>
    <t xml:space="preserve">Desde la Secretaría de Planeación Departamental, se cuentan con variables que permiten el monitoreo de las dinámicas familiares a través del Observatorio Departamental. Así mismo, se está a la espera de jornadas de trabajo con la Secretaría de Familia para definir indicadores que permitan fortalecer el proceso de visibilización de la Política Pública. </t>
  </si>
  <si>
    <t>Desde la Secretaría de Familia, se realizó conversatorio con delegados de las Alcaldías Municipales, con la finalidad de fortalecer las capacidades técnicas respecto al proceso de elaboración, adopción o ajuste de Políticas Públicas, de acuerdo a las realidades y contextos de cada uno de los territorios. 
Así mismo, de acuerdo a solicitud realizada por la Alcaldía de Calarcá, se ha venido dando acompañamiento técnico en el proceso de adopción de la Política Pública para dicho territorio. 
Así mismo, se realizó acompañamiento técnico a los equipos de las Administraciones Municipales de Génova, Pijao, Córdoba, Salento, Filandia, Quimbaya, Montenegro, La Tebaida y Circasia, sobre la importancia de una correcta identificación en el proceso de ajuste, creación, adopción, implementación y seguimiento de las Políticas Públicas, como instrumentos de planificación en los territorios.  ICBF: Desde el ICBF como rector territorial del Sistema Nacional de Bienestar Familiar, se asiste técnicamente a los territorios en el ciclo de gestión de las políticas públicas, proceso que se encuentra documentado y articulado con el nivel nacional.</t>
  </si>
  <si>
    <t>La Secretaría del Interior no reportó acciones desarrolladas durante el cuarto trimestre de la vigencia 2021. Alcaldía de Córdoba: Se realizan actividades de promoción de los valores, deberes y derechos, principios para así lograr y mejorar la convivencia familiar en el municipio.   Alcaldía de Génova: En el cumplimiento de esta meta interviene personal de apoyo ante el comité religioso conformado por el municipio. Alcaldía de Salento: Desde la parroquia Nuestra Señora del Carmen, se realizan talleres y actividades con el grupo juvenil y programa ser vida.</t>
  </si>
  <si>
    <t xml:space="preserve">Secretaría de Familia: Desde la Jefatura de Familia, se está complementando la estrategia "Tu y yo unidos por los sueños", con la finalidad de incluir el enfoque familiar en las Rutas de Atención en casos de vulneración de derechos de niños, niñas y adolescentes, para iniciar el proceso de difusión con la institucionalidad y la comunidad en general, de acuerdo al Plan de Trabajo proyectado. </t>
  </si>
  <si>
    <t xml:space="preserve">Secretaría de Familia: Durante la vigencia 2021 se realizó jornada de trabajo con la Secretaría de Agricultura, Desarrollo Rural y Medio Ambiente, con la finalidad de realizar un ejercicio de articulación desde la implementación del componente psicosocial de las Alianzas Productivas que se ejecutan en los diferentes municipios, con el propósito de fortalecer el componente familiar en el área rural. </t>
  </si>
  <si>
    <t>Salud: Se están realizando tamizajes con las pruebas ASSIST Y SQR dentro del plan de intervenciones colectivas en los 11 municipios de competencia departamental con el fin de canalizar y realizar una lectura de los factores de riesgo presentes en jóvenes mayores de 14 años en cuanto a salud mental y consumo de sustancias psicoactivas se refiere y de esta forma tener un diagnóstico del cual surjan estrategias que permitan la mitigación de los riesgos en salud mental.
El programa Convivencia Social y Salud Mental dentro de su quehacer busca que se fortalezcan las capacidades familiares en prevención del riesgo psicosocial para lo cual se realizan asistencias técnicas en todo el tema referente a la promoción y prevención en salud mental, factores protectores, entre otros.
Además. desde el programa se realiza seguimiento a la gestión del riesgo en los eventos 875 de violencia intrafamiliar y 356 de ideación suicida con el fin de dar celeridad a los procesos de los casos y de esta forma tener conocimiento si se han activado las rutas de atención a cada uno de los casos reportados en la plataforma de SIVIGILA. Por otro lado, se ha apoyado en los comités de violencia de genero para la creación de una ruta de atención general para las diferentes violencias donde se realizará un instrumento para las instituciones de competencia de las violencias y así mismo se hará un proceso de capacitación para el diligenciamiento del instrumento que permitirá tener unas rutas claras y específicas para hacer la activación de ruta de atención a los casos que se presenten.
Se ha realizado mesas de trabajo con las EPS e instituciones que tienen a cargo la atención  de víctimas de violencia intrafamiliar e ideación suicida, esto con el fin de conocer cómo se están llevando a cabo la activación de rutas y todos los procesos que garanticen los derechos de las víctimas, allí podemos evidenciar que las instituciones hacen el proceso correspondiente para verificar que sus derechos no están siendo vulnerados y a la vez que están recibiendo la atención requerida tanto en el sector salud como en el sector justicia. 
Se logra brindar asistencia técnica a los municipios del Departamento del Quindío, para el fortalecimiento del proceso de adopción y adaptación de las respectivas Políticas Publicas de Salud Mental y de prevención y atención al consumo de sustancias psicoactivas de acuerdo a la realidad situacional, antecedentes, planes de desarrollo y organización propia de cada territorio; así mismo para dicho proceso se contó con acompañamiento del Ministerio de Salud y Protección Social.</t>
  </si>
  <si>
    <t xml:space="preserve">Secretaría de Familia: Se inició la implementación de la estrategia “Tu y Yo nos Cuidamos”, la cual tiene como objeto principal dinamizar la vida familiar y comunitaria de las personas mayores a través de redes de apoyo y rutas de prevención del maltrato al adulto mayor en los municipios del departamento del Quindío, realizando acercamientos con los enlaces de las Alcaldías de Filandia, Calarcá, Armenia, Córdoba, Pijao y Quimbaya. </t>
  </si>
  <si>
    <t xml:space="preserve">Secretaría de Familia: En el proceso de implementación del modelo de atención integral a la primera infancia, se brindó asistencia técnica al talento humano de diferentes hogares infantiles que han solicitado apoyo en temas inherentes a activación de rutas de atención, pautas de crianza y, hábitos de vida saludables, beneficiando alrededor de 172 personas. 
También, en articulación con la oficina de la Gestora Social del departamento, en el proceso de fortalecimiento del componente de salud, se gestionó con la Fundación Éxito la entrega de ayudas alimentarias a 60 madres gestantes y lactantes de los municipios de Circasia, La Tebaida, Montenegro, Córdoba y Armenia, quienes fueron focalizadas de manera articulada con las Alcaldías Municipales. 
Así mismo, se elaboró el plan de acción de Lactancia Materna, de manera articulada con la Secretaría de Salud Departamental, como parte del proceso de acompañamiento del proyecto entre el Ministerio de Salud y Protección Social, la Fundación Éxito y la Gran Alianza por la Nutrición y Sinergias. 
Es de gran importancia resaltar que se realizó la firma de convenio de asociación con la Fundación Éxito con la finalidad de implementar el modelo de atención integral a la primera infancia, el cual atenderá por nueve (9) meses a 150 madres gestantes y lactantes focalizadas en los municipios de Armenia (30), Calarcá (70), Circasia (25) y La Tebaida (25), fortaleciendo los entornos de salud, educación, hogar y espacio público.  </t>
  </si>
  <si>
    <t>Secretaría de Planeación: El Documento Marco de Lucha con la pobreza Extrema, ha tenido procesos de seguimiento y evaluación a las metas de manera trimestral, con el propósito de establecer un control de la gestión encaminada a brindar apoyo a la superación de las privaciones focalizadas por Departamento para la Prosperidad Social - DPS.</t>
  </si>
  <si>
    <t xml:space="preserve">Secretaría de Familia: Reunión con la Secretaría de Planeación Departamental para recibir asistencia técnica en la elaboración del Plan de Acompañamiento al ciudadano Migrante, por lo que se continúa avanzando en el proceso de consolidación de dicho Plan, el cual incluira una estrategia con enfoque familiar.  </t>
  </si>
  <si>
    <t>Secretaría de Familia: A través del Decreto 703 de 2014, en el departamento del Quindío, se viene implementando la estrategia RBC.</t>
  </si>
  <si>
    <t>Secretaría de Familia: Desde la Dirección de Desarrollo Humano y Familia y el proyecto "Tu y yo Comprometidos con la Vida", se desarrolla el componente de prevención del consumo de sustancias psicoactivas, en los municipios de Calarcá , Armenia, Buenavista, Circasia, Córdoba y Filandia con el desarrollo de los talleres establecidos en la estrategia en los barrios priorizados por las alcaldías municipales.</t>
  </si>
  <si>
    <t>Secretaría de Familia: Se han adelantado las campañas de gestión del riesgo en temas de salud sexual y reproductiva a través de la estrategia Tú y yo Unidos por la Vida en los municipios de Calarcá , Armenia, Buenavista, Circasia, Córdoba y Filandia con el desarrollo de los talleres establecidos en la estrategia en los barrios priorizados por las alcaldías municipales.</t>
  </si>
  <si>
    <t xml:space="preserve">Secretaría de Familia: Durante la vigencia 2021 no se adelantaron acciones enmarcadas en esta meta de Política Pública. </t>
  </si>
  <si>
    <t xml:space="preserve">Se avanzó en la estructuración de una estrategia de articulación con la Política Pública de Diversidad Sexual e Identidad de Género. </t>
  </si>
  <si>
    <t xml:space="preserve">Secretaría del Interior: 
IE La Popa (La Tebaida)
IE Institución educativa Gabriela Mistral (La Tebaida)
IE Institución educativa pedacito de cielo (La Tebaida)
IE Institución educativa Luis Granada Mejía (Pijao)
IE Institución educativa santa teresita (Pijao)
IE Institución educativa corazón de Jesús (Filandia)
IE Luis Arango Cardona (Tebaida)
IE Antonio Nariño (Tebaida)
Se brindó asistencia técnica para fortalecer cinco (5) instituciones privadas de carácter comunal en lo concerniente a los métodos de resolución de conflictos. Las cuales son:
Barrio Orlando Martínez Callejas Quimbaya
Vereda pinares Circasia
Barrio cacique Quimbaya
Barrio la playita Pijao
Sector galería municipal Montenegro
Se brindó asistencia técnica para fortalecer cuatro (4) organizaciones e instituciones del departamento en lo concerniente a los métodos de resolución de conflictos. Las cuales son:
Fundación SMURFIT KAPPA 
Fundación FARO
Personería La Tebaida
Alcaldía municipal de Pijao
En total se han capacitado a veintiséis (26) Instituciones públicas y privadas asistidas técnicamente en métodos de resolución de conflictos durante este primer semestre 2021. </t>
  </si>
  <si>
    <t>Secretaría de Agricultura, Desarrollo Rural y Medio Ambiente: Se realizaron asesorías técnicas en los siguientes temas: Administrativos, Finacieros, Comercial, Economía Solidaria y/o Asociatividad, Formalización Tributaria y Legal a 5 emprendimientos del departamento: Master chips, Nutrimax del Quindío, Tostones de maíz, Maichi Mermeladas, Inversiones Triángulo del Café.
Se ha fortalecido en un 20% las unidades de emprendimiento de grupos poblacionales vulnerables como práctica de autogestión productiva familiar. En temas Administrativos, financieros, comercial, economía solidaria y/o asociatividad, formalización, tributaria y legal.
Se realizó asesorías técnicas en los siguientes temas: Administrativos, financieros, comercial, economía solidaria y/o asociatividad, formalización, tributaria y legal emprendimientos que demandaron apoyo en el tema sanitario y principalmente orientación en el proceso para cumplimiento sanitario ante el INVIMA y el trámite gratuito de los registros sanitarios exentos por la ley de emprendimiento 2069 firmada en el año 2020.</t>
  </si>
  <si>
    <t>Secretaría de Agricultura, Desarrollo Rural y Medio Ambiente: Se han apoyado 240 productores agropecuarios, con el acompañamiento y asesoramiento en la estructuración de 6 perfiles de alianzas productivas en los 8 municipios del departamento, impactando a diferentes renglones productivos tales como plátano, hortalizas, apicultura, ganadería, pasifloras, aguacate, aromáticas.
Se ha apoyado el 32% de familias rurales fortalecidas en acompañamiento y asesoramiento en la estructuración de 6 perfiles de alianzas productivas.
Se beneficiaron 614 familias con el apoyo en la estructuración y acompañamiento de 16 perfiles de alianzas productivas las cuales impactaron 10 municipios del departamento recibiendo apoyo técnico en el fomento organizativo de la Agricultura Campesina, Familiar y Comunitaria para diversos renglones productivos como plátano, cacao, hortalizas, huevos, ganadería, frutales y aromáticas.</t>
  </si>
  <si>
    <t>Secretaría de Agricultura, Desarrollo Rural y Medio Ambiente: Se han apoyado 28 organizaciones formales en la realización de los mercados y acuerdos comerciales con Bienestar Familiar, el Ejército, Coobienestar y operador de hospitales de las cuales  participaron: 2 organizaciones de productores formales de mercados campesinos de los municipios de Quimbaya y Filandia, la asociación de Mujeres de Buenavista, Quimquinagro de Quimbaya, Agrosolidaria de Pijao, Aproplam (3 acuerdos), Huevos Puro Campo (2 acuerdos), Aprolacir (1 acuerdo), Musáseas (1 acuerdo) , Asopracir (2 acuerdos), Asohercaq (1 acuerdo), productor Indep (3 acuerdos), Hass Filandia (2 acuerdos), Asprofil (2 acuerdos), Aproeje (1 acuerdo), Agriquin (2 acuerdos), Capacor, Cafequipe, Ponqué y Ponqupe, Los Trigales del Eje.
Se han apoyado 30 organizaciones formales en la realización de los mercados y acuerdos comerciales con Bienestar Familiar, el Ejercito, Coobienestar y operador de hospitales, en los 12 municipios del departamento.</t>
  </si>
  <si>
    <t>INDEPORTES: Hábitos y estilos de vida saludables en familia.
Se ha impactado en los municipios de Montenegro, Quimbaya, Pijao, La Tebaida, Calarcá, Circasia, fomentando los hábitos y estilos de vida saludable a través de la promoción de la actividad física, regular la alimentación saludable y la protección de espacios 100% libres de humo como entornos protectores para un modelo de convivencia comunitario familiar.</t>
  </si>
  <si>
    <t xml:space="preserve">Secretaría de Familia: Desde La Dirección de Desarrollo Humano y Familia y el proyecto "Comprometidos con la Familia", se realizaron   Capacitaciones en activación de las Rutas Integrales de Atención en Violencia Intrafamiliar y de Género, a trabajadores de Supermercados y Tenderos de los Municipios dio inicio a las siguientes acciones:
- Contratación del profesional que apoyará la ejecución de las capacitaciones.
- Socialización del proyecto a los municipios del Departamento para la articulación institucional que permita el despliegie del proyecto en territorio.
Ademas desde la Oficina de Equidad de Género, se socializo las rutas de atención establecida para las mujeres de los diferentes tipos de violencia en conjunto con las diferentes alcaldias: Pijao, Quimbaya y Córdoba.
También, se realizó la socialización de la ruta antidiscriminación sobre las personas con discapacidad a través de la estrategia RBC y grupos de personas con discapacidad. 
De otro lado, desde la Jefatura de Familia, se está complementando la estrategia "Tu y yo unidos por los sueños", con la finalidad de incluir el enfoque familiar en las Rutas de Atención en casos de vulneración de derechos de niños, niñas y adolescentes, para iniciar el proceso de difusión con la institucionalidad y la comunidad en general, de acuerdo al Plan de Trabajo proyectado. </t>
  </si>
  <si>
    <t xml:space="preserve">Ministerio del Trabajo: Desde la Jefatura de Familia de la Secretaría de Familia, se sostuvo reunión con el Ministerio del Trabajo, acordando la coordinación de una mesa de trabajo con la Secretaría de Turismo, Industria y Comercio, con la finalidad de definir una ruta de trabajo para el desarrollo de acciones encaminadas al cumplimiento de la meta de Política Pública, de acuerdo a las competencias de cada dependencia. </t>
  </si>
  <si>
    <t>Secretaría de Turismo, Industria y Comercio: De acuerdo a reunión sostenida con la secretaría de Familia en esta vigencia, se revisaron las políticas públicas y se armonizaron los indicadores con las metas del PDD, Pero se encontró que este indicador no es competencia de la Secretaría de Turismo, Industria y Comercio.</t>
  </si>
  <si>
    <t xml:space="preserve">Secretaría de Familia: Durante la vigencia 2021 se inició la compilación de la oferta institicional de la Administración Departamental, de acuerdo al Plan de Desarrollo "Tu y yo somos Quindío 2020 - 2023", con el propósito de identificar la oferta de bienes y servicios de la Gobernación, para posteriormente desarrollar un ejercicio de articulación con la Dirección de Comunicaciones, que permita visibilizar las acciones que se desarrollan desde el Gobierno Departamental en materia de familia. </t>
  </si>
  <si>
    <t>Secretaría de Familia: En el marco de la celebración del día de la familia, se realizó pieza comunicativa de difusión desde la Administración Departamental. Así mismo, se participó en la jornada liderada desde la Policía de Infancia y Adolescencia en articulación con el ICBF, la Alcaldía de Armenia y otros actores responsable de la garantía de derechos en el territorio. Se apoyó a la Alcaldía de Calarcá, en el proceso de celebración, de acuerdo a la programación prevista para la fecha de la Entidad Territorial.
Alcaldía de Córdoba: Se realiza la celebración del dia internacional de la familia el cual se realiza en las instalaciones del coliseo municipal con el apoyo de la Secretaria Departamental y la Comisaria de Familia Municipal.
Alcaldía de Génova: En el cumplimiento de esta meta interviene el personal adscrito a la Comisaría de Familia.</t>
  </si>
  <si>
    <t xml:space="preserve">Secretaría del Interior: Se brindó asistencia técnica a las instituciones educativas, comunidad, comunidad LGBTI y juntas de acción comunal, en el cumplimiento del código nacional de convivencia y seguridad, así como en la temática de resolución pacífica de conflicto dentro de las comunidades.
Se brindó capacitación y asistencia técnica en coordinación con el ministerio del interior en lo relacionado a la Ley 1801 del 2016 "Código de Convivencia Ciudadana a los funcionarios de las secretarías de gobierno de los 12 municipios del departamento del Quindío"
En total fueron doce (12) municipios asistidos técnicamente. </t>
  </si>
  <si>
    <t>Secretaría de Cultura: Se realizó la actividad denominada "Carrusel del Patrimonio" en los 12 municipios del Departamento del Quindío beneficiando a toda la comunidad.
Se realizó FESTIVAL TURPIAL CAFETERO 2021. 
Se realizó vía Facebook Live Encuentro Nacional de Escritores Luis Vidales con 606 reproducciones
https://www.facebook.com/EncuentroNacionalDeEscritoresLuisVidales/videos/470858643997089
En la realización de las convocatorias de Concertación y estímulos Departamental se logra impactar a muchas familias, ya que muchos de estos proyectos realizan actividades de producción cultural con familias de los entornos rurales y urbanas permitiendo generar inclusión con toda la población y la cultura.   INDEPORTES: Hábitos y estilos de vida saludables en familia.
Se ha impactado en los municipios de Montenegro, Quimbaya, Pijao, La Tebaida, Calarcá, Circasia, fomentando los hábitos y estilos de vida saludable a través de la promoción de la actividad física, regular la alimentación saludable y la protección de espacios 100% libres de humo como entornos protectores para un modelo de convivencia comunitario familiar.
Durante el cuarto trimestre se han realizado 5 proyectos o programas, cuatro (4) en convenio con el ministerio del deporte, los programas o proyectos son:
1. Escuelas deportivas
2. Hábitos y estilos de vida saludables
3. Deporte social comunitario
4. Recreación
Así mismo con recurso propios de han desarrollado las inscripciones para la realización de juegos comunales y juegos intercolegiados con diferentes cursos vitales e intergeneracional (recursos propios).</t>
  </si>
  <si>
    <t xml:space="preserve">Secretaría de Familia: Durante el trimestre se realizó la planeación para el desarrollo de un foro sobre diversidad étnica, dirigido a los doce (12) municipios, en articulación con la Dirección de Poblaciones de la Secretaría de Familia, con la finalidad de dar a conocer los contextos en la materia en el territorio. </t>
  </si>
  <si>
    <t xml:space="preserve">Secretaría de Familia: Durante el cuarto trimestre de la vigencia 2021, desde la dirección de Poblaciones y la Jefatura de Familia de la Secretaría de Familia, se inicio la elaboración de 5 Planes de Vida de Cabildos Indígenas, de acuerdo a las necesidades identificadas en la población. </t>
  </si>
  <si>
    <t>Secretaría de Familia: Se encuentra ejecutando el proceso de socialización e implementación de la estrategia “Para la promoción y fortalecimiento de la diversidad familiar étnica quindiana” con población indígena y afrodescendiente, desarrollando actividades de su segunda línea de acción “Reconocimiento y fomento de la estructura familiar con enfoque diferencial y de interseccionalidad étnico” en los municipios de Montenegro, Quimbaya, Armenia y Córdoba.</t>
  </si>
  <si>
    <t>Secretaría de Familia: Durante la vigencia 2021, se realizó jornada de trabajo con la Secretaría de Agricultura, Desarrollo Rural y Medio Ambiente, con la finalidad de realizar un ejercicio de articulación desde la implementación del componente psicosocial de las Alianzas Productivas que se ejecutan en los diferentes municipios, con el propósito de fortalecer el componente familiar en el área rural. De esta manera, se proyecta desarrollar acciones en el marco del Plan de Acción de la vigencia 2022. 
Alcaldía de Córdoba: Se realizan reuniones las familias rurales con el objetivo de socializar la necesidad del ahorro programado. Entrega de insumos para las alianzas productivas. 
Alcaldía de Génova: En el cumplimiento de esta meta interviene el  personal adscrito a la Comisaría de Familia.</t>
  </si>
  <si>
    <t xml:space="preserve">Se realizó la conmemoración del mes de la familia en los municipios de Armenia, Quimbaya, La Tebaida, Calarcá y Circasia. </t>
  </si>
  <si>
    <t>Secretaría de Familia: Durante la vigencia 2021 no se realizaron acciones para esta estrategia propuesta.</t>
  </si>
  <si>
    <t xml:space="preserve">La Secretaría de Familia a través de la dirección de poblaciones elaboró y se encuentra implementando el plan de atención al migrante, pero no cuenta con una estrategia de acompañamiento familiar. </t>
  </si>
  <si>
    <t xml:space="preserve">En la vigencia 2020 se estructuró el Documento Marco de la Lucha Contra la Pobreza Extrema vigencia 2020-2023, el cual fue aprobado mediante Acta No.639  de agosto 20 de 2020,  por el Comité del Consejo Departamental de Política Social del departamento del Quindío – CODPOS. </t>
  </si>
  <si>
    <t xml:space="preserve">El programa Tú y yo nos cuidamos se encuentra en implementación en los municipios del departamento </t>
  </si>
  <si>
    <t>Se presentó un informe de segimiento semestral de la gestión de la política pública ante el Consejo Departamental de Politica Social.</t>
  </si>
  <si>
    <t>Se ha realizado seguimientos trimestrales al proceso de implementación de la presente política pública.</t>
  </si>
  <si>
    <t>Actualmente la secretaría de Familia se encuentra revisando la estrategia concertada de acompañamiento familiar a las diferentes organizaciones étnicas en el Quindío.</t>
  </si>
  <si>
    <t>El 30% de los hogares rurales corresponde a 6432,6 hogares, según el censo Dane del 2018, con proyección al 2022.</t>
  </si>
  <si>
    <t>Los acumulados para metas de matenimiento se calculan como un promedio acumulado.</t>
  </si>
  <si>
    <t xml:space="preserve">A través de la circular No. S.A.60.07.01-01121 del 18 de octubre de 2022 se convocaron los actores responsables del cumplimiento de esta para establecer las acciones que permitan implementar satisfactoriamente la proyección anual de esta meta. 
</t>
  </si>
  <si>
    <t xml:space="preserve">Desde la Secretaría de Familia Departamental, se realiza la compilación de las acciones reportadas por los diferentes actores del proceso de implementación de la Política Pública y se generan los informes trimestrales que dan cuenta del seguimiento de esta. </t>
  </si>
  <si>
    <t xml:space="preserve">A través de la circular No. S.A.60.07.01-01121 del 18 de octubre de 2022 se convocaron los actores responsables del cumplimiento de esta meta para establecer las acciones que permitan implementar satisfactoriamente la proyección anual de esta. 
</t>
  </si>
  <si>
    <t xml:space="preserve"> La alcaldía de La Tebaida, reportó que 33 Juntas de Acción comunal de los barrios del municipio cuentan con una red social de protección que promueve la seguridad. </t>
  </si>
  <si>
    <t>POLÍTICA PÚBLICA PARA LA PROTECCIÓN, EL FORTALECIMIENTO 
Y DESARROLLO INTEGRAL DE LA FAMILIA QUINDIANA 2019 - 2029</t>
  </si>
  <si>
    <t>EJE ESTRATÉGICO</t>
  </si>
  <si>
    <t>TOTAL INDICADORES</t>
  </si>
  <si>
    <t>CRÍTICO</t>
  </si>
  <si>
    <t>BAJO</t>
  </si>
  <si>
    <t>MEDIO</t>
  </si>
  <si>
    <t>SATISFACTORIO</t>
  </si>
  <si>
    <t>SOBRESALIENTE</t>
  </si>
  <si>
    <t>TOTAL INDICADOES</t>
  </si>
  <si>
    <t>Reconocimiento y protección social</t>
  </si>
  <si>
    <t>Convivencia democrática en las familias</t>
  </si>
  <si>
    <t>Gobernanza</t>
  </si>
  <si>
    <t>TOTAL DE INDICADORES</t>
  </si>
  <si>
    <t xml:space="preserve">Durante el 2022, la Secretaria del Interior asistió técnicamente a 95 hogares del departamento del Quindío de familias víctimas del conflicto armado, a través del fortalecimiento a proyectos productivos puestos en marcha. Sin embargo aún no se encuentra documentada la estrategia. </t>
  </si>
  <si>
    <t>Se apoyaron  1422 productores agropecuarios en  los municipios de: CORDOBA, CIRCASIA, MONTENEGRO, GENOVA, BUENAVISTA,  CALARCA y SALENTO , se realizaron acciones con el propósito de consolidar el liderazgo empresarial, la asociatividad, acciones de extensión agropecuaria y las alianzas productivas. Además se  fortaleció a productores con activos productivos y de comercialización, dentro del convenio de tasa subsidiada con el Banco Agrario, certificando la aprobación de tasa ante el banco de 166 solicitudes de crédito de los municipios del Departamento del Quindío.</t>
  </si>
  <si>
    <t xml:space="preserve">La Secretaría de familia se encuentra en proceso de documentación de la estrategia de fortalecimieto de la sana convivencia familiar y socoial. Se espera iniciar el proceso de implementación durante la vigencia 2023. 
</t>
  </si>
  <si>
    <t xml:space="preserve">INDEPORTES no es actor responsable de esta meta, sin embargo la ruta incluye a este Instituto en la implementación de la misma. </t>
  </si>
  <si>
    <t xml:space="preserve">La Secretaría de familia se encuentra en proceso de documentación de la estrategia de apropiación social de la Política Pública. Se espera iniciar el proceso de implementación durante la vigencia 2023. 
</t>
  </si>
  <si>
    <t xml:space="preserve">La Secretaría de Familia y las administraciones municipales han conmemorado el día de familia anualmente. </t>
  </si>
  <si>
    <t xml:space="preserve">La Secretaría de Familia, desde La Dirección de Desarrollo Humano y Familia, cuenta con el proyecto "Comprometidos con la Familia", donde se brindan  Capacitaciones en activación de las Rutas Integrales de Atención en Violencia Intrafamiliar y de Género, a las familias, el sector comercial e instituciones publicas y privadas. 
</t>
  </si>
  <si>
    <t>Se han apoyado las organizaciones que conforman los mercados campesionos en los 12 municipios del departamento. Esta articulacion interinstitucional ha permitido gestionar apoyo logistico con ADR, ademas de brindar capacitacion y asistencia tecnica a las organizaciones que participan de estos espacios en cada uno de los municipios.</t>
  </si>
  <si>
    <t xml:space="preserve"> La Secretaría de Familia, a través de la jefatura de Familia, ha implementano la estrategia Tú y yo nos cuidamos </t>
  </si>
  <si>
    <t>La Secretaría de Familia a través de la dirección de adulto mayor y discapacidad ejecuta la estrategia de Rehabilitación Basada en Comunidad, reglamentada en el Decreto 703 de 2015</t>
  </si>
  <si>
    <t>N/A</t>
  </si>
  <si>
    <t>NO APLICA</t>
  </si>
  <si>
    <t xml:space="preserve">PORCENTAJE DE METAS </t>
  </si>
  <si>
    <t xml:space="preserve">La secretaría de Agricultura está seleccionando para ser beneficiadas 80 unidades productivas de las asociaciones: ASOCIACION ASORMERGEN., ASOAGROCORDILLERA Y ASDEGEQUIN en el municipio de Génova, dónde se desarrollaron actividades de acompañamiento en la evaluación de las condiciones agroecológicas, de conocimiento, logística y de comercialización,  implementación del agronegocio como eje central de las alianzas  para el fomento de la agricultura campesina familiar y comunitaria, en busca de la seguridad y soberanía alimentaria y la nutrición. </t>
  </si>
  <si>
    <t xml:space="preserve">Se han apoyado 1929 productores agropecuarios en capacitaciones de asociatividad, liderazgo, agricultura familiar campesina, seguridad alimentaria y créditos agropecuarios. </t>
  </si>
  <si>
    <t xml:space="preserve"> La Secretaría de Salud implementa una estrategia en proceso de implementación en los 11 municipios del Departamento del Quindío denominada “SI TU ESTAS LAS DROGAS NO” cuyo objetivo se centra en el involucramiento parental para prevención del consumo de sustancias psicoactivas licitas e ilícitas 
 La Secretaría de Familia desde la Dirección de Desarrollo Humano y Familia, se encuentra implementanso el proyecto "Tu y yo unidos por la Vida", en el cual, se desarrolla el componente de prevención del consumo de sustancias pscicoactivas y prevención del suicidio.</t>
  </si>
  <si>
    <t xml:space="preserve">Se ha realizado un foro virtual a cargo del Ministerio de trabajo, donde se socializó el marco normativo de los horarios flexibles y el trabajo remoto en las empresas colombianas. </t>
  </si>
  <si>
    <t>La secretaría de Turismo, industria y comercio realizó concertaciones con el ministerio de trabajo y demas actores del sistema, para la ejecucion del indicador en el año 2023.</t>
  </si>
  <si>
    <t xml:space="preserve">Se fortalecieron cinco (5) hogares en sus capacidades de interlocución y participación activa en el municipio de Córdoba. </t>
  </si>
  <si>
    <t>Durante el presente trimestre no se realizó la sensibilización a los municipios sobre la diversidad y pluralidad familiar, étnica, cultural y territorial como práctica del reconocimiento en el ejercicio de los derechos colectivos e individuales.</t>
  </si>
  <si>
    <t xml:space="preserve">Esta meta no se encuentra programada para la presente vigencia </t>
  </si>
  <si>
    <t xml:space="preserve">INDEPORTES y la Secretaría de salud departamental implementan la ruta integral de promoción de los hábitos y estilos de vida saludables dirigida a las familias del departamento. Por su parte los municipios de Pijao, Córdoba, Armenia, Montenegro y La Tebaida implementan la ruta de habitos y estilos de vida saludable. 
</t>
  </si>
  <si>
    <t xml:space="preserve">Esta meta se encuentra programada para iniciar su ejecución en la próxima vigencia. </t>
  </si>
  <si>
    <t xml:space="preserve">La Secretaría de familia a través de la Jefatura de familia se diseñó la estrategia de prevención del embarazo en al adolescencia, actualmente se encuentra en revisión técnica. </t>
  </si>
  <si>
    <t xml:space="preserve">La Secretaría de Familia, a través de la jefatura de Familia, suscribió convenio de asociación con la Fundación Éxito con la finalidad de implementar el modelo de atención integral a la primera infancia, el cual beneficia a 150 madres gestantes y lactantes focalizadas en los municipios de Armenia (30), Calarcá (70), Circasia (25) y La Tebaida (25), cada año. El municipio de Tebaida cuenta con una infraestructura adecuada para la atención en primera infancia de 225 usuarios en el programa Centro de Desarrollo Comunitario Versalles en sus Modalidad Familiar.  </t>
  </si>
  <si>
    <t xml:space="preserve">La estrategia  de percepción territorial y apropiación familiar del entorno rural para la sostenibilidad del Paisaje Cultural Cafetero s encuentra en fase de documentación y cuenta con la participación de la Secretaría de Planeación, Secretaría de Cultura y Secretaría de Agricultura. </t>
  </si>
  <si>
    <t xml:space="preserve">Esta meta no se encuentra programada para iniciar su ejecución en la presente vigencia </t>
  </si>
  <si>
    <t>Esta meta no se encuentra programada para iniciar ejecución durante la presente vigencia. Además es importante resaltar que el departamento del Quindío no cuenta con observatorio económico y social activo</t>
  </si>
  <si>
    <t>Se encuentra en proceso de documentación la Estrategia de acompañamiento para la promoción de la sana convivencia familiar y social y la prevención del embarazo en la adolescencia, la cual incluye la creación de la red articuladora.</t>
  </si>
  <si>
    <t>El municipio de Calarcá realizó talleres de fortalecimiento familiar en los corregimientos de Barcelona, La Virginia y centro poblado de Quebradanegra. Donde se beneficiaron alrededor de 400 familias a través de redes de apoyo para la interlocución y cohesión familiar.</t>
  </si>
  <si>
    <t xml:space="preserve">Durante la vigencia 2020, el municipio de Calarcá realizó 38 sensibilizaciones en fortalecimiento familiar en diferentes temáticas para padres, niños y niñas en los corregimientos de La Virginia, Barcelona y el Centro Poblado de Quebradanegra.; así mismo,  durante la vigencia 2022, fortaleció 400 hogares a través de redes de apoyo para la interlocución y cohesión familiar. En el 2023 se fortalecieron cinco (5) hogares en sus capacidades de interlocución y participación activa en el municipio de Córdoba. 
</t>
  </si>
  <si>
    <t>La secretaría de familia ha apoyado elaboración de los planes de vida de los cabildos multiétnico, Embera Chamí de la Tebaida, Ibanajuara (Pijao) y Salvador Allende (Armenia). El municipio de Calarcá brindó apoyo y acompañamiento en la caracterización de la población indígena, así como en talleres de fortalecimiento cultural que forman parte de sus planes de vida de los dos resguardos asentados en su circunscripción (Dachi Agore Drua y Karabijua). Por su parte, el ICBF a través de la estrategia Territorios étnicos con bienestar logró apoyar los siguientes cabildos indígenas:
 *RESGUARDO INDIGENA KARABIJUA
*CABILDO CHICHAKE
*CABILDO DACHI NABE DRUA
*CABILDO TATADRUA
*CABILDO AIZAMA</t>
  </si>
  <si>
    <t>En la vigencia del año 2022 se sensibilizaron 11 municipios sobre la diversidad y pluralidad familiar, étnica, cultural y territorial como práctica del reconocimiento en el ejercicio de los derechos colectivos e individuales, exceptuando Armenia, que no asistió a la convocatoria realizada.</t>
  </si>
  <si>
    <t>Durante la vigencia 2020, se desarrollaron jornadas de sensibilización sobre enfoque diferencial y subdiferencial, como herramienta para el reconocimiento de la diversidad, en 8 municipios, durante la videncia 2021 se desarrolló el foro sobre diversidad y pluralidad familiar donde fueron invitados todos los municipios y en lo corrido del 2022 se sensibilizaron 11 municipios.</t>
  </si>
  <si>
    <t>Indeportes ha desarrollado 3 proyectos: Escuelas deportivas, Hábitos y estilos de vida saludables y recreación. 
La Secretaría de Cultura por su parte, reportó que el desarrollo de los programas de concertación y estímulos van dirigidos a toda la población en general las familias fueron beneficiadas en la ejecución de los proyectos, por lo que se expiden las resoluciones para autorizar el desembolso del recurso.</t>
  </si>
  <si>
    <t>La alcaldía de La Tebaida, reportó que 33 Juntas de Acción comunal de los barrios del municipio cuentan con una red social de protección que promueve la seguridad. Los municipios de Pijao y Armenia realizan acciones conjuntas con los barrios a través de una red de seguridad por municipio.</t>
  </si>
  <si>
    <t>Según información aportada por la Secretaría del Interior, el departamento cuenta con un total de 343 Juntas de Acción comunal en la vigencia 2022, por lo tanto, el 30% puede aproximarse a 103 JAC</t>
  </si>
  <si>
    <t xml:space="preserve">La Secretaría Privada implementa el programa de divulgación de la oferta de bienes y servicios de la Gobernación formalizado bajo el código F-PLA-65 el día 18 de febrero de 2021, a través de los encuentros Ciudadanos. </t>
  </si>
  <si>
    <t>El Ministerio del Trabajo no cuenta con un programa específico de responsabilidad empresarial, sin embargo para el I TRIMESTRE se llevaron a cabo las siguientes acciones:
03/02/2022: Socialización de incentivos tributarios y beneficios económicos ante la contratación de población vulnerable.
17/03/2022: Feria de Servicios con todas las entidades del sector trabajo y en la cual se trataron los temas de: Formalización Laboral, Régimen de Prima Media, BEPS, Oferta institucional de CCF COMFENALCO QUINDIO, SENA, Servicio Público de Empleo, etc. 
20/03/2022: Se llevó a cabo una charla sobre la inclusión social y laboral de las personas en condición de discapacidad.  
El programa de sensibilización empresarial sobre prácticas de Empresas Familiarmente responsables EFR, corresponde a un programa dirigido por el Ministerio de Comercio, Industria y Turismo cuya ejecución no ha sido puesta en marcha, por lo cual la Secretaria de Turismo, Industria y Comercio, no tiene competencia para aplicar en el territorio.</t>
  </si>
  <si>
    <t>El Ministerio del Trabajo no cuenta con un programa específico de responsabilidad empresarial, sin embargo dentro de sus competencias se encuentra fomentar en el territorio la aplicación de trabajo decente y digno, generado de esta manera actividades de coordinación con las diferentes entidades ubicadas en el Departamento y que tienen implicación directa en su aplicación.  De esta manera para el I TRIMESTRE se llevaron a cabo las siguientes acciónes:
18/02/2022: Seguridad y Salud en el Trabajo enfocado hacia las mujeres cafeteras.</t>
  </si>
  <si>
    <t>El programa de sensibilización empresarial sobre prácticas de Empresas Familiarmente responsables EFR, corresponde a un programa dirigido por el Ministerio de Comercio, Industria y Turismo cuya ejecución no ha sido puesta en marcha, por lo cual la Secretaria de Turismo, Industria y Comercio, no tiene competencia para aplicar en el territorio.</t>
  </si>
  <si>
    <t xml:space="preserve">El Ministerio del Trabajo no cuenta con un programa específico relacionado con el indicador, sin embargo dentro de sus competencias se encuentra fomentar en el territorio la aplicación de trabajo decente y digno, generado de esta manera actividades de coordinación con las diferentes entidades ubicadas en el Departamento y que tienen implicación directa en su aplicación: 03/02/2022: Socialización de incentivos tributarios y beneficios económicos ante la contratación de población vulnerable tales como: personas en condición de discapacidad, mujeres víctimas de la violencia, primer empleo, empleo joven, adulto mayor, etc., ante el equipo técnico de la Alcaldía de Armenia como multiplicadores importantes en la información al interior del gremio empresarial del Departamento y en la población en general. 
17/03/2022: Feria de Servicios con todas las entidades del sector trabajo y en la cual se trataron los temas de: Formalización Laboral, Régimen de Prima Media, BEPS, Oferta institucional de CCF COMFENALCO QUINDIO, SENA, Servicio Público de Empleo, etc. </t>
  </si>
  <si>
    <t>El Ministerio de trabajo no cuenta con un modelo pedagógico definido dado que sus líneas de acción dependen de los lineamientos dispuestos desde el Nivel Central, sin embargo es importante resaltar que lleva a cabo acciones encaminadas a la socialización de la implementación del trabajo en casa, trabajo remoto y teletrabajo, sin embargo para el periodo objeto de evaluación no se llevaron a cabo acciones de esta índole. 
Por su parte, La secretaría de Turismo, Industria y Comercio reconoce que para este trimestre de 2022, se realizan concertaciones con el ministerio de trabajo y demás actores del sistema, para la ejecución del indicador en el año 2023.</t>
  </si>
  <si>
    <t xml:space="preserve">La Secretaría de Familia ha realizado campañas  de divulgación y sensibilización de de las Rutas de Promoción, Prevención y Atención Integral para las familias y la población del departamento. </t>
  </si>
  <si>
    <t>INDEPORTES y la Secretaría de Salud departamental implementan la ruta integral de promoción de los hábitos y estilos de vida saludables dirigida a las familias del departamento. Por su parte los municipios de Calarcá y Circasia implementan la ruta de hábitos y estilos de vida saludable.</t>
  </si>
  <si>
    <t>Se apoyaron 30 organizaciones de productores formales en temas de comercialización: principalmente en asesoría técnica para la planeación y logística de eventos y acuerdos comerciales, así como el acompañamiento en el desarrollo de los 12 mercados campesinos municipales.</t>
  </si>
  <si>
    <t xml:space="preserve">La secretaría de Agricultura ha fortalecido 7 unidades de emprendimiento de grupos vulnerables </t>
  </si>
  <si>
    <t>Desde la Jefatura de Familia no se tiene documentado el número de emprendimientos de grupos vulnerables que tiene el departamento del Quindío.</t>
  </si>
  <si>
    <t xml:space="preserve">La Secretaría de Familia se encuentra en proceso de documentación de la estrategia de fortalecimieto de la sana convivencia familiar y social Se espera iniciar el proceso de implementación durante la vigencia 2023. 
</t>
  </si>
  <si>
    <t xml:space="preserve">La Secretaría de Familia a través de la Jefatura de familia se encuentra diseñando la estrategia de prevención del embarazo en al adolescencia. Se espera entregar el documento técnico e iniciar implementación en el 2023. 
</t>
  </si>
  <si>
    <t>La Secretaría de Familia a través de la Dirección de Desarrollo Humano y Familia, se encuentra implementando la estrategia "Tú y yo unidos por la Vida", en el cual, se desarrolla el componente de prevención del consumo de sustancias psicoactivas. Por su parte, la secretaría de salud implementa la estrategia nacional de prevención del consumo sustancias psicoactivas denominada "si tú estás las drogas no".</t>
  </si>
  <si>
    <t>Se cuenta con el documento "TERRITORIAL DE LUCHA CONTRA LA POBREZA EXTREMA 2020-2023", debidamente aprobado en el Consejo de Política Social del Departamento. Actualmente se encuentra en proceso de implementación</t>
  </si>
  <si>
    <t>La secretaría de Salud, se encuentra implementando el Programa Convivencia Social y Salud Mental.
La Secretaría de Familia desde la Dirección de Desarrollo Humano y Familia, está en la fase de implementación del proyecto "Tú y yo unidos por la Vida", se desarrolla el componente de prevención del consumo de sustancias pscicoactivas y prevención del suicidio.</t>
  </si>
  <si>
    <t>La Secretaría del Interior, desde el sector interreligioso desarrolló actividades como el acompañamiento en el día de la biblia y  realizaron foro de libertad religiosa, culto y conciencia en la universidad del Quindío.
Así mismo, La Alcaldía de Montenegro, de Circasia,  y de Calarcá, realizaron actividades desde el sector interreligioso a las familias y comunidades.</t>
  </si>
  <si>
    <t>La secretaría de Turismo, industria y Comercio manifiesta que durante este trimestre no fueron llevados a cabo actividades para la ejecución de este indicador, sin embargo se realiza planeación con la finalidad de ser abordado en concertación con otras dependencias durante la vigencia 2023.</t>
  </si>
  <si>
    <t xml:space="preserve">Actualmente la política pública de familia se encuentra armonizada con las políticas nacionales y sectoriales, sin embargo es pertinente realizar proceso de ajuste cuando la normativa cambie o se den cambios sociales que impliquen la modificación de la política. </t>
  </si>
  <si>
    <t xml:space="preserve">Actualmente la política pública de familia se encuentra armonizada con las políticas nacionales y sectoriales, sin embrgo es pertinente realizar proceso de ajuste cuando la normativa cambie o se den cambios sociales que impliquen la modificación de la política. </t>
  </si>
  <si>
    <t>Esta meta no se encuentra programada para iniciar ejecución durante la presente vigencia; sin embargo el municipio de Armenia realizó 2000 encuestas con las temáticas de Equidad de Género, Discapacidad y Juventud en las familias del municipio, a través de los observatorios social de Ciudad.</t>
  </si>
  <si>
    <t xml:space="preserve">La Secretaría de Familia, a través de la Jefatura de Familia, implementa el proceso de asistencia técnica dirigido a los doce municipios de departamento. </t>
  </si>
  <si>
    <t xml:space="preserve"> La Secretaría de Familia, a través de la Jefatura de Familia, implementa el proceso de asistencia técnica dirigido a los doce municipios de departamento. </t>
  </si>
  <si>
    <t xml:space="preserve"> La Secretaría de Familia, a través de la jefatura de Familia, ha implementado la estrategia Tú y yo nos cuidamos.  </t>
  </si>
  <si>
    <t>o</t>
  </si>
  <si>
    <t>CUMPLIMIENTO</t>
  </si>
  <si>
    <t>SEMAFORIZACIÓN</t>
  </si>
  <si>
    <t>Verde Oscuro (80% 100%)</t>
  </si>
  <si>
    <t>Sobresaliente</t>
  </si>
  <si>
    <t>Verde Claro (70% 79%)</t>
  </si>
  <si>
    <t>Satisfactorio</t>
  </si>
  <si>
    <t>Amarillo (60% 69%)</t>
  </si>
  <si>
    <t>Medio</t>
  </si>
  <si>
    <t>Naranja (40% 59%)</t>
  </si>
  <si>
    <t>Bajo</t>
  </si>
  <si>
    <t>Rojo (0% 39%)</t>
  </si>
  <si>
    <t>Critico</t>
  </si>
  <si>
    <t>Se ha realizado acompañamiento en la implementación del plan de vida del cabildo mayor Embera Chamí del Quindío, también conocido como chichake en el municipio de córdoba</t>
  </si>
  <si>
    <t>Los actores responsables, no reportaron acciones en cumplimiento de esta meta.</t>
  </si>
  <si>
    <t>Esta meta no se encuentra programa para iniciar su ejecución en la presente vigencia</t>
  </si>
  <si>
    <t xml:space="preserve">El programa de sensibilizacion empresarial sobre prácticas de Empresas Familiarmente resonsables EFR, corresponde a un programa dirigido por el Ministerio de Comercio, Industria y Turismo cuya ejecucion no ha sido puesta en marcha, por lo cual  la Secretaria de Turismo, Industria y Comercio, no tiene competencia para aplicar en el territorio. </t>
  </si>
  <si>
    <t>Para la presente vigencia, esta red se encuentra inmersa en la "Estrategia de acompañamiento para la promoción de la sana convivencia familiar y social y la prevención del embarazo en la adolescencia", seencuentra en fase de revisión final para ser enviada a la Secretaría de Planeación Departamental</t>
  </si>
  <si>
    <t xml:space="preserve">Se encuentra en proceso de documentación la Estrategia de acompañamiento para la promoción de la sana convivencia familiar y social y la prevención del embarazo en la adolescencia.  La cual incluye la creación de la red articuladora.
El porcentaje de avance para el decenio comprende el cumplimiento que se le dío durante las vigencias 2020 -2023, sin embargo al primer trimestre del año 2023, la estrategia se encuentra en proceso de revisión  para  ser enviada a La Secretaría de Planeación Departamental para ser formalizada. </t>
  </si>
  <si>
    <t xml:space="preserve">1. La Secretaría de Familia está realizando la socialización de la estrategia con las organizaciones étnicas y las administraciones municipales. 
2. El porcentaje de avance para el decenio comprende el cumplimiento que se le dío durante las vigencias 2020 -2023, sin embargo al primer trimestre del año 2023, la estrategia se encuentra en proceso de revisión  para  ser enviada a La Secretaría de Planeación Departamental para ser formalizada. </t>
  </si>
  <si>
    <t>1. Las administraciones municipales de Carlacá, Circasia, Salento, Génova y Montenegro han realizado actividades de promoción de los valores, deberes y derechos, principios para así lograr y mejorar la convivencia familiar en el municipio en articulación con el sector interreligioso.
2. La Secretaría del Interior, desde el sector interreligioso desarrolló actividades como el acompañamiento en el día de la biblia y  realizaron foro de libertad religiosa, culto y conciencia en la Universidad del Quindío.</t>
  </si>
  <si>
    <t xml:space="preserve">La estrategia de apropiación de la Política Pública ya fue diseñada y se encuentra en fase de revisión por parte de la dirección de desarrollo humano y familia. </t>
  </si>
  <si>
    <r>
      <rPr>
        <b/>
        <sz val="12"/>
        <color theme="1"/>
        <rFont val="Arial"/>
        <family val="2"/>
      </rPr>
      <t xml:space="preserve">Córdoba
</t>
    </r>
    <r>
      <rPr>
        <sz val="12"/>
        <color theme="1"/>
        <rFont val="Arial"/>
        <family val="2"/>
      </rPr>
      <t>El municipio diseñó dos herramientas pedagógicas en atención para resolución de conflictos, las cuales se han desarrollado en la zona urbana y rural del municipio a través de la socialización de folletos, pautas publicitarias y actividades lúdicas en difusión por redes sociales y de manera presencial a la población en general del municipio.</t>
    </r>
  </si>
  <si>
    <t xml:space="preserve">INDEPORTES ha realizado 4 proyectos y programas, cuatro (4) en convenio con el ministerio del deporte:
1. Escuelas deportivas
2. Hábitos y estilos de vida saludables
3. Deporte social comunitario
4. Recreación. 
 La secretaría de cultura implementa él programas de concertación y estímulos. 
</t>
  </si>
  <si>
    <r>
      <t xml:space="preserve">La Secretaría de Familia a través de la dirección de adulto mayor y discapacidad ejecuta la estrategia de Rehabilitación Basada en Comunidad, reglamentada en el Decreto 703 de 2015. DIRECCIÓN DE ADULTO MAYOR Y DISCAPACIDAD.
</t>
    </r>
    <r>
      <rPr>
        <b/>
        <sz val="12"/>
        <color theme="1"/>
        <rFont val="Arial"/>
        <family val="2"/>
      </rPr>
      <t xml:space="preserve">Quimbaya
</t>
    </r>
    <r>
      <rPr>
        <sz val="12"/>
        <color theme="1"/>
        <rFont val="Arial"/>
        <family val="2"/>
      </rPr>
      <t>En el municipio se implementa la estrategia RBC, así como el programa municipal ENAMORARTE, que brinda atención integral a la población con discapacidad y sus cuidadores</t>
    </r>
    <r>
      <rPr>
        <b/>
        <sz val="12"/>
        <color theme="1"/>
        <rFont val="Arial"/>
        <family val="2"/>
      </rPr>
      <t xml:space="preserve">. </t>
    </r>
  </si>
  <si>
    <r>
      <t xml:space="preserve">La estrategia  de percepción territorial y apropiación familiar del entorno rural para la sostenibilidad del Paisaje Cultural Cafetero se encuentra en fase de documentación y cuenta con la participación de la Secretaría de Planeación, Secretaría de Cultura y Secretaría de Agricultura. 
</t>
    </r>
    <r>
      <rPr>
        <b/>
        <sz val="12"/>
        <color theme="1"/>
        <rFont val="Arial"/>
        <family val="2"/>
      </rPr>
      <t xml:space="preserve">Secretaría de Familia
</t>
    </r>
    <r>
      <rPr>
        <sz val="12"/>
        <color theme="1"/>
        <rFont val="Arial"/>
        <family val="2"/>
      </rPr>
      <t xml:space="preserve">Se pasara la propuesta a la secretaria de planeación con el fin de solicitar la estrategia de percepción territorial y apropiación familiar del entorno rural para la sostenibilidad del Paisaje Cultural Cafetero. </t>
    </r>
  </si>
  <si>
    <r>
      <t xml:space="preserve">La Secretaría de Salud implementa una estrategia en proceso de implementación en los 11 municipios del Departamento del Quindío denominada “SI TÚ ESTAS LAS DROGAS NO” cuyo objetivo se centra en el involucramiento parental para prevención del consumo de sustancias psicoactivas licitas e ilícitas. La Secretaría de Familia desde la Dirección de Desarrollo Humano y Familia, está en la fase de implementación del proyecto "Tú y yo unidos por la Vida", se desarrolla el componente de prevención del consumo de sustancias pscicoactivas y prevención del suicidio. 
</t>
    </r>
    <r>
      <rPr>
        <b/>
        <sz val="12"/>
        <color theme="1"/>
        <rFont val="Arial"/>
        <family val="2"/>
      </rPr>
      <t>Córdoba</t>
    </r>
    <r>
      <rPr>
        <sz val="12"/>
        <color theme="1"/>
        <rFont val="Arial"/>
        <family val="2"/>
      </rPr>
      <t xml:space="preserve">
El municipio de Córdoba apoyo la implementación de la estrategia “SI TÚ ESTAS LAS DROGAS NO”
</t>
    </r>
    <r>
      <rPr>
        <b/>
        <sz val="12"/>
        <color theme="1"/>
        <rFont val="Arial"/>
        <family val="2"/>
      </rPr>
      <t xml:space="preserve">Secretaría de Salud 
</t>
    </r>
    <r>
      <rPr>
        <sz val="12"/>
        <color theme="1"/>
        <rFont val="Arial"/>
        <family val="2"/>
      </rPr>
      <t>El programa Convivencia Social y Salud Mental dentro de su quehacer busca que se fortalezcan las capacidades familiares en prevención del riesgo psicosocial para lo cual se realizan asistencias técnicas en todo el tema referente a la promoción y prevención en salud mental, factores protectores, entre otros.
Además desde el programa se realiza seguimiento a la gestión del riesgo en el evento 356 de ideación suicida con el fin de dar celeridad a los procesos de los casos  y de esta forma tener conocimiento si se han activado las rutas de atención a cada uno de los casos reportados en la plataforma de SIVIGILA. Por otro lado, se ha apoyado en los comités de violencia de genero para la creación de una ruta de atención general para las diferentes violencias donde se realizará un instrumento para las instituciones de competencia de las violencias y así mismo se hará un proceso de capacitación para el diligenciamiento del instrumento que permitirá tener unas rutas claras y específicas para hacer la activación de ruta de atención a los casos que se presenten.
Se ha realizado mesas de trabajo con las EPS e instituciones que tienen a cargo la atención  de víctimas de violencia intrafamiliar e ideación suicida, esto con el fin de conocer cómo se están llevando a cabo la activación de rutas y todos los procesos que garanticen los derechos de las víctimas, allí podemos evidenciar que las instituciones hacen el proceso correspondiente para verificar que sus derechos no están siendo vulnerados y a la vez que están recibiendo la atención requerida tanto en el sector salud como en el sector justicia. 
Se logra brindar asistencia técnica a los municipios del Departamento del Quindío, para el fortalecimiento del proceso de adopción y adaptación de las respectivas Políticas Publicas de Salud Mental y de prevención y atención al consumo de sustancias psicoactivas de acuerdo a la realidad situacional, antecedentes, planes de desarrollo y organización propia de cada territorio;  así  mismo para dicho proceso se contó con acompañamiento del Ministerio de Salud y Protección Social.</t>
    </r>
  </si>
  <si>
    <r>
      <t xml:space="preserve">Se han apoyado en la elaboración y puesta en marcha de los planes de vida de 19 cabildos indígenas del departamento, a través de los convenios de asociación con la gobernación del Quindío, el programa generaciones étnicas con Bienestar del ICBF y la caracterización desarrolladas por el municipio de Calarcá, así como el trabajo desarrollado por la alcaldía de Córdoba
</t>
    </r>
    <r>
      <rPr>
        <b/>
        <sz val="12"/>
        <color theme="1"/>
        <rFont val="Arial"/>
        <family val="2"/>
      </rPr>
      <t>Vigencia 2020</t>
    </r>
    <r>
      <rPr>
        <sz val="12"/>
        <color theme="1"/>
        <rFont val="Arial"/>
        <family val="2"/>
      </rPr>
      <t xml:space="preserve">
Armenia
- No. 015 con la Asociación de Cabildos Indígenas de Armenia Quindío (ACIAQ). 
- No. 016 con la Asociación de Cabildantes Pastos del Quindío.
</t>
    </r>
    <r>
      <rPr>
        <b/>
        <sz val="12"/>
        <color theme="1"/>
        <rFont val="Arial"/>
        <family val="2"/>
      </rPr>
      <t>Vigencia 2021</t>
    </r>
    <r>
      <rPr>
        <sz val="12"/>
        <color theme="1"/>
        <rFont val="Arial"/>
        <family val="2"/>
      </rPr>
      <t xml:space="preserve">
Secretaría de Familia: Durante el cuarto trimestre de la vigencia 2021, desde la dirección de Poblaciones y la Jefatura de Familia de la Secretaría de Familia, se inicio la elaboración de 5 Planes de Vida de Cabildos Indígenas, de acuerdo a las necesidades identificadas en la población. 
</t>
    </r>
    <r>
      <rPr>
        <b/>
        <sz val="12"/>
        <color theme="1"/>
        <rFont val="Arial"/>
        <family val="2"/>
      </rPr>
      <t>Vigencia 2022</t>
    </r>
    <r>
      <rPr>
        <sz val="12"/>
        <color theme="1"/>
        <rFont val="Arial"/>
        <family val="2"/>
      </rPr>
      <t xml:space="preserve">
La secretaría de familia ha apoyado elaboración de los planes de vida de los cabildos multiétnico, Embera Chamí de la Tebaida, Ibanajuara (Pijao) y Salvador Allende (Armenia). El municipio de Calarcá brindó apoyo y acompañamiento en la caracterización de la población indígena, así como en talleres de fortalecimiento cultural que forman parte de sus planes de vida de los dos resguardos asentados en su circunscripción (Dachi Agore Drua y Karabijua). Por su parte, el ICBF a través de la estrategia Territorios étnicos con bienestar logró apoyar los siguientes cabildos indígenas:
 *RESGUARDO INDIGENA KARABIJUA
*CABILDO CHICHAKE
*CABILDO DACHI NABE DRUA
*CABILDO TATADRUA
*CABILDO AIZAMA
</t>
    </r>
    <r>
      <rPr>
        <b/>
        <sz val="12"/>
        <color theme="1"/>
        <rFont val="Arial"/>
        <family val="2"/>
      </rPr>
      <t xml:space="preserve">Vigencia 2023
</t>
    </r>
    <r>
      <rPr>
        <sz val="12"/>
        <color theme="1"/>
        <rFont val="Arial"/>
        <family val="2"/>
      </rPr>
      <t xml:space="preserve"> primer trimestre se ha realizado el apoyo en la implementación de los planes de vida en los siguientes cabildos indígenas:
1.cabildo mayor Embera Chamí del Quindío, también conocido como chichake en el municipio de córdoba - 1er trimestre 2023 este ya se había fortalecido en la vigencia 2022</t>
    </r>
  </si>
  <si>
    <t xml:space="preserve">A la fecha, la estrategia  concertada de acompañamiento familiar a las diferentes organizaciones étnicas en el Quindío se encuentra pendiente de ser enviada a La Secretaría de Planeación Departamental para ser formalizada en MIPG. </t>
  </si>
  <si>
    <t>Según el Plan Decenal la meta no se encuentra programada para la presente vigencia</t>
  </si>
  <si>
    <t xml:space="preserve">Según el Plan Decenal la meta se encuentra programada para iniciar su ejecucion en la vigencia 2024 </t>
  </si>
  <si>
    <t>Seguimiento III Trimestre 2023</t>
  </si>
  <si>
    <r>
      <t xml:space="preserve">La </t>
    </r>
    <r>
      <rPr>
        <b/>
        <sz val="12"/>
        <color theme="1"/>
        <rFont val="Arial"/>
        <family val="2"/>
      </rPr>
      <t>Secretaría de Familia</t>
    </r>
    <r>
      <rPr>
        <sz val="12"/>
        <color theme="1"/>
        <rFont val="Arial"/>
        <family val="2"/>
      </rPr>
      <t xml:space="preserve"> ha realizado campañas de divulgación y sensibilización de de las Rutas de Promoción, Prevención y Atención Integral para las familias y la población del departamento. Tú y yo comprometidos con los sueños.
</t>
    </r>
    <r>
      <rPr>
        <b/>
        <sz val="12"/>
        <color theme="1"/>
        <rFont val="Arial"/>
        <family val="2"/>
      </rPr>
      <t xml:space="preserve">Montenegro </t>
    </r>
    <r>
      <rPr>
        <sz val="12"/>
        <color theme="1"/>
        <rFont val="Arial"/>
        <family val="2"/>
      </rPr>
      <t xml:space="preserve">
Campañas pedagógicas y preventivas a la comunidad sobre las los tipos de violencias, rutas de atención, y actuaciones de la Comisaría de Familia frente al tema.  Campañas realizadas en compañía de Policía de Infancia y adolescencia, sobre violencia intrafamiliar y sexual,  prevención de menores trabajadores y mendicdidad en el Municipio.
</t>
    </r>
    <r>
      <rPr>
        <b/>
        <sz val="12"/>
        <color theme="1"/>
        <rFont val="Arial"/>
        <family val="2"/>
      </rPr>
      <t>Quimbaya</t>
    </r>
    <r>
      <rPr>
        <sz val="12"/>
        <color theme="1"/>
        <rFont val="Arial"/>
        <family val="2"/>
      </rPr>
      <t xml:space="preserve">
Durante el trimestre se realizó campaña masiva de divulgación de rutas de atención en casos de discriminación y violencias.
</t>
    </r>
    <r>
      <rPr>
        <b/>
        <sz val="12"/>
        <color theme="1"/>
        <rFont val="Arial"/>
        <family val="2"/>
      </rPr>
      <t xml:space="preserve">Comisaria de Familia Salento
</t>
    </r>
    <r>
      <rPr>
        <sz val="12"/>
        <color theme="1"/>
        <rFont val="Arial"/>
        <family val="2"/>
      </rPr>
      <t xml:space="preserve">Por parte de la comisaria de familia se ha realizado la socilizacion de las rutas de atención integral frente a violencia intrafamiliar y violencia sexual  a las escuelas de padres de las diferentes instituciones educativas del municipio de salento y publico en general.
</t>
    </r>
    <r>
      <rPr>
        <b/>
        <sz val="12"/>
        <color theme="1"/>
        <rFont val="Arial"/>
        <family val="2"/>
      </rPr>
      <t>Córdoba</t>
    </r>
    <r>
      <rPr>
        <sz val="12"/>
        <color theme="1"/>
        <rFont val="Arial"/>
        <family val="2"/>
      </rPr>
      <t xml:space="preserve">
La administración municipal a través del despacho de la comisaria de familia el equipo psicosocial realizo cuatro (4) socializaciones de rutas de atención a la familia.</t>
    </r>
  </si>
  <si>
    <r>
      <t xml:space="preserve"> Se están fortaleciendo 12 mercados campesinos con el desarrollo de las siguientes acciones: Apoyo técnico, apoyo adquisición de herramientas básicas, insumos y semillas para el fomento organizativo de la Agricultura campesina, familiar y comunitaria y actividades de Promoción y difusión la cartilla de seguridad alimentaria.
</t>
    </r>
    <r>
      <rPr>
        <b/>
        <sz val="12"/>
        <color theme="1"/>
        <rFont val="Arial"/>
        <family val="2"/>
      </rPr>
      <t xml:space="preserve">Armenia
</t>
    </r>
    <r>
      <rPr>
        <sz val="12"/>
        <color theme="1"/>
        <rFont val="Arial"/>
        <family val="2"/>
      </rPr>
      <t xml:space="preserve">Fortalecio 9 mercados campesinos
</t>
    </r>
    <r>
      <rPr>
        <b/>
        <sz val="12"/>
        <color theme="1"/>
        <rFont val="Arial"/>
        <family val="2"/>
      </rPr>
      <t xml:space="preserve">Córdoba
</t>
    </r>
    <r>
      <rPr>
        <sz val="12"/>
        <color theme="1"/>
        <rFont val="Arial"/>
        <family val="2"/>
      </rPr>
      <t xml:space="preserve">Fortalecio 9 mercados campesinos
</t>
    </r>
    <r>
      <rPr>
        <b/>
        <sz val="12"/>
        <color theme="1"/>
        <rFont val="Arial"/>
        <family val="2"/>
      </rPr>
      <t>La Tebaida</t>
    </r>
    <r>
      <rPr>
        <sz val="12"/>
        <color theme="1"/>
        <rFont val="Arial"/>
        <family val="2"/>
      </rPr>
      <t xml:space="preserve">
Se fortalecieron 6 mercados campesinos
</t>
    </r>
    <r>
      <rPr>
        <b/>
        <sz val="12"/>
        <color theme="1"/>
        <rFont val="Arial"/>
        <family val="2"/>
      </rPr>
      <t>Montenegro</t>
    </r>
    <r>
      <rPr>
        <sz val="12"/>
        <color theme="1"/>
        <rFont val="Arial"/>
        <family val="2"/>
      </rPr>
      <t xml:space="preserve">
 se realizaron 5 mercados campesinos en el segundo trimestre.
</t>
    </r>
    <r>
      <rPr>
        <b/>
        <sz val="12"/>
        <color theme="1"/>
        <rFont val="Arial"/>
        <family val="2"/>
      </rPr>
      <t xml:space="preserve">Pijao
</t>
    </r>
    <r>
      <rPr>
        <sz val="12"/>
        <color theme="1"/>
        <rFont val="Arial"/>
        <family val="2"/>
      </rPr>
      <t xml:space="preserve">Se realizaron 3 mercaos campesinos en este segundo trimestre
</t>
    </r>
    <r>
      <rPr>
        <b/>
        <sz val="12"/>
        <color theme="1"/>
        <rFont val="Arial"/>
        <family val="2"/>
      </rPr>
      <t xml:space="preserve">Quimbaya
</t>
    </r>
    <r>
      <rPr>
        <sz val="12"/>
        <color theme="1"/>
        <rFont val="Arial"/>
        <family val="2"/>
      </rPr>
      <t xml:space="preserve">El municipio realiza fortalecimiento a la asociación mercado campesino existente.
</t>
    </r>
    <r>
      <rPr>
        <b/>
        <sz val="12"/>
        <color theme="1"/>
        <rFont val="Arial"/>
        <family val="2"/>
      </rPr>
      <t xml:space="preserve">Secretaría de Agricultura
</t>
    </r>
    <r>
      <rPr>
        <sz val="12"/>
        <color theme="1"/>
        <rFont val="Arial"/>
        <family val="2"/>
      </rPr>
      <t xml:space="preserve">Se dio inicio al apoyo de 30 organizaciones de productores formales en temas de comercialización: principalmente en asesoría técnica para la planeación y logística de eventos  y acuerdos comerciales, así como el acompañamiento en el desarrollo de mercados campesinos municipales. 
1. ASOPROAGRO
2. MUJERES CAFETERAS 
3. AGRIQUIN
4. ASPROFIL
5. AMOR POR EL CAMPO 
6. ASOMERCAMFIL
7. MERCATE
8. MUJERES CAFETERAS DE CALARCA 
9. PROCORD 
10. MUJERES CAFETERAS DE LA TEBAIDA 
11. PROCORD 
12. ASOCIACION DE MUJERES CAFETERAS DE  CORDOBA 
13. ASOPORSAL 
14. PEQUEÑA EMPRESA JOVEN 
15. ASOPYCA
16. MERCASALENTO 
17. AGROSOLIDARIA 
18. MERCADO CAMPESINO GENOVA 
19. MUJERES CAFETERAS DE BUENAVISTA 
20. MUJERES CAFETERAS GENOVA 
21. ASOPRACIR
22. ASODECIR
23. AGROCUM
24. ASOPODERMQ
25. ACEPLAM 
26. COLECTIVO AFRODESCENDIENTES 
27. AGROPECOL 
28. ALIANZA PRODUCTIVA DE HUEVO AZUL, LIDERADA POR LA ASOCIACION DE MERCADO CAMPESINO DE QUIMBAYA 
29. AGROPECOL, ALIANZA DE MARACUYA 
30. ASODE, QUIMBAYA 
El apoyo y la asistencia tecnica se realiza de forma constante. 
</t>
    </r>
  </si>
  <si>
    <r>
      <t xml:space="preserve">La Secretaría de Familia se encuentra en proceso de documentación de la estrategia de fortalecimieto de la sana convivencia familiar y social. Se espera iniciar el proceso de implementación durante la vigencia 2023. 
</t>
    </r>
    <r>
      <rPr>
        <b/>
        <sz val="12"/>
        <color theme="1"/>
        <rFont val="Arial"/>
        <family val="2"/>
      </rPr>
      <t xml:space="preserve">Comfenalco
</t>
    </r>
    <r>
      <rPr>
        <sz val="12"/>
        <color theme="1"/>
        <rFont val="Arial"/>
        <family val="2"/>
      </rPr>
      <t xml:space="preserve">Trabajó con las empresas enfocadas al bienestar laboral y oferta de Servicios disponibles en la Caja, se direccionaron las actividades programadas para los trabajadores y su núcleo familiar, gestionando su ejecución con diferentes temas ( Resolución de conflictos, fortalecimiento de vínculos, trabajo en equipo, autocontrol)  con metodologías que contribuyen en la calidad de vida, fomentando sus fortalezas y brindando herramientas que le permitan aportar valor en sus equipos de trabajo y a sus diferentes niveles de interacción.
Comunidad se promueven entornos de socialización e integración, con diferentes metodologías que fomentan las habilidades para la vida, valores,  se brindan herramientas de prevención e identificación de factores de riesgo a los que pueden estar expuestos, trabajamos con adultos, niños, adolescentes, familias y comunidades.
</t>
    </r>
  </si>
  <si>
    <r>
      <t xml:space="preserve">La Secretaría de Familia a través de la Jefatura de Familia se diseñó la estrategia de prevención del embarazo en al adolescencia, actualmente se encuentra en revisión técnica. 
</t>
    </r>
    <r>
      <rPr>
        <b/>
        <sz val="12"/>
        <color theme="1"/>
        <rFont val="Arial"/>
        <family val="2"/>
      </rPr>
      <t xml:space="preserve">Secretaría de Salud Departamental
</t>
    </r>
    <r>
      <rPr>
        <sz val="12"/>
        <color theme="1"/>
        <rFont val="Arial"/>
        <family val="2"/>
      </rPr>
      <t xml:space="preserve">El programa de maternidad segura de la ssdq , atraves de la estrategia proyecto de salud con base a planificacion a intervenido , hemos intervenido entorno comunitarios, educacion y familiares, haciendo enfasis en la prevencion del embarazo en adolescencia,la barrera que hemos tenido son la secretaria de familia , educacion e icbf que se oposuieron a la implementacion del  plan integral intersectorial, apoyados en las zoe , propuesto por el programa de maternidad segura </t>
    </r>
  </si>
  <si>
    <r>
      <t xml:space="preserve">INDEPORTES y la Secretaría de Salud departamental implementan la ruta integral de promoción de los hábitos y estilos de vida saludables dirigida a las familias del departamento. Por su parte los municipios de Pijao, Córdoba, Armenia, Montenegro, Quimbaya y La Tebaida implementan la ruta de hábitos y estilos de vida saludable.
</t>
    </r>
    <r>
      <rPr>
        <b/>
        <sz val="12"/>
        <rFont val="Arial"/>
        <family val="2"/>
      </rPr>
      <t xml:space="preserve">Secretaría de Familia
</t>
    </r>
    <r>
      <rPr>
        <sz val="12"/>
        <rFont val="Arial"/>
        <family val="2"/>
      </rPr>
      <t>Se   realizaron  eventos  masivos  articuladamente  con Indeportes para socializar  y  explicar una ruta didáctica la  cual  tiene  como objetivo implementar  y  promocionar  estilos  de  vida  saludable  en  las familias  de  Departamento  del Quindío.</t>
    </r>
    <r>
      <rPr>
        <b/>
        <sz val="12"/>
        <rFont val="Arial"/>
        <family val="2"/>
      </rPr>
      <t xml:space="preserve">
</t>
    </r>
  </si>
  <si>
    <r>
      <t xml:space="preserve">La Secretaría de Agricultura dio inicio al apoyo de 30 organizaciones de productores formales en temas de comercialización: principalmente en asesoría técnica para la planeación y logística de eventos  y acuerdos comerciales, así como el acompañamiento en el desarrollo de mercados campesinos municipales. La Tebaida Fortalecimiento de la asociación GRAN CABILDO VERDE  16 personas.
1 reunión de fortalecimiento con la asociación Asohofrucol para una curso corto de plátano.
Fortalecimiento de la asociación ASOPROHORTEB mediante reunión de diagnóstico para participación en Mercado Campesino.
Este primer trimestre del año 2023 Montenegro apoyó la implementación de 11 huertas caceras beneficiando a 11 familias en seguridad alimentaria,  se brinda apoyo con sus respectivas visitas técnicas en el sector rural y urbano, con el adecuado seguimiento en el desarrollo y fortalecimiento de las mismas de BPA.
</t>
    </r>
    <r>
      <rPr>
        <b/>
        <sz val="12"/>
        <color theme="1"/>
        <rFont val="Arial"/>
        <family val="2"/>
      </rPr>
      <t xml:space="preserve">Quimbaya
</t>
    </r>
    <r>
      <rPr>
        <sz val="12"/>
        <color theme="1"/>
        <rFont val="Arial"/>
        <family val="2"/>
      </rPr>
      <t xml:space="preserve">Se realizan acciones de fortalecimiento de emprendimientos de jóvenes, mujeres, campesinos y población afrocolombiana a través de capacitaciones y ferias de emprendimiento. 
</t>
    </r>
    <r>
      <rPr>
        <b/>
        <sz val="12"/>
        <color theme="1"/>
        <rFont val="Arial"/>
        <family val="2"/>
      </rPr>
      <t>Secretaría de Turismo</t>
    </r>
    <r>
      <rPr>
        <sz val="12"/>
        <color theme="1"/>
        <rFont val="Arial"/>
        <family val="2"/>
      </rPr>
      <t xml:space="preserve">
El día 12 de mayo de 2023, se realizó  la vitrina comercial donde participaron 4  grupos en población vulnerable, en el evento del día de la Madre de personas de 3ra edad realizada en el Centro de Convenciones. 
</t>
    </r>
    <r>
      <rPr>
        <b/>
        <sz val="12"/>
        <color theme="1"/>
        <rFont val="Arial"/>
        <family val="2"/>
      </rPr>
      <t>Salento</t>
    </r>
    <r>
      <rPr>
        <sz val="12"/>
        <color theme="1"/>
        <rFont val="Arial"/>
        <family val="2"/>
      </rPr>
      <t xml:space="preserve"> 
partifiparon más de 30 artesanos, parte de ellos pertenecen a la poblacion vulnerable del municipio (victimas, madres cabeza de hogar, desplazados) donde se vieron beneficiados nuestros Artesanos, quienes desarrollan actividades económicas y hacen parte del Recinto Gastronómico y Artesanal Villa Nueva de Salento.
con  el fin de  exaltar las diferentes muestras artesanales de nuestros empresarios, quienes engalanaron la jornada con artesanias exclusivas llenas de historia y tradición y así mismo fortalecer esta importante poblacion.
</t>
    </r>
    <r>
      <rPr>
        <b/>
        <sz val="12"/>
        <color theme="1"/>
        <rFont val="Arial"/>
        <family val="2"/>
      </rPr>
      <t xml:space="preserve">Secretaría de Turismo
</t>
    </r>
    <r>
      <rPr>
        <sz val="12"/>
        <color theme="1"/>
        <rFont val="Arial"/>
        <family val="2"/>
      </rPr>
      <t xml:space="preserve">El día 13 de julio de 2023, se realiza taller virtual en el municipio de armenia  “Identificación de Ideas Viable para la formulación de proyectos”  en el cual participaron 12 personas.
El día 14 de julio de 2023, se realizó visita a un grupo de 8 personas  en la casa de la cultura, en el municipio de circasia  para ayudarlos en generación de la asociación de quesos madurados.
El día 24 de agosto de 2023, se realizó taller presencial “Ideas Viables para la formulación de proyectos” en el municipio de Calarcá con la Asociación Aserteq en el cual participaron 4 personas.
Los días 14 y 15 de septiembre de 2023, se realiza asistencia técnica de manera presencial en el municipio de armenia a las emprendedoras Jessica Tatiana Parra Mejía y Leidy Guzmán Aguirre donde se le asesoro en temas de marketing digital, ventas por Marketplace, Canva y Photoroom.
</t>
    </r>
  </si>
  <si>
    <r>
      <t xml:space="preserve">Desde la Secretaria de Agricultura se fortalecieron 67 unidades de emprendimiento de grupos poblacionales vulnerables como práctica de autogestión productiva familiar. En temas Administrativos, financieros, comercial, economía solidaria y/o asociatividad, formalización, tributaria y legal. 
Al igual la Tebaida ha apoyado 16 familias en los espacios de formación y el municipio de Montenegro ha promovido la autogestión familiar productiva a través del fortalecimiento de 11 personas de los grupos vulnerables. 
</t>
    </r>
    <r>
      <rPr>
        <b/>
        <sz val="12"/>
        <color theme="1"/>
        <rFont val="Arial"/>
        <family val="2"/>
      </rPr>
      <t xml:space="preserve">Secretaría de Turismo
</t>
    </r>
    <r>
      <rPr>
        <sz val="12"/>
        <color theme="1"/>
        <rFont val="Arial"/>
        <family val="2"/>
      </rPr>
      <t xml:space="preserve">Se realizó el acompañamiento a 26 emprendiientos a grupos poblaciones vulnerables
</t>
    </r>
  </si>
  <si>
    <r>
      <t xml:space="preserve">La Secretaría Privada implementa el programa de divulgación de la oferta de bienes y servicios de la Gobernación formalizado bajo el código F-PLA-65 el día 18 de febrero de 2021, a través de los encuentros Ciudadanos. 
</t>
    </r>
    <r>
      <rPr>
        <b/>
        <sz val="12"/>
        <color theme="1"/>
        <rFont val="Arial"/>
        <family val="2"/>
      </rPr>
      <t xml:space="preserve">Secretaría privada
</t>
    </r>
    <r>
      <rPr>
        <sz val="12"/>
        <color theme="1"/>
        <rFont val="Arial"/>
        <family val="2"/>
      </rPr>
      <t xml:space="preserve">Para este segundo trimestre la secretaría privada en el proyecto de Fortalecimiento de  las capacidades institucionales de la administración departamental del Quindío con el equipo de trabajo ha venido dasarrollando el plan de trabajo para dar cumplimiento a la meta estretégica de la Secretaría Privada en cada uno de sus encuentros ciudadanos, teniendo como resultado tres encuentros para el primer trimestre y 12 más para el segundo trimestre, teniendo como resultado para el segundo semestre del año de 15 encuentros; a continuación se describen los 12 del segundo trimestre:
4. Toma corregimiento La India- Filandia./ 15 de abril
5. Amor y civismo por barcelona./15 de abril 
6. Obra de teatro sobre el Bullying"¿Quieres ser el villano?" centro de convenciones./20 de abril
7. Feria de Empleo parque laureles Arm./22 de abril
8. Celebración Día del niño, IE Simón Bolivar Quimbaya./ 21 de abril
9. Visita Empresarial predio La Bretaña./ 26 de abril 
10. Celebración día del niño, Barrio Nuevo Armenia, Quindiío Corazón de la Felicidad./ 29 de abril
11. Feria de Emprendimiento Barrio Alfonso López Arm./ 06 de mayo
12. Caravana de Activación Económica, Sector la Estación Tebaida./ 13 de mayo
13. Feria artesanal y gastronómica Barrio Granada Arm./ 03 de junio 
14. Audiencia Pública de Rendición de Cuentas Vigencia 2022/ Centro de Convenciones
15.  Feria empresarial y de emprendimiento, B Bosques de Pinares/ 24 de junio 
Se han realizado 20 encuentros ciudadanos, en el proyecto de Fortalecimiento de  las capacidades institucionales de la administración departamental del Quindío para el tercer trimestre de vigencia 2023:
1. Feria de mujeres grandiosas 11 de marzo.
2. Un día para el adulto mayor   31 de marzo. 
3. Feria A Empresarial de Mujeres TICS  del 18 al 20 de marzo. 
4. Toma corregimiento La India- Filandia, el 15 de abril
5. Amor y civismo por Barcelona, el 15 de abril 
6. Obra de teatro sobre el Bullying “¿Quieres ser el villano?" centro de convenciones, el 20 de abril
7. Feria de Empleo parque laureles Armenia, el 22 de abril
8. Celebración Día del niño, IE Simón Bolívar Quimbaya, el 21 de abril
9. Visita Empresarial predio La Bretaña, el 26 de abril 
10. Celebración día del niño, Barrio Nuevo Armenia, Quindío Corazón de la Felicidad, el 29 de abril
11. Feria de Emprendimiento Barrio Alfonso López Armenia, el 06 de mayo
12. Caravana de Activación Económica, Sector la Estación Tebaida, el 13 de mayo
13. Feria artesanal y gastronómica Barrio Granada Armenia, el 03 de junio 
14. Audiencia Pública de Rendición de Cuentas Vigencia 2022/ Centro de Convenciones - Rendición de Cuentas Niños, Niñas y Adolescentes/20 de septiembre
15.  Feria empresarial y de emprendimiento, B Bosques de Pinares/ 24 de junio / Feria de emprendimiento Barrio La Gran Bretaña/ 29 de julio / Feria de emprendimiento B La Rivera/26 de agosto / Feria de emprendimiento de inclusión, Plaza de Bolívar/01 de septiembre / Feria de emprendimiento y servicios PIJAO/14 de septiembre / Feria de emprendimiento B La Unión / 12 de agosto  
16. Visita empresarial COLANTA, el 19 de julio
17. Visita empresarial Aguas Santa Bárbara, el 08 de agosto 
18. Caminata adulto mayor con facilísimo, cc Unicentro a plaza de Bolívar, el 11 de agosto 
19.  Festival del Maíz, Barcelona Quindío, los días 19 y 20 de agosto 
20.  Celebración mes de la virgen de las Mercedes, reclusión de mujeres "Villa Cristina", el 27 de septiembre
Dentro de otras actividades se han realizado:
a) Visitas empresariales en diferentes comunas de la ciudad de Armenia con el objetivo de conocer las diferentes actividades y fomentar gestión empresarial en el departamento así: comuna 1: 17, comuna 2: 8, comuna 3: 3, comuna 4: 12, comuna 5: 11, comuna 6: 8, comuna 7: 23, comuna 8: 5, comuna 9: 6, comuna 10: 20 visitas a empresas. 
</t>
    </r>
    <r>
      <rPr>
        <b/>
        <sz val="12"/>
        <color theme="1"/>
        <rFont val="Arial"/>
        <family val="2"/>
      </rPr>
      <t>Secretaría privada</t>
    </r>
    <r>
      <rPr>
        <sz val="12"/>
        <color theme="1"/>
        <rFont val="Arial"/>
        <family val="2"/>
      </rPr>
      <t xml:space="preserve"> 
Igualmente se seleccionarán unas empresas para que el Gobernador del Quindío con el objetivo de visibilizar y contribuir a la dinámica económica del departamento, la región y en la búsqueda de generar espacios de dialogo que permitan identificar las necesidades de cada uno de los sectores de nuestra productividad realice ya visitas personalizadas.
</t>
    </r>
  </si>
  <si>
    <r>
      <t xml:space="preserve">La Secretaría de Cultura aperturó la convocatoria de concertación y estímulos con todas las Organizaciónes culturales y artistas independientes, el cual tiene un componente familiar.  INDEPORTES priorizó un Proyecto denominado "Fortalecimiento, hábitos y estilos de vida saludable como instrumento SALVAVIDAS en el departamento del Quindío", brindando desarrollo familiar y comunitario en el Departamento
</t>
    </r>
    <r>
      <rPr>
        <b/>
        <sz val="12"/>
        <color theme="1"/>
        <rFont val="Arial"/>
        <family val="2"/>
      </rPr>
      <t>La Tebaida</t>
    </r>
    <r>
      <rPr>
        <sz val="12"/>
        <color theme="1"/>
        <rFont val="Arial"/>
        <family val="2"/>
      </rPr>
      <t xml:space="preserve">
Se han desarrollado 3 actividades vías vas donde asisten cerca de 200 personas el último domingo de cada mes, de este modo se fomenta los hábitos y estilos de vida saludables en la población   
Se han realizado dos actividades el 01 agosto y el 24 de septiembre de 2023 de Vias Activas y Saludables donde el impacto es para niños, niñas, adolescentes, jovenes y familias en general.
</t>
    </r>
    <r>
      <rPr>
        <b/>
        <sz val="12"/>
        <color theme="1"/>
        <rFont val="Arial"/>
        <family val="2"/>
      </rPr>
      <t xml:space="preserve">Quimbaya
</t>
    </r>
    <r>
      <rPr>
        <sz val="12"/>
        <color theme="1"/>
        <rFont val="Arial"/>
        <family val="2"/>
      </rPr>
      <t xml:space="preserve">El municipio implementa tres proyectos recreativos, culturales y deportivos que incluyen participación de las familias y comunidades
</t>
    </r>
    <r>
      <rPr>
        <b/>
        <sz val="12"/>
        <color theme="1"/>
        <rFont val="Arial"/>
        <family val="2"/>
      </rPr>
      <t xml:space="preserve">Indeportes
</t>
    </r>
    <r>
      <rPr>
        <sz val="12"/>
        <color theme="1"/>
        <rFont val="Arial"/>
        <family val="2"/>
      </rPr>
      <t xml:space="preserve">1 Proyecto en ejecución denominado "Fortalecimiento, hábitos y estilos de vida saludable como instrumento SALVAVIDAS en el departamento del Quindío", brindando desarrollo familiar y comunitario en el Departamento. (El valor corresponde a la ejecución del proyecto mencionado)
</t>
    </r>
    <r>
      <rPr>
        <b/>
        <sz val="12"/>
        <color theme="1"/>
        <rFont val="Arial"/>
        <family val="2"/>
      </rPr>
      <t xml:space="preserve">Secretaría de Familia
</t>
    </r>
    <r>
      <rPr>
        <sz val="12"/>
        <color theme="1"/>
        <rFont val="Arial"/>
        <family val="2"/>
      </rPr>
      <t xml:space="preserve">Realizacionde taller embellecedor de medio ambiente en el municipio de armenia  con el grupo familiar la cecilia.Talleres de padres  en e hogar infantil  pilatunas del municipio de Montenegro con temas como crianza con amor.
</t>
    </r>
  </si>
  <si>
    <r>
      <t xml:space="preserve">En la vigencia 2020 se estructuró el Documento Marco de la Lucha Contra la Pobreza Extrema vigencia 2020-2023, el cual fue aprobado mediante Acta No.639  de agosto 20 de 2020,  por el Comité del Consejo Departamental de Política Social del departamento del Quindío – CODPOS. 
</t>
    </r>
    <r>
      <rPr>
        <b/>
        <sz val="12"/>
        <color theme="1"/>
        <rFont val="Arial"/>
        <family val="2"/>
      </rPr>
      <t xml:space="preserve">Quimbaya
</t>
    </r>
    <r>
      <rPr>
        <sz val="12"/>
        <color theme="1"/>
        <rFont val="Arial"/>
        <family val="2"/>
      </rPr>
      <t xml:space="preserve">El municipio cuenta con documento marco para la superación de la pobreza extrema. 
</t>
    </r>
    <r>
      <rPr>
        <b/>
        <sz val="12"/>
        <color theme="1"/>
        <rFont val="Arial"/>
        <family val="2"/>
      </rPr>
      <t xml:space="preserve">La Tebaida
</t>
    </r>
    <r>
      <rPr>
        <sz val="12"/>
        <color theme="1"/>
        <rFont val="Arial"/>
        <family val="2"/>
      </rPr>
      <t>Documento Marco Territorial de Lucha Contra la Pobreza Extrema La Tebaida 2020-2023.</t>
    </r>
  </si>
  <si>
    <r>
      <t>La Secretaría de Familia a través de la Dirección de Desarrollo Humano y Familia, se encuentra implementando la estrategia "Tú y yo unidos por la Vida", en el cual, se desarrolla el componente de prevención del consumo de sustancias psicoactivas. Por su parte, la secretaría de salud implementa la estrategia nacional de prevención del consumo sustancias psicoactivas denominada "si tú estás las drogas no".</t>
    </r>
    <r>
      <rPr>
        <b/>
        <sz val="12"/>
        <color theme="1"/>
        <rFont val="Arial"/>
        <family val="2"/>
      </rPr>
      <t xml:space="preserve"> </t>
    </r>
    <r>
      <rPr>
        <sz val="12"/>
        <color theme="1"/>
        <rFont val="Arial"/>
        <family val="2"/>
      </rPr>
      <t xml:space="preserve">
</t>
    </r>
    <r>
      <rPr>
        <b/>
        <sz val="12"/>
        <color theme="1"/>
        <rFont val="Arial"/>
        <family val="2"/>
      </rPr>
      <t>Córdoba</t>
    </r>
    <r>
      <rPr>
        <sz val="12"/>
        <color theme="1"/>
        <rFont val="Arial"/>
        <family val="2"/>
      </rPr>
      <t xml:space="preserve">
El municipio de Córdoba realizó acciones para la prevención del consumo y venta de sustancias psicoactivas en la institución José María Córdoba.
</t>
    </r>
    <r>
      <rPr>
        <b/>
        <sz val="12"/>
        <color theme="1"/>
        <rFont val="Arial"/>
        <family val="2"/>
      </rPr>
      <t xml:space="preserve">Quimbaya
</t>
    </r>
    <r>
      <rPr>
        <sz val="12"/>
        <color theme="1"/>
        <rFont val="Arial"/>
        <family val="2"/>
      </rPr>
      <t xml:space="preserve">El municipio se articula con la secretaría de familia para la implementación de la estrategia Tú y yo unidos por la vida. 
</t>
    </r>
    <r>
      <rPr>
        <b/>
        <sz val="12"/>
        <color theme="1"/>
        <rFont val="Arial"/>
        <family val="2"/>
      </rPr>
      <t xml:space="preserve">Universidad San Buenaventura
</t>
    </r>
    <r>
      <rPr>
        <sz val="12"/>
        <color theme="1"/>
        <rFont val="Arial"/>
        <family val="2"/>
      </rPr>
      <t xml:space="preserve">Se realizó diferentes actividades relacionadas con proyecto de vida,  control de emociones, comunicación asertiva, manejo de tiempo y también actividades en el área de salud integral, además de acompañamiento psicopedagógico individual y campañas de prevención y promoción.
</t>
    </r>
    <r>
      <rPr>
        <b/>
        <sz val="12"/>
        <color theme="1"/>
        <rFont val="Arial"/>
        <family val="2"/>
      </rPr>
      <t xml:space="preserve">Secretaría de Educación
</t>
    </r>
    <r>
      <rPr>
        <sz val="12"/>
        <color theme="1"/>
        <rFont val="Arial"/>
        <family val="2"/>
      </rPr>
      <t xml:space="preserve">Capacitaciones a funcionarios de las administraciones municipales  en ley 1620 de 2013 y Decreto reglamentario 1965 de 2013. (conformación del comité municipal de convivencia escolar, funciones, sesiones, , activación de la ruta de atención integral a la convivencia escolar, articulación del comité con el sector educativo del municipio, acompañamiento a sesiones llevadas a cabo).                                                                                                         Apoyo en la implementación del proyecto de escuela de madres, padres, cuidadores y familia en las Instituciones eDucativads de cada uno de los 11 municipios.
</t>
    </r>
    <r>
      <rPr>
        <b/>
        <sz val="12"/>
        <color theme="1"/>
        <rFont val="Arial"/>
        <family val="2"/>
      </rPr>
      <t xml:space="preserve">Secratría de Salud
</t>
    </r>
    <r>
      <rPr>
        <sz val="12"/>
        <color theme="1"/>
        <rFont val="Arial"/>
        <family val="2"/>
      </rPr>
      <t xml:space="preserve">Durante este periodo se realizaron actividades  de apoyo para el fortalecimiento de escuelas de padres.                                                         Se realizaron charlas, talleres y dinámicas en los grupos de secundaria de las IE promoviendo la salud menta y el componente socioemocional por medio de la actividad "el celu de la Salud Mental"  en las que se logró la participación activa de los estudiantes, generando conciencia positiva en cuanto al cuidado de la salud mental y de las relaciones interpersonales.
Se realizó acompañamiento durante la semana andina, charlas sobre habilidades sociales y comunicación asertiva, donde durante el desarrollo de esta programación se atendieron las I.E con actividades lúdicas que  buscan mitigar la deserción escolar y promover el componente socioemocional de los estudiantes.     </t>
    </r>
  </si>
  <si>
    <t>META FÍSICA III TRIMESTRE VIGENCIA 2023</t>
  </si>
  <si>
    <r>
      <t xml:space="preserve">Armenia
</t>
    </r>
    <r>
      <rPr>
        <sz val="12"/>
        <color theme="1"/>
        <rFont val="Arial"/>
        <family val="2"/>
      </rPr>
      <t xml:space="preserve">Se lleva a cabo la actividad de celebracion del dia de la familia el dia 04 de junio en la avenida centenario.
</t>
    </r>
    <r>
      <rPr>
        <b/>
        <sz val="12"/>
        <color theme="1"/>
        <rFont val="Arial"/>
        <family val="2"/>
      </rPr>
      <t>Quimbaya</t>
    </r>
    <r>
      <rPr>
        <sz val="12"/>
        <color theme="1"/>
        <rFont val="Arial"/>
        <family val="2"/>
      </rPr>
      <t xml:space="preserve">
Se conmemoró el 15 de mayo día de la familia.</t>
    </r>
    <r>
      <rPr>
        <b/>
        <sz val="12"/>
        <color theme="1"/>
        <rFont val="Arial"/>
        <family val="2"/>
      </rPr>
      <t xml:space="preserve">
Comisaria Génova
</t>
    </r>
    <r>
      <rPr>
        <sz val="12"/>
        <color theme="1"/>
        <rFont val="Arial"/>
        <family val="2"/>
      </rPr>
      <t>Se realizo un homenaje a las familias del municipio, se brindó una presentación artística</t>
    </r>
    <r>
      <rPr>
        <b/>
        <sz val="12"/>
        <color theme="1"/>
        <rFont val="Arial"/>
        <family val="2"/>
      </rPr>
      <t xml:space="preserve">
Córdoba
</t>
    </r>
    <r>
      <rPr>
        <sz val="12"/>
        <color theme="1"/>
        <rFont val="Arial"/>
        <family val="2"/>
      </rPr>
      <t>Con el fin de brindar acompañamiento a las actividades para la realización interinstitucional para la celebración día internacional de la familia, en fecha sábado 26 de agosto en el parque principal del municipio la institución educativa José maría córdoba en articulación con la administración municipal conmemoraron junto con la comunidad en general del municipio día de la familia.</t>
    </r>
  </si>
  <si>
    <t>Para el primer trimestre se implementará un programa de buenas prácticas empresariales, para ello, se realizó un   acercamiento con tres (03) empresas familiares, a las cuales se les va a brindar taller de buenas prácticas empresariales.
Para el segundo tirmestre se realizo UN (1)  taller de competencias Blandas Emprendedoras a  8  beneficiarios del Recinto Gastronomico de Montenegro, en donde se brindo a los beneficiarios del Recinto Gastronomico  conocimiento y herramientas  para desarrollar habilidades de interaccion personal, formacion de actitudes y valores que les faciliten su gestion de liderazgo.</t>
  </si>
  <si>
    <t>Para este trimestre de la vigencia 2023, no se han realizado actividades que den avance al indicador</t>
  </si>
  <si>
    <t xml:space="preserve">La Secretaría de Familia, a través de la jefatura de Familia, suscribió convenio de asociación con la Fundación Éxito con la finalidad de implementar el modelo de atención integral a la primera infancia, el cual beneficia a 150 madres gestantes y lactantes focalizadas en los municipios de Armenia (30), Calarcá (70), Circasia (25) y La Tebaida (25). 
El municipio de Tebaida cuenta con una infraestructura adecuada para la atención en primera infancia de 225 usuarios en el programa Centro de Desarrollo Comunitario Versalles en su Modalidad Familiar.    </t>
  </si>
  <si>
    <t>1) Los integrantes del Comité de Libertad Religiosas se han realizado las socializaciones sobre la Libertad de Culto entre las comunidades e instituciones educativas.
2) Acompañamiento durante la celebración del día de la mujer y del hombre. Armenia Encuentro intercultural cristiano para las familias</t>
  </si>
  <si>
    <r>
      <t xml:space="preserve">Se realiza el presente informe que corresponde al seguimiento del  proceso de implementación de la Política Pública para la protección, el fortalecimiento y el desarrollo integral de familia Quindiana
</t>
    </r>
    <r>
      <rPr>
        <b/>
        <sz val="12"/>
        <color theme="1"/>
        <rFont val="Arial"/>
        <family val="2"/>
      </rPr>
      <t xml:space="preserve">
Informe Tercer trimestre 2023</t>
    </r>
  </si>
  <si>
    <t>Se realizó informe correspondiente al 2do semestre del Comité Departamental e interinstitucional para la Primera Infancia, este mismo fue enviado a los correos electrónicos de los integrantes de dicho comité para su socialización y su posterior aprobación será el próximo lunes 18 de diciembre de 2023</t>
  </si>
  <si>
    <r>
      <rPr>
        <b/>
        <sz val="12"/>
        <color theme="1"/>
        <rFont val="Arial"/>
        <family val="2"/>
      </rPr>
      <t>Vigecia 2023</t>
    </r>
    <r>
      <rPr>
        <sz val="12"/>
        <color theme="1"/>
        <rFont val="Arial"/>
        <family val="2"/>
      </rPr>
      <t xml:space="preserve">
Se realiza la presentación del informe semestral ante el Comité Departamental de Primera Infancia, Infancia, Adolescencia y Familia, de acuerdo a los avances que se tenían reportados del proceso de implementación de la Política Pública Departamental de Familia en el territorio. 
</t>
    </r>
    <r>
      <rPr>
        <b/>
        <sz val="12"/>
        <color theme="1"/>
        <rFont val="Arial"/>
        <family val="2"/>
      </rPr>
      <t>2do semestre</t>
    </r>
    <r>
      <rPr>
        <sz val="12"/>
        <color theme="1"/>
        <rFont val="Arial"/>
        <family val="2"/>
      </rPr>
      <t xml:space="preserve">
Se realizó informe correspondiente al 2do semestre del Comité Departamental e interinstitucional para la Primera Infancia, este mismo fue enviado a los correos electrónicos de los integrantes de dicho comité para su socialización y su posterior aprobación será el próximo lunes 18 de diciembre de 2023</t>
    </r>
  </si>
  <si>
    <r>
      <rPr>
        <sz val="12"/>
        <rFont val="Arial"/>
        <family val="2"/>
      </rPr>
      <t xml:space="preserve">En la Vigencia 2020 Se logró la armonización de la Política Pública de Diversidad Sexual e Identidad de Género del departamento del Quindío, con la incorporación de indicadores del PLAN DEPARTAMENTAL DE DESARROLLO 2020 – 2023, lo que permite la articulación de las acciones estratégicas de ambas políticas públicas en beneficio de las familias quindianas. </t>
    </r>
    <r>
      <rPr>
        <b/>
        <sz val="12"/>
        <color theme="1"/>
        <rFont val="Arial"/>
        <family val="2"/>
      </rPr>
      <t xml:space="preserve">
</t>
    </r>
  </si>
  <si>
    <t xml:space="preserve">
En la vigencia 2021 Secretaría de Familia: Desde la Jefatura de Familia, se está complementando la estrategia "Tu y yo unidos por los sueños", con la finalidad de incluir el enfoque familiar en las Rutas de Atención en casos de vulneración de derechos de niños, niñas y adolescentes, para iniciar el proceso de difusión con la institucionalidad y la comunidad en general, de acuerdo al Plan de Trabajo proyectado. 
Córdoba
El municipio diseñó dos herramientas pedagógicas en atención para resolución de conflictos, las cuales se han desarrollado en la zona urbana y rural del municipio a través de la socialización de folletos, pautas publicitarias y actividades lúdicas en difusión por redes sociales y de manera presencial a la población en general del municipio.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</si>
</sst>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 #,##0.00_-;\-&quot;$&quot;\ * #,##0.00_-;_-&quot;$&quot;\ * &quot;-&quot;??_-;_-@_-"/>
    <numFmt numFmtId="164" formatCode="0.0%"/>
    <numFmt numFmtId="165" formatCode="0.0"/>
    <numFmt numFmtId="166" formatCode="&quot;$&quot;\ #,##0"/>
  </numFmts>
  <fonts count="33">
    <font>
      <sz val="11"/>
      <color theme="1"/>
      <name val="Calibri"/>
      <family val="2"/>
      <scheme val="minor"/>
    </font>
    <font>
      <sz val="12"/>
      <color theme="1"/>
      <name val="Arial"/>
      <family val="2"/>
    </font>
    <font>
      <b/>
      <sz val="14"/>
      <color theme="0"/>
      <name val="Arial"/>
      <family val="2"/>
    </font>
    <font>
      <sz val="14"/>
      <color theme="1"/>
      <name val="Arial"/>
      <family val="2"/>
    </font>
    <font>
      <b/>
      <sz val="14"/>
      <color theme="1"/>
      <name val="Arial"/>
      <family val="2"/>
    </font>
    <font>
      <sz val="12"/>
      <name val="Arial"/>
      <family val="2"/>
    </font>
    <font>
      <sz val="12"/>
      <color rgb="FFFF0000"/>
      <name val="Arial"/>
      <family val="2"/>
    </font>
    <font>
      <sz val="9"/>
      <color indexed="81"/>
      <name val="Tahoma"/>
      <family val="2"/>
    </font>
    <font>
      <b/>
      <sz val="9"/>
      <color indexed="81"/>
      <name val="Tahoma"/>
      <family val="2"/>
    </font>
    <font>
      <sz val="11"/>
      <color theme="1"/>
      <name val="Calibri"/>
      <family val="2"/>
      <scheme val="minor"/>
    </font>
    <font>
      <sz val="11"/>
      <color theme="1"/>
      <name val="Tahoma"/>
      <family val="2"/>
    </font>
    <font>
      <sz val="12"/>
      <color theme="1"/>
      <name val="Tahoma"/>
      <family val="2"/>
    </font>
    <font>
      <u/>
      <sz val="11"/>
      <color theme="1"/>
      <name val="Tahoma"/>
      <family val="2"/>
    </font>
    <font>
      <b/>
      <i/>
      <sz val="12"/>
      <color theme="1"/>
      <name val="Arial"/>
      <family val="2"/>
    </font>
    <font>
      <sz val="11"/>
      <color theme="1"/>
      <name val="Arial  "/>
    </font>
    <font>
      <b/>
      <sz val="10"/>
      <color theme="1"/>
      <name val="Arial  "/>
    </font>
    <font>
      <b/>
      <sz val="16"/>
      <color theme="1"/>
      <name val="Arial  "/>
    </font>
    <font>
      <b/>
      <sz val="10"/>
      <name val="Calibri"/>
      <family val="2"/>
      <scheme val="minor"/>
    </font>
    <font>
      <b/>
      <sz val="10"/>
      <color theme="1"/>
      <name val="Calibri"/>
      <family val="2"/>
      <scheme val="minor"/>
    </font>
    <font>
      <sz val="10"/>
      <color theme="1"/>
      <name val="Calibri"/>
      <family val="2"/>
      <scheme val="minor"/>
    </font>
    <font>
      <sz val="5"/>
      <color theme="1"/>
      <name val="Calibri"/>
      <family val="2"/>
      <scheme val="minor"/>
    </font>
    <font>
      <sz val="6"/>
      <color theme="1"/>
      <name val="Calibri"/>
      <family val="2"/>
      <scheme val="minor"/>
    </font>
    <font>
      <sz val="10"/>
      <color theme="1"/>
      <name val="Arial  "/>
    </font>
    <font>
      <b/>
      <sz val="12"/>
      <color theme="1"/>
      <name val="Arial"/>
      <family val="2"/>
    </font>
    <font>
      <sz val="12"/>
      <color rgb="FF000000"/>
      <name val="Arial"/>
      <family val="2"/>
    </font>
    <font>
      <sz val="16"/>
      <color theme="1"/>
      <name val="Arial"/>
      <family val="2"/>
    </font>
    <font>
      <b/>
      <sz val="16"/>
      <color theme="1"/>
      <name val="Arial"/>
      <family val="2"/>
    </font>
    <font>
      <sz val="16"/>
      <name val="Arial"/>
      <family val="2"/>
    </font>
    <font>
      <b/>
      <i/>
      <sz val="12"/>
      <name val="Arial"/>
      <family val="2"/>
    </font>
    <font>
      <sz val="12"/>
      <color theme="1"/>
      <name val="Arial  "/>
    </font>
    <font>
      <b/>
      <sz val="12"/>
      <name val="Arial"/>
      <family val="2"/>
    </font>
    <font>
      <b/>
      <sz val="24"/>
      <color indexed="81"/>
      <name val="Tahoma"/>
      <family val="2"/>
    </font>
    <font>
      <sz val="24"/>
      <color indexed="81"/>
      <name val="Tahoma"/>
      <family val="2"/>
    </font>
  </fonts>
  <fills count="21">
    <fill>
      <patternFill patternType="none"/>
    </fill>
    <fill>
      <patternFill patternType="gray125"/>
    </fill>
    <fill>
      <patternFill patternType="solid">
        <fgColor rgb="FF7030A0"/>
        <bgColor indexed="64"/>
      </patternFill>
    </fill>
    <fill>
      <patternFill patternType="solid">
        <fgColor theme="0"/>
        <bgColor indexed="64"/>
      </patternFill>
    </fill>
    <fill>
      <patternFill patternType="solid">
        <fgColor theme="7" tint="0.39997558519241921"/>
        <bgColor indexed="64"/>
      </patternFill>
    </fill>
    <fill>
      <patternFill patternType="solid">
        <fgColor rgb="FF00B050"/>
        <bgColor indexed="64"/>
      </patternFill>
    </fill>
    <fill>
      <patternFill patternType="solid">
        <fgColor rgb="FF92D050"/>
        <bgColor indexed="64"/>
      </patternFill>
    </fill>
    <fill>
      <patternFill patternType="solid">
        <fgColor rgb="FFFF0000"/>
        <bgColor indexed="64"/>
      </patternFill>
    </fill>
    <fill>
      <patternFill patternType="solid">
        <fgColor rgb="FFFFC000"/>
        <bgColor indexed="64"/>
      </patternFill>
    </fill>
    <fill>
      <patternFill patternType="solid">
        <fgColor theme="8" tint="0.39997558519241921"/>
        <bgColor indexed="64"/>
      </patternFill>
    </fill>
    <fill>
      <patternFill patternType="solid">
        <fgColor theme="2"/>
        <bgColor indexed="64"/>
      </patternFill>
    </fill>
    <fill>
      <patternFill patternType="solid">
        <fgColor rgb="FFF3DEDD"/>
        <bgColor indexed="64"/>
      </patternFill>
    </fill>
    <fill>
      <patternFill patternType="solid">
        <fgColor theme="9"/>
        <bgColor indexed="64"/>
      </patternFill>
    </fill>
    <fill>
      <patternFill patternType="solid">
        <fgColor rgb="FFFFFF00"/>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rgb="FFED7D31"/>
        <bgColor indexed="64"/>
      </patternFill>
    </fill>
    <fill>
      <patternFill patternType="solid">
        <fgColor theme="6" tint="0.39997558519241921"/>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diagonal/>
    </border>
    <border>
      <left/>
      <right/>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3">
    <xf numFmtId="0" fontId="0" fillId="0" borderId="0"/>
    <xf numFmtId="44" fontId="9" fillId="0" borderId="0" applyFont="0" applyFill="0" applyBorder="0" applyAlignment="0" applyProtection="0"/>
    <xf numFmtId="9" fontId="9" fillId="0" borderId="0" applyFont="0" applyFill="0" applyBorder="0" applyAlignment="0" applyProtection="0"/>
  </cellStyleXfs>
  <cellXfs count="194">
    <xf numFmtId="0" fontId="0" fillId="0" borderId="0" xfId="0"/>
    <xf numFmtId="0" fontId="1" fillId="0" borderId="0" xfId="0" applyFont="1" applyAlignment="1">
      <alignment horizontal="left" vertical="center" wrapText="1"/>
    </xf>
    <xf numFmtId="0" fontId="2" fillId="2" borderId="1" xfId="0" applyFont="1" applyFill="1" applyBorder="1" applyAlignment="1">
      <alignment horizontal="center" vertical="center" wrapText="1"/>
    </xf>
    <xf numFmtId="0" fontId="1" fillId="3" borderId="0" xfId="0" applyFont="1" applyFill="1" applyAlignment="1">
      <alignment horizontal="left" vertical="center" wrapText="1"/>
    </xf>
    <xf numFmtId="0" fontId="5" fillId="0" borderId="1" xfId="0" applyFont="1" applyBorder="1" applyAlignment="1">
      <alignment horizontal="justify" vertical="center" wrapText="1"/>
    </xf>
    <xf numFmtId="3" fontId="1" fillId="0" borderId="1" xfId="0" applyNumberFormat="1" applyFont="1" applyBorder="1" applyAlignment="1">
      <alignment horizontal="center" vertical="center" wrapText="1"/>
    </xf>
    <xf numFmtId="0" fontId="1"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2" fontId="1" fillId="3" borderId="1" xfId="0" applyNumberFormat="1" applyFont="1" applyFill="1" applyBorder="1" applyAlignment="1">
      <alignment horizontal="center" vertical="center" wrapText="1"/>
    </xf>
    <xf numFmtId="0" fontId="2" fillId="2" borderId="3" xfId="0" applyFont="1" applyFill="1" applyBorder="1" applyAlignment="1">
      <alignment horizontal="center" vertical="center" wrapText="1"/>
    </xf>
    <xf numFmtId="0" fontId="1" fillId="0" borderId="1" xfId="0" applyFont="1" applyBorder="1" applyAlignment="1">
      <alignment horizontal="left" vertical="center" wrapText="1"/>
    </xf>
    <xf numFmtId="0" fontId="1" fillId="3" borderId="1" xfId="0" applyFont="1" applyFill="1" applyBorder="1" applyAlignment="1">
      <alignment horizontal="justify" vertical="center" wrapText="1"/>
    </xf>
    <xf numFmtId="0" fontId="5" fillId="3" borderId="1" xfId="0" applyFont="1" applyFill="1" applyBorder="1" applyAlignment="1">
      <alignment horizontal="justify" vertical="center" wrapText="1"/>
    </xf>
    <xf numFmtId="0" fontId="1" fillId="0" borderId="0" xfId="0" applyFont="1" applyAlignment="1">
      <alignment horizontal="center" vertical="center" wrapText="1"/>
    </xf>
    <xf numFmtId="10" fontId="1" fillId="0" borderId="1" xfId="0" applyNumberFormat="1" applyFont="1" applyBorder="1" applyAlignment="1">
      <alignment horizontal="center" vertical="center" wrapText="1"/>
    </xf>
    <xf numFmtId="0" fontId="10" fillId="0" borderId="1" xfId="2" applyNumberFormat="1" applyFont="1" applyBorder="1" applyAlignment="1">
      <alignment horizontal="right" vertical="center" wrapText="1"/>
    </xf>
    <xf numFmtId="164" fontId="1" fillId="0" borderId="1" xfId="0" applyNumberFormat="1" applyFont="1" applyBorder="1" applyAlignment="1">
      <alignment horizontal="center" vertical="center" wrapText="1"/>
    </xf>
    <xf numFmtId="0" fontId="1" fillId="3" borderId="1" xfId="0" applyFont="1" applyFill="1" applyBorder="1" applyAlignment="1">
      <alignment horizontal="left" vertical="center" wrapText="1"/>
    </xf>
    <xf numFmtId="0" fontId="10" fillId="0" borderId="1" xfId="0" applyFont="1" applyBorder="1" applyAlignment="1">
      <alignment horizontal="justify" vertical="center" wrapText="1"/>
    </xf>
    <xf numFmtId="0" fontId="11" fillId="0" borderId="1" xfId="0" applyFont="1" applyBorder="1" applyAlignment="1">
      <alignment horizontal="justify" vertical="center" wrapText="1"/>
    </xf>
    <xf numFmtId="0" fontId="12" fillId="0" borderId="1" xfId="0" applyFont="1" applyBorder="1" applyAlignment="1">
      <alignment horizontal="justify" vertical="center" wrapText="1"/>
    </xf>
    <xf numFmtId="0" fontId="1" fillId="0" borderId="1" xfId="0" applyFont="1" applyBorder="1" applyAlignment="1">
      <alignment vertical="center" wrapText="1"/>
    </xf>
    <xf numFmtId="0" fontId="1" fillId="0" borderId="1" xfId="0" applyFont="1" applyBorder="1" applyAlignment="1">
      <alignment horizontal="justify" vertical="center" wrapText="1"/>
    </xf>
    <xf numFmtId="0" fontId="1" fillId="0" borderId="1" xfId="0" applyFont="1" applyBorder="1" applyAlignment="1">
      <alignment horizontal="center" vertical="center" wrapText="1"/>
    </xf>
    <xf numFmtId="0" fontId="13" fillId="9" borderId="14" xfId="0" applyFont="1" applyFill="1" applyBorder="1" applyAlignment="1">
      <alignment horizontal="center" vertical="center" wrapText="1"/>
    </xf>
    <xf numFmtId="0" fontId="13" fillId="9" borderId="3" xfId="0" applyFont="1" applyFill="1" applyBorder="1" applyAlignment="1">
      <alignment horizontal="center" vertical="center" wrapText="1"/>
    </xf>
    <xf numFmtId="0" fontId="13" fillId="9" borderId="8" xfId="2" applyNumberFormat="1" applyFont="1" applyFill="1" applyBorder="1" applyAlignment="1">
      <alignment horizontal="center" vertical="center" wrapText="1"/>
    </xf>
    <xf numFmtId="0" fontId="14" fillId="0" borderId="0" xfId="0" applyFont="1"/>
    <xf numFmtId="3" fontId="0" fillId="0" borderId="0" xfId="0" applyNumberFormat="1"/>
    <xf numFmtId="0" fontId="19" fillId="0" borderId="0" xfId="0" applyFont="1"/>
    <xf numFmtId="0" fontId="20" fillId="11" borderId="21" xfId="0" applyFont="1" applyFill="1" applyBorder="1" applyAlignment="1">
      <alignment horizontal="center" vertical="center" wrapText="1"/>
    </xf>
    <xf numFmtId="0" fontId="21" fillId="11" borderId="21" xfId="0" applyFont="1" applyFill="1" applyBorder="1" applyAlignment="1">
      <alignment horizontal="center" vertical="center" wrapText="1"/>
    </xf>
    <xf numFmtId="0" fontId="22" fillId="0" borderId="22" xfId="0" applyFont="1" applyBorder="1" applyAlignment="1">
      <alignment horizontal="center" vertical="center" textRotation="90" wrapText="1"/>
    </xf>
    <xf numFmtId="0" fontId="22" fillId="0" borderId="0" xfId="0" applyFont="1" applyAlignment="1">
      <alignment vertical="center" textRotation="90" wrapText="1"/>
    </xf>
    <xf numFmtId="0" fontId="1" fillId="3" borderId="5" xfId="0" applyFont="1" applyFill="1" applyBorder="1" applyAlignment="1">
      <alignment horizontal="left" vertical="center" wrapText="1"/>
    </xf>
    <xf numFmtId="0" fontId="22" fillId="0" borderId="24" xfId="0" applyFont="1" applyBorder="1" applyAlignment="1">
      <alignment horizontal="center" vertical="center" textRotation="90" wrapText="1"/>
    </xf>
    <xf numFmtId="0" fontId="22" fillId="0" borderId="27" xfId="0" applyFont="1" applyBorder="1" applyAlignment="1">
      <alignment horizontal="center" vertical="center" textRotation="90" wrapText="1"/>
    </xf>
    <xf numFmtId="0" fontId="15" fillId="14" borderId="25" xfId="0" applyFont="1" applyFill="1" applyBorder="1" applyAlignment="1">
      <alignment horizontal="center" vertical="center" wrapText="1"/>
    </xf>
    <xf numFmtId="0" fontId="15" fillId="7" borderId="25" xfId="0" applyFont="1" applyFill="1" applyBorder="1" applyAlignment="1">
      <alignment horizontal="center" vertical="center" wrapText="1"/>
    </xf>
    <xf numFmtId="0" fontId="15" fillId="12" borderId="25" xfId="0" applyFont="1" applyFill="1" applyBorder="1" applyAlignment="1">
      <alignment horizontal="center" vertical="center" wrapText="1"/>
    </xf>
    <xf numFmtId="3" fontId="15" fillId="13" borderId="25" xfId="0" applyNumberFormat="1" applyFont="1" applyFill="1" applyBorder="1" applyAlignment="1">
      <alignment horizontal="center" vertical="center" wrapText="1"/>
    </xf>
    <xf numFmtId="3" fontId="15" fillId="6" borderId="25" xfId="0" applyNumberFormat="1" applyFont="1" applyFill="1" applyBorder="1" applyAlignment="1">
      <alignment horizontal="center" vertical="center" wrapText="1"/>
    </xf>
    <xf numFmtId="3" fontId="15" fillId="5" borderId="25" xfId="0" applyNumberFormat="1" applyFont="1" applyFill="1" applyBorder="1" applyAlignment="1">
      <alignment horizontal="center" vertical="center" wrapText="1"/>
    </xf>
    <xf numFmtId="0" fontId="15" fillId="14" borderId="26" xfId="0" applyFont="1" applyFill="1" applyBorder="1" applyAlignment="1">
      <alignment horizontal="center" vertical="center" wrapText="1"/>
    </xf>
    <xf numFmtId="165" fontId="15" fillId="14" borderId="28" xfId="0" applyNumberFormat="1" applyFont="1" applyFill="1" applyBorder="1" applyAlignment="1">
      <alignment horizontal="center" vertical="center" wrapText="1"/>
    </xf>
    <xf numFmtId="165" fontId="15" fillId="7" borderId="28" xfId="0" applyNumberFormat="1" applyFont="1" applyFill="1" applyBorder="1" applyAlignment="1">
      <alignment horizontal="center" vertical="center" wrapText="1"/>
    </xf>
    <xf numFmtId="165" fontId="15" fillId="12" borderId="28" xfId="0" applyNumberFormat="1" applyFont="1" applyFill="1" applyBorder="1" applyAlignment="1">
      <alignment horizontal="center" vertical="center" wrapText="1"/>
    </xf>
    <xf numFmtId="165" fontId="15" fillId="13" borderId="28" xfId="0" applyNumberFormat="1" applyFont="1" applyFill="1" applyBorder="1" applyAlignment="1">
      <alignment horizontal="center" vertical="center" wrapText="1"/>
    </xf>
    <xf numFmtId="165" fontId="15" fillId="6" borderId="28" xfId="0" applyNumberFormat="1" applyFont="1" applyFill="1" applyBorder="1" applyAlignment="1">
      <alignment horizontal="center" vertical="center" wrapText="1"/>
    </xf>
    <xf numFmtId="165" fontId="15" fillId="5" borderId="28" xfId="0" applyNumberFormat="1" applyFont="1" applyFill="1" applyBorder="1" applyAlignment="1">
      <alignment horizontal="center" vertical="center" wrapText="1"/>
    </xf>
    <xf numFmtId="1" fontId="15" fillId="14" borderId="29" xfId="0" applyNumberFormat="1" applyFont="1" applyFill="1" applyBorder="1" applyAlignment="1">
      <alignment horizontal="center" vertical="center" wrapText="1"/>
    </xf>
    <xf numFmtId="0" fontId="13" fillId="20" borderId="13" xfId="0" applyFont="1" applyFill="1" applyBorder="1" applyAlignment="1">
      <alignment horizontal="center" vertical="center" wrapText="1"/>
    </xf>
    <xf numFmtId="0" fontId="13" fillId="20" borderId="3" xfId="0" applyFont="1" applyFill="1" applyBorder="1" applyAlignment="1">
      <alignment horizontal="center" vertical="center" wrapText="1"/>
    </xf>
    <xf numFmtId="0" fontId="13" fillId="20" borderId="11" xfId="0" applyFont="1" applyFill="1" applyBorder="1" applyAlignment="1">
      <alignment horizontal="center" vertical="center" wrapText="1"/>
    </xf>
    <xf numFmtId="0" fontId="13" fillId="20" borderId="8" xfId="0" applyFont="1" applyFill="1" applyBorder="1" applyAlignment="1">
      <alignment horizontal="center" vertical="center" wrapText="1"/>
    </xf>
    <xf numFmtId="0" fontId="25" fillId="3" borderId="0" xfId="0" applyFont="1" applyFill="1" applyAlignment="1">
      <alignment horizontal="left" vertical="center" wrapText="1"/>
    </xf>
    <xf numFmtId="0" fontId="25" fillId="0" borderId="0" xfId="0" applyFont="1" applyAlignment="1">
      <alignment horizontal="left" vertical="center" wrapText="1"/>
    </xf>
    <xf numFmtId="0" fontId="26" fillId="3" borderId="0" xfId="0" applyFont="1" applyFill="1" applyAlignment="1">
      <alignment horizontal="center" vertical="center" wrapText="1"/>
    </xf>
    <xf numFmtId="0" fontId="25" fillId="0" borderId="0" xfId="0" applyFont="1" applyAlignment="1">
      <alignment horizontal="justify" vertical="center" wrapText="1"/>
    </xf>
    <xf numFmtId="0" fontId="25" fillId="0" borderId="0" xfId="0" applyFont="1" applyAlignment="1">
      <alignment horizontal="center" vertical="center" wrapText="1"/>
    </xf>
    <xf numFmtId="9" fontId="25" fillId="0" borderId="1" xfId="0" applyNumberFormat="1" applyFont="1" applyBorder="1" applyAlignment="1">
      <alignment horizontal="center" vertical="center" wrapText="1"/>
    </xf>
    <xf numFmtId="10" fontId="25" fillId="0" borderId="1" xfId="0" applyNumberFormat="1" applyFont="1" applyBorder="1" applyAlignment="1">
      <alignment horizontal="center" vertical="center" wrapText="1"/>
    </xf>
    <xf numFmtId="0" fontId="25" fillId="0" borderId="1" xfId="2" applyNumberFormat="1" applyFont="1" applyBorder="1" applyAlignment="1">
      <alignment horizontal="right" vertical="center" wrapText="1"/>
    </xf>
    <xf numFmtId="0" fontId="25" fillId="0" borderId="1" xfId="0" applyFont="1" applyBorder="1" applyAlignment="1">
      <alignment horizontal="center" vertical="center" wrapText="1"/>
    </xf>
    <xf numFmtId="0" fontId="25" fillId="0" borderId="1" xfId="0" applyFont="1" applyBorder="1" applyAlignment="1">
      <alignment horizontal="right" vertical="center" wrapText="1"/>
    </xf>
    <xf numFmtId="2" fontId="25" fillId="0" borderId="1" xfId="2" applyNumberFormat="1" applyFont="1" applyBorder="1" applyAlignment="1">
      <alignment horizontal="right" vertical="center" wrapText="1"/>
    </xf>
    <xf numFmtId="2" fontId="25" fillId="3" borderId="1" xfId="0" applyNumberFormat="1" applyFont="1" applyFill="1" applyBorder="1" applyAlignment="1">
      <alignment horizontal="center" vertical="center" wrapText="1"/>
    </xf>
    <xf numFmtId="164" fontId="25" fillId="0" borderId="1" xfId="0" applyNumberFormat="1" applyFont="1" applyBorder="1" applyAlignment="1">
      <alignment horizontal="center" vertical="center" wrapText="1"/>
    </xf>
    <xf numFmtId="0" fontId="25" fillId="3" borderId="1" xfId="0" applyFont="1" applyFill="1" applyBorder="1" applyAlignment="1">
      <alignment horizontal="center" vertical="center" wrapText="1"/>
    </xf>
    <xf numFmtId="0" fontId="27" fillId="0" borderId="1" xfId="0" applyFont="1" applyBorder="1" applyAlignment="1">
      <alignment horizontal="center" vertical="center" wrapText="1"/>
    </xf>
    <xf numFmtId="2" fontId="25" fillId="6" borderId="1" xfId="0" applyNumberFormat="1" applyFont="1" applyFill="1" applyBorder="1" applyAlignment="1">
      <alignment horizontal="right" vertical="center" wrapText="1"/>
    </xf>
    <xf numFmtId="10" fontId="25" fillId="0" borderId="1" xfId="0" applyNumberFormat="1" applyFont="1" applyBorder="1" applyAlignment="1">
      <alignment horizontal="right" vertical="center" wrapText="1"/>
    </xf>
    <xf numFmtId="9" fontId="25" fillId="0" borderId="1" xfId="0" applyNumberFormat="1" applyFont="1" applyBorder="1" applyAlignment="1">
      <alignment horizontal="right" vertical="center" wrapText="1"/>
    </xf>
    <xf numFmtId="0" fontId="25" fillId="0" borderId="1" xfId="0" applyFont="1" applyBorder="1" applyAlignment="1">
      <alignment vertical="center" wrapText="1"/>
    </xf>
    <xf numFmtId="0" fontId="25" fillId="0" borderId="1" xfId="2" applyNumberFormat="1" applyFont="1" applyBorder="1" applyAlignment="1">
      <alignment vertical="center" wrapText="1"/>
    </xf>
    <xf numFmtId="0" fontId="25" fillId="5" borderId="1" xfId="2" applyNumberFormat="1" applyFont="1" applyFill="1" applyBorder="1" applyAlignment="1">
      <alignment vertical="center" wrapText="1"/>
    </xf>
    <xf numFmtId="9" fontId="25" fillId="0" borderId="1" xfId="0" applyNumberFormat="1" applyFont="1" applyBorder="1" applyAlignment="1">
      <alignment vertical="center" wrapText="1"/>
    </xf>
    <xf numFmtId="0" fontId="25" fillId="6" borderId="1" xfId="2" applyNumberFormat="1" applyFont="1" applyFill="1" applyBorder="1" applyAlignment="1">
      <alignment vertical="center" wrapText="1"/>
    </xf>
    <xf numFmtId="44" fontId="25" fillId="0" borderId="0" xfId="1" applyFont="1" applyAlignment="1">
      <alignment horizontal="center" vertical="center" wrapText="1"/>
    </xf>
    <xf numFmtId="9" fontId="25" fillId="0" borderId="1" xfId="2" applyFont="1" applyBorder="1" applyAlignment="1">
      <alignment horizontal="center" vertical="center" wrapText="1"/>
    </xf>
    <xf numFmtId="10" fontId="25" fillId="0" borderId="1" xfId="2" applyNumberFormat="1" applyFont="1" applyBorder="1" applyAlignment="1">
      <alignment horizontal="center" vertical="center" wrapText="1"/>
    </xf>
    <xf numFmtId="2" fontId="25" fillId="0" borderId="1" xfId="2" applyNumberFormat="1" applyFont="1" applyBorder="1" applyAlignment="1">
      <alignment horizontal="center" vertical="center" wrapText="1"/>
    </xf>
    <xf numFmtId="0" fontId="25" fillId="7" borderId="1" xfId="2" applyNumberFormat="1" applyFont="1" applyFill="1" applyBorder="1" applyAlignment="1">
      <alignment horizontal="center" vertical="center" wrapText="1"/>
    </xf>
    <xf numFmtId="0" fontId="25" fillId="0" borderId="1" xfId="2" applyNumberFormat="1" applyFont="1" applyBorder="1" applyAlignment="1">
      <alignment horizontal="center" vertical="center" wrapText="1"/>
    </xf>
    <xf numFmtId="2" fontId="25" fillId="8" borderId="1" xfId="2" applyNumberFormat="1" applyFont="1" applyFill="1" applyBorder="1" applyAlignment="1">
      <alignment horizontal="center" vertical="center" wrapText="1"/>
    </xf>
    <xf numFmtId="2" fontId="25" fillId="5" borderId="1" xfId="2" applyNumberFormat="1" applyFont="1" applyFill="1" applyBorder="1" applyAlignment="1">
      <alignment horizontal="center" vertical="center" wrapText="1"/>
    </xf>
    <xf numFmtId="2" fontId="25" fillId="7" borderId="1" xfId="2" applyNumberFormat="1" applyFont="1" applyFill="1" applyBorder="1" applyAlignment="1">
      <alignment horizontal="center" vertical="center" wrapText="1"/>
    </xf>
    <xf numFmtId="0" fontId="25" fillId="14" borderId="1" xfId="2" applyNumberFormat="1" applyFont="1" applyFill="1" applyBorder="1" applyAlignment="1">
      <alignment horizontal="center" vertical="center" wrapText="1"/>
    </xf>
    <xf numFmtId="10" fontId="25" fillId="3" borderId="5" xfId="0" applyNumberFormat="1" applyFont="1" applyFill="1" applyBorder="1" applyAlignment="1">
      <alignment horizontal="center" vertical="center" wrapText="1"/>
    </xf>
    <xf numFmtId="165" fontId="25" fillId="0" borderId="1" xfId="2" applyNumberFormat="1" applyFont="1" applyBorder="1" applyAlignment="1">
      <alignment horizontal="center" vertical="center" wrapText="1"/>
    </xf>
    <xf numFmtId="9" fontId="25" fillId="3" borderId="1" xfId="0" applyNumberFormat="1" applyFont="1" applyFill="1" applyBorder="1" applyAlignment="1">
      <alignment horizontal="center" vertical="center" wrapText="1"/>
    </xf>
    <xf numFmtId="10" fontId="25" fillId="3" borderId="1" xfId="0" applyNumberFormat="1" applyFont="1" applyFill="1" applyBorder="1" applyAlignment="1">
      <alignment horizontal="center" vertical="center" wrapText="1"/>
    </xf>
    <xf numFmtId="0" fontId="25" fillId="7" borderId="5" xfId="2" applyNumberFormat="1" applyFont="1" applyFill="1" applyBorder="1" applyAlignment="1">
      <alignment horizontal="center" vertical="center" wrapText="1"/>
    </xf>
    <xf numFmtId="9" fontId="25" fillId="3" borderId="1" xfId="2" applyFont="1" applyFill="1" applyBorder="1" applyAlignment="1">
      <alignment horizontal="center" vertical="center" wrapText="1"/>
    </xf>
    <xf numFmtId="10" fontId="25" fillId="3" borderId="1" xfId="2" applyNumberFormat="1" applyFont="1" applyFill="1" applyBorder="1" applyAlignment="1">
      <alignment horizontal="center" vertical="center" wrapText="1"/>
    </xf>
    <xf numFmtId="0" fontId="25" fillId="0" borderId="0" xfId="2" applyNumberFormat="1" applyFont="1" applyAlignment="1">
      <alignment horizontal="center" vertical="center" wrapText="1"/>
    </xf>
    <xf numFmtId="0" fontId="25" fillId="3" borderId="7" xfId="0" applyFont="1" applyFill="1" applyBorder="1" applyAlignment="1">
      <alignment horizontal="center" vertical="center" wrapText="1"/>
    </xf>
    <xf numFmtId="0" fontId="28" fillId="4" borderId="3" xfId="0" applyFont="1" applyFill="1" applyBorder="1" applyAlignment="1">
      <alignment horizontal="center" vertical="center" wrapText="1"/>
    </xf>
    <xf numFmtId="0" fontId="13" fillId="20" borderId="1" xfId="0" applyFont="1" applyFill="1" applyBorder="1" applyAlignment="1">
      <alignment horizontal="center" vertical="center" wrapText="1"/>
    </xf>
    <xf numFmtId="0" fontId="23" fillId="4" borderId="3" xfId="0" applyFont="1" applyFill="1" applyBorder="1" applyAlignment="1">
      <alignment horizontal="center" vertical="center" wrapText="1"/>
    </xf>
    <xf numFmtId="166" fontId="25" fillId="0" borderId="1" xfId="1" applyNumberFormat="1" applyFont="1" applyBorder="1" applyAlignment="1">
      <alignment horizontal="right" vertical="center" wrapText="1"/>
    </xf>
    <xf numFmtId="166" fontId="25" fillId="0" borderId="1" xfId="0" applyNumberFormat="1" applyFont="1" applyBorder="1" applyAlignment="1">
      <alignment horizontal="right" vertical="center" wrapText="1"/>
    </xf>
    <xf numFmtId="166" fontId="25" fillId="0" borderId="0" xfId="0" applyNumberFormat="1" applyFont="1" applyAlignment="1">
      <alignment horizontal="right" vertical="center" wrapText="1"/>
    </xf>
    <xf numFmtId="166" fontId="13" fillId="20" borderId="3" xfId="0" applyNumberFormat="1" applyFont="1" applyFill="1" applyBorder="1" applyAlignment="1">
      <alignment horizontal="right" vertical="center" wrapText="1"/>
    </xf>
    <xf numFmtId="166" fontId="25" fillId="3" borderId="1" xfId="1" applyNumberFormat="1" applyFont="1" applyFill="1" applyBorder="1" applyAlignment="1">
      <alignment horizontal="right" vertical="center" wrapText="1"/>
    </xf>
    <xf numFmtId="166" fontId="25" fillId="0" borderId="1" xfId="1" applyNumberFormat="1" applyFont="1" applyFill="1" applyBorder="1" applyAlignment="1">
      <alignment horizontal="right" vertical="center" wrapText="1"/>
    </xf>
    <xf numFmtId="166" fontId="25" fillId="0" borderId="0" xfId="1" applyNumberFormat="1" applyFont="1" applyAlignment="1">
      <alignment horizontal="right" vertical="center" wrapText="1"/>
    </xf>
    <xf numFmtId="166" fontId="13" fillId="20" borderId="3" xfId="1" applyNumberFormat="1" applyFont="1" applyFill="1" applyBorder="1" applyAlignment="1">
      <alignment horizontal="right" vertical="center" wrapText="1"/>
    </xf>
    <xf numFmtId="166" fontId="25" fillId="0" borderId="1" xfId="1" applyNumberFormat="1" applyFont="1" applyBorder="1" applyAlignment="1">
      <alignment horizontal="right" vertical="center"/>
    </xf>
    <xf numFmtId="166" fontId="13" fillId="20" borderId="1" xfId="0" applyNumberFormat="1" applyFont="1" applyFill="1" applyBorder="1" applyAlignment="1">
      <alignment horizontal="right" vertical="center" wrapText="1"/>
    </xf>
    <xf numFmtId="166" fontId="25" fillId="3" borderId="5" xfId="0" applyNumberFormat="1" applyFont="1" applyFill="1" applyBorder="1" applyAlignment="1">
      <alignment horizontal="right" vertical="center" wrapText="1"/>
    </xf>
    <xf numFmtId="166" fontId="25" fillId="3" borderId="1" xfId="0" applyNumberFormat="1" applyFont="1" applyFill="1" applyBorder="1" applyAlignment="1">
      <alignment horizontal="right" vertical="center" wrapText="1"/>
    </xf>
    <xf numFmtId="164" fontId="25" fillId="3" borderId="1" xfId="0" applyNumberFormat="1" applyFont="1" applyFill="1" applyBorder="1" applyAlignment="1">
      <alignment horizontal="center" vertical="center" wrapText="1"/>
    </xf>
    <xf numFmtId="2" fontId="25" fillId="0" borderId="1" xfId="0" applyNumberFormat="1" applyFont="1" applyBorder="1" applyAlignment="1">
      <alignment horizontal="center" vertical="center" wrapText="1"/>
    </xf>
    <xf numFmtId="1" fontId="25" fillId="0" borderId="1" xfId="2" applyNumberFormat="1" applyFont="1" applyBorder="1" applyAlignment="1">
      <alignment horizontal="center" vertical="center" wrapText="1"/>
    </xf>
    <xf numFmtId="165" fontId="25" fillId="7" borderId="5" xfId="2" applyNumberFormat="1" applyFont="1" applyFill="1" applyBorder="1" applyAlignment="1">
      <alignment horizontal="center" vertical="center" wrapText="1"/>
    </xf>
    <xf numFmtId="0" fontId="29" fillId="0" borderId="25" xfId="0" applyFont="1" applyBorder="1" applyAlignment="1">
      <alignment horizontal="center" vertical="center" wrapText="1"/>
    </xf>
    <xf numFmtId="0" fontId="29" fillId="14" borderId="25" xfId="0" applyFont="1" applyFill="1" applyBorder="1" applyAlignment="1">
      <alignment horizontal="center" vertical="center" wrapText="1"/>
    </xf>
    <xf numFmtId="0" fontId="1" fillId="7" borderId="25" xfId="0" applyFont="1" applyFill="1" applyBorder="1" applyAlignment="1">
      <alignment horizontal="center" vertical="center" wrapText="1"/>
    </xf>
    <xf numFmtId="0" fontId="1" fillId="12" borderId="25" xfId="0" applyFont="1" applyFill="1" applyBorder="1" applyAlignment="1">
      <alignment horizontal="center" vertical="center" wrapText="1"/>
    </xf>
    <xf numFmtId="3" fontId="1" fillId="13" borderId="25" xfId="0" applyNumberFormat="1" applyFont="1" applyFill="1" applyBorder="1" applyAlignment="1">
      <alignment horizontal="center" vertical="center" wrapText="1"/>
    </xf>
    <xf numFmtId="0" fontId="1" fillId="6" borderId="25" xfId="2" applyNumberFormat="1" applyFont="1" applyFill="1" applyBorder="1" applyAlignment="1">
      <alignment horizontal="center" vertical="center" wrapText="1"/>
    </xf>
    <xf numFmtId="3" fontId="1" fillId="5" borderId="25" xfId="0" applyNumberFormat="1" applyFont="1" applyFill="1" applyBorder="1" applyAlignment="1">
      <alignment horizontal="center" vertical="center" wrapText="1"/>
    </xf>
    <xf numFmtId="0" fontId="1" fillId="14" borderId="26" xfId="2" applyNumberFormat="1" applyFont="1" applyFill="1" applyBorder="1" applyAlignment="1">
      <alignment horizontal="center" vertical="center" wrapText="1"/>
    </xf>
    <xf numFmtId="0" fontId="29" fillId="0" borderId="1" xfId="0" applyFont="1" applyBorder="1" applyAlignment="1">
      <alignment horizontal="center" vertical="center" wrapText="1"/>
    </xf>
    <xf numFmtId="0" fontId="29" fillId="14" borderId="1"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1" fillId="12" borderId="1" xfId="0" applyFont="1" applyFill="1" applyBorder="1" applyAlignment="1">
      <alignment horizontal="center" vertical="center" wrapText="1"/>
    </xf>
    <xf numFmtId="3" fontId="1" fillId="13" borderId="1" xfId="0" applyNumberFormat="1" applyFont="1" applyFill="1" applyBorder="1" applyAlignment="1">
      <alignment horizontal="center" vertical="center" wrapText="1"/>
    </xf>
    <xf numFmtId="0" fontId="1" fillId="6" borderId="1" xfId="2" applyNumberFormat="1" applyFont="1" applyFill="1" applyBorder="1" applyAlignment="1">
      <alignment horizontal="center" vertical="center" wrapText="1"/>
    </xf>
    <xf numFmtId="3" fontId="1" fillId="5" borderId="1" xfId="0" applyNumberFormat="1" applyFont="1" applyFill="1" applyBorder="1" applyAlignment="1">
      <alignment horizontal="center" vertical="center" wrapText="1"/>
    </xf>
    <xf numFmtId="0" fontId="1" fillId="14" borderId="23" xfId="2" applyNumberFormat="1" applyFont="1" applyFill="1" applyBorder="1" applyAlignment="1">
      <alignment horizontal="center" vertical="center" wrapText="1"/>
    </xf>
    <xf numFmtId="0" fontId="29" fillId="0" borderId="28" xfId="0" applyFont="1" applyBorder="1" applyAlignment="1">
      <alignment horizontal="center" vertical="center" wrapText="1"/>
    </xf>
    <xf numFmtId="0" fontId="29" fillId="14" borderId="28" xfId="0" applyFont="1" applyFill="1" applyBorder="1" applyAlignment="1">
      <alignment horizontal="center" vertical="center" wrapText="1"/>
    </xf>
    <xf numFmtId="0" fontId="1" fillId="7" borderId="28" xfId="0" applyFont="1" applyFill="1" applyBorder="1" applyAlignment="1">
      <alignment horizontal="center" vertical="center" wrapText="1"/>
    </xf>
    <xf numFmtId="0" fontId="1" fillId="12" borderId="28" xfId="0" applyFont="1" applyFill="1" applyBorder="1" applyAlignment="1">
      <alignment horizontal="center" vertical="center" wrapText="1"/>
    </xf>
    <xf numFmtId="3" fontId="1" fillId="13" borderId="28" xfId="0" applyNumberFormat="1" applyFont="1" applyFill="1" applyBorder="1" applyAlignment="1">
      <alignment horizontal="center" vertical="center" wrapText="1"/>
    </xf>
    <xf numFmtId="0" fontId="1" fillId="6" borderId="28" xfId="2" applyNumberFormat="1" applyFont="1" applyFill="1" applyBorder="1" applyAlignment="1">
      <alignment horizontal="center" vertical="center" wrapText="1"/>
    </xf>
    <xf numFmtId="3" fontId="1" fillId="5" borderId="28" xfId="0" applyNumberFormat="1" applyFont="1" applyFill="1" applyBorder="1" applyAlignment="1">
      <alignment horizontal="center" vertical="center" wrapText="1"/>
    </xf>
    <xf numFmtId="0" fontId="1" fillId="14" borderId="29" xfId="2" applyNumberFormat="1" applyFont="1" applyFill="1" applyBorder="1" applyAlignment="1">
      <alignment horizontal="center" vertical="center" wrapText="1"/>
    </xf>
    <xf numFmtId="0" fontId="23" fillId="0" borderId="21" xfId="0" applyFont="1" applyBorder="1" applyAlignment="1">
      <alignment horizontal="center" vertical="center"/>
    </xf>
    <xf numFmtId="0" fontId="23" fillId="0" borderId="30" xfId="0" applyFont="1" applyBorder="1" applyAlignment="1">
      <alignment horizontal="center" vertical="center"/>
    </xf>
    <xf numFmtId="0" fontId="1" fillId="0" borderId="31" xfId="0" applyFont="1" applyBorder="1" applyAlignment="1">
      <alignment vertical="center"/>
    </xf>
    <xf numFmtId="0" fontId="24" fillId="5" borderId="32" xfId="0" applyFont="1" applyFill="1" applyBorder="1" applyAlignment="1">
      <alignment horizontal="center" vertical="center"/>
    </xf>
    <xf numFmtId="0" fontId="24" fillId="6" borderId="32" xfId="0" applyFont="1" applyFill="1" applyBorder="1" applyAlignment="1">
      <alignment horizontal="center" vertical="center"/>
    </xf>
    <xf numFmtId="0" fontId="24" fillId="13" borderId="32" xfId="0" applyFont="1" applyFill="1" applyBorder="1" applyAlignment="1">
      <alignment horizontal="center" vertical="center"/>
    </xf>
    <xf numFmtId="0" fontId="24" fillId="19" borderId="32" xfId="0" applyFont="1" applyFill="1" applyBorder="1" applyAlignment="1">
      <alignment horizontal="center" vertical="center"/>
    </xf>
    <xf numFmtId="0" fontId="24" fillId="7" borderId="32" xfId="0" applyFont="1" applyFill="1" applyBorder="1" applyAlignment="1">
      <alignment horizontal="center" vertical="center"/>
    </xf>
    <xf numFmtId="165" fontId="25" fillId="7" borderId="1" xfId="2" applyNumberFormat="1" applyFont="1" applyFill="1" applyBorder="1" applyAlignment="1">
      <alignment horizontal="center" vertical="center" wrapText="1"/>
    </xf>
    <xf numFmtId="1" fontId="25" fillId="7" borderId="1" xfId="2" applyNumberFormat="1" applyFont="1" applyFill="1" applyBorder="1" applyAlignment="1">
      <alignment horizontal="center" vertical="center" wrapText="1"/>
    </xf>
    <xf numFmtId="0" fontId="1" fillId="0" borderId="0" xfId="0" applyFont="1" applyAlignment="1">
      <alignment horizontal="justify" vertical="center" wrapText="1"/>
    </xf>
    <xf numFmtId="0" fontId="13" fillId="20" borderId="1" xfId="0" applyFont="1" applyFill="1" applyBorder="1" applyAlignment="1">
      <alignment horizontal="justify" vertical="center" wrapText="1"/>
    </xf>
    <xf numFmtId="0" fontId="1" fillId="3" borderId="5" xfId="0" applyFont="1" applyFill="1" applyBorder="1" applyAlignment="1">
      <alignment horizontal="justify" vertical="center" wrapText="1"/>
    </xf>
    <xf numFmtId="0" fontId="23" fillId="3" borderId="1" xfId="0" applyFont="1" applyFill="1" applyBorder="1" applyAlignment="1">
      <alignment horizontal="justify" vertical="center" wrapText="1"/>
    </xf>
    <xf numFmtId="0" fontId="1" fillId="3" borderId="3" xfId="0" applyFont="1" applyFill="1" applyBorder="1" applyAlignment="1">
      <alignment horizontal="justify" vertical="center" wrapText="1"/>
    </xf>
    <xf numFmtId="0" fontId="13" fillId="9" borderId="3" xfId="0" applyFont="1" applyFill="1" applyBorder="1" applyAlignment="1">
      <alignment horizontal="justify" vertical="center" wrapText="1"/>
    </xf>
    <xf numFmtId="0" fontId="0" fillId="3" borderId="1" xfId="0" applyFill="1" applyBorder="1" applyAlignment="1">
      <alignment horizontal="justify" vertical="center" wrapText="1"/>
    </xf>
    <xf numFmtId="46" fontId="1" fillId="0" borderId="1" xfId="0" applyNumberFormat="1" applyFont="1" applyBorder="1" applyAlignment="1">
      <alignment horizontal="justify" vertical="center" wrapText="1"/>
    </xf>
    <xf numFmtId="0" fontId="13" fillId="9" borderId="1" xfId="2" applyNumberFormat="1" applyFont="1" applyFill="1" applyBorder="1" applyAlignment="1">
      <alignment horizontal="center" vertical="center" wrapText="1"/>
    </xf>
    <xf numFmtId="0" fontId="13" fillId="9" borderId="3" xfId="2" applyNumberFormat="1" applyFont="1" applyFill="1" applyBorder="1" applyAlignment="1">
      <alignment horizontal="center" vertical="center" wrapText="1"/>
    </xf>
    <xf numFmtId="0" fontId="28" fillId="4" borderId="3" xfId="0" applyFont="1" applyFill="1" applyBorder="1" applyAlignment="1">
      <alignment horizontal="center" vertical="center" wrapText="1"/>
    </xf>
    <xf numFmtId="0" fontId="28" fillId="4" borderId="4" xfId="0" applyFont="1" applyFill="1" applyBorder="1" applyAlignment="1">
      <alignment horizontal="center" vertical="center" wrapText="1"/>
    </xf>
    <xf numFmtId="0" fontId="13" fillId="20" borderId="5" xfId="0" applyFont="1" applyFill="1" applyBorder="1" applyAlignment="1">
      <alignment horizontal="center" vertical="center" wrapText="1"/>
    </xf>
    <xf numFmtId="0" fontId="13" fillId="20" borderId="6" xfId="0" applyFont="1" applyFill="1" applyBorder="1" applyAlignment="1">
      <alignment horizontal="center" vertical="center" wrapText="1"/>
    </xf>
    <xf numFmtId="0" fontId="13" fillId="9" borderId="12" xfId="0" applyFont="1" applyFill="1" applyBorder="1" applyAlignment="1">
      <alignment horizontal="center" vertical="center" wrapText="1"/>
    </xf>
    <xf numFmtId="0" fontId="13" fillId="9" borderId="15" xfId="0" applyFont="1" applyFill="1" applyBorder="1" applyAlignment="1">
      <alignment horizontal="center" vertical="center" wrapText="1"/>
    </xf>
    <xf numFmtId="0" fontId="13" fillId="20" borderId="1" xfId="0" applyFont="1" applyFill="1" applyBorder="1" applyAlignment="1">
      <alignment horizontal="center" vertical="center" wrapText="1"/>
    </xf>
    <xf numFmtId="0" fontId="13" fillId="4" borderId="5" xfId="0" applyFont="1" applyFill="1" applyBorder="1" applyAlignment="1">
      <alignment horizontal="center" vertical="center"/>
    </xf>
    <xf numFmtId="0" fontId="13" fillId="4" borderId="6" xfId="0" applyFont="1" applyFill="1" applyBorder="1" applyAlignment="1">
      <alignment horizontal="center" vertical="center"/>
    </xf>
    <xf numFmtId="0" fontId="13" fillId="4" borderId="7" xfId="0" applyFont="1" applyFill="1" applyBorder="1" applyAlignment="1">
      <alignment horizontal="center" vertical="center"/>
    </xf>
    <xf numFmtId="0" fontId="13" fillId="20" borderId="9" xfId="0" applyFont="1" applyFill="1" applyBorder="1" applyAlignment="1">
      <alignment horizontal="center" vertical="center" wrapText="1"/>
    </xf>
    <xf numFmtId="0" fontId="13" fillId="20" borderId="10" xfId="0" applyFont="1" applyFill="1" applyBorder="1" applyAlignment="1">
      <alignment horizontal="center" vertical="center" wrapText="1"/>
    </xf>
    <xf numFmtId="0" fontId="1" fillId="18" borderId="1" xfId="0" applyFont="1" applyFill="1" applyBorder="1" applyAlignment="1">
      <alignment horizontal="justify" vertical="center" wrapText="1"/>
    </xf>
    <xf numFmtId="0" fontId="1" fillId="0" borderId="1" xfId="0" applyFont="1" applyBorder="1" applyAlignment="1">
      <alignment horizontal="justify" vertical="center" wrapText="1"/>
    </xf>
    <xf numFmtId="0" fontId="1" fillId="16" borderId="1" xfId="0" applyFont="1" applyFill="1" applyBorder="1" applyAlignment="1">
      <alignment horizontal="justify" vertical="center" wrapText="1"/>
    </xf>
    <xf numFmtId="0" fontId="1" fillId="17" borderId="1" xfId="0" applyFont="1" applyFill="1" applyBorder="1" applyAlignment="1">
      <alignment horizontal="justify" vertical="center" wrapText="1"/>
    </xf>
    <xf numFmtId="0" fontId="4" fillId="3" borderId="0" xfId="0" applyFont="1" applyFill="1" applyAlignment="1">
      <alignment horizontal="center" vertical="center" wrapText="1"/>
    </xf>
    <xf numFmtId="0" fontId="3" fillId="0" borderId="2" xfId="0" applyFont="1" applyBorder="1" applyAlignment="1">
      <alignment horizontal="justify" vertical="center" wrapText="1"/>
    </xf>
    <xf numFmtId="0" fontId="3" fillId="0" borderId="0" xfId="0" applyFont="1" applyAlignment="1">
      <alignment horizontal="justify" vertical="center" wrapText="1"/>
    </xf>
    <xf numFmtId="0" fontId="1" fillId="3" borderId="1" xfId="0" applyFont="1" applyFill="1" applyBorder="1" applyAlignment="1">
      <alignment horizontal="justify" vertical="center" wrapText="1"/>
    </xf>
    <xf numFmtId="0" fontId="1" fillId="0" borderId="1" xfId="0" applyFont="1" applyBorder="1" applyAlignment="1">
      <alignment horizontal="center" vertical="center" wrapText="1"/>
    </xf>
    <xf numFmtId="0" fontId="5" fillId="0" borderId="1" xfId="0" applyFont="1" applyBorder="1" applyAlignment="1">
      <alignment horizontal="justify" vertical="center" wrapText="1"/>
    </xf>
    <xf numFmtId="0" fontId="15" fillId="15" borderId="27" xfId="0" applyFont="1" applyFill="1" applyBorder="1" applyAlignment="1">
      <alignment horizontal="center" vertical="center"/>
    </xf>
    <xf numFmtId="0" fontId="15" fillId="15" borderId="28" xfId="0" applyFont="1" applyFill="1" applyBorder="1" applyAlignment="1">
      <alignment horizontal="center" vertical="center"/>
    </xf>
    <xf numFmtId="0" fontId="15" fillId="0" borderId="16" xfId="0" applyFont="1" applyBorder="1" applyAlignment="1">
      <alignment horizontal="center" vertical="center" wrapText="1"/>
    </xf>
    <xf numFmtId="0" fontId="16" fillId="0" borderId="17" xfId="0" applyFont="1" applyBorder="1" applyAlignment="1">
      <alignment horizontal="center" vertical="center"/>
    </xf>
    <xf numFmtId="0" fontId="16" fillId="0" borderId="18" xfId="0" applyFont="1" applyBorder="1" applyAlignment="1">
      <alignment horizontal="center" vertical="center"/>
    </xf>
    <xf numFmtId="0" fontId="17" fillId="10" borderId="19" xfId="0" applyFont="1" applyFill="1" applyBorder="1" applyAlignment="1">
      <alignment horizontal="center" vertical="center" wrapText="1"/>
    </xf>
    <xf numFmtId="0" fontId="17" fillId="10" borderId="20" xfId="0" applyFont="1" applyFill="1" applyBorder="1" applyAlignment="1">
      <alignment horizontal="center" vertical="center" wrapText="1"/>
    </xf>
    <xf numFmtId="0" fontId="15" fillId="15" borderId="24" xfId="0" applyFont="1" applyFill="1" applyBorder="1" applyAlignment="1">
      <alignment horizontal="center" vertical="center"/>
    </xf>
    <xf numFmtId="0" fontId="15" fillId="15" borderId="25" xfId="0" applyFont="1" applyFill="1" applyBorder="1" applyAlignment="1">
      <alignment horizontal="center" vertical="center"/>
    </xf>
    <xf numFmtId="0" fontId="18" fillId="11" borderId="16" xfId="0" applyFont="1" applyFill="1" applyBorder="1" applyAlignment="1">
      <alignment horizontal="center" vertical="center" wrapText="1"/>
    </xf>
    <xf numFmtId="0" fontId="18" fillId="11" borderId="17" xfId="0" applyFont="1" applyFill="1" applyBorder="1" applyAlignment="1">
      <alignment horizontal="center" vertical="center" wrapText="1"/>
    </xf>
    <xf numFmtId="0" fontId="18" fillId="11" borderId="18" xfId="0" applyFont="1" applyFill="1" applyBorder="1" applyAlignment="1">
      <alignment horizontal="center" vertical="center" wrapText="1"/>
    </xf>
  </cellXfs>
  <cellStyles count="3">
    <cellStyle name="Moneda" xfId="1" builtinId="4"/>
    <cellStyle name="Normal" xfId="0" builtinId="0"/>
    <cellStyle name="Porcentaje" xfId="2" builtinId="5"/>
  </cellStyles>
  <dxfs count="75">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FFC000"/>
        </patternFill>
      </fill>
    </dxf>
    <dxf>
      <fill>
        <patternFill>
          <bgColor rgb="FF92D05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C000"/>
        </patternFill>
      </fill>
    </dxf>
    <dxf>
      <fill>
        <patternFill>
          <bgColor rgb="FFFFFF00"/>
        </patternFill>
      </fill>
    </dxf>
    <dxf>
      <fill>
        <patternFill>
          <bgColor rgb="FFFF0000"/>
        </patternFill>
      </fill>
    </dxf>
    <dxf>
      <fill>
        <patternFill>
          <bgColor rgb="FF92D050"/>
        </patternFill>
      </fill>
    </dxf>
    <dxf>
      <fill>
        <patternFill>
          <bgColor rgb="FF00B050"/>
        </patternFill>
      </fill>
    </dxf>
  </dxfs>
  <tableStyles count="0" defaultTableStyle="TableStyleMedium2" defaultPivotStyle="PivotStyleMedium9"/>
  <colors>
    <mruColors>
      <color rgb="FFE4A4FE"/>
      <color rgb="FFFF0066"/>
      <color rgb="FFDE5CD5"/>
      <color rgb="FF7CEC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Arial Narrow" panose="020B0606020202030204" pitchFamily="34" charset="0"/>
                <a:ea typeface="+mn-ea"/>
                <a:cs typeface="+mn-cs"/>
              </a:defRPr>
            </a:pPr>
            <a:r>
              <a:rPr lang="en-US" b="1">
                <a:solidFill>
                  <a:schemeClr val="tx1"/>
                </a:solidFill>
              </a:rPr>
              <a:t>PANORAMA GENERAL VIGENCIA 2023</a:t>
            </a:r>
          </a:p>
        </c:rich>
      </c:tx>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0432146321295598"/>
          <c:y val="0.20710703686255696"/>
          <c:w val="0.82899643677402013"/>
          <c:h val="0.71415877614165868"/>
        </c:manualLayout>
      </c:layout>
      <c:pie3DChart>
        <c:varyColors val="1"/>
        <c:ser>
          <c:idx val="0"/>
          <c:order val="0"/>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1-F586-46F4-B283-DD86ADC7FD5C}"/>
              </c:ext>
            </c:extLst>
          </c:dPt>
          <c:dPt>
            <c:idx val="1"/>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3-F586-46F4-B283-DD86ADC7FD5C}"/>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5-F586-46F4-B283-DD86ADC7FD5C}"/>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7-F586-46F4-B283-DD86ADC7FD5C}"/>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9-F586-46F4-B283-DD86ADC7FD5C}"/>
              </c:ext>
            </c:extLst>
          </c:dPt>
          <c:dLbls>
            <c:dLbl>
              <c:idx val="0"/>
              <c:layout>
                <c:manualLayout>
                  <c:x val="-0.19932570216923587"/>
                  <c:y val="0.13335669593767457"/>
                </c:manualLayout>
              </c:layout>
              <c:spPr>
                <a:noFill/>
                <a:ln>
                  <a:noFill/>
                </a:ln>
                <a:effectLst/>
              </c:spPr>
              <c:txPr>
                <a:bodyPr rot="0" spcFirstLastPara="1" vertOverflow="ellipsis" vert="horz" wrap="square" lIns="38100" tIns="19050" rIns="38100" bIns="19050" anchor="ctr" anchorCtr="1">
                  <a:noAutofit/>
                </a:bodyPr>
                <a:lstStyle/>
                <a:p>
                  <a:pPr>
                    <a:defRPr sz="1200" b="1" i="0" u="none" strike="noStrike" kern="1200" baseline="0">
                      <a:solidFill>
                        <a:schemeClr val="tx1"/>
                      </a:solidFill>
                      <a:latin typeface="Arial Narrow" panose="020B0606020202030204" pitchFamily="34" charset="0"/>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15:layout>
                    <c:manualLayout>
                      <c:w val="0.20025982543353799"/>
                      <c:h val="0.17814757569198297"/>
                    </c:manualLayout>
                  </c15:layout>
                </c:ext>
                <c:ext xmlns:c16="http://schemas.microsoft.com/office/drawing/2014/chart" uri="{C3380CC4-5D6E-409C-BE32-E72D297353CC}">
                  <c16:uniqueId val="{00000001-F586-46F4-B283-DD86ADC7FD5C}"/>
                </c:ext>
              </c:extLst>
            </c:dLbl>
            <c:dLbl>
              <c:idx val="1"/>
              <c:layout>
                <c:manualLayout>
                  <c:x val="-0.12508008243777946"/>
                  <c:y val="-0.15535593710952214"/>
                </c:manualLayout>
              </c:layout>
              <c:spPr>
                <a:noFill/>
                <a:ln>
                  <a:noFill/>
                </a:ln>
                <a:effectLst/>
              </c:spPr>
              <c:txPr>
                <a:bodyPr rot="0" spcFirstLastPara="1" vertOverflow="ellipsis" vert="horz" wrap="square" lIns="38100" tIns="19050" rIns="38100" bIns="19050" anchor="ctr" anchorCtr="1">
                  <a:noAutofit/>
                </a:bodyPr>
                <a:lstStyle/>
                <a:p>
                  <a:pPr>
                    <a:defRPr sz="1200" b="1" i="0" u="none" strike="noStrike" kern="1200" baseline="0">
                      <a:solidFill>
                        <a:schemeClr val="tx1"/>
                      </a:solidFill>
                      <a:latin typeface="Arial Narrow" panose="020B0606020202030204" pitchFamily="34" charset="0"/>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15:layout>
                    <c:manualLayout>
                      <c:w val="0.21280340358465089"/>
                      <c:h val="0.12237749240902535"/>
                    </c:manualLayout>
                  </c15:layout>
                </c:ext>
                <c:ext xmlns:c16="http://schemas.microsoft.com/office/drawing/2014/chart" uri="{C3380CC4-5D6E-409C-BE32-E72D297353CC}">
                  <c16:uniqueId val="{00000003-F586-46F4-B283-DD86ADC7FD5C}"/>
                </c:ext>
              </c:extLst>
            </c:dLbl>
            <c:dLbl>
              <c:idx val="2"/>
              <c:layout>
                <c:manualLayout>
                  <c:x val="-0.17007476336679"/>
                  <c:y val="-0.23067568572751496"/>
                </c:manualLayout>
              </c:layout>
              <c:spPr>
                <a:noFill/>
                <a:ln>
                  <a:noFill/>
                </a:ln>
                <a:effectLst/>
              </c:spPr>
              <c:txPr>
                <a:bodyPr rot="0" spcFirstLastPara="1" vertOverflow="ellipsis" vert="horz" wrap="square" lIns="38100" tIns="19050" rIns="38100" bIns="19050" anchor="ctr" anchorCtr="1">
                  <a:noAutofit/>
                </a:bodyPr>
                <a:lstStyle/>
                <a:p>
                  <a:pPr>
                    <a:defRPr sz="1200" b="1" i="0" u="none" strike="noStrike" kern="1200" baseline="0">
                      <a:solidFill>
                        <a:schemeClr val="tx1"/>
                      </a:solidFill>
                      <a:latin typeface="Arial Narrow" panose="020B0606020202030204" pitchFamily="34" charset="0"/>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15:layout>
                    <c:manualLayout>
                      <c:w val="0.20154173798110919"/>
                      <c:h val="0.16239989716963973"/>
                    </c:manualLayout>
                  </c15:layout>
                </c:ext>
                <c:ext xmlns:c16="http://schemas.microsoft.com/office/drawing/2014/chart" uri="{C3380CC4-5D6E-409C-BE32-E72D297353CC}">
                  <c16:uniqueId val="{00000005-F586-46F4-B283-DD86ADC7FD5C}"/>
                </c:ext>
              </c:extLst>
            </c:dLbl>
            <c:dLbl>
              <c:idx val="3"/>
              <c:layout>
                <c:manualLayout>
                  <c:x val="3.5548287466602477E-2"/>
                  <c:y val="-0.27516688741492734"/>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F586-46F4-B283-DD86ADC7FD5C}"/>
                </c:ext>
              </c:extLst>
            </c:dLbl>
            <c:dLbl>
              <c:idx val="4"/>
              <c:layout>
                <c:manualLayout>
                  <c:x val="0.2249433325567306"/>
                  <c:y val="6.5544759057333771E-2"/>
                </c:manualLayout>
              </c:layout>
              <c:showLegendKey val="0"/>
              <c:showVal val="0"/>
              <c:showCatName val="1"/>
              <c:showSerName val="0"/>
              <c:showPercent val="1"/>
              <c:showBubbleSize val="0"/>
              <c:extLst>
                <c:ext xmlns:c15="http://schemas.microsoft.com/office/drawing/2012/chart" uri="{CE6537A1-D6FC-4f65-9D91-7224C49458BB}">
                  <c15:layout>
                    <c:manualLayout>
                      <c:w val="0.22884353310937344"/>
                      <c:h val="0.15860395979328445"/>
                    </c:manualLayout>
                  </c15:layout>
                </c:ext>
                <c:ext xmlns:c16="http://schemas.microsoft.com/office/drawing/2014/chart" uri="{C3380CC4-5D6E-409C-BE32-E72D297353CC}">
                  <c16:uniqueId val="{00000009-F586-46F4-B283-DD86ADC7FD5C}"/>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Arial Narrow" panose="020B0606020202030204" pitchFamily="34" charset="0"/>
                    <a:ea typeface="+mn-ea"/>
                    <a:cs typeface="+mn-cs"/>
                  </a:defRPr>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ANALISIS!$E$8:$I$8</c:f>
              <c:numCache>
                <c:formatCode>General</c:formatCode>
                <c:ptCount val="5"/>
                <c:pt idx="0">
                  <c:v>8</c:v>
                </c:pt>
                <c:pt idx="1">
                  <c:v>4</c:v>
                </c:pt>
                <c:pt idx="2" formatCode="#,##0">
                  <c:v>3</c:v>
                </c:pt>
                <c:pt idx="3" formatCode="#,##0">
                  <c:v>5</c:v>
                </c:pt>
                <c:pt idx="4" formatCode="#,##0">
                  <c:v>15</c:v>
                </c:pt>
              </c:numCache>
            </c:numRef>
          </c:val>
          <c:extLst>
            <c:ext xmlns:c16="http://schemas.microsoft.com/office/drawing/2014/chart" uri="{C3380CC4-5D6E-409C-BE32-E72D297353CC}">
              <c16:uniqueId val="{0000000A-F586-46F4-B283-DD86ADC7FD5C}"/>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Arial Narrow" panose="020B0606020202030204" pitchFamily="34" charset="0"/>
                <a:ea typeface="+mn-ea"/>
                <a:cs typeface="Arial" panose="020B0604020202020204" pitchFamily="34" charset="0"/>
              </a:defRPr>
            </a:pPr>
            <a:r>
              <a:rPr lang="en-US" b="1">
                <a:solidFill>
                  <a:schemeClr val="tx1"/>
                </a:solidFill>
              </a:rPr>
              <a:t>RECONOCIMIENTO Y PROTECCIÓN SOCIAL</a:t>
            </a:r>
          </a:p>
        </c:rich>
      </c:tx>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1-D921-49E5-B801-2BA50CA6294A}"/>
              </c:ext>
            </c:extLst>
          </c:dPt>
          <c:dPt>
            <c:idx val="1"/>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3-D921-49E5-B801-2BA50CA6294A}"/>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5-D921-49E5-B801-2BA50CA6294A}"/>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7-D921-49E5-B801-2BA50CA6294A}"/>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9-D921-49E5-B801-2BA50CA6294A}"/>
              </c:ext>
            </c:extLst>
          </c:dPt>
          <c:dLbls>
            <c:dLbl>
              <c:idx val="0"/>
              <c:layout>
                <c:manualLayout>
                  <c:x val="-0.17104434423342632"/>
                  <c:y val="7.853869573289083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921-49E5-B801-2BA50CA6294A}"/>
                </c:ext>
              </c:extLst>
            </c:dLbl>
            <c:dLbl>
              <c:idx val="1"/>
              <c:layout>
                <c:manualLayout>
                  <c:x val="3.7712582866572607E-2"/>
                  <c:y val="-9.7978955572428084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D921-49E5-B801-2BA50CA6294A}"/>
                </c:ext>
              </c:extLst>
            </c:dLbl>
            <c:dLbl>
              <c:idx val="2"/>
              <c:layout>
                <c:manualLayout>
                  <c:x val="-0.14086325203443736"/>
                  <c:y val="-0.20747245584802768"/>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D921-49E5-B801-2BA50CA6294A}"/>
                </c:ext>
              </c:extLst>
            </c:dLbl>
            <c:dLbl>
              <c:idx val="3"/>
              <c:layout>
                <c:manualLayout>
                  <c:x val="-1.0544352619092728E-2"/>
                  <c:y val="-0.29262266767748585"/>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D921-49E5-B801-2BA50CA6294A}"/>
                </c:ext>
              </c:extLst>
            </c:dLbl>
            <c:dLbl>
              <c:idx val="4"/>
              <c:layout>
                <c:manualLayout>
                  <c:x val="0.21030238048308411"/>
                  <c:y val="0.11767814682129364"/>
                </c:manualLayout>
              </c:layout>
              <c:showLegendKey val="0"/>
              <c:showVal val="0"/>
              <c:showCatName val="1"/>
              <c:showSerName val="0"/>
              <c:showPercent val="1"/>
              <c:showBubbleSize val="0"/>
              <c:extLst>
                <c:ext xmlns:c15="http://schemas.microsoft.com/office/drawing/2012/chart" uri="{CE6537A1-D6FC-4f65-9D91-7224C49458BB}">
                  <c15:layout>
                    <c:manualLayout>
                      <c:w val="0.22112522986991062"/>
                      <c:h val="0.17741747335287203"/>
                    </c:manualLayout>
                  </c15:layout>
                </c:ext>
                <c:ext xmlns:c16="http://schemas.microsoft.com/office/drawing/2014/chart" uri="{C3380CC4-5D6E-409C-BE32-E72D297353CC}">
                  <c16:uniqueId val="{00000009-D921-49E5-B801-2BA50CA6294A}"/>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Arial Narrow" panose="020B0606020202030204" pitchFamily="34" charset="0"/>
                    <a:ea typeface="+mn-ea"/>
                    <a:cs typeface="Arial" panose="020B0604020202020204" pitchFamily="34" charset="0"/>
                  </a:defRPr>
                </a:pPr>
                <a:endParaRPr lang="es-CO"/>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ANALISIS!$E$5:$I$5</c:f>
              <c:numCache>
                <c:formatCode>General</c:formatCode>
                <c:ptCount val="5"/>
                <c:pt idx="0">
                  <c:v>4</c:v>
                </c:pt>
                <c:pt idx="1">
                  <c:v>1</c:v>
                </c:pt>
                <c:pt idx="2" formatCode="#,##0">
                  <c:v>2</c:v>
                </c:pt>
                <c:pt idx="3">
                  <c:v>3</c:v>
                </c:pt>
                <c:pt idx="4" formatCode="#,##0">
                  <c:v>7</c:v>
                </c:pt>
              </c:numCache>
            </c:numRef>
          </c:val>
          <c:extLst>
            <c:ext xmlns:c16="http://schemas.microsoft.com/office/drawing/2014/chart" uri="{C3380CC4-5D6E-409C-BE32-E72D297353CC}">
              <c16:uniqueId val="{0000000A-D921-49E5-B801-2BA50CA6294A}"/>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cs typeface="Arial" panose="020B060402020202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Arial Narrow" panose="020B0606020202030204" pitchFamily="34" charset="0"/>
                <a:ea typeface="+mn-ea"/>
                <a:cs typeface="+mn-cs"/>
              </a:defRPr>
            </a:pPr>
            <a:r>
              <a:rPr lang="en-US" b="1">
                <a:solidFill>
                  <a:schemeClr val="tx1"/>
                </a:solidFill>
              </a:rPr>
              <a:t>CONVIVENCIA</a:t>
            </a:r>
            <a:r>
              <a:rPr lang="en-US" b="1" baseline="0">
                <a:solidFill>
                  <a:schemeClr val="tx1"/>
                </a:solidFill>
              </a:rPr>
              <a:t> DEMOCRÁTICA EN LAS FAMILIAS</a:t>
            </a:r>
            <a:endParaRPr lang="en-US" b="1">
              <a:solidFill>
                <a:schemeClr val="tx1"/>
              </a:solidFill>
            </a:endParaRPr>
          </a:p>
        </c:rich>
      </c:tx>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1-AD59-4116-9717-CDA26B583250}"/>
              </c:ext>
            </c:extLst>
          </c:dPt>
          <c:dPt>
            <c:idx val="1"/>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3-AD59-4116-9717-CDA26B583250}"/>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5-AD59-4116-9717-CDA26B583250}"/>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7-AD59-4116-9717-CDA26B583250}"/>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9-AD59-4116-9717-CDA26B583250}"/>
              </c:ext>
            </c:extLst>
          </c:dPt>
          <c:dLbls>
            <c:dLbl>
              <c:idx val="0"/>
              <c:layout>
                <c:manualLayout>
                  <c:x val="-0.18936440119816686"/>
                  <c:y val="5.945476061143562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D59-4116-9717-CDA26B583250}"/>
                </c:ext>
              </c:extLst>
            </c:dLbl>
            <c:dLbl>
              <c:idx val="1"/>
              <c:layout>
                <c:manualLayout>
                  <c:x val="-0.12545054588745186"/>
                  <c:y val="-0.20981764998488259"/>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D59-4116-9717-CDA26B583250}"/>
                </c:ext>
              </c:extLst>
            </c:dLbl>
            <c:dLbl>
              <c:idx val="2"/>
              <c:layout>
                <c:manualLayout>
                  <c:x val="0.10936901234295157"/>
                  <c:y val="-3.6001463399704059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D59-4116-9717-CDA26B583250}"/>
                </c:ext>
              </c:extLst>
            </c:dLbl>
            <c:dLbl>
              <c:idx val="3"/>
              <c:layout>
                <c:manualLayout>
                  <c:x val="-4.8486785399215341E-4"/>
                  <c:y val="-0.30463313604897541"/>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AD59-4116-9717-CDA26B583250}"/>
                </c:ext>
              </c:extLst>
            </c:dLbl>
            <c:dLbl>
              <c:idx val="4"/>
              <c:layout>
                <c:manualLayout>
                  <c:x val="0.24684658155166389"/>
                  <c:y val="4.6381800550228759E-2"/>
                </c:manualLayout>
              </c:layout>
              <c:showLegendKey val="0"/>
              <c:showVal val="0"/>
              <c:showCatName val="1"/>
              <c:showSerName val="0"/>
              <c:showPercent val="1"/>
              <c:showBubbleSize val="0"/>
              <c:extLst>
                <c:ext xmlns:c15="http://schemas.microsoft.com/office/drawing/2012/chart" uri="{CE6537A1-D6FC-4f65-9D91-7224C49458BB}">
                  <c15:layout>
                    <c:manualLayout>
                      <c:w val="0.22181386844619588"/>
                      <c:h val="0.17649001471542033"/>
                    </c:manualLayout>
                  </c15:layout>
                </c:ext>
                <c:ext xmlns:c16="http://schemas.microsoft.com/office/drawing/2014/chart" uri="{C3380CC4-5D6E-409C-BE32-E72D297353CC}">
                  <c16:uniqueId val="{00000009-AD59-4116-9717-CDA26B583250}"/>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Arial Narrow" panose="020B0606020202030204" pitchFamily="34" charset="0"/>
                    <a:ea typeface="+mn-ea"/>
                    <a:cs typeface="+mn-cs"/>
                  </a:defRPr>
                </a:pPr>
                <a:endParaRPr lang="es-CO"/>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ANALISIS!$E$6:$I$6</c:f>
              <c:numCache>
                <c:formatCode>General</c:formatCode>
                <c:ptCount val="5"/>
                <c:pt idx="0">
                  <c:v>4</c:v>
                </c:pt>
                <c:pt idx="1">
                  <c:v>2</c:v>
                </c:pt>
                <c:pt idx="2" formatCode="#,##0">
                  <c:v>0</c:v>
                </c:pt>
                <c:pt idx="3">
                  <c:v>1</c:v>
                </c:pt>
                <c:pt idx="4" formatCode="#,##0">
                  <c:v>6</c:v>
                </c:pt>
              </c:numCache>
            </c:numRef>
          </c:val>
          <c:extLst>
            <c:ext xmlns:c16="http://schemas.microsoft.com/office/drawing/2014/chart" uri="{C3380CC4-5D6E-409C-BE32-E72D297353CC}">
              <c16:uniqueId val="{0000000A-AD59-4116-9717-CDA26B583250}"/>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Arial Narrow" panose="020B0606020202030204" pitchFamily="34" charset="0"/>
                <a:ea typeface="+mn-ea"/>
                <a:cs typeface="+mn-cs"/>
              </a:defRPr>
            </a:pPr>
            <a:r>
              <a:rPr lang="en-US" b="1">
                <a:solidFill>
                  <a:schemeClr val="tx1"/>
                </a:solidFill>
              </a:rPr>
              <a:t>GOBERNANZA</a:t>
            </a:r>
          </a:p>
        </c:rich>
      </c:tx>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1"/>
          <c:order val="0"/>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1-2DBD-4A01-A23A-C3DA2D3ADD3A}"/>
              </c:ext>
            </c:extLst>
          </c:dPt>
          <c:dPt>
            <c:idx val="1"/>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3-2DBD-4A01-A23A-C3DA2D3ADD3A}"/>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5-2DBD-4A01-A23A-C3DA2D3ADD3A}"/>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7-2DBD-4A01-A23A-C3DA2D3ADD3A}"/>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9-2DBD-4A01-A23A-C3DA2D3ADD3A}"/>
              </c:ext>
            </c:extLst>
          </c:dPt>
          <c:dLbls>
            <c:dLbl>
              <c:idx val="0"/>
              <c:layout>
                <c:manualLayout>
                  <c:x val="-0.18588931048773819"/>
                  <c:y val="-8.8179038947873781E-4"/>
                </c:manualLayout>
              </c:layout>
              <c:showLegendKey val="0"/>
              <c:showVal val="0"/>
              <c:showCatName val="1"/>
              <c:showSerName val="0"/>
              <c:showPercent val="1"/>
              <c:showBubbleSize val="0"/>
              <c:extLst>
                <c:ext xmlns:c15="http://schemas.microsoft.com/office/drawing/2012/chart" uri="{CE6537A1-D6FC-4f65-9D91-7224C49458BB}">
                  <c15:layout>
                    <c:manualLayout>
                      <c:w val="0.14063993269112379"/>
                      <c:h val="0.12083086053412463"/>
                    </c:manualLayout>
                  </c15:layout>
                </c:ext>
                <c:ext xmlns:c16="http://schemas.microsoft.com/office/drawing/2014/chart" uri="{C3380CC4-5D6E-409C-BE32-E72D297353CC}">
                  <c16:uniqueId val="{00000001-2DBD-4A01-A23A-C3DA2D3ADD3A}"/>
                </c:ext>
              </c:extLst>
            </c:dLbl>
            <c:dLbl>
              <c:idx val="1"/>
              <c:layout>
                <c:manualLayout>
                  <c:x val="-0.14129502060247973"/>
                  <c:y val="8.3651094996230024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DBD-4A01-A23A-C3DA2D3ADD3A}"/>
                </c:ext>
              </c:extLst>
            </c:dLbl>
            <c:dLbl>
              <c:idx val="2"/>
              <c:layout>
                <c:manualLayout>
                  <c:x val="-0.15893132772421634"/>
                  <c:y val="-0.239239530336571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DBD-4A01-A23A-C3DA2D3ADD3A}"/>
                </c:ext>
              </c:extLst>
            </c:dLbl>
            <c:dLbl>
              <c:idx val="3"/>
              <c:layout>
                <c:manualLayout>
                  <c:x val="0.21476574143688681"/>
                  <c:y val="-0.24621149621795699"/>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2DBD-4A01-A23A-C3DA2D3ADD3A}"/>
                </c:ext>
              </c:extLst>
            </c:dLbl>
            <c:dLbl>
              <c:idx val="4"/>
              <c:layout>
                <c:manualLayout>
                  <c:x val="0.19848120789530774"/>
                  <c:y val="0.11731360785264205"/>
                </c:manualLayout>
              </c:layout>
              <c:showLegendKey val="0"/>
              <c:showVal val="0"/>
              <c:showCatName val="1"/>
              <c:showSerName val="0"/>
              <c:showPercent val="1"/>
              <c:showBubbleSize val="0"/>
              <c:extLst>
                <c:ext xmlns:c15="http://schemas.microsoft.com/office/drawing/2012/chart" uri="{CE6537A1-D6FC-4f65-9D91-7224C49458BB}">
                  <c15:layout>
                    <c:manualLayout>
                      <c:w val="0.22821402815481037"/>
                      <c:h val="0.17531157270029674"/>
                    </c:manualLayout>
                  </c15:layout>
                </c:ext>
                <c:ext xmlns:c16="http://schemas.microsoft.com/office/drawing/2014/chart" uri="{C3380CC4-5D6E-409C-BE32-E72D297353CC}">
                  <c16:uniqueId val="{00000009-2DBD-4A01-A23A-C3DA2D3ADD3A}"/>
                </c:ext>
              </c:extLst>
            </c:dLbl>
            <c:spPr>
              <a:noFill/>
              <a:ln>
                <a:noFill/>
              </a:ln>
              <a:effectLst/>
            </c:spPr>
            <c:txPr>
              <a:bodyPr wrap="square" lIns="38100" tIns="19050" rIns="38100" bIns="19050" anchor="ctr">
                <a:spAutoFit/>
              </a:bodyPr>
              <a:lstStyle/>
              <a:p>
                <a:pPr>
                  <a:defRPr sz="1200" b="1"/>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ANALISIS!$E$7:$I$7</c:f>
              <c:numCache>
                <c:formatCode>General</c:formatCode>
                <c:ptCount val="5"/>
                <c:pt idx="0">
                  <c:v>0</c:v>
                </c:pt>
                <c:pt idx="1">
                  <c:v>1</c:v>
                </c:pt>
                <c:pt idx="2" formatCode="#,##0">
                  <c:v>1</c:v>
                </c:pt>
                <c:pt idx="3">
                  <c:v>1</c:v>
                </c:pt>
                <c:pt idx="4" formatCode="#,##0">
                  <c:v>2</c:v>
                </c:pt>
              </c:numCache>
            </c:numRef>
          </c:val>
          <c:extLst>
            <c:ext xmlns:c16="http://schemas.microsoft.com/office/drawing/2014/chart" uri="{C3380CC4-5D6E-409C-BE32-E72D297353CC}">
              <c16:uniqueId val="{0000000A-2DBD-4A01-A23A-C3DA2D3ADD3A}"/>
            </c:ext>
          </c:extLst>
        </c:ser>
        <c:ser>
          <c:idx val="0"/>
          <c:order val="1"/>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C-2DBD-4A01-A23A-C3DA2D3ADD3A}"/>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E-2DBD-4A01-A23A-C3DA2D3ADD3A}"/>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10-2DBD-4A01-A23A-C3DA2D3ADD3A}"/>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12-2DBD-4A01-A23A-C3DA2D3ADD3A}"/>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14-2DBD-4A01-A23A-C3DA2D3ADD3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ANALISIS!$E$6:$I$6</c:f>
              <c:numCache>
                <c:formatCode>General</c:formatCode>
                <c:ptCount val="5"/>
                <c:pt idx="0">
                  <c:v>4</c:v>
                </c:pt>
                <c:pt idx="1">
                  <c:v>2</c:v>
                </c:pt>
                <c:pt idx="2" formatCode="#,##0">
                  <c:v>0</c:v>
                </c:pt>
                <c:pt idx="3">
                  <c:v>1</c:v>
                </c:pt>
                <c:pt idx="4" formatCode="#,##0">
                  <c:v>6</c:v>
                </c:pt>
              </c:numCache>
            </c:numRef>
          </c:val>
          <c:extLst>
            <c:ext xmlns:c16="http://schemas.microsoft.com/office/drawing/2014/chart" uri="{C3380CC4-5D6E-409C-BE32-E72D297353CC}">
              <c16:uniqueId val="{00000015-2DBD-4A01-A23A-C3DA2D3ADD3A}"/>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50" baseline="0">
                <a:solidFill>
                  <a:schemeClr val="tx1">
                    <a:lumMod val="65000"/>
                    <a:lumOff val="35000"/>
                  </a:schemeClr>
                </a:solidFill>
                <a:latin typeface="+mn-lt"/>
                <a:ea typeface="+mn-ea"/>
                <a:cs typeface="+mn-cs"/>
              </a:defRPr>
            </a:pPr>
            <a:r>
              <a:rPr lang="es-CO" sz="1500" b="1" i="0" u="none" strike="noStrike" cap="all" baseline="0">
                <a:effectLst/>
              </a:rPr>
              <a:t>POLÍTICA PÚBLICA PARA LA PROTECCIÓN, EL FORTALECIMIENTO </a:t>
            </a:r>
          </a:p>
          <a:p>
            <a:pPr>
              <a:defRPr/>
            </a:pPr>
            <a:r>
              <a:rPr lang="es-CO" sz="1500" b="1" i="0" u="none" strike="noStrike" cap="all" baseline="0">
                <a:effectLst/>
              </a:rPr>
              <a:t>Y DESARROLLO INTEGRAL DE LA FAMILIA QUINDIANA 2019 - 2029</a:t>
            </a:r>
            <a:endParaRPr lang="es-CO" sz="1500"/>
          </a:p>
        </c:rich>
      </c:tx>
      <c:overlay val="0"/>
      <c:spPr>
        <a:noFill/>
        <a:ln>
          <a:noFill/>
        </a:ln>
        <a:effectLst/>
      </c:spPr>
      <c:txPr>
        <a:bodyPr rot="0" spcFirstLastPara="1" vertOverflow="ellipsis" vert="horz" wrap="square" anchor="ctr" anchorCtr="1"/>
        <a:lstStyle/>
        <a:p>
          <a:pPr>
            <a:defRPr sz="1800" b="1" i="0" u="none" strike="noStrike" kern="1200" cap="all" spc="5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gradFill>
              <a:gsLst>
                <a:gs pos="100000">
                  <a:schemeClr val="accent1">
                    <a:alpha val="0"/>
                  </a:schemeClr>
                </a:gs>
                <a:gs pos="50000">
                  <a:schemeClr val="accent1"/>
                </a:gs>
              </a:gsLst>
              <a:lin ang="5400000" scaled="0"/>
            </a:gradFill>
            <a:ln>
              <a:noFill/>
            </a:ln>
            <a:effectLst/>
            <a:sp3d/>
          </c:spPr>
          <c:invertIfNegative val="0"/>
          <c:dPt>
            <c:idx val="0"/>
            <c:invertIfNegative val="0"/>
            <c:bubble3D val="0"/>
            <c:spPr>
              <a:solidFill>
                <a:schemeClr val="bg1">
                  <a:lumMod val="85000"/>
                </a:schemeClr>
              </a:solidFill>
              <a:ln>
                <a:noFill/>
              </a:ln>
              <a:effectLst/>
              <a:sp3d/>
            </c:spPr>
            <c:extLst>
              <c:ext xmlns:c16="http://schemas.microsoft.com/office/drawing/2014/chart" uri="{C3380CC4-5D6E-409C-BE32-E72D297353CC}">
                <c16:uniqueId val="{00000001-58C1-43F5-8134-620B5AEA2A9E}"/>
              </c:ext>
            </c:extLst>
          </c:dPt>
          <c:dPt>
            <c:idx val="1"/>
            <c:invertIfNegative val="0"/>
            <c:bubble3D val="0"/>
            <c:spPr>
              <a:solidFill>
                <a:srgbClr val="FF0000"/>
              </a:solidFill>
              <a:ln>
                <a:noFill/>
              </a:ln>
              <a:effectLst/>
              <a:sp3d/>
            </c:spPr>
            <c:extLst>
              <c:ext xmlns:c16="http://schemas.microsoft.com/office/drawing/2014/chart" uri="{C3380CC4-5D6E-409C-BE32-E72D297353CC}">
                <c16:uniqueId val="{00000003-58C1-43F5-8134-620B5AEA2A9E}"/>
              </c:ext>
            </c:extLst>
          </c:dPt>
          <c:dPt>
            <c:idx val="2"/>
            <c:invertIfNegative val="0"/>
            <c:bubble3D val="0"/>
            <c:spPr>
              <a:solidFill>
                <a:srgbClr val="FFFF00"/>
              </a:solidFill>
              <a:ln>
                <a:noFill/>
              </a:ln>
              <a:effectLst/>
              <a:sp3d/>
            </c:spPr>
            <c:extLst>
              <c:ext xmlns:c16="http://schemas.microsoft.com/office/drawing/2014/chart" uri="{C3380CC4-5D6E-409C-BE32-E72D297353CC}">
                <c16:uniqueId val="{00000005-58C1-43F5-8134-620B5AEA2A9E}"/>
              </c:ext>
            </c:extLst>
          </c:dPt>
          <c:dPt>
            <c:idx val="3"/>
            <c:invertIfNegative val="0"/>
            <c:bubble3D val="0"/>
            <c:spPr>
              <a:solidFill>
                <a:srgbClr val="FFC000"/>
              </a:solidFill>
              <a:ln>
                <a:noFill/>
              </a:ln>
              <a:effectLst/>
              <a:sp3d/>
            </c:spPr>
            <c:extLst>
              <c:ext xmlns:c16="http://schemas.microsoft.com/office/drawing/2014/chart" uri="{C3380CC4-5D6E-409C-BE32-E72D297353CC}">
                <c16:uniqueId val="{00000007-58C1-43F5-8134-620B5AEA2A9E}"/>
              </c:ext>
            </c:extLst>
          </c:dPt>
          <c:dPt>
            <c:idx val="4"/>
            <c:invertIfNegative val="0"/>
            <c:bubble3D val="0"/>
            <c:spPr>
              <a:solidFill>
                <a:srgbClr val="92D050"/>
              </a:solidFill>
              <a:ln>
                <a:noFill/>
              </a:ln>
              <a:effectLst/>
              <a:sp3d/>
            </c:spPr>
            <c:extLst>
              <c:ext xmlns:c16="http://schemas.microsoft.com/office/drawing/2014/chart" uri="{C3380CC4-5D6E-409C-BE32-E72D297353CC}">
                <c16:uniqueId val="{00000009-58C1-43F5-8134-620B5AEA2A9E}"/>
              </c:ext>
            </c:extLst>
          </c:dPt>
          <c:dPt>
            <c:idx val="5"/>
            <c:invertIfNegative val="0"/>
            <c:bubble3D val="0"/>
            <c:spPr>
              <a:solidFill>
                <a:srgbClr val="00B050"/>
              </a:solidFill>
              <a:ln>
                <a:noFill/>
              </a:ln>
              <a:effectLst/>
              <a:sp3d/>
            </c:spPr>
            <c:extLst>
              <c:ext xmlns:c16="http://schemas.microsoft.com/office/drawing/2014/chart" uri="{C3380CC4-5D6E-409C-BE32-E72D297353CC}">
                <c16:uniqueId val="{0000000B-58C1-43F5-8134-620B5AEA2A9E}"/>
              </c:ext>
            </c:extLst>
          </c:dPt>
          <c:dLbls>
            <c:dLbl>
              <c:idx val="0"/>
              <c:layout>
                <c:manualLayout>
                  <c:x val="5.4990083632556329E-2"/>
                  <c:y val="-8.3605480876892027E-2"/>
                </c:manualLayout>
              </c:layout>
              <c:tx>
                <c:rich>
                  <a:bodyPr/>
                  <a:lstStyle/>
                  <a:p>
                    <a:fld id="{95DA486A-21E2-45B6-B86D-9E6A6A7145C7}" type="VALUE">
                      <a:rPr lang="en-US"/>
                      <a:pPr/>
                      <a:t>[VALOR]</a:t>
                    </a:fld>
                    <a:r>
                      <a:rPr lang="en-US"/>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58C1-43F5-8134-620B5AEA2A9E}"/>
                </c:ext>
              </c:extLst>
            </c:dLbl>
            <c:dLbl>
              <c:idx val="1"/>
              <c:layout>
                <c:manualLayout>
                  <c:x val="3.595505468282529E-2"/>
                  <c:y val="-7.3154795767280525E-2"/>
                </c:manualLayout>
              </c:layout>
              <c:tx>
                <c:rich>
                  <a:bodyPr/>
                  <a:lstStyle/>
                  <a:p>
                    <a:fld id="{231DFDB7-355C-4A14-BBA7-331DFB2F9D3D}" type="VALUE">
                      <a:rPr lang="en-US"/>
                      <a:pPr/>
                      <a:t>[VALOR]</a:t>
                    </a:fld>
                    <a:r>
                      <a:rPr lang="en-US"/>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58C1-43F5-8134-620B5AEA2A9E}"/>
                </c:ext>
              </c:extLst>
            </c:dLbl>
            <c:dLbl>
              <c:idx val="2"/>
              <c:layout>
                <c:manualLayout>
                  <c:x val="2.5380038599641306E-2"/>
                  <c:y val="-5.5736987251261479E-2"/>
                </c:manualLayout>
              </c:layout>
              <c:tx>
                <c:rich>
                  <a:bodyPr/>
                  <a:lstStyle/>
                  <a:p>
                    <a:fld id="{6F0F0CA2-65E0-4B10-A868-772DB621E840}" type="VALUE">
                      <a:rPr lang="en-US"/>
                      <a:pPr/>
                      <a:t>[VALOR]</a:t>
                    </a:fld>
                    <a:r>
                      <a:rPr lang="en-US"/>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58C1-43F5-8134-620B5AEA2A9E}"/>
                </c:ext>
              </c:extLst>
            </c:dLbl>
            <c:dLbl>
              <c:idx val="3"/>
              <c:layout>
                <c:manualLayout>
                  <c:x val="8.4600128665469725E-3"/>
                  <c:y val="-3.4835617032038475E-2"/>
                </c:manualLayout>
              </c:layout>
              <c:tx>
                <c:rich>
                  <a:bodyPr/>
                  <a:lstStyle/>
                  <a:p>
                    <a:fld id="{0E4D8697-FDC6-4F8E-9BC9-D19A8428E53C}" type="VALUE">
                      <a:rPr lang="en-US"/>
                      <a:pPr/>
                      <a:t>[VALOR]</a:t>
                    </a:fld>
                    <a:r>
                      <a:rPr lang="en-US"/>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58C1-43F5-8134-620B5AEA2A9E}"/>
                </c:ext>
              </c:extLst>
            </c:dLbl>
            <c:dLbl>
              <c:idx val="4"/>
              <c:layout>
                <c:manualLayout>
                  <c:x val="1.4805022516457317E-2"/>
                  <c:y val="-5.5736987251261354E-2"/>
                </c:manualLayout>
              </c:layout>
              <c:tx>
                <c:rich>
                  <a:bodyPr/>
                  <a:lstStyle/>
                  <a:p>
                    <a:fld id="{4C776131-D70A-4588-BC9C-CE9A33EF1BBF}" type="VALUE">
                      <a:rPr lang="en-US"/>
                      <a:pPr/>
                      <a:t>[VALOR]</a:t>
                    </a:fld>
                    <a:r>
                      <a:rPr lang="en-US"/>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58C1-43F5-8134-620B5AEA2A9E}"/>
                </c:ext>
              </c:extLst>
            </c:dLbl>
            <c:dLbl>
              <c:idx val="5"/>
              <c:layout>
                <c:manualLayout>
                  <c:x val="2.7495041816278164E-2"/>
                  <c:y val="-4.8769863844853684E-2"/>
                </c:manualLayout>
              </c:layout>
              <c:tx>
                <c:rich>
                  <a:bodyPr/>
                  <a:lstStyle/>
                  <a:p>
                    <a:fld id="{04DC3B45-55F8-4D10-BA68-919E50EBEC7F}" type="VALUE">
                      <a:rPr lang="en-US"/>
                      <a:pPr/>
                      <a:t>[VALOR]</a:t>
                    </a:fld>
                    <a:r>
                      <a:rPr lang="en-US"/>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58C1-43F5-8134-620B5AEA2A9E}"/>
                </c:ext>
              </c:extLst>
            </c:dLbl>
            <c:spPr>
              <a:noFill/>
              <a:ln>
                <a:noFill/>
              </a:ln>
              <a:effectLst/>
            </c:spPr>
            <c:txPr>
              <a:bodyPr rot="0" spcFirstLastPara="1" vertOverflow="ellipsis" vert="horz" wrap="square" lIns="38100" tIns="19050" rIns="38100" bIns="19050" anchor="ctr" anchorCtr="1">
                <a:spAutoFit/>
              </a:bodyPr>
              <a:lstStyle/>
              <a:p>
                <a:pPr>
                  <a:defRPr sz="15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ANALISIS!$D$4:$I$4</c:f>
              <c:strCache>
                <c:ptCount val="6"/>
                <c:pt idx="0">
                  <c:v>NO APLICA</c:v>
                </c:pt>
                <c:pt idx="1">
                  <c:v>CRÍTICO</c:v>
                </c:pt>
                <c:pt idx="2">
                  <c:v>BAJO</c:v>
                </c:pt>
                <c:pt idx="3">
                  <c:v>MEDIO</c:v>
                </c:pt>
                <c:pt idx="4">
                  <c:v>SATISFACTORIO</c:v>
                </c:pt>
                <c:pt idx="5">
                  <c:v>SOBRESALIENTE</c:v>
                </c:pt>
              </c:strCache>
            </c:strRef>
          </c:cat>
          <c:val>
            <c:numRef>
              <c:f>ANALISIS!$D$9:$I$9</c:f>
              <c:numCache>
                <c:formatCode>0.0</c:formatCode>
                <c:ptCount val="6"/>
                <c:pt idx="0">
                  <c:v>14.634146341463413</c:v>
                </c:pt>
                <c:pt idx="1">
                  <c:v>19.512195121951219</c:v>
                </c:pt>
                <c:pt idx="2">
                  <c:v>9.7560975609756095</c:v>
                </c:pt>
                <c:pt idx="3">
                  <c:v>7.3170731707317067</c:v>
                </c:pt>
                <c:pt idx="4">
                  <c:v>12.195121951219512</c:v>
                </c:pt>
                <c:pt idx="5">
                  <c:v>36.585365853658537</c:v>
                </c:pt>
              </c:numCache>
            </c:numRef>
          </c:val>
          <c:extLst>
            <c:ext xmlns:c16="http://schemas.microsoft.com/office/drawing/2014/chart" uri="{C3380CC4-5D6E-409C-BE32-E72D297353CC}">
              <c16:uniqueId val="{0000000A-58C1-43F5-8134-620B5AEA2A9E}"/>
            </c:ext>
          </c:extLst>
        </c:ser>
        <c:dLbls>
          <c:showLegendKey val="0"/>
          <c:showVal val="0"/>
          <c:showCatName val="0"/>
          <c:showSerName val="0"/>
          <c:showPercent val="0"/>
          <c:showBubbleSize val="0"/>
        </c:dLbls>
        <c:gapWidth val="150"/>
        <c:gapDepth val="0"/>
        <c:shape val="box"/>
        <c:axId val="1868500367"/>
        <c:axId val="1835081823"/>
        <c:axId val="0"/>
      </c:bar3DChart>
      <c:catAx>
        <c:axId val="1868500367"/>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35081823"/>
        <c:crosses val="autoZero"/>
        <c:auto val="1"/>
        <c:lblAlgn val="ctr"/>
        <c:lblOffset val="100"/>
        <c:noMultiLvlLbl val="0"/>
      </c:catAx>
      <c:valAx>
        <c:axId val="1835081823"/>
        <c:scaling>
          <c:orientation val="minMax"/>
        </c:scaling>
        <c:delete val="0"/>
        <c:axPos val="l"/>
        <c:majorGridlines>
          <c:spPr>
            <a:ln w="9525" cap="flat" cmpd="sng" algn="ctr">
              <a:solidFill>
                <a:schemeClr val="tx1">
                  <a:lumMod val="5000"/>
                  <a:lumOff val="9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6850036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3">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gradFill flip="none" rotWithShape="1">
        <a:gsLst>
          <a:gs pos="0">
            <a:schemeClr val="phClr"/>
          </a:gs>
          <a:gs pos="75000">
            <a:schemeClr val="phClr">
              <a:lumMod val="60000"/>
              <a:lumOff val="40000"/>
            </a:schemeClr>
          </a:gs>
          <a:gs pos="51000">
            <a:schemeClr val="phClr">
              <a:alpha val="75000"/>
            </a:schemeClr>
          </a:gs>
          <a:gs pos="100000">
            <a:schemeClr val="phClr">
              <a:lumMod val="20000"/>
              <a:lumOff val="80000"/>
              <a:alpha val="15000"/>
            </a:schemeClr>
          </a:gs>
        </a:gsLst>
        <a:lin ang="5400000" scaled="0"/>
      </a:gradFill>
    </cs:spPr>
  </cs:dataPoint>
  <cs:dataPoint3D>
    <cs:lnRef idx="0"/>
    <cs:fillRef idx="0">
      <cs:styleClr val="auto"/>
    </cs:fillRef>
    <cs:effectRef idx="0"/>
    <cs:fontRef idx="minor">
      <a:schemeClr val="tx1"/>
    </cs:fontRef>
    <cs:spPr>
      <a:gradFill>
        <a:gsLst>
          <a:gs pos="100000">
            <a:schemeClr val="phClr">
              <a:alpha val="0"/>
            </a:schemeClr>
          </a:gs>
          <a:gs pos="50000">
            <a:schemeClr val="phClr"/>
          </a:gs>
        </a:gsLst>
        <a:lin ang="5400000" scaled="0"/>
      </a:gradFill>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flip="none" rotWithShape="1">
        <a:gsLst>
          <a:gs pos="0">
            <a:schemeClr val="phClr"/>
          </a:gs>
          <a:gs pos="75000">
            <a:schemeClr val="phClr">
              <a:lumMod val="60000"/>
              <a:lumOff val="40000"/>
            </a:schemeClr>
          </a:gs>
          <a:gs pos="51000">
            <a:schemeClr val="phClr">
              <a:alpha val="75000"/>
            </a:schemeClr>
          </a:gs>
          <a:gs pos="100000">
            <a:schemeClr val="phClr">
              <a:lumMod val="20000"/>
              <a:lumOff val="80000"/>
              <a:alpha val="15000"/>
            </a:schemeClr>
          </a:gs>
        </a:gsLst>
        <a:lin ang="5400000" scaled="0"/>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tx1"/>
    </cs:fontRef>
    <cs:spPr>
      <a:ln w="9525" cap="flat" cmpd="sng" algn="ctr">
        <a:solidFill>
          <a:schemeClr val="tx1">
            <a:lumMod val="5000"/>
            <a:lumOff val="9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7" Type="http://schemas.openxmlformats.org/officeDocument/2006/relationships/chart" Target="../charts/chart5.xml"/><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chart" Target="../charts/chart4.xml"/><Relationship Id="rId5" Type="http://schemas.openxmlformats.org/officeDocument/2006/relationships/chart" Target="../charts/chart3.xml"/><Relationship Id="rId4"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202405</xdr:colOff>
      <xdr:row>1</xdr:row>
      <xdr:rowOff>142875</xdr:rowOff>
    </xdr:from>
    <xdr:to>
      <xdr:col>1</xdr:col>
      <xdr:colOff>566737</xdr:colOff>
      <xdr:row>1</xdr:row>
      <xdr:rowOff>595311</xdr:rowOff>
    </xdr:to>
    <xdr:pic>
      <xdr:nvPicPr>
        <xdr:cNvPr id="2" name="Imagen 1" descr="C:\Users\AUXPLANEACION03\Desktop\Gobernacion_del_quindio.jpg">
          <a:extLst>
            <a:ext uri="{FF2B5EF4-FFF2-40B4-BE49-F238E27FC236}">
              <a16:creationId xmlns:a16="http://schemas.microsoft.com/office/drawing/2014/main" id="{F25D0A1B-7FFC-46F3-8F31-A3F5117EF37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6780" y="345281"/>
          <a:ext cx="364332" cy="452436"/>
        </a:xfrm>
        <a:prstGeom prst="rect">
          <a:avLst/>
        </a:prstGeom>
        <a:noFill/>
        <a:ln>
          <a:noFill/>
        </a:ln>
      </xdr:spPr>
    </xdr:pic>
    <xdr:clientData/>
  </xdr:twoCellAnchor>
  <xdr:twoCellAnchor editAs="oneCell">
    <xdr:from>
      <xdr:col>9</xdr:col>
      <xdr:colOff>130968</xdr:colOff>
      <xdr:row>1</xdr:row>
      <xdr:rowOff>142874</xdr:rowOff>
    </xdr:from>
    <xdr:to>
      <xdr:col>9</xdr:col>
      <xdr:colOff>652461</xdr:colOff>
      <xdr:row>1</xdr:row>
      <xdr:rowOff>583406</xdr:rowOff>
    </xdr:to>
    <xdr:pic>
      <xdr:nvPicPr>
        <xdr:cNvPr id="3" name="Imagen 2" descr="C:\Users\AUXPLANEACION03\Desktop\Quindio.jpg">
          <a:extLst>
            <a:ext uri="{FF2B5EF4-FFF2-40B4-BE49-F238E27FC236}">
              <a16:creationId xmlns:a16="http://schemas.microsoft.com/office/drawing/2014/main" id="{3FD941DC-407B-4222-8C9A-8975A5069D2A}"/>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41168" y="342899"/>
          <a:ext cx="521493" cy="440532"/>
        </a:xfrm>
        <a:prstGeom prst="rect">
          <a:avLst/>
        </a:prstGeom>
        <a:noFill/>
        <a:ln>
          <a:noFill/>
        </a:ln>
      </xdr:spPr>
    </xdr:pic>
    <xdr:clientData/>
  </xdr:twoCellAnchor>
  <xdr:twoCellAnchor>
    <xdr:from>
      <xdr:col>10</xdr:col>
      <xdr:colOff>709073</xdr:colOff>
      <xdr:row>2</xdr:row>
      <xdr:rowOff>82959</xdr:rowOff>
    </xdr:from>
    <xdr:to>
      <xdr:col>19</xdr:col>
      <xdr:colOff>291895</xdr:colOff>
      <xdr:row>7</xdr:row>
      <xdr:rowOff>1</xdr:rowOff>
    </xdr:to>
    <xdr:graphicFrame macro="">
      <xdr:nvGraphicFramePr>
        <xdr:cNvPr id="4" name="Gráfico 3">
          <a:extLst>
            <a:ext uri="{FF2B5EF4-FFF2-40B4-BE49-F238E27FC236}">
              <a16:creationId xmlns:a16="http://schemas.microsoft.com/office/drawing/2014/main" id="{24FB3B43-7614-49B0-B062-663FEBE993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704850</xdr:colOff>
      <xdr:row>10</xdr:row>
      <xdr:rowOff>19050</xdr:rowOff>
    </xdr:from>
    <xdr:to>
      <xdr:col>9</xdr:col>
      <xdr:colOff>726281</xdr:colOff>
      <xdr:row>27</xdr:row>
      <xdr:rowOff>178593</xdr:rowOff>
    </xdr:to>
    <xdr:graphicFrame macro="">
      <xdr:nvGraphicFramePr>
        <xdr:cNvPr id="5" name="Gráfico 4">
          <a:extLst>
            <a:ext uri="{FF2B5EF4-FFF2-40B4-BE49-F238E27FC236}">
              <a16:creationId xmlns:a16="http://schemas.microsoft.com/office/drawing/2014/main" id="{768A61F7-2424-4D42-AE18-C615DC9E87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716217</xdr:colOff>
      <xdr:row>10</xdr:row>
      <xdr:rowOff>8528</xdr:rowOff>
    </xdr:from>
    <xdr:to>
      <xdr:col>19</xdr:col>
      <xdr:colOff>245807</xdr:colOff>
      <xdr:row>27</xdr:row>
      <xdr:rowOff>184354</xdr:rowOff>
    </xdr:to>
    <xdr:graphicFrame macro="">
      <xdr:nvGraphicFramePr>
        <xdr:cNvPr id="6" name="Gráfico 5">
          <a:extLst>
            <a:ext uri="{FF2B5EF4-FFF2-40B4-BE49-F238E27FC236}">
              <a16:creationId xmlns:a16="http://schemas.microsoft.com/office/drawing/2014/main" id="{D8BE774D-4768-4CC2-A0EE-DAB0B11C43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xdr:col>
      <xdr:colOff>698473</xdr:colOff>
      <xdr:row>10</xdr:row>
      <xdr:rowOff>20122</xdr:rowOff>
    </xdr:from>
    <xdr:to>
      <xdr:col>28</xdr:col>
      <xdr:colOff>230442</xdr:colOff>
      <xdr:row>28</xdr:row>
      <xdr:rowOff>30724</xdr:rowOff>
    </xdr:to>
    <xdr:graphicFrame macro="">
      <xdr:nvGraphicFramePr>
        <xdr:cNvPr id="7" name="Gráfico 6">
          <a:extLst>
            <a:ext uri="{FF2B5EF4-FFF2-40B4-BE49-F238E27FC236}">
              <a16:creationId xmlns:a16="http://schemas.microsoft.com/office/drawing/2014/main" id="{AA0D0150-6299-4D1F-87AF-165856B449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32</xdr:row>
      <xdr:rowOff>0</xdr:rowOff>
    </xdr:from>
    <xdr:to>
      <xdr:col>9</xdr:col>
      <xdr:colOff>480219</xdr:colOff>
      <xdr:row>52</xdr:row>
      <xdr:rowOff>17123</xdr:rowOff>
    </xdr:to>
    <xdr:graphicFrame macro="">
      <xdr:nvGraphicFramePr>
        <xdr:cNvPr id="8" name="Gráfico 7">
          <a:extLst>
            <a:ext uri="{FF2B5EF4-FFF2-40B4-BE49-F238E27FC236}">
              <a16:creationId xmlns:a16="http://schemas.microsoft.com/office/drawing/2014/main" id="{EFBCD9C3-366E-4738-8E95-F1C4553A89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59999389629810485"/>
    <pageSetUpPr fitToPage="1"/>
  </sheetPr>
  <dimension ref="A1:BA230"/>
  <sheetViews>
    <sheetView tabSelected="1" topLeftCell="A8" zoomScale="49" zoomScaleNormal="70" workbookViewId="0">
      <pane xSplit="6" ySplit="2" topLeftCell="AO10" activePane="bottomRight" state="frozen"/>
      <selection activeCell="A8" sqref="A8"/>
      <selection pane="topRight" activeCell="G8" sqref="G8"/>
      <selection pane="bottomLeft" activeCell="A10" sqref="A10"/>
      <selection pane="bottomRight" activeCell="AO10" sqref="AO10"/>
    </sheetView>
  </sheetViews>
  <sheetFormatPr baseColWidth="10" defaultColWidth="15.140625" defaultRowHeight="129.94999999999999" customHeight="1"/>
  <cols>
    <col min="1" max="1" width="14.140625" style="1" customWidth="1"/>
    <col min="2" max="2" width="8.140625" style="1" customWidth="1"/>
    <col min="3" max="3" width="9" style="1" customWidth="1"/>
    <col min="4" max="4" width="8.42578125" style="1" customWidth="1"/>
    <col min="5" max="5" width="35.42578125" style="1" customWidth="1"/>
    <col min="6" max="6" width="25.140625" style="1" customWidth="1"/>
    <col min="7" max="7" width="24.42578125" style="1" customWidth="1"/>
    <col min="8" max="8" width="23.5703125" style="1" customWidth="1"/>
    <col min="9" max="9" width="29.42578125" style="1" customWidth="1"/>
    <col min="10" max="19" width="14.140625" style="56" customWidth="1"/>
    <col min="20" max="22" width="18.42578125" style="56" customWidth="1"/>
    <col min="23" max="24" width="29.7109375" style="102" customWidth="1"/>
    <col min="25" max="25" width="18.42578125" style="56" customWidth="1"/>
    <col min="26" max="26" width="69.5703125" style="1" customWidth="1"/>
    <col min="27" max="29" width="18.42578125" style="56" customWidth="1"/>
    <col min="30" max="31" width="29.7109375" style="102" customWidth="1"/>
    <col min="32" max="32" width="18.42578125" style="1" customWidth="1"/>
    <col min="33" max="33" width="69.5703125" style="1" customWidth="1"/>
    <col min="34" max="36" width="18.42578125" style="59" customWidth="1"/>
    <col min="37" max="38" width="29.7109375" style="106" customWidth="1"/>
    <col min="39" max="39" width="18.42578125" style="59" customWidth="1"/>
    <col min="40" max="40" width="72.85546875" style="1" customWidth="1"/>
    <col min="41" max="41" width="18.28515625" style="59" customWidth="1"/>
    <col min="42" max="42" width="17" style="59" customWidth="1"/>
    <col min="43" max="43" width="12.28515625" style="59" customWidth="1"/>
    <col min="44" max="44" width="31.140625" style="102" customWidth="1"/>
    <col min="45" max="45" width="22.140625" style="102" customWidth="1"/>
    <col min="46" max="46" width="18.42578125" style="59" customWidth="1"/>
    <col min="47" max="47" width="62.140625" style="150" customWidth="1"/>
    <col min="48" max="48" width="16" style="56" customWidth="1"/>
    <col min="49" max="49" width="14.7109375" style="59" customWidth="1"/>
    <col min="50" max="50" width="18.28515625" style="95" customWidth="1"/>
    <col min="51" max="51" width="69.5703125" style="22" customWidth="1"/>
    <col min="52" max="52" width="34.5703125" style="1" customWidth="1"/>
    <col min="53" max="53" width="21.7109375" style="1" customWidth="1"/>
    <col min="54" max="16384" width="15.140625" style="1"/>
  </cols>
  <sheetData>
    <row r="1" spans="1:52" ht="129.94999999999999" hidden="1" customHeight="1">
      <c r="A1" s="3"/>
      <c r="B1" s="3"/>
      <c r="C1" s="3"/>
      <c r="D1" s="3"/>
      <c r="E1" s="3"/>
      <c r="F1" s="3"/>
      <c r="G1" s="3"/>
      <c r="H1" s="3"/>
      <c r="I1" s="3"/>
      <c r="J1" s="55"/>
      <c r="AM1" s="78"/>
    </row>
    <row r="2" spans="1:52" ht="129.94999999999999" hidden="1" customHeight="1">
      <c r="A2" s="176" t="s">
        <v>128</v>
      </c>
      <c r="B2" s="176"/>
      <c r="C2" s="176"/>
      <c r="D2" s="176"/>
      <c r="E2" s="176"/>
      <c r="F2" s="176"/>
      <c r="G2" s="176"/>
      <c r="H2" s="176"/>
      <c r="I2" s="176"/>
      <c r="J2" s="57"/>
      <c r="AM2" s="78"/>
    </row>
    <row r="3" spans="1:52" ht="129.94999999999999" hidden="1" customHeight="1">
      <c r="A3" s="3"/>
      <c r="B3" s="3"/>
      <c r="C3" s="3"/>
      <c r="D3" s="3"/>
      <c r="E3" s="3"/>
      <c r="F3" s="3"/>
      <c r="G3" s="3"/>
      <c r="H3" s="3"/>
      <c r="I3" s="3"/>
      <c r="J3" s="55"/>
      <c r="AM3" s="78"/>
    </row>
    <row r="4" spans="1:52" ht="129.94999999999999" hidden="1" customHeight="1">
      <c r="A4" s="2" t="s">
        <v>0</v>
      </c>
      <c r="B4" s="177" t="s">
        <v>127</v>
      </c>
      <c r="C4" s="178"/>
      <c r="D4" s="178"/>
      <c r="E4" s="178"/>
      <c r="F4" s="178"/>
      <c r="G4" s="178"/>
      <c r="H4" s="178"/>
      <c r="I4" s="178"/>
      <c r="J4" s="58"/>
      <c r="AM4" s="78"/>
    </row>
    <row r="5" spans="1:52" ht="129.94999999999999" hidden="1" customHeight="1">
      <c r="A5" s="2" t="s">
        <v>1</v>
      </c>
      <c r="B5" s="177" t="s">
        <v>70</v>
      </c>
      <c r="C5" s="178"/>
      <c r="D5" s="178"/>
      <c r="E5" s="178"/>
      <c r="F5" s="178"/>
      <c r="G5" s="178"/>
      <c r="H5" s="178"/>
      <c r="I5" s="178"/>
      <c r="J5" s="58"/>
      <c r="AM5" s="78"/>
    </row>
    <row r="6" spans="1:52" ht="129.94999999999999" hidden="1" customHeight="1">
      <c r="A6" s="2" t="s">
        <v>2</v>
      </c>
      <c r="B6" s="177" t="s">
        <v>109</v>
      </c>
      <c r="C6" s="178"/>
      <c r="D6" s="178"/>
      <c r="E6" s="178"/>
      <c r="F6" s="178"/>
      <c r="G6" s="178"/>
      <c r="H6" s="178"/>
      <c r="I6" s="178"/>
      <c r="J6" s="58"/>
      <c r="AM6" s="78"/>
    </row>
    <row r="7" spans="1:52" ht="129.94999999999999" hidden="1" customHeight="1">
      <c r="A7" s="9" t="s">
        <v>3</v>
      </c>
      <c r="B7" s="177" t="s">
        <v>4</v>
      </c>
      <c r="C7" s="178"/>
      <c r="D7" s="178"/>
      <c r="E7" s="178"/>
      <c r="F7" s="178"/>
      <c r="G7" s="178"/>
      <c r="H7" s="178"/>
      <c r="I7" s="178"/>
      <c r="J7" s="59"/>
      <c r="K7" s="59"/>
      <c r="L7" s="59"/>
      <c r="M7" s="59"/>
      <c r="N7" s="59"/>
      <c r="O7" s="59"/>
      <c r="P7" s="59"/>
      <c r="Q7" s="59"/>
      <c r="R7" s="59"/>
      <c r="S7" s="59"/>
      <c r="T7" s="59"/>
      <c r="U7" s="59"/>
      <c r="V7" s="59"/>
      <c r="Y7" s="59"/>
      <c r="Z7" s="13"/>
      <c r="AA7" s="59"/>
      <c r="AB7" s="59"/>
      <c r="AC7" s="59"/>
      <c r="AF7" s="13"/>
      <c r="AG7" s="13"/>
      <c r="AM7" s="78"/>
    </row>
    <row r="8" spans="1:52" ht="47.1" customHeight="1">
      <c r="A8" s="160" t="s">
        <v>5</v>
      </c>
      <c r="B8" s="160" t="s">
        <v>6</v>
      </c>
      <c r="C8" s="160" t="s">
        <v>7</v>
      </c>
      <c r="D8" s="160" t="s">
        <v>8</v>
      </c>
      <c r="E8" s="160" t="s">
        <v>24</v>
      </c>
      <c r="F8" s="160" t="s">
        <v>25</v>
      </c>
      <c r="G8" s="160" t="s">
        <v>83</v>
      </c>
      <c r="H8" s="160" t="s">
        <v>23</v>
      </c>
      <c r="I8" s="160" t="s">
        <v>26</v>
      </c>
      <c r="J8" s="167" t="s">
        <v>186</v>
      </c>
      <c r="K8" s="168"/>
      <c r="L8" s="168"/>
      <c r="M8" s="168"/>
      <c r="N8" s="168"/>
      <c r="O8" s="168"/>
      <c r="P8" s="168"/>
      <c r="Q8" s="168"/>
      <c r="R8" s="168"/>
      <c r="S8" s="169"/>
      <c r="T8" s="162" t="s">
        <v>201</v>
      </c>
      <c r="U8" s="163"/>
      <c r="V8" s="163"/>
      <c r="W8" s="163"/>
      <c r="X8" s="163"/>
      <c r="Y8" s="163"/>
      <c r="Z8" s="163"/>
      <c r="AA8" s="162" t="s">
        <v>187</v>
      </c>
      <c r="AB8" s="163"/>
      <c r="AC8" s="163"/>
      <c r="AD8" s="163"/>
      <c r="AE8" s="163"/>
      <c r="AF8" s="163"/>
      <c r="AG8" s="163"/>
      <c r="AH8" s="170" t="s">
        <v>196</v>
      </c>
      <c r="AI8" s="171"/>
      <c r="AJ8" s="171"/>
      <c r="AK8" s="171"/>
      <c r="AL8" s="171"/>
      <c r="AM8" s="171"/>
      <c r="AN8" s="171"/>
      <c r="AO8" s="166" t="s">
        <v>401</v>
      </c>
      <c r="AP8" s="166"/>
      <c r="AQ8" s="166"/>
      <c r="AR8" s="166"/>
      <c r="AS8" s="166"/>
      <c r="AT8" s="166"/>
      <c r="AU8" s="166"/>
      <c r="AV8" s="164" t="s">
        <v>202</v>
      </c>
      <c r="AW8" s="164"/>
      <c r="AX8" s="164"/>
      <c r="AY8" s="165"/>
      <c r="AZ8" s="158" t="s">
        <v>198</v>
      </c>
    </row>
    <row r="9" spans="1:52" ht="62.45" customHeight="1">
      <c r="A9" s="161"/>
      <c r="B9" s="161"/>
      <c r="C9" s="161"/>
      <c r="D9" s="161"/>
      <c r="E9" s="161"/>
      <c r="F9" s="161"/>
      <c r="G9" s="161"/>
      <c r="H9" s="161"/>
      <c r="I9" s="161"/>
      <c r="J9" s="97">
        <v>2020</v>
      </c>
      <c r="K9" s="99">
        <v>2021</v>
      </c>
      <c r="L9" s="99">
        <v>2022</v>
      </c>
      <c r="M9" s="99">
        <v>2023</v>
      </c>
      <c r="N9" s="99">
        <v>2024</v>
      </c>
      <c r="O9" s="99">
        <v>2025</v>
      </c>
      <c r="P9" s="99">
        <v>2026</v>
      </c>
      <c r="Q9" s="99">
        <v>2027</v>
      </c>
      <c r="R9" s="99">
        <v>2028</v>
      </c>
      <c r="S9" s="99">
        <v>2029</v>
      </c>
      <c r="T9" s="52" t="s">
        <v>188</v>
      </c>
      <c r="U9" s="52" t="s">
        <v>189</v>
      </c>
      <c r="V9" s="52" t="s">
        <v>190</v>
      </c>
      <c r="W9" s="103" t="s">
        <v>191</v>
      </c>
      <c r="X9" s="103" t="s">
        <v>192</v>
      </c>
      <c r="Y9" s="54" t="s">
        <v>193</v>
      </c>
      <c r="Z9" s="53" t="s">
        <v>200</v>
      </c>
      <c r="AA9" s="52" t="s">
        <v>188</v>
      </c>
      <c r="AB9" s="52" t="s">
        <v>189</v>
      </c>
      <c r="AC9" s="52" t="s">
        <v>190</v>
      </c>
      <c r="AD9" s="103" t="s">
        <v>191</v>
      </c>
      <c r="AE9" s="103" t="s">
        <v>192</v>
      </c>
      <c r="AF9" s="54" t="s">
        <v>193</v>
      </c>
      <c r="AG9" s="53" t="s">
        <v>200</v>
      </c>
      <c r="AH9" s="51" t="s">
        <v>188</v>
      </c>
      <c r="AI9" s="52" t="s">
        <v>189</v>
      </c>
      <c r="AJ9" s="52" t="s">
        <v>190</v>
      </c>
      <c r="AK9" s="107" t="s">
        <v>191</v>
      </c>
      <c r="AL9" s="107" t="s">
        <v>192</v>
      </c>
      <c r="AM9" s="53" t="s">
        <v>193</v>
      </c>
      <c r="AN9" s="54" t="s">
        <v>200</v>
      </c>
      <c r="AO9" s="98" t="s">
        <v>188</v>
      </c>
      <c r="AP9" s="98" t="s">
        <v>189</v>
      </c>
      <c r="AQ9" s="98" t="s">
        <v>190</v>
      </c>
      <c r="AR9" s="109" t="s">
        <v>191</v>
      </c>
      <c r="AS9" s="109" t="s">
        <v>192</v>
      </c>
      <c r="AT9" s="98" t="s">
        <v>193</v>
      </c>
      <c r="AU9" s="151" t="s">
        <v>200</v>
      </c>
      <c r="AV9" s="24" t="s">
        <v>203</v>
      </c>
      <c r="AW9" s="25" t="s">
        <v>204</v>
      </c>
      <c r="AX9" s="26" t="s">
        <v>195</v>
      </c>
      <c r="AY9" s="155" t="s">
        <v>194</v>
      </c>
      <c r="AZ9" s="159"/>
    </row>
    <row r="10" spans="1:52" ht="249.6" customHeight="1">
      <c r="A10" s="174" t="s">
        <v>13</v>
      </c>
      <c r="B10" s="173" t="s">
        <v>11</v>
      </c>
      <c r="C10" s="173" t="s">
        <v>9</v>
      </c>
      <c r="D10" s="173" t="s">
        <v>46</v>
      </c>
      <c r="E10" s="22" t="s">
        <v>44</v>
      </c>
      <c r="F10" s="22" t="s">
        <v>34</v>
      </c>
      <c r="G10" s="23" t="s">
        <v>85</v>
      </c>
      <c r="H10" s="23" t="s">
        <v>84</v>
      </c>
      <c r="I10" s="23" t="s">
        <v>129</v>
      </c>
      <c r="J10" s="60">
        <v>0.01</v>
      </c>
      <c r="K10" s="61">
        <v>2.2200000000000001E-2</v>
      </c>
      <c r="L10" s="61">
        <v>2.2200000000000001E-2</v>
      </c>
      <c r="M10" s="61">
        <v>2.2200000000000001E-2</v>
      </c>
      <c r="N10" s="61">
        <v>2.2200000000000001E-2</v>
      </c>
      <c r="O10" s="61">
        <v>2.2200000000000001E-2</v>
      </c>
      <c r="P10" s="61">
        <v>2.2200000000000001E-2</v>
      </c>
      <c r="Q10" s="61">
        <v>2.2200000000000001E-2</v>
      </c>
      <c r="R10" s="61">
        <v>2.2200000000000001E-2</v>
      </c>
      <c r="S10" s="61">
        <v>2.2200000000000001E-2</v>
      </c>
      <c r="T10" s="61">
        <v>0.01</v>
      </c>
      <c r="U10" s="61">
        <v>2E-3</v>
      </c>
      <c r="V10" s="62">
        <f t="shared" ref="V10:V49" si="0">(U10/T10)*100</f>
        <v>20</v>
      </c>
      <c r="W10" s="100">
        <v>4180000</v>
      </c>
      <c r="X10" s="100">
        <v>4180000</v>
      </c>
      <c r="Y10" s="62">
        <f t="shared" ref="Y10:Y50" si="1">(X10/W10)*100</f>
        <v>100</v>
      </c>
      <c r="Z10" s="14" t="s">
        <v>218</v>
      </c>
      <c r="AA10" s="71">
        <v>0.01</v>
      </c>
      <c r="AB10" s="72">
        <v>3.0000000000000001E-3</v>
      </c>
      <c r="AC10" s="62">
        <f t="shared" ref="AC10:AC15" si="2">(AB10/AA10)*100</f>
        <v>30</v>
      </c>
      <c r="AD10" s="101">
        <v>2185000</v>
      </c>
      <c r="AE10" s="101">
        <v>2185000</v>
      </c>
      <c r="AF10" s="15">
        <f t="shared" ref="AF10:AF50" si="3">(AE10/AD10)*100</f>
        <v>100</v>
      </c>
      <c r="AG10" s="10" t="s">
        <v>281</v>
      </c>
      <c r="AH10" s="79">
        <v>2.2200000000000001E-2</v>
      </c>
      <c r="AI10" s="80">
        <v>1.8599999999999998E-2</v>
      </c>
      <c r="AJ10" s="81">
        <f t="shared" ref="AJ10:AJ50" si="4">(AI10/AH10)*100</f>
        <v>83.783783783783775</v>
      </c>
      <c r="AK10" s="100">
        <v>0</v>
      </c>
      <c r="AL10" s="100">
        <v>0</v>
      </c>
      <c r="AM10" s="82">
        <v>0</v>
      </c>
      <c r="AN10" s="34" t="s">
        <v>338</v>
      </c>
      <c r="AO10" s="88">
        <v>2.2200000000000001E-2</v>
      </c>
      <c r="AP10" s="88">
        <v>2.0000000000000001E-4</v>
      </c>
      <c r="AQ10" s="81">
        <f>(AP10/AO10)*100</f>
        <v>0.90090090090090091</v>
      </c>
      <c r="AR10" s="110">
        <v>1300000</v>
      </c>
      <c r="AS10" s="110">
        <v>216666</v>
      </c>
      <c r="AT10" s="86">
        <f>AS10/AR10*100</f>
        <v>16.666615384615387</v>
      </c>
      <c r="AU10" s="152" t="s">
        <v>327</v>
      </c>
      <c r="AV10" s="90">
        <v>0.2</v>
      </c>
      <c r="AW10" s="91">
        <f>AI10+AB10+U10+AP10</f>
        <v>2.3799999999999995E-2</v>
      </c>
      <c r="AX10" s="81">
        <f t="shared" ref="AX10:AX47" si="5">AW10/AV10*100</f>
        <v>11.899999999999997</v>
      </c>
      <c r="AY10" s="22" t="s">
        <v>339</v>
      </c>
      <c r="AZ10" s="10" t="s">
        <v>199</v>
      </c>
    </row>
    <row r="11" spans="1:52" ht="220.5" customHeight="1">
      <c r="A11" s="174"/>
      <c r="B11" s="173"/>
      <c r="C11" s="173"/>
      <c r="D11" s="173"/>
      <c r="E11" s="11" t="s">
        <v>167</v>
      </c>
      <c r="F11" s="22" t="s">
        <v>130</v>
      </c>
      <c r="G11" s="23" t="s">
        <v>85</v>
      </c>
      <c r="H11" s="6">
        <v>18</v>
      </c>
      <c r="I11" s="23" t="s">
        <v>131</v>
      </c>
      <c r="J11" s="63">
        <v>0</v>
      </c>
      <c r="K11" s="63">
        <v>0</v>
      </c>
      <c r="L11" s="63">
        <v>1</v>
      </c>
      <c r="M11" s="63">
        <v>1</v>
      </c>
      <c r="N11" s="63">
        <v>1</v>
      </c>
      <c r="O11" s="63">
        <v>1</v>
      </c>
      <c r="P11" s="63">
        <v>1</v>
      </c>
      <c r="Q11" s="63">
        <v>1</v>
      </c>
      <c r="R11" s="63">
        <v>1</v>
      </c>
      <c r="S11" s="63">
        <v>1</v>
      </c>
      <c r="T11" s="63">
        <v>1</v>
      </c>
      <c r="U11" s="63">
        <v>1</v>
      </c>
      <c r="V11" s="64">
        <f>(U11/T11)*100</f>
        <v>100</v>
      </c>
      <c r="W11" s="100">
        <v>4480000</v>
      </c>
      <c r="X11" s="100">
        <v>4480000</v>
      </c>
      <c r="Y11" s="62">
        <f t="shared" si="1"/>
        <v>100</v>
      </c>
      <c r="Z11" s="23" t="s">
        <v>219</v>
      </c>
      <c r="AA11" s="73">
        <v>1</v>
      </c>
      <c r="AB11" s="73">
        <v>0.8</v>
      </c>
      <c r="AC11" s="62">
        <f t="shared" si="2"/>
        <v>80</v>
      </c>
      <c r="AD11" s="100">
        <f>2885000*2</f>
        <v>5770000</v>
      </c>
      <c r="AE11" s="100">
        <f>2885000*2</f>
        <v>5770000</v>
      </c>
      <c r="AF11" s="15">
        <f t="shared" si="3"/>
        <v>100</v>
      </c>
      <c r="AG11" s="10" t="s">
        <v>280</v>
      </c>
      <c r="AH11" s="83">
        <v>1</v>
      </c>
      <c r="AI11" s="63">
        <v>0.75</v>
      </c>
      <c r="AJ11" s="81">
        <f t="shared" si="4"/>
        <v>75</v>
      </c>
      <c r="AK11" s="100">
        <v>6446598</v>
      </c>
      <c r="AL11" s="100">
        <v>6446598</v>
      </c>
      <c r="AM11" s="84">
        <f>(AL11/AK11)*100</f>
        <v>100</v>
      </c>
      <c r="AN11" s="17" t="s">
        <v>289</v>
      </c>
      <c r="AO11" s="68">
        <v>1</v>
      </c>
      <c r="AP11" s="63">
        <v>0.75</v>
      </c>
      <c r="AQ11" s="81">
        <f>(AP11/AO11)*100</f>
        <v>75</v>
      </c>
      <c r="AR11" s="111">
        <v>1000000</v>
      </c>
      <c r="AS11" s="111">
        <v>666666</v>
      </c>
      <c r="AT11" s="86">
        <f t="shared" ref="AT11:AT50" si="6">AS11/AR11*100</f>
        <v>66.666600000000003</v>
      </c>
      <c r="AU11" s="11" t="s">
        <v>398</v>
      </c>
      <c r="AV11" s="68">
        <v>1</v>
      </c>
      <c r="AW11" s="66">
        <f>(AI11+AB11+U11+AP11)/4</f>
        <v>0.82499999999999996</v>
      </c>
      <c r="AX11" s="81">
        <f t="shared" si="5"/>
        <v>82.5</v>
      </c>
      <c r="AY11" s="11" t="s">
        <v>389</v>
      </c>
      <c r="AZ11" s="10"/>
    </row>
    <row r="12" spans="1:52" ht="409.5" customHeight="1">
      <c r="A12" s="174"/>
      <c r="B12" s="173"/>
      <c r="C12" s="173"/>
      <c r="D12" s="173"/>
      <c r="E12" s="11" t="s">
        <v>43</v>
      </c>
      <c r="F12" s="11" t="s">
        <v>168</v>
      </c>
      <c r="G12" s="23" t="s">
        <v>85</v>
      </c>
      <c r="H12" s="6">
        <v>4</v>
      </c>
      <c r="I12" s="23" t="s">
        <v>131</v>
      </c>
      <c r="J12" s="63">
        <v>5</v>
      </c>
      <c r="K12" s="63">
        <v>5</v>
      </c>
      <c r="L12" s="63">
        <v>5</v>
      </c>
      <c r="M12" s="63">
        <v>5</v>
      </c>
      <c r="N12" s="63">
        <v>2</v>
      </c>
      <c r="O12" s="63">
        <v>2</v>
      </c>
      <c r="P12" s="63">
        <v>2</v>
      </c>
      <c r="Q12" s="63">
        <v>2</v>
      </c>
      <c r="R12" s="63">
        <v>2</v>
      </c>
      <c r="S12" s="63">
        <v>2</v>
      </c>
      <c r="T12" s="63">
        <v>4</v>
      </c>
      <c r="U12" s="63">
        <v>4</v>
      </c>
      <c r="V12" s="62">
        <f t="shared" si="0"/>
        <v>100</v>
      </c>
      <c r="W12" s="100">
        <v>150500000</v>
      </c>
      <c r="X12" s="100">
        <v>79500000</v>
      </c>
      <c r="Y12" s="65">
        <f t="shared" si="1"/>
        <v>52.823920265780735</v>
      </c>
      <c r="Z12" s="23" t="s">
        <v>220</v>
      </c>
      <c r="AA12" s="73">
        <v>5</v>
      </c>
      <c r="AB12" s="73">
        <v>5</v>
      </c>
      <c r="AC12" s="74">
        <f t="shared" si="2"/>
        <v>100</v>
      </c>
      <c r="AD12" s="100">
        <v>5770000</v>
      </c>
      <c r="AE12" s="100">
        <v>2885000</v>
      </c>
      <c r="AF12" s="15">
        <f t="shared" si="3"/>
        <v>50</v>
      </c>
      <c r="AG12" s="10" t="s">
        <v>279</v>
      </c>
      <c r="AH12" s="83">
        <v>5</v>
      </c>
      <c r="AI12" s="63">
        <v>10</v>
      </c>
      <c r="AJ12" s="81">
        <v>100</v>
      </c>
      <c r="AK12" s="100">
        <v>3708000</v>
      </c>
      <c r="AL12" s="100">
        <v>3708000</v>
      </c>
      <c r="AM12" s="84">
        <f>(AL12/AK12)*100</f>
        <v>100</v>
      </c>
      <c r="AN12" s="17" t="s">
        <v>340</v>
      </c>
      <c r="AO12" s="68">
        <v>5</v>
      </c>
      <c r="AP12" s="68">
        <v>1</v>
      </c>
      <c r="AQ12" s="81">
        <f>(AP12/AO12)*100</f>
        <v>20</v>
      </c>
      <c r="AR12" s="111">
        <v>2500000</v>
      </c>
      <c r="AS12" s="111">
        <v>250000</v>
      </c>
      <c r="AT12" s="82">
        <f>AS12/AR12*100</f>
        <v>10</v>
      </c>
      <c r="AU12" s="11" t="s">
        <v>383</v>
      </c>
      <c r="AV12" s="68">
        <v>19</v>
      </c>
      <c r="AW12" s="68">
        <f>AI12+AB12+U12+AP12</f>
        <v>20</v>
      </c>
      <c r="AX12" s="81">
        <v>100</v>
      </c>
      <c r="AY12" s="22" t="s">
        <v>397</v>
      </c>
      <c r="AZ12" s="10"/>
    </row>
    <row r="13" spans="1:52" ht="189" customHeight="1">
      <c r="A13" s="174"/>
      <c r="B13" s="173"/>
      <c r="C13" s="173"/>
      <c r="D13" s="173"/>
      <c r="E13" s="22" t="s">
        <v>45</v>
      </c>
      <c r="F13" s="22" t="s">
        <v>132</v>
      </c>
      <c r="G13" s="23" t="s">
        <v>86</v>
      </c>
      <c r="H13" s="23" t="s">
        <v>84</v>
      </c>
      <c r="I13" s="23" t="s">
        <v>133</v>
      </c>
      <c r="J13" s="63">
        <v>0</v>
      </c>
      <c r="K13" s="63">
        <v>12</v>
      </c>
      <c r="L13" s="63">
        <v>12</v>
      </c>
      <c r="M13" s="63">
        <v>12</v>
      </c>
      <c r="N13" s="63">
        <v>12</v>
      </c>
      <c r="O13" s="63">
        <v>12</v>
      </c>
      <c r="P13" s="63">
        <v>12</v>
      </c>
      <c r="Q13" s="63">
        <v>12</v>
      </c>
      <c r="R13" s="63">
        <v>12</v>
      </c>
      <c r="S13" s="63">
        <v>12</v>
      </c>
      <c r="T13" s="63">
        <v>12</v>
      </c>
      <c r="U13" s="63">
        <v>8</v>
      </c>
      <c r="V13" s="65">
        <v>66.666666666666657</v>
      </c>
      <c r="W13" s="100">
        <v>4800000</v>
      </c>
      <c r="X13" s="100">
        <v>4800000</v>
      </c>
      <c r="Y13" s="62">
        <f t="shared" si="1"/>
        <v>100</v>
      </c>
      <c r="Z13" s="23" t="s">
        <v>221</v>
      </c>
      <c r="AA13" s="73">
        <v>12</v>
      </c>
      <c r="AB13" s="73">
        <v>12</v>
      </c>
      <c r="AC13" s="74">
        <f t="shared" si="2"/>
        <v>100</v>
      </c>
      <c r="AD13" s="100">
        <v>250000</v>
      </c>
      <c r="AE13" s="100">
        <v>250000</v>
      </c>
      <c r="AF13" s="15">
        <f t="shared" si="3"/>
        <v>100</v>
      </c>
      <c r="AG13" s="10" t="s">
        <v>278</v>
      </c>
      <c r="AH13" s="83">
        <v>12</v>
      </c>
      <c r="AI13" s="63">
        <v>11</v>
      </c>
      <c r="AJ13" s="81">
        <f t="shared" si="4"/>
        <v>91.666666666666657</v>
      </c>
      <c r="AK13" s="100">
        <v>1731000</v>
      </c>
      <c r="AL13" s="100">
        <v>1731000</v>
      </c>
      <c r="AM13" s="81">
        <f t="shared" ref="AM13:AM50" si="7">AL13/AK13*100</f>
        <v>100</v>
      </c>
      <c r="AN13" s="17" t="s">
        <v>341</v>
      </c>
      <c r="AO13" s="68">
        <v>12</v>
      </c>
      <c r="AP13" s="68">
        <v>0</v>
      </c>
      <c r="AQ13" s="81">
        <v>0</v>
      </c>
      <c r="AR13" s="111">
        <v>0</v>
      </c>
      <c r="AS13" s="111">
        <v>0</v>
      </c>
      <c r="AT13" s="82">
        <v>0</v>
      </c>
      <c r="AU13" s="11" t="s">
        <v>328</v>
      </c>
      <c r="AV13" s="68">
        <v>12</v>
      </c>
      <c r="AW13" s="68">
        <f>(AI13+AB13+U13+AP13)/4</f>
        <v>7.75</v>
      </c>
      <c r="AX13" s="81">
        <f t="shared" si="5"/>
        <v>64.583333333333343</v>
      </c>
      <c r="AY13" s="22" t="s">
        <v>342</v>
      </c>
      <c r="AZ13" s="10" t="s">
        <v>291</v>
      </c>
    </row>
    <row r="14" spans="1:52" ht="409.5">
      <c r="A14" s="174"/>
      <c r="B14" s="173"/>
      <c r="C14" s="173" t="s">
        <v>10</v>
      </c>
      <c r="D14" s="173" t="s">
        <v>47</v>
      </c>
      <c r="E14" s="22" t="s">
        <v>35</v>
      </c>
      <c r="F14" s="22" t="s">
        <v>134</v>
      </c>
      <c r="G14" s="23" t="s">
        <v>85</v>
      </c>
      <c r="H14" s="23">
        <f>3+3</f>
        <v>6</v>
      </c>
      <c r="I14" s="23" t="s">
        <v>135</v>
      </c>
      <c r="J14" s="63">
        <v>0</v>
      </c>
      <c r="K14" s="63">
        <v>1</v>
      </c>
      <c r="L14" s="63">
        <v>1</v>
      </c>
      <c r="M14" s="63">
        <v>2</v>
      </c>
      <c r="N14" s="63">
        <v>1</v>
      </c>
      <c r="O14" s="63">
        <v>2</v>
      </c>
      <c r="P14" s="63">
        <v>2</v>
      </c>
      <c r="Q14" s="63">
        <v>2</v>
      </c>
      <c r="R14" s="63">
        <v>2</v>
      </c>
      <c r="S14" s="63">
        <v>2</v>
      </c>
      <c r="T14" s="63">
        <v>3</v>
      </c>
      <c r="U14" s="63">
        <v>3</v>
      </c>
      <c r="V14" s="62">
        <f t="shared" si="0"/>
        <v>100</v>
      </c>
      <c r="W14" s="100">
        <v>89631869</v>
      </c>
      <c r="X14" s="100">
        <v>89631869</v>
      </c>
      <c r="Y14" s="62">
        <f t="shared" si="1"/>
        <v>100</v>
      </c>
      <c r="Z14" s="23" t="s">
        <v>222</v>
      </c>
      <c r="AA14" s="73">
        <v>3</v>
      </c>
      <c r="AB14" s="73">
        <v>7</v>
      </c>
      <c r="AC14" s="75">
        <v>100</v>
      </c>
      <c r="AD14" s="100">
        <v>259224000</v>
      </c>
      <c r="AE14" s="100">
        <v>259224000</v>
      </c>
      <c r="AF14" s="15">
        <f t="shared" si="3"/>
        <v>100</v>
      </c>
      <c r="AG14" s="10" t="s">
        <v>277</v>
      </c>
      <c r="AH14" s="83">
        <v>1</v>
      </c>
      <c r="AI14" s="63">
        <v>3</v>
      </c>
      <c r="AJ14" s="85">
        <v>100</v>
      </c>
      <c r="AK14" s="101">
        <v>1686843376</v>
      </c>
      <c r="AL14" s="100">
        <v>768843376</v>
      </c>
      <c r="AM14" s="86">
        <f t="shared" si="7"/>
        <v>45.578824148045861</v>
      </c>
      <c r="AN14" s="17" t="s">
        <v>343</v>
      </c>
      <c r="AO14" s="68">
        <v>2</v>
      </c>
      <c r="AP14" s="68">
        <v>2</v>
      </c>
      <c r="AQ14" s="89">
        <f>(AP14/AO14)*100</f>
        <v>100</v>
      </c>
      <c r="AR14" s="111">
        <v>2346400554</v>
      </c>
      <c r="AS14" s="111">
        <v>512125000</v>
      </c>
      <c r="AT14" s="86">
        <f t="shared" si="6"/>
        <v>21.825983595467562</v>
      </c>
      <c r="AU14" s="11" t="s">
        <v>410</v>
      </c>
      <c r="AV14" s="68">
        <v>15</v>
      </c>
      <c r="AW14" s="68">
        <f>AI14+AB14+U14+AP14</f>
        <v>15</v>
      </c>
      <c r="AX14" s="81">
        <f t="shared" si="5"/>
        <v>100</v>
      </c>
      <c r="AY14" s="22" t="s">
        <v>393</v>
      </c>
      <c r="AZ14" s="10"/>
    </row>
    <row r="15" spans="1:52" ht="231.6" customHeight="1">
      <c r="A15" s="174"/>
      <c r="B15" s="173"/>
      <c r="C15" s="173"/>
      <c r="D15" s="173"/>
      <c r="E15" s="22" t="s">
        <v>36</v>
      </c>
      <c r="F15" s="11" t="s">
        <v>37</v>
      </c>
      <c r="G15" s="23" t="s">
        <v>86</v>
      </c>
      <c r="H15" s="23">
        <v>1</v>
      </c>
      <c r="I15" s="23" t="s">
        <v>169</v>
      </c>
      <c r="J15" s="63">
        <v>0</v>
      </c>
      <c r="K15" s="63">
        <v>1</v>
      </c>
      <c r="L15" s="63">
        <v>1</v>
      </c>
      <c r="M15" s="63">
        <v>1</v>
      </c>
      <c r="N15" s="63">
        <v>1</v>
      </c>
      <c r="O15" s="63">
        <v>1</v>
      </c>
      <c r="P15" s="63">
        <v>1</v>
      </c>
      <c r="Q15" s="63">
        <v>1</v>
      </c>
      <c r="R15" s="63">
        <v>1</v>
      </c>
      <c r="S15" s="63">
        <v>1</v>
      </c>
      <c r="T15" s="63">
        <v>1</v>
      </c>
      <c r="U15" s="63">
        <v>0.6</v>
      </c>
      <c r="V15" s="62">
        <f t="shared" si="0"/>
        <v>60</v>
      </c>
      <c r="W15" s="101">
        <v>9333333</v>
      </c>
      <c r="X15" s="101">
        <v>9333333</v>
      </c>
      <c r="Y15" s="62">
        <f t="shared" si="1"/>
        <v>100</v>
      </c>
      <c r="Z15" s="23" t="s">
        <v>223</v>
      </c>
      <c r="AA15" s="73">
        <v>1</v>
      </c>
      <c r="AB15" s="73">
        <v>0</v>
      </c>
      <c r="AC15" s="74">
        <f t="shared" si="2"/>
        <v>0</v>
      </c>
      <c r="AD15" s="100">
        <v>0</v>
      </c>
      <c r="AE15" s="100">
        <v>0</v>
      </c>
      <c r="AF15" s="15" t="e">
        <f t="shared" si="3"/>
        <v>#DIV/0!</v>
      </c>
      <c r="AG15" s="10" t="s">
        <v>283</v>
      </c>
      <c r="AH15" s="83">
        <v>1</v>
      </c>
      <c r="AI15" s="63">
        <v>0</v>
      </c>
      <c r="AJ15" s="83">
        <f>(AI15/AH15)*100</f>
        <v>0</v>
      </c>
      <c r="AK15" s="100">
        <v>2500000</v>
      </c>
      <c r="AL15" s="100">
        <v>2500000</v>
      </c>
      <c r="AM15" s="86">
        <f t="shared" si="7"/>
        <v>100</v>
      </c>
      <c r="AN15" s="17" t="s">
        <v>337</v>
      </c>
      <c r="AO15" s="68">
        <v>1</v>
      </c>
      <c r="AP15" s="68">
        <v>0.75</v>
      </c>
      <c r="AQ15" s="81">
        <f>(AP15/AO15)*100</f>
        <v>75</v>
      </c>
      <c r="AR15" s="111">
        <v>2000000</v>
      </c>
      <c r="AS15" s="111">
        <v>1333333</v>
      </c>
      <c r="AT15" s="86">
        <f t="shared" si="6"/>
        <v>66.666650000000004</v>
      </c>
      <c r="AU15" s="11" t="s">
        <v>387</v>
      </c>
      <c r="AV15" s="68">
        <v>1</v>
      </c>
      <c r="AW15" s="66">
        <v>0.75</v>
      </c>
      <c r="AX15" s="81">
        <f t="shared" si="5"/>
        <v>75</v>
      </c>
      <c r="AY15" s="22" t="s">
        <v>388</v>
      </c>
      <c r="AZ15" s="10"/>
    </row>
    <row r="16" spans="1:52" ht="191.25" customHeight="1">
      <c r="A16" s="174"/>
      <c r="B16" s="173"/>
      <c r="C16" s="173"/>
      <c r="D16" s="173"/>
      <c r="E16" s="22" t="s">
        <v>54</v>
      </c>
      <c r="F16" s="22" t="s">
        <v>55</v>
      </c>
      <c r="G16" s="23" t="s">
        <v>85</v>
      </c>
      <c r="H16" s="8">
        <f>(40/643)*100</f>
        <v>6.2208398133748055</v>
      </c>
      <c r="I16" s="23" t="s">
        <v>170</v>
      </c>
      <c r="J16" s="66">
        <f>(40/643)*100</f>
        <v>6.2208398133748055</v>
      </c>
      <c r="K16" s="67">
        <v>2.5999999999999999E-2</v>
      </c>
      <c r="L16" s="67">
        <v>2.5999999999999999E-2</v>
      </c>
      <c r="M16" s="67">
        <v>2.5999999999999999E-2</v>
      </c>
      <c r="N16" s="67">
        <v>2.5999999999999999E-2</v>
      </c>
      <c r="O16" s="67">
        <v>2.5999999999999999E-2</v>
      </c>
      <c r="P16" s="67">
        <v>2.5999999999999999E-2</v>
      </c>
      <c r="Q16" s="67">
        <v>2.5999999999999999E-2</v>
      </c>
      <c r="R16" s="67">
        <v>2.5999999999999999E-2</v>
      </c>
      <c r="S16" s="67">
        <v>2.5999999999999999E-2</v>
      </c>
      <c r="T16" s="67">
        <v>1</v>
      </c>
      <c r="U16" s="67">
        <v>1</v>
      </c>
      <c r="V16" s="62">
        <v>100</v>
      </c>
      <c r="W16" s="100">
        <v>14200000</v>
      </c>
      <c r="X16" s="100">
        <v>14200000</v>
      </c>
      <c r="Y16" s="62">
        <f t="shared" si="1"/>
        <v>100</v>
      </c>
      <c r="Z16" s="16" t="s">
        <v>224</v>
      </c>
      <c r="AA16" s="76">
        <v>1</v>
      </c>
      <c r="AB16" s="76">
        <v>0.8</v>
      </c>
      <c r="AC16" s="74">
        <f t="shared" ref="AC16:AC26" si="8">(AB16/AA16)*100</f>
        <v>80</v>
      </c>
      <c r="AD16" s="100">
        <v>57630000</v>
      </c>
      <c r="AE16" s="100">
        <v>57630000</v>
      </c>
      <c r="AF16" s="15">
        <f t="shared" si="3"/>
        <v>100</v>
      </c>
      <c r="AG16" s="10" t="s">
        <v>276</v>
      </c>
      <c r="AH16" s="79">
        <v>2.5999999999999999E-2</v>
      </c>
      <c r="AI16" s="79">
        <v>0.32</v>
      </c>
      <c r="AJ16" s="85">
        <v>100</v>
      </c>
      <c r="AK16" s="100">
        <v>0</v>
      </c>
      <c r="AL16" s="100">
        <v>0</v>
      </c>
      <c r="AM16" s="82">
        <v>0</v>
      </c>
      <c r="AN16" s="17" t="s">
        <v>295</v>
      </c>
      <c r="AO16" s="112">
        <v>2.5999999999999999E-2</v>
      </c>
      <c r="AP16" s="91">
        <v>0</v>
      </c>
      <c r="AQ16" s="81">
        <f>(AP16/AO16)*100</f>
        <v>0</v>
      </c>
      <c r="AR16" s="111">
        <v>0</v>
      </c>
      <c r="AS16" s="111">
        <v>0</v>
      </c>
      <c r="AT16" s="82">
        <v>0</v>
      </c>
      <c r="AU16" s="11" t="s">
        <v>384</v>
      </c>
      <c r="AV16" s="60">
        <v>0.3</v>
      </c>
      <c r="AW16" s="63">
        <f>(AI16+AB16+U16+AP16)/4</f>
        <v>0.53</v>
      </c>
      <c r="AX16" s="81">
        <v>100</v>
      </c>
      <c r="AY16" s="22" t="s">
        <v>344</v>
      </c>
      <c r="AZ16" s="10" t="s">
        <v>345</v>
      </c>
    </row>
    <row r="17" spans="1:53" ht="245.25" customHeight="1">
      <c r="A17" s="174"/>
      <c r="B17" s="173"/>
      <c r="C17" s="173" t="s">
        <v>72</v>
      </c>
      <c r="D17" s="180" t="s">
        <v>48</v>
      </c>
      <c r="E17" s="22" t="s">
        <v>125</v>
      </c>
      <c r="F17" s="22" t="s">
        <v>126</v>
      </c>
      <c r="G17" s="23" t="s">
        <v>86</v>
      </c>
      <c r="H17" s="6">
        <v>1</v>
      </c>
      <c r="I17" s="23" t="s">
        <v>136</v>
      </c>
      <c r="J17" s="63">
        <v>1</v>
      </c>
      <c r="K17" s="63">
        <v>1</v>
      </c>
      <c r="L17" s="63">
        <v>1</v>
      </c>
      <c r="M17" s="63">
        <v>1</v>
      </c>
      <c r="N17" s="63">
        <v>1</v>
      </c>
      <c r="O17" s="63">
        <v>1</v>
      </c>
      <c r="P17" s="63">
        <v>1</v>
      </c>
      <c r="Q17" s="63">
        <v>1</v>
      </c>
      <c r="R17" s="63">
        <v>1</v>
      </c>
      <c r="S17" s="63">
        <v>1</v>
      </c>
      <c r="T17" s="63">
        <v>1</v>
      </c>
      <c r="U17" s="63">
        <v>1</v>
      </c>
      <c r="V17" s="62">
        <f t="shared" si="0"/>
        <v>100</v>
      </c>
      <c r="W17" s="100">
        <v>500000</v>
      </c>
      <c r="X17" s="100">
        <v>500000</v>
      </c>
      <c r="Y17" s="62">
        <f t="shared" si="1"/>
        <v>100</v>
      </c>
      <c r="Z17" s="23" t="s">
        <v>225</v>
      </c>
      <c r="AA17" s="64">
        <v>1</v>
      </c>
      <c r="AB17" s="64">
        <v>1</v>
      </c>
      <c r="AC17" s="62">
        <f t="shared" si="8"/>
        <v>100</v>
      </c>
      <c r="AD17" s="100">
        <f>500000+2185000</f>
        <v>2685000</v>
      </c>
      <c r="AE17" s="100">
        <f>500000+2185000</f>
        <v>2685000</v>
      </c>
      <c r="AF17" s="15">
        <f t="shared" si="3"/>
        <v>100</v>
      </c>
      <c r="AG17" s="10" t="s">
        <v>275</v>
      </c>
      <c r="AH17" s="83">
        <v>1</v>
      </c>
      <c r="AI17" s="63">
        <v>1</v>
      </c>
      <c r="AJ17" s="81">
        <f t="shared" si="4"/>
        <v>100</v>
      </c>
      <c r="AK17" s="100">
        <v>1500000</v>
      </c>
      <c r="AL17" s="100">
        <v>1500000</v>
      </c>
      <c r="AM17" s="81">
        <f t="shared" si="7"/>
        <v>100</v>
      </c>
      <c r="AN17" s="17" t="s">
        <v>282</v>
      </c>
      <c r="AO17" s="68">
        <v>1</v>
      </c>
      <c r="AP17" s="68">
        <v>1</v>
      </c>
      <c r="AQ17" s="81">
        <f>(AP17/AO17)*100</f>
        <v>100</v>
      </c>
      <c r="AR17" s="111">
        <v>0</v>
      </c>
      <c r="AS17" s="111">
        <v>0</v>
      </c>
      <c r="AT17" s="82">
        <v>0</v>
      </c>
      <c r="AU17" s="153" t="s">
        <v>414</v>
      </c>
      <c r="AV17" s="68">
        <v>1</v>
      </c>
      <c r="AW17" s="68">
        <f t="shared" ref="AW17:AW29" si="9">(U17+AB17+AI17+AP17)/4</f>
        <v>1</v>
      </c>
      <c r="AX17" s="81">
        <f t="shared" si="5"/>
        <v>100</v>
      </c>
      <c r="AY17" s="22" t="s">
        <v>314</v>
      </c>
      <c r="AZ17" s="10"/>
    </row>
    <row r="18" spans="1:53" ht="409.5" customHeight="1">
      <c r="A18" s="174"/>
      <c r="B18" s="173"/>
      <c r="C18" s="173"/>
      <c r="D18" s="180"/>
      <c r="E18" s="11" t="s">
        <v>38</v>
      </c>
      <c r="F18" s="22" t="s">
        <v>39</v>
      </c>
      <c r="G18" s="23" t="s">
        <v>86</v>
      </c>
      <c r="H18" s="23">
        <v>1</v>
      </c>
      <c r="I18" s="23" t="s">
        <v>137</v>
      </c>
      <c r="J18" s="63">
        <v>1</v>
      </c>
      <c r="K18" s="63">
        <v>1</v>
      </c>
      <c r="L18" s="63">
        <v>1</v>
      </c>
      <c r="M18" s="63">
        <v>1</v>
      </c>
      <c r="N18" s="63">
        <v>1</v>
      </c>
      <c r="O18" s="63">
        <v>1</v>
      </c>
      <c r="P18" s="63">
        <v>1</v>
      </c>
      <c r="Q18" s="63">
        <v>1</v>
      </c>
      <c r="R18" s="63">
        <v>1</v>
      </c>
      <c r="S18" s="63">
        <v>1</v>
      </c>
      <c r="T18" s="63">
        <v>1</v>
      </c>
      <c r="U18" s="63">
        <v>0</v>
      </c>
      <c r="V18" s="62">
        <f>(U18/T18)*100</f>
        <v>0</v>
      </c>
      <c r="W18" s="100">
        <v>0</v>
      </c>
      <c r="X18" s="100">
        <v>0</v>
      </c>
      <c r="Y18" s="62" t="e">
        <f t="shared" si="1"/>
        <v>#DIV/0!</v>
      </c>
      <c r="Z18" s="23" t="s">
        <v>226</v>
      </c>
      <c r="AA18" s="73">
        <v>1</v>
      </c>
      <c r="AB18" s="73">
        <v>0.7</v>
      </c>
      <c r="AC18" s="74">
        <f t="shared" si="8"/>
        <v>70</v>
      </c>
      <c r="AD18" s="100">
        <f>2885000/4</f>
        <v>721250</v>
      </c>
      <c r="AE18" s="100">
        <f>2885000/4</f>
        <v>721250</v>
      </c>
      <c r="AF18" s="15">
        <f t="shared" si="3"/>
        <v>100</v>
      </c>
      <c r="AG18" s="10" t="s">
        <v>274</v>
      </c>
      <c r="AH18" s="83">
        <v>1</v>
      </c>
      <c r="AI18" s="63">
        <v>1</v>
      </c>
      <c r="AJ18" s="81">
        <f t="shared" si="4"/>
        <v>100</v>
      </c>
      <c r="AK18" s="100">
        <v>271452800</v>
      </c>
      <c r="AL18" s="108">
        <v>269574997</v>
      </c>
      <c r="AM18" s="81">
        <f t="shared" si="7"/>
        <v>99.308239590823888</v>
      </c>
      <c r="AN18" s="17" t="s">
        <v>346</v>
      </c>
      <c r="AO18" s="68">
        <v>1</v>
      </c>
      <c r="AP18" s="68">
        <v>1</v>
      </c>
      <c r="AQ18" s="81">
        <f>(AP18/AO18)*100</f>
        <v>100</v>
      </c>
      <c r="AR18" s="111">
        <v>490000000</v>
      </c>
      <c r="AS18" s="111">
        <v>457539071</v>
      </c>
      <c r="AT18" s="86">
        <f t="shared" si="6"/>
        <v>93.375320612244892</v>
      </c>
      <c r="AU18" s="154" t="s">
        <v>409</v>
      </c>
      <c r="AV18" s="68">
        <v>1</v>
      </c>
      <c r="AW18" s="66">
        <f t="shared" si="9"/>
        <v>0.67500000000000004</v>
      </c>
      <c r="AX18" s="81">
        <f t="shared" si="5"/>
        <v>67.5</v>
      </c>
      <c r="AY18" s="22" t="s">
        <v>346</v>
      </c>
      <c r="AZ18" s="10"/>
    </row>
    <row r="19" spans="1:53" ht="204.75" customHeight="1">
      <c r="A19" s="174"/>
      <c r="B19" s="173" t="s">
        <v>12</v>
      </c>
      <c r="C19" s="173" t="s">
        <v>73</v>
      </c>
      <c r="D19" s="179" t="s">
        <v>50</v>
      </c>
      <c r="E19" s="4" t="s">
        <v>114</v>
      </c>
      <c r="F19" s="22" t="s">
        <v>108</v>
      </c>
      <c r="G19" s="23" t="s">
        <v>86</v>
      </c>
      <c r="H19" s="23" t="s">
        <v>84</v>
      </c>
      <c r="I19" s="23" t="s">
        <v>138</v>
      </c>
      <c r="J19" s="63">
        <v>0</v>
      </c>
      <c r="K19" s="63">
        <v>0</v>
      </c>
      <c r="L19" s="63">
        <v>0</v>
      </c>
      <c r="M19" s="63">
        <v>0</v>
      </c>
      <c r="N19" s="63">
        <v>1</v>
      </c>
      <c r="O19" s="63">
        <v>1</v>
      </c>
      <c r="P19" s="63">
        <v>1</v>
      </c>
      <c r="Q19" s="63">
        <v>1</v>
      </c>
      <c r="R19" s="63">
        <v>1</v>
      </c>
      <c r="S19" s="63">
        <v>1</v>
      </c>
      <c r="T19" s="63">
        <v>0</v>
      </c>
      <c r="U19" s="63">
        <v>0.5</v>
      </c>
      <c r="V19" s="62">
        <v>50</v>
      </c>
      <c r="W19" s="100">
        <v>0</v>
      </c>
      <c r="X19" s="100">
        <v>0</v>
      </c>
      <c r="Y19" s="82" t="e">
        <f t="shared" ref="Y19" si="10">X19/W19*100</f>
        <v>#DIV/0!</v>
      </c>
      <c r="Z19" s="10" t="s">
        <v>347</v>
      </c>
      <c r="AA19" s="83">
        <v>1</v>
      </c>
      <c r="AB19" s="63">
        <v>0.3</v>
      </c>
      <c r="AC19" s="74">
        <f t="shared" si="8"/>
        <v>30</v>
      </c>
      <c r="AD19" s="100">
        <v>0</v>
      </c>
      <c r="AE19" s="100">
        <v>0</v>
      </c>
      <c r="AF19" s="15" t="e">
        <f t="shared" si="3"/>
        <v>#DIV/0!</v>
      </c>
      <c r="AG19" s="10" t="s">
        <v>273</v>
      </c>
      <c r="AH19" s="83">
        <v>0</v>
      </c>
      <c r="AI19" s="63">
        <v>0</v>
      </c>
      <c r="AJ19" s="87" t="s">
        <v>319</v>
      </c>
      <c r="AK19" s="100">
        <v>0</v>
      </c>
      <c r="AL19" s="100">
        <v>0</v>
      </c>
      <c r="AM19" s="82">
        <v>0</v>
      </c>
      <c r="AN19" s="10" t="s">
        <v>347</v>
      </c>
      <c r="AO19" s="83">
        <v>0</v>
      </c>
      <c r="AP19" s="63">
        <v>0</v>
      </c>
      <c r="AQ19" s="87" t="s">
        <v>319</v>
      </c>
      <c r="AR19" s="101"/>
      <c r="AS19" s="101"/>
      <c r="AT19" s="87" t="s">
        <v>319</v>
      </c>
      <c r="AU19" s="11" t="s">
        <v>399</v>
      </c>
      <c r="AV19" s="96">
        <v>1</v>
      </c>
      <c r="AW19" s="66">
        <f t="shared" si="9"/>
        <v>0.2</v>
      </c>
      <c r="AX19" s="87" t="s">
        <v>319</v>
      </c>
      <c r="AY19" s="22" t="s">
        <v>400</v>
      </c>
      <c r="AZ19" s="10" t="s">
        <v>349</v>
      </c>
    </row>
    <row r="20" spans="1:53" ht="186.6" customHeight="1">
      <c r="A20" s="174"/>
      <c r="B20" s="173"/>
      <c r="C20" s="173"/>
      <c r="D20" s="179"/>
      <c r="E20" s="22" t="s">
        <v>98</v>
      </c>
      <c r="F20" s="22" t="s">
        <v>115</v>
      </c>
      <c r="G20" s="23" t="s">
        <v>86</v>
      </c>
      <c r="H20" s="23" t="s">
        <v>84</v>
      </c>
      <c r="I20" s="23" t="s">
        <v>138</v>
      </c>
      <c r="J20" s="63">
        <v>0</v>
      </c>
      <c r="K20" s="63">
        <v>1</v>
      </c>
      <c r="L20" s="63">
        <v>1</v>
      </c>
      <c r="M20" s="63">
        <v>1</v>
      </c>
      <c r="N20" s="63">
        <v>1</v>
      </c>
      <c r="O20" s="63">
        <v>1</v>
      </c>
      <c r="P20" s="63">
        <v>1</v>
      </c>
      <c r="Q20" s="63">
        <v>1</v>
      </c>
      <c r="R20" s="63">
        <v>1</v>
      </c>
      <c r="S20" s="63">
        <v>1</v>
      </c>
      <c r="T20" s="63">
        <v>0</v>
      </c>
      <c r="U20" s="63">
        <v>0.5</v>
      </c>
      <c r="V20" s="87">
        <v>50</v>
      </c>
      <c r="W20" s="100">
        <v>0</v>
      </c>
      <c r="X20" s="100">
        <v>0</v>
      </c>
      <c r="Y20" s="62" t="e">
        <f t="shared" si="1"/>
        <v>#DIV/0!</v>
      </c>
      <c r="Z20" s="23" t="s">
        <v>227</v>
      </c>
      <c r="AA20" s="73">
        <v>1</v>
      </c>
      <c r="AB20" s="73">
        <v>0.3</v>
      </c>
      <c r="AC20" s="74">
        <f t="shared" si="8"/>
        <v>30</v>
      </c>
      <c r="AD20" s="100">
        <v>0</v>
      </c>
      <c r="AE20" s="100">
        <v>0</v>
      </c>
      <c r="AF20" s="15" t="e">
        <f t="shared" si="3"/>
        <v>#DIV/0!</v>
      </c>
      <c r="AG20" s="18" t="s">
        <v>273</v>
      </c>
      <c r="AH20" s="83">
        <v>1</v>
      </c>
      <c r="AI20" s="63">
        <v>0</v>
      </c>
      <c r="AJ20" s="81">
        <f t="shared" si="4"/>
        <v>0</v>
      </c>
      <c r="AK20" s="100">
        <v>0</v>
      </c>
      <c r="AL20" s="100">
        <v>0</v>
      </c>
      <c r="AM20" s="82">
        <v>0</v>
      </c>
      <c r="AN20" s="10" t="s">
        <v>348</v>
      </c>
      <c r="AO20" s="83">
        <v>1</v>
      </c>
      <c r="AP20" s="68">
        <v>0</v>
      </c>
      <c r="AQ20" s="81">
        <f t="shared" ref="AQ20:AQ29" si="11">(AP20/AO20)*100</f>
        <v>0</v>
      </c>
      <c r="AR20" s="101">
        <v>4000000</v>
      </c>
      <c r="AS20" s="101">
        <v>0</v>
      </c>
      <c r="AT20" s="92">
        <f t="shared" si="6"/>
        <v>0</v>
      </c>
      <c r="AU20" s="11" t="s">
        <v>384</v>
      </c>
      <c r="AV20" s="96">
        <v>1</v>
      </c>
      <c r="AW20" s="66">
        <f t="shared" si="9"/>
        <v>0.2</v>
      </c>
      <c r="AX20" s="81">
        <f t="shared" si="5"/>
        <v>20</v>
      </c>
      <c r="AY20" s="22" t="s">
        <v>386</v>
      </c>
      <c r="AZ20" s="10"/>
      <c r="BA20" s="17"/>
    </row>
    <row r="21" spans="1:53" ht="284.25" customHeight="1">
      <c r="A21" s="174"/>
      <c r="B21" s="173"/>
      <c r="C21" s="173"/>
      <c r="D21" s="179"/>
      <c r="E21" s="11" t="s">
        <v>97</v>
      </c>
      <c r="F21" s="22" t="s">
        <v>180</v>
      </c>
      <c r="G21" s="23" t="s">
        <v>86</v>
      </c>
      <c r="H21" s="23">
        <v>1</v>
      </c>
      <c r="I21" s="23" t="s">
        <v>139</v>
      </c>
      <c r="J21" s="63">
        <v>0</v>
      </c>
      <c r="K21" s="63">
        <v>1</v>
      </c>
      <c r="L21" s="63">
        <v>1</v>
      </c>
      <c r="M21" s="63">
        <v>1</v>
      </c>
      <c r="N21" s="63">
        <v>1</v>
      </c>
      <c r="O21" s="63">
        <v>1</v>
      </c>
      <c r="P21" s="63">
        <v>1</v>
      </c>
      <c r="Q21" s="63">
        <v>1</v>
      </c>
      <c r="R21" s="63">
        <v>1</v>
      </c>
      <c r="S21" s="63">
        <v>1</v>
      </c>
      <c r="T21" s="63">
        <v>0</v>
      </c>
      <c r="U21" s="63">
        <v>0.5</v>
      </c>
      <c r="V21" s="87">
        <v>50</v>
      </c>
      <c r="W21" s="100">
        <v>0</v>
      </c>
      <c r="X21" s="100">
        <v>0</v>
      </c>
      <c r="Y21" s="62" t="e">
        <f>(X21/W21)*100</f>
        <v>#DIV/0!</v>
      </c>
      <c r="Z21" s="23" t="s">
        <v>228</v>
      </c>
      <c r="AA21" s="73">
        <v>1</v>
      </c>
      <c r="AB21" s="73">
        <v>0.3</v>
      </c>
      <c r="AC21" s="74">
        <f t="shared" si="8"/>
        <v>30</v>
      </c>
      <c r="AD21" s="105">
        <v>0</v>
      </c>
      <c r="AE21" s="105">
        <v>0</v>
      </c>
      <c r="AF21" s="15" t="e">
        <f t="shared" si="3"/>
        <v>#DIV/0!</v>
      </c>
      <c r="AG21" s="10" t="s">
        <v>273</v>
      </c>
      <c r="AH21" s="83">
        <v>1</v>
      </c>
      <c r="AI21" s="63">
        <v>0</v>
      </c>
      <c r="AJ21" s="81">
        <f t="shared" si="4"/>
        <v>0</v>
      </c>
      <c r="AK21" s="100">
        <v>0</v>
      </c>
      <c r="AL21" s="100">
        <v>0</v>
      </c>
      <c r="AM21" s="82">
        <v>0</v>
      </c>
      <c r="AN21" s="10" t="s">
        <v>350</v>
      </c>
      <c r="AO21" s="83">
        <v>1</v>
      </c>
      <c r="AP21" s="63">
        <v>1</v>
      </c>
      <c r="AQ21" s="114">
        <f t="shared" si="11"/>
        <v>100</v>
      </c>
      <c r="AR21" s="101">
        <v>4000000</v>
      </c>
      <c r="AS21" s="101">
        <v>1333333</v>
      </c>
      <c r="AT21" s="115">
        <f>AS21/AR21*100</f>
        <v>33.333325000000002</v>
      </c>
      <c r="AU21" s="11" t="s">
        <v>415</v>
      </c>
      <c r="AV21" s="96">
        <v>1</v>
      </c>
      <c r="AW21" s="66">
        <f t="shared" si="9"/>
        <v>0.45</v>
      </c>
      <c r="AX21" s="81">
        <f t="shared" si="5"/>
        <v>45</v>
      </c>
      <c r="AY21" s="156" t="s">
        <v>325</v>
      </c>
      <c r="AZ21" s="10"/>
      <c r="BA21" s="17"/>
    </row>
    <row r="22" spans="1:53" ht="194.1" customHeight="1">
      <c r="A22" s="174"/>
      <c r="B22" s="173"/>
      <c r="C22" s="22" t="s">
        <v>27</v>
      </c>
      <c r="D22" s="22" t="s">
        <v>53</v>
      </c>
      <c r="E22" s="11" t="s">
        <v>52</v>
      </c>
      <c r="F22" s="22" t="s">
        <v>51</v>
      </c>
      <c r="G22" s="23" t="s">
        <v>86</v>
      </c>
      <c r="H22" s="23" t="s">
        <v>84</v>
      </c>
      <c r="I22" s="23" t="s">
        <v>138</v>
      </c>
      <c r="J22" s="63">
        <v>0</v>
      </c>
      <c r="K22" s="63">
        <v>0</v>
      </c>
      <c r="L22" s="63">
        <v>0</v>
      </c>
      <c r="M22" s="63">
        <v>1</v>
      </c>
      <c r="N22" s="63">
        <v>1</v>
      </c>
      <c r="O22" s="63">
        <v>1</v>
      </c>
      <c r="P22" s="63">
        <v>1</v>
      </c>
      <c r="Q22" s="63">
        <v>1</v>
      </c>
      <c r="R22" s="63">
        <v>1</v>
      </c>
      <c r="S22" s="63">
        <v>1</v>
      </c>
      <c r="T22" s="63">
        <v>0</v>
      </c>
      <c r="U22" s="63">
        <v>0.5</v>
      </c>
      <c r="V22" s="87">
        <v>50</v>
      </c>
      <c r="W22" s="100">
        <v>0</v>
      </c>
      <c r="X22" s="100">
        <v>0</v>
      </c>
      <c r="Y22" s="62" t="e">
        <f t="shared" si="1"/>
        <v>#DIV/0!</v>
      </c>
      <c r="Z22" s="23" t="s">
        <v>229</v>
      </c>
      <c r="AA22" s="73">
        <v>1</v>
      </c>
      <c r="AB22" s="73">
        <v>1</v>
      </c>
      <c r="AC22" s="74">
        <f t="shared" si="8"/>
        <v>100</v>
      </c>
      <c r="AD22" s="100">
        <v>0</v>
      </c>
      <c r="AE22" s="100">
        <v>0</v>
      </c>
      <c r="AF22" s="15" t="e">
        <f t="shared" si="3"/>
        <v>#DIV/0!</v>
      </c>
      <c r="AG22" s="10" t="s">
        <v>272</v>
      </c>
      <c r="AH22" s="83">
        <v>0</v>
      </c>
      <c r="AI22" s="63">
        <v>0</v>
      </c>
      <c r="AJ22" s="87" t="s">
        <v>319</v>
      </c>
      <c r="AK22" s="100"/>
      <c r="AL22" s="100">
        <v>0</v>
      </c>
      <c r="AM22" s="81">
        <v>0</v>
      </c>
      <c r="AN22" s="10" t="s">
        <v>351</v>
      </c>
      <c r="AO22" s="83">
        <v>1</v>
      </c>
      <c r="AP22" s="63">
        <v>0</v>
      </c>
      <c r="AQ22" s="81">
        <f t="shared" si="11"/>
        <v>0</v>
      </c>
      <c r="AR22" s="111">
        <v>0</v>
      </c>
      <c r="AS22" s="111">
        <v>0</v>
      </c>
      <c r="AT22" s="92">
        <v>0</v>
      </c>
      <c r="AU22" s="22" t="s">
        <v>416</v>
      </c>
      <c r="AV22" s="96">
        <v>1</v>
      </c>
      <c r="AW22" s="66">
        <f t="shared" si="9"/>
        <v>0.375</v>
      </c>
      <c r="AX22" s="81">
        <f t="shared" si="5"/>
        <v>37.5</v>
      </c>
      <c r="AY22" s="22" t="s">
        <v>326</v>
      </c>
      <c r="AZ22" s="10"/>
    </row>
    <row r="23" spans="1:53" ht="408.95" customHeight="1">
      <c r="A23" s="174"/>
      <c r="B23" s="173"/>
      <c r="C23" s="173" t="s">
        <v>74</v>
      </c>
      <c r="D23" s="173" t="s">
        <v>67</v>
      </c>
      <c r="E23" s="11" t="s">
        <v>40</v>
      </c>
      <c r="F23" s="22" t="s">
        <v>41</v>
      </c>
      <c r="G23" s="23" t="s">
        <v>86</v>
      </c>
      <c r="H23" s="23" t="s">
        <v>84</v>
      </c>
      <c r="I23" s="23" t="s">
        <v>140</v>
      </c>
      <c r="J23" s="63">
        <v>0</v>
      </c>
      <c r="K23" s="63">
        <v>1</v>
      </c>
      <c r="L23" s="63">
        <v>1</v>
      </c>
      <c r="M23" s="63">
        <v>1</v>
      </c>
      <c r="N23" s="63">
        <v>1</v>
      </c>
      <c r="O23" s="63">
        <v>1</v>
      </c>
      <c r="P23" s="63">
        <v>1</v>
      </c>
      <c r="Q23" s="63">
        <v>1</v>
      </c>
      <c r="R23" s="63">
        <v>1</v>
      </c>
      <c r="S23" s="63">
        <v>1</v>
      </c>
      <c r="T23" s="63">
        <v>0</v>
      </c>
      <c r="U23" s="63">
        <v>0.5</v>
      </c>
      <c r="V23" s="87">
        <v>50</v>
      </c>
      <c r="W23" s="100">
        <v>11420000</v>
      </c>
      <c r="X23" s="100">
        <v>11420000</v>
      </c>
      <c r="Y23" s="62">
        <f t="shared" si="1"/>
        <v>100</v>
      </c>
      <c r="Z23" s="23" t="s">
        <v>230</v>
      </c>
      <c r="AA23" s="73">
        <v>1</v>
      </c>
      <c r="AB23" s="73">
        <v>0.6</v>
      </c>
      <c r="AC23" s="74">
        <f t="shared" si="8"/>
        <v>60</v>
      </c>
      <c r="AD23" s="100">
        <v>10000000</v>
      </c>
      <c r="AE23" s="100">
        <v>10000000</v>
      </c>
      <c r="AF23" s="15">
        <f t="shared" si="3"/>
        <v>100</v>
      </c>
      <c r="AG23" s="18" t="s">
        <v>271</v>
      </c>
      <c r="AH23" s="83">
        <v>1</v>
      </c>
      <c r="AI23" s="63">
        <v>1</v>
      </c>
      <c r="AJ23" s="81">
        <f t="shared" si="4"/>
        <v>100</v>
      </c>
      <c r="AK23" s="100">
        <v>0</v>
      </c>
      <c r="AL23" s="100">
        <v>0</v>
      </c>
      <c r="AM23" s="82">
        <v>0</v>
      </c>
      <c r="AN23" s="10" t="s">
        <v>352</v>
      </c>
      <c r="AO23" s="63">
        <v>1</v>
      </c>
      <c r="AP23" s="63">
        <v>1</v>
      </c>
      <c r="AQ23" s="81">
        <f t="shared" si="11"/>
        <v>100</v>
      </c>
      <c r="AR23" s="101">
        <v>0</v>
      </c>
      <c r="AS23" s="101">
        <v>0</v>
      </c>
      <c r="AT23" s="82">
        <v>0</v>
      </c>
      <c r="AU23" s="22" t="s">
        <v>402</v>
      </c>
      <c r="AV23" s="68">
        <v>1</v>
      </c>
      <c r="AW23" s="66">
        <f t="shared" si="9"/>
        <v>0.77500000000000002</v>
      </c>
      <c r="AX23" s="81">
        <f t="shared" si="5"/>
        <v>77.5</v>
      </c>
      <c r="AY23" s="157" t="s">
        <v>315</v>
      </c>
      <c r="AZ23" s="10"/>
    </row>
    <row r="24" spans="1:53" ht="210" customHeight="1">
      <c r="A24" s="174"/>
      <c r="B24" s="173"/>
      <c r="C24" s="173"/>
      <c r="D24" s="173"/>
      <c r="E24" s="22" t="s">
        <v>141</v>
      </c>
      <c r="F24" s="11" t="s">
        <v>142</v>
      </c>
      <c r="G24" s="23" t="s">
        <v>86</v>
      </c>
      <c r="H24" s="23">
        <v>1</v>
      </c>
      <c r="I24" s="23" t="s">
        <v>143</v>
      </c>
      <c r="J24" s="63">
        <v>0</v>
      </c>
      <c r="K24" s="63">
        <v>1</v>
      </c>
      <c r="L24" s="63">
        <v>1</v>
      </c>
      <c r="M24" s="63">
        <v>1</v>
      </c>
      <c r="N24" s="63">
        <v>1</v>
      </c>
      <c r="O24" s="63">
        <v>1</v>
      </c>
      <c r="P24" s="63">
        <v>1</v>
      </c>
      <c r="Q24" s="63">
        <v>1</v>
      </c>
      <c r="R24" s="63">
        <v>1</v>
      </c>
      <c r="S24" s="63">
        <v>1</v>
      </c>
      <c r="T24" s="63">
        <v>1</v>
      </c>
      <c r="U24" s="63">
        <v>0.1</v>
      </c>
      <c r="V24" s="62">
        <f t="shared" si="0"/>
        <v>10</v>
      </c>
      <c r="W24" s="100">
        <v>0</v>
      </c>
      <c r="X24" s="100">
        <v>0</v>
      </c>
      <c r="Y24" s="62" t="e">
        <f t="shared" si="1"/>
        <v>#DIV/0!</v>
      </c>
      <c r="Z24" s="23" t="s">
        <v>231</v>
      </c>
      <c r="AA24" s="73">
        <v>1</v>
      </c>
      <c r="AB24" s="73">
        <v>1</v>
      </c>
      <c r="AC24" s="74">
        <f t="shared" si="8"/>
        <v>100</v>
      </c>
      <c r="AD24" s="100">
        <v>4300000</v>
      </c>
      <c r="AE24" s="100">
        <v>4300000</v>
      </c>
      <c r="AF24" s="15">
        <f t="shared" si="3"/>
        <v>100</v>
      </c>
      <c r="AG24" s="10" t="s">
        <v>270</v>
      </c>
      <c r="AH24" s="83">
        <v>1</v>
      </c>
      <c r="AI24" s="63">
        <v>1</v>
      </c>
      <c r="AJ24" s="81">
        <f t="shared" si="4"/>
        <v>100</v>
      </c>
      <c r="AK24" s="105">
        <v>5000000</v>
      </c>
      <c r="AL24" s="105">
        <v>5000000</v>
      </c>
      <c r="AM24" s="82">
        <f t="shared" si="7"/>
        <v>100</v>
      </c>
      <c r="AN24" s="10" t="s">
        <v>353</v>
      </c>
      <c r="AO24" s="68">
        <v>1</v>
      </c>
      <c r="AP24" s="68">
        <v>1</v>
      </c>
      <c r="AQ24" s="81">
        <f t="shared" si="11"/>
        <v>100</v>
      </c>
      <c r="AR24" s="101"/>
      <c r="AS24" s="101"/>
      <c r="AT24" s="82">
        <v>0</v>
      </c>
      <c r="AU24" s="12" t="s">
        <v>406</v>
      </c>
      <c r="AV24" s="68">
        <v>1</v>
      </c>
      <c r="AW24" s="66">
        <f t="shared" si="9"/>
        <v>0.77500000000000002</v>
      </c>
      <c r="AX24" s="81">
        <f t="shared" si="5"/>
        <v>77.5</v>
      </c>
      <c r="AY24" s="22" t="s">
        <v>330</v>
      </c>
      <c r="AZ24" s="10" t="s">
        <v>312</v>
      </c>
    </row>
    <row r="25" spans="1:53" ht="409.5" customHeight="1">
      <c r="A25" s="174"/>
      <c r="B25" s="173"/>
      <c r="C25" s="173" t="s">
        <v>28</v>
      </c>
      <c r="D25" s="173" t="s">
        <v>77</v>
      </c>
      <c r="E25" s="11" t="s">
        <v>87</v>
      </c>
      <c r="F25" s="22" t="s">
        <v>144</v>
      </c>
      <c r="G25" s="23" t="s">
        <v>86</v>
      </c>
      <c r="H25" s="23">
        <v>12</v>
      </c>
      <c r="I25" s="23" t="s">
        <v>145</v>
      </c>
      <c r="J25" s="63">
        <v>0</v>
      </c>
      <c r="K25" s="63">
        <v>12</v>
      </c>
      <c r="L25" s="63">
        <v>12</v>
      </c>
      <c r="M25" s="63">
        <v>12</v>
      </c>
      <c r="N25" s="63">
        <v>12</v>
      </c>
      <c r="O25" s="63">
        <v>12</v>
      </c>
      <c r="P25" s="63">
        <v>12</v>
      </c>
      <c r="Q25" s="63">
        <v>12</v>
      </c>
      <c r="R25" s="63">
        <v>12</v>
      </c>
      <c r="S25" s="63">
        <v>12</v>
      </c>
      <c r="T25" s="63">
        <v>12</v>
      </c>
      <c r="U25" s="63">
        <v>8</v>
      </c>
      <c r="V25" s="62">
        <f t="shared" si="0"/>
        <v>66.666666666666657</v>
      </c>
      <c r="W25" s="100">
        <v>20400000</v>
      </c>
      <c r="X25" s="100">
        <v>20400000</v>
      </c>
      <c r="Y25" s="62">
        <f t="shared" si="1"/>
        <v>100</v>
      </c>
      <c r="Z25" s="23" t="s">
        <v>232</v>
      </c>
      <c r="AA25" s="73">
        <v>12</v>
      </c>
      <c r="AB25" s="73">
        <v>12</v>
      </c>
      <c r="AC25" s="74">
        <f t="shared" si="8"/>
        <v>100</v>
      </c>
      <c r="AD25" s="100">
        <v>33790000</v>
      </c>
      <c r="AE25" s="100">
        <v>33790000</v>
      </c>
      <c r="AF25" s="15">
        <f t="shared" si="3"/>
        <v>100</v>
      </c>
      <c r="AG25" s="10" t="s">
        <v>269</v>
      </c>
      <c r="AH25" s="83">
        <v>12</v>
      </c>
      <c r="AI25" s="63">
        <v>12</v>
      </c>
      <c r="AJ25" s="81">
        <f t="shared" si="4"/>
        <v>100</v>
      </c>
      <c r="AK25" s="101">
        <v>110180000</v>
      </c>
      <c r="AL25" s="101">
        <v>110180000</v>
      </c>
      <c r="AM25" s="81">
        <f t="shared" si="7"/>
        <v>100</v>
      </c>
      <c r="AN25" s="17" t="s">
        <v>354</v>
      </c>
      <c r="AO25" s="68">
        <v>12</v>
      </c>
      <c r="AP25" s="68">
        <v>12</v>
      </c>
      <c r="AQ25" s="81">
        <f t="shared" si="11"/>
        <v>100</v>
      </c>
      <c r="AR25" s="111">
        <v>120000000</v>
      </c>
      <c r="AS25" s="111">
        <v>67000000</v>
      </c>
      <c r="AT25" s="149">
        <f>AS25/AR25*100</f>
        <v>55.833333333333336</v>
      </c>
      <c r="AU25" s="11" t="s">
        <v>403</v>
      </c>
      <c r="AV25" s="68">
        <v>12</v>
      </c>
      <c r="AW25" s="66">
        <f t="shared" si="9"/>
        <v>11</v>
      </c>
      <c r="AX25" s="81">
        <f t="shared" si="5"/>
        <v>91.666666666666657</v>
      </c>
      <c r="AY25" s="22" t="s">
        <v>316</v>
      </c>
      <c r="AZ25" s="10"/>
    </row>
    <row r="26" spans="1:53" ht="305.25" customHeight="1">
      <c r="A26" s="174"/>
      <c r="B26" s="173"/>
      <c r="C26" s="173"/>
      <c r="D26" s="173"/>
      <c r="E26" s="11" t="s">
        <v>99</v>
      </c>
      <c r="F26" s="22" t="s">
        <v>49</v>
      </c>
      <c r="G26" s="23" t="s">
        <v>85</v>
      </c>
      <c r="H26" s="23" t="s">
        <v>84</v>
      </c>
      <c r="I26" s="23" t="s">
        <v>65</v>
      </c>
      <c r="J26" s="63">
        <v>0</v>
      </c>
      <c r="K26" s="61">
        <v>3.3300000000000003E-2</v>
      </c>
      <c r="L26" s="61">
        <v>3.3300000000000003E-2</v>
      </c>
      <c r="M26" s="61">
        <v>3.3300000000000003E-2</v>
      </c>
      <c r="N26" s="61">
        <v>3.3300000000000003E-2</v>
      </c>
      <c r="O26" s="61">
        <v>3.3300000000000003E-2</v>
      </c>
      <c r="P26" s="61">
        <v>3.3300000000000003E-2</v>
      </c>
      <c r="Q26" s="61">
        <v>3.3300000000000003E-2</v>
      </c>
      <c r="R26" s="61">
        <v>3.3300000000000003E-2</v>
      </c>
      <c r="S26" s="61">
        <v>3.3300000000000003E-2</v>
      </c>
      <c r="T26" s="61">
        <v>1</v>
      </c>
      <c r="U26" s="61">
        <v>1</v>
      </c>
      <c r="V26" s="62">
        <f t="shared" si="0"/>
        <v>100</v>
      </c>
      <c r="W26" s="100">
        <v>0</v>
      </c>
      <c r="X26" s="100">
        <v>0</v>
      </c>
      <c r="Y26" s="62" t="e">
        <f t="shared" si="1"/>
        <v>#DIV/0!</v>
      </c>
      <c r="Z26" s="14" t="s">
        <v>233</v>
      </c>
      <c r="AA26" s="76">
        <v>1</v>
      </c>
      <c r="AB26" s="76">
        <v>1</v>
      </c>
      <c r="AC26" s="74">
        <f t="shared" si="8"/>
        <v>100</v>
      </c>
      <c r="AD26" s="100">
        <v>33790000</v>
      </c>
      <c r="AE26" s="100">
        <v>33790000</v>
      </c>
      <c r="AF26" s="15">
        <f t="shared" si="3"/>
        <v>100</v>
      </c>
      <c r="AG26" s="10" t="s">
        <v>268</v>
      </c>
      <c r="AH26" s="79">
        <v>3.3300000000000003E-2</v>
      </c>
      <c r="AI26" s="79">
        <v>1</v>
      </c>
      <c r="AJ26" s="85">
        <v>100</v>
      </c>
      <c r="AK26" s="100">
        <v>363237526</v>
      </c>
      <c r="AL26" s="100">
        <v>363237526</v>
      </c>
      <c r="AM26" s="81">
        <f t="shared" si="7"/>
        <v>100</v>
      </c>
      <c r="AN26" s="17" t="s">
        <v>310</v>
      </c>
      <c r="AO26" s="94">
        <v>3.3300000000000003E-2</v>
      </c>
      <c r="AP26" s="94">
        <v>3.7000000000000002E-3</v>
      </c>
      <c r="AQ26" s="81">
        <f t="shared" si="11"/>
        <v>11.111111111111111</v>
      </c>
      <c r="AR26" s="111">
        <v>20000000</v>
      </c>
      <c r="AS26" s="111">
        <v>0</v>
      </c>
      <c r="AT26" s="82">
        <f t="shared" si="6"/>
        <v>0</v>
      </c>
      <c r="AU26" s="11" t="s">
        <v>322</v>
      </c>
      <c r="AV26" s="90">
        <f>(6432.6)/21442</f>
        <v>0.30000000000000004</v>
      </c>
      <c r="AW26" s="93">
        <f>(1929/21440)</f>
        <v>8.9972014925373128E-2</v>
      </c>
      <c r="AX26" s="79">
        <f>+AW26/AV26</f>
        <v>0.29990671641791039</v>
      </c>
      <c r="AY26" s="22" t="s">
        <v>323</v>
      </c>
      <c r="AZ26" s="10" t="s">
        <v>290</v>
      </c>
    </row>
    <row r="27" spans="1:53" ht="363.95" customHeight="1">
      <c r="A27" s="174"/>
      <c r="B27" s="173"/>
      <c r="C27" s="173"/>
      <c r="D27" s="173"/>
      <c r="E27" s="12" t="s">
        <v>110</v>
      </c>
      <c r="F27" s="22" t="s">
        <v>42</v>
      </c>
      <c r="G27" s="23" t="s">
        <v>85</v>
      </c>
      <c r="H27" s="6">
        <v>1</v>
      </c>
      <c r="I27" s="23" t="s">
        <v>146</v>
      </c>
      <c r="J27" s="63">
        <v>0</v>
      </c>
      <c r="K27" s="61">
        <v>2.2200000000000001E-2</v>
      </c>
      <c r="L27" s="61">
        <v>2.2200000000000001E-2</v>
      </c>
      <c r="M27" s="61">
        <v>2.2200000000000001E-2</v>
      </c>
      <c r="N27" s="61">
        <v>2.2200000000000001E-2</v>
      </c>
      <c r="O27" s="61">
        <v>2.2200000000000001E-2</v>
      </c>
      <c r="P27" s="61">
        <v>2.2200000000000001E-2</v>
      </c>
      <c r="Q27" s="61">
        <v>2.2200000000000001E-2</v>
      </c>
      <c r="R27" s="61">
        <v>2.2200000000000001E-2</v>
      </c>
      <c r="S27" s="61">
        <v>2.2200000000000001E-2</v>
      </c>
      <c r="T27" s="61">
        <v>1</v>
      </c>
      <c r="U27" s="61">
        <v>1</v>
      </c>
      <c r="V27" s="62">
        <f t="shared" si="0"/>
        <v>100</v>
      </c>
      <c r="W27" s="100">
        <v>40000000</v>
      </c>
      <c r="X27" s="100">
        <v>40000000</v>
      </c>
      <c r="Y27" s="62">
        <f>(X27/W27)*100</f>
        <v>100</v>
      </c>
      <c r="Z27" s="18" t="s">
        <v>234</v>
      </c>
      <c r="AA27" s="76">
        <v>1</v>
      </c>
      <c r="AB27" s="76">
        <v>1</v>
      </c>
      <c r="AC27" s="74">
        <f>(AB27/AA27)*100</f>
        <v>100</v>
      </c>
      <c r="AD27" s="100">
        <v>18000000</v>
      </c>
      <c r="AE27" s="100">
        <v>18000000</v>
      </c>
      <c r="AF27" s="15">
        <f t="shared" si="3"/>
        <v>100</v>
      </c>
      <c r="AG27" s="10" t="s">
        <v>267</v>
      </c>
      <c r="AH27" s="79">
        <v>2.2200000000000001E-2</v>
      </c>
      <c r="AI27" s="79"/>
      <c r="AJ27" s="81">
        <f t="shared" si="4"/>
        <v>0</v>
      </c>
      <c r="AK27" s="101">
        <v>27558000</v>
      </c>
      <c r="AL27" s="101">
        <v>27558000</v>
      </c>
      <c r="AM27" s="81">
        <f t="shared" si="7"/>
        <v>100</v>
      </c>
      <c r="AN27" s="10" t="s">
        <v>355</v>
      </c>
      <c r="AO27" s="61">
        <v>2.2200000000000001E-2</v>
      </c>
      <c r="AP27" s="61">
        <v>0.02</v>
      </c>
      <c r="AQ27" s="114">
        <f t="shared" si="11"/>
        <v>90.090090090090087</v>
      </c>
      <c r="AR27" s="101">
        <v>65000000</v>
      </c>
      <c r="AS27" s="101">
        <v>14500000</v>
      </c>
      <c r="AT27" s="86">
        <f t="shared" si="6"/>
        <v>22.30769230769231</v>
      </c>
      <c r="AU27" s="22" t="s">
        <v>407</v>
      </c>
      <c r="AV27" s="90">
        <v>0.2</v>
      </c>
      <c r="AW27" s="93">
        <f>(U27+AB27+AI27+AP27)/4</f>
        <v>0.505</v>
      </c>
      <c r="AX27" s="81">
        <v>100</v>
      </c>
      <c r="AY27" s="22" t="s">
        <v>408</v>
      </c>
      <c r="AZ27" s="21" t="s">
        <v>356</v>
      </c>
    </row>
    <row r="28" spans="1:53" ht="261" customHeight="1">
      <c r="A28" s="175" t="s">
        <v>15</v>
      </c>
      <c r="B28" s="173" t="s">
        <v>71</v>
      </c>
      <c r="C28" s="173" t="s">
        <v>29</v>
      </c>
      <c r="D28" s="180" t="s">
        <v>62</v>
      </c>
      <c r="E28" s="22" t="s">
        <v>57</v>
      </c>
      <c r="F28" s="22" t="s">
        <v>56</v>
      </c>
      <c r="G28" s="23" t="s">
        <v>86</v>
      </c>
      <c r="H28" s="23">
        <v>1</v>
      </c>
      <c r="I28" s="6" t="s">
        <v>111</v>
      </c>
      <c r="J28" s="68">
        <v>0</v>
      </c>
      <c r="K28" s="68">
        <v>0</v>
      </c>
      <c r="L28" s="68">
        <v>0</v>
      </c>
      <c r="M28" s="63">
        <v>1</v>
      </c>
      <c r="N28" s="68">
        <v>1</v>
      </c>
      <c r="O28" s="68">
        <v>1</v>
      </c>
      <c r="P28" s="68">
        <v>1</v>
      </c>
      <c r="Q28" s="68">
        <v>1</v>
      </c>
      <c r="R28" s="68">
        <v>1</v>
      </c>
      <c r="S28" s="68">
        <v>1</v>
      </c>
      <c r="T28" s="64">
        <v>1</v>
      </c>
      <c r="U28" s="64">
        <v>0.4</v>
      </c>
      <c r="V28" s="64">
        <f>(U28/T28)*100</f>
        <v>40</v>
      </c>
      <c r="W28" s="101">
        <v>15000000</v>
      </c>
      <c r="X28" s="101">
        <v>3620000</v>
      </c>
      <c r="Y28" s="62">
        <f t="shared" si="1"/>
        <v>24.133333333333333</v>
      </c>
      <c r="Z28" s="18" t="s">
        <v>235</v>
      </c>
      <c r="AA28" s="73">
        <v>1</v>
      </c>
      <c r="AB28" s="73">
        <v>1</v>
      </c>
      <c r="AC28" s="74">
        <f t="shared" ref="AC28:AC38" si="12">(AB28/AA28)*100</f>
        <v>100</v>
      </c>
      <c r="AD28" s="100">
        <v>0</v>
      </c>
      <c r="AE28" s="100">
        <v>0</v>
      </c>
      <c r="AF28" s="15" t="e">
        <f t="shared" si="3"/>
        <v>#DIV/0!</v>
      </c>
      <c r="AG28" s="10" t="s">
        <v>266</v>
      </c>
      <c r="AH28" s="83">
        <v>0</v>
      </c>
      <c r="AI28" s="63">
        <v>0</v>
      </c>
      <c r="AJ28" s="87" t="s">
        <v>319</v>
      </c>
      <c r="AK28" s="100">
        <v>0</v>
      </c>
      <c r="AL28" s="100">
        <v>0</v>
      </c>
      <c r="AM28" s="86" t="e">
        <f t="shared" si="7"/>
        <v>#DIV/0!</v>
      </c>
      <c r="AN28" s="10" t="s">
        <v>357</v>
      </c>
      <c r="AO28" s="63">
        <v>1</v>
      </c>
      <c r="AP28" s="68">
        <v>0.85</v>
      </c>
      <c r="AQ28" s="81">
        <f t="shared" si="11"/>
        <v>85</v>
      </c>
      <c r="AR28" s="101">
        <v>2000000</v>
      </c>
      <c r="AS28" s="101">
        <v>1333333</v>
      </c>
      <c r="AT28" s="86">
        <f t="shared" si="6"/>
        <v>66.666650000000004</v>
      </c>
      <c r="AU28" s="11" t="s">
        <v>404</v>
      </c>
      <c r="AV28" s="68">
        <v>1</v>
      </c>
      <c r="AW28" s="66">
        <f t="shared" si="9"/>
        <v>0.5625</v>
      </c>
      <c r="AX28" s="81">
        <f>AW28/AV28*100</f>
        <v>56.25</v>
      </c>
      <c r="AY28" s="22" t="s">
        <v>311</v>
      </c>
      <c r="AZ28" s="10"/>
    </row>
    <row r="29" spans="1:53" ht="180" customHeight="1">
      <c r="A29" s="175"/>
      <c r="B29" s="173"/>
      <c r="C29" s="173"/>
      <c r="D29" s="180"/>
      <c r="E29" s="11" t="s">
        <v>116</v>
      </c>
      <c r="F29" s="22" t="s">
        <v>124</v>
      </c>
      <c r="G29" s="23" t="s">
        <v>86</v>
      </c>
      <c r="H29" s="23" t="s">
        <v>84</v>
      </c>
      <c r="I29" s="6" t="s">
        <v>147</v>
      </c>
      <c r="J29" s="68">
        <v>0</v>
      </c>
      <c r="K29" s="63">
        <v>0</v>
      </c>
      <c r="L29" s="63">
        <v>1</v>
      </c>
      <c r="M29" s="63">
        <v>1</v>
      </c>
      <c r="N29" s="63">
        <v>1</v>
      </c>
      <c r="O29" s="63">
        <v>1</v>
      </c>
      <c r="P29" s="63">
        <v>1</v>
      </c>
      <c r="Q29" s="63">
        <v>1</v>
      </c>
      <c r="R29" s="63">
        <v>1</v>
      </c>
      <c r="S29" s="63">
        <v>1</v>
      </c>
      <c r="T29" s="64">
        <v>1</v>
      </c>
      <c r="U29" s="64">
        <v>1</v>
      </c>
      <c r="V29" s="64">
        <f>(U29/T29)*100</f>
        <v>100</v>
      </c>
      <c r="W29" s="101">
        <v>11200000</v>
      </c>
      <c r="X29" s="101">
        <v>11200000</v>
      </c>
      <c r="Y29" s="62">
        <f t="shared" si="1"/>
        <v>100</v>
      </c>
      <c r="Z29" s="23" t="s">
        <v>236</v>
      </c>
      <c r="AA29" s="64">
        <v>1</v>
      </c>
      <c r="AB29" s="64">
        <v>0</v>
      </c>
      <c r="AC29" s="62">
        <f t="shared" si="12"/>
        <v>0</v>
      </c>
      <c r="AD29" s="100">
        <v>480000</v>
      </c>
      <c r="AE29" s="100">
        <v>480000</v>
      </c>
      <c r="AF29" s="15">
        <f t="shared" si="3"/>
        <v>100</v>
      </c>
      <c r="AG29" s="10" t="s">
        <v>265</v>
      </c>
      <c r="AH29" s="83">
        <v>1</v>
      </c>
      <c r="AI29" s="63">
        <v>0</v>
      </c>
      <c r="AJ29" s="81">
        <f t="shared" si="4"/>
        <v>0</v>
      </c>
      <c r="AK29" s="100">
        <v>0</v>
      </c>
      <c r="AL29" s="100">
        <v>0</v>
      </c>
      <c r="AM29" s="82">
        <v>0</v>
      </c>
      <c r="AN29" s="10" t="s">
        <v>294</v>
      </c>
      <c r="AO29" s="63">
        <v>1</v>
      </c>
      <c r="AP29" s="63">
        <v>0</v>
      </c>
      <c r="AQ29" s="81">
        <f t="shared" si="11"/>
        <v>0</v>
      </c>
      <c r="AR29" s="101">
        <v>0</v>
      </c>
      <c r="AS29" s="101">
        <v>0</v>
      </c>
      <c r="AT29" s="82">
        <v>0</v>
      </c>
      <c r="AU29" s="22" t="s">
        <v>384</v>
      </c>
      <c r="AV29" s="68">
        <v>1</v>
      </c>
      <c r="AW29" s="66">
        <f t="shared" si="9"/>
        <v>0.25</v>
      </c>
      <c r="AX29" s="81">
        <f t="shared" si="5"/>
        <v>25</v>
      </c>
      <c r="AY29" s="153" t="s">
        <v>422</v>
      </c>
      <c r="AZ29" s="10"/>
    </row>
    <row r="30" spans="1:53" ht="129.94999999999999" customHeight="1">
      <c r="A30" s="175"/>
      <c r="B30" s="173"/>
      <c r="C30" s="173"/>
      <c r="D30" s="180"/>
      <c r="E30" s="11" t="s">
        <v>171</v>
      </c>
      <c r="F30" s="22" t="s">
        <v>88</v>
      </c>
      <c r="G30" s="23" t="s">
        <v>86</v>
      </c>
      <c r="H30" s="23" t="s">
        <v>84</v>
      </c>
      <c r="I30" s="6" t="s">
        <v>112</v>
      </c>
      <c r="J30" s="68">
        <v>0</v>
      </c>
      <c r="K30" s="63">
        <v>0</v>
      </c>
      <c r="L30" s="63">
        <v>0</v>
      </c>
      <c r="M30" s="63">
        <v>0</v>
      </c>
      <c r="N30" s="63">
        <v>1</v>
      </c>
      <c r="O30" s="63">
        <v>1</v>
      </c>
      <c r="P30" s="63">
        <v>1</v>
      </c>
      <c r="Q30" s="63">
        <v>1</v>
      </c>
      <c r="R30" s="63">
        <v>1</v>
      </c>
      <c r="S30" s="63">
        <v>1</v>
      </c>
      <c r="T30" s="63">
        <v>1</v>
      </c>
      <c r="U30" s="63">
        <v>0</v>
      </c>
      <c r="V30" s="62">
        <f t="shared" si="0"/>
        <v>0</v>
      </c>
      <c r="W30" s="100">
        <v>0</v>
      </c>
      <c r="X30" s="100">
        <v>0</v>
      </c>
      <c r="Y30" s="62" t="e">
        <f t="shared" si="1"/>
        <v>#DIV/0!</v>
      </c>
      <c r="Z30" s="18" t="s">
        <v>205</v>
      </c>
      <c r="AA30" s="73">
        <v>1</v>
      </c>
      <c r="AB30" s="73">
        <v>0.5</v>
      </c>
      <c r="AC30" s="74">
        <f t="shared" si="12"/>
        <v>50</v>
      </c>
      <c r="AD30" s="100">
        <v>0</v>
      </c>
      <c r="AE30" s="100">
        <v>0</v>
      </c>
      <c r="AF30" s="15" t="e">
        <f t="shared" si="3"/>
        <v>#DIV/0!</v>
      </c>
      <c r="AG30" s="10" t="s">
        <v>264</v>
      </c>
      <c r="AH30" s="83">
        <v>0</v>
      </c>
      <c r="AI30" s="63">
        <v>0</v>
      </c>
      <c r="AJ30" s="87" t="s">
        <v>319</v>
      </c>
      <c r="AK30" s="100">
        <v>0</v>
      </c>
      <c r="AL30" s="100">
        <v>0</v>
      </c>
      <c r="AM30" s="82">
        <v>0</v>
      </c>
      <c r="AN30" s="10" t="s">
        <v>294</v>
      </c>
      <c r="AO30" s="63">
        <v>0</v>
      </c>
      <c r="AP30" s="63" t="s">
        <v>370</v>
      </c>
      <c r="AQ30" s="87" t="s">
        <v>319</v>
      </c>
      <c r="AR30" s="101"/>
      <c r="AS30" s="101"/>
      <c r="AT30" s="87" t="s">
        <v>319</v>
      </c>
      <c r="AU30" s="22" t="s">
        <v>331</v>
      </c>
      <c r="AV30" s="68">
        <v>1</v>
      </c>
      <c r="AW30" s="60" t="e">
        <f>+U30+AB30+AI30+AP30</f>
        <v>#VALUE!</v>
      </c>
      <c r="AX30" s="87" t="s">
        <v>319</v>
      </c>
      <c r="AY30" s="22" t="s">
        <v>331</v>
      </c>
      <c r="AZ30" s="10"/>
    </row>
    <row r="31" spans="1:53" ht="369" customHeight="1">
      <c r="A31" s="175"/>
      <c r="B31" s="173" t="s">
        <v>14</v>
      </c>
      <c r="C31" s="173" t="s">
        <v>30</v>
      </c>
      <c r="D31" s="173" t="s">
        <v>60</v>
      </c>
      <c r="E31" s="11" t="s">
        <v>89</v>
      </c>
      <c r="F31" s="11" t="s">
        <v>90</v>
      </c>
      <c r="G31" s="23" t="s">
        <v>86</v>
      </c>
      <c r="H31" s="23">
        <v>1</v>
      </c>
      <c r="I31" s="23" t="s">
        <v>172</v>
      </c>
      <c r="J31" s="63">
        <v>0</v>
      </c>
      <c r="K31" s="63">
        <v>1</v>
      </c>
      <c r="L31" s="63">
        <v>1</v>
      </c>
      <c r="M31" s="63">
        <v>1</v>
      </c>
      <c r="N31" s="63">
        <v>1</v>
      </c>
      <c r="O31" s="63">
        <v>1</v>
      </c>
      <c r="P31" s="63">
        <v>1</v>
      </c>
      <c r="Q31" s="63">
        <v>1</v>
      </c>
      <c r="R31" s="63">
        <v>1</v>
      </c>
      <c r="S31" s="63">
        <v>1</v>
      </c>
      <c r="T31" s="63">
        <v>1</v>
      </c>
      <c r="U31" s="63">
        <v>1</v>
      </c>
      <c r="V31" s="62">
        <f t="shared" si="0"/>
        <v>100</v>
      </c>
      <c r="W31" s="100">
        <v>22246667</v>
      </c>
      <c r="X31" s="100">
        <v>22246667</v>
      </c>
      <c r="Y31" s="62">
        <f t="shared" si="1"/>
        <v>100</v>
      </c>
      <c r="Z31" s="23" t="s">
        <v>237</v>
      </c>
      <c r="AA31" s="73">
        <v>1</v>
      </c>
      <c r="AB31" s="73">
        <v>1</v>
      </c>
      <c r="AC31" s="74">
        <f t="shared" si="12"/>
        <v>100</v>
      </c>
      <c r="AD31" s="100">
        <f>54990000/2</f>
        <v>27495000</v>
      </c>
      <c r="AE31" s="100">
        <f>54990000/2</f>
        <v>27495000</v>
      </c>
      <c r="AF31" s="15">
        <f t="shared" si="3"/>
        <v>100</v>
      </c>
      <c r="AG31" s="10" t="s">
        <v>263</v>
      </c>
      <c r="AH31" s="83">
        <v>1</v>
      </c>
      <c r="AI31" s="63">
        <v>0</v>
      </c>
      <c r="AJ31" s="81">
        <f t="shared" si="4"/>
        <v>0</v>
      </c>
      <c r="AK31" s="100"/>
      <c r="AL31" s="100"/>
      <c r="AM31" s="82">
        <v>0</v>
      </c>
      <c r="AN31" s="10" t="s">
        <v>358</v>
      </c>
      <c r="AO31" s="63">
        <v>1</v>
      </c>
      <c r="AP31" s="68">
        <v>0.75</v>
      </c>
      <c r="AQ31" s="81">
        <f t="shared" ref="AQ31:AQ40" si="13">(AP31/AO31)*100</f>
        <v>75</v>
      </c>
      <c r="AR31" s="101">
        <v>102000000</v>
      </c>
      <c r="AS31" s="101">
        <v>96333333</v>
      </c>
      <c r="AT31" s="86">
        <f t="shared" si="6"/>
        <v>94.444444117647066</v>
      </c>
      <c r="AU31" s="11" t="s">
        <v>405</v>
      </c>
      <c r="AV31" s="68">
        <v>1</v>
      </c>
      <c r="AW31" s="66">
        <f t="shared" ref="AW31:AW40" si="14">(U31+AB31+AI31+AP31)/4</f>
        <v>0.6875</v>
      </c>
      <c r="AX31" s="81">
        <f t="shared" si="5"/>
        <v>68.75</v>
      </c>
      <c r="AY31" s="11" t="s">
        <v>332</v>
      </c>
      <c r="AZ31" s="17"/>
    </row>
    <row r="32" spans="1:53" ht="403.5" customHeight="1">
      <c r="A32" s="175"/>
      <c r="B32" s="173"/>
      <c r="C32" s="173"/>
      <c r="D32" s="173"/>
      <c r="E32" s="11" t="s">
        <v>100</v>
      </c>
      <c r="F32" s="11" t="s">
        <v>91</v>
      </c>
      <c r="G32" s="23" t="s">
        <v>86</v>
      </c>
      <c r="H32" s="23">
        <v>2</v>
      </c>
      <c r="I32" s="23" t="s">
        <v>113</v>
      </c>
      <c r="J32" s="63">
        <v>0</v>
      </c>
      <c r="K32" s="63">
        <v>2</v>
      </c>
      <c r="L32" s="63">
        <v>2</v>
      </c>
      <c r="M32" s="63">
        <v>2</v>
      </c>
      <c r="N32" s="63">
        <v>2</v>
      </c>
      <c r="O32" s="63">
        <v>2</v>
      </c>
      <c r="P32" s="63">
        <v>2</v>
      </c>
      <c r="Q32" s="63">
        <v>2</v>
      </c>
      <c r="R32" s="63">
        <v>2</v>
      </c>
      <c r="S32" s="63">
        <v>2</v>
      </c>
      <c r="T32" s="63">
        <v>2</v>
      </c>
      <c r="U32" s="63">
        <v>2</v>
      </c>
      <c r="V32" s="62">
        <f t="shared" si="0"/>
        <v>100</v>
      </c>
      <c r="W32" s="100">
        <v>0</v>
      </c>
      <c r="X32" s="100">
        <v>0</v>
      </c>
      <c r="Y32" s="62" t="e">
        <f t="shared" si="1"/>
        <v>#DIV/0!</v>
      </c>
      <c r="Z32" s="23" t="s">
        <v>238</v>
      </c>
      <c r="AA32" s="73">
        <v>2</v>
      </c>
      <c r="AB32" s="73">
        <v>2</v>
      </c>
      <c r="AC32" s="74">
        <f t="shared" si="12"/>
        <v>100</v>
      </c>
      <c r="AD32" s="100">
        <f>54990000/2</f>
        <v>27495000</v>
      </c>
      <c r="AE32" s="100">
        <f>54990000/2</f>
        <v>27495000</v>
      </c>
      <c r="AF32" s="15">
        <f t="shared" si="3"/>
        <v>100</v>
      </c>
      <c r="AG32" s="10" t="s">
        <v>262</v>
      </c>
      <c r="AH32" s="83">
        <v>2</v>
      </c>
      <c r="AI32" s="63">
        <v>2</v>
      </c>
      <c r="AJ32" s="81">
        <f t="shared" si="4"/>
        <v>100</v>
      </c>
      <c r="AK32" s="100">
        <v>0</v>
      </c>
      <c r="AL32" s="100">
        <v>0</v>
      </c>
      <c r="AM32" s="82">
        <v>0</v>
      </c>
      <c r="AN32" s="10" t="s">
        <v>359</v>
      </c>
      <c r="AO32" s="63">
        <v>2</v>
      </c>
      <c r="AP32" s="63">
        <v>2</v>
      </c>
      <c r="AQ32" s="81">
        <f t="shared" si="13"/>
        <v>100</v>
      </c>
      <c r="AR32" s="101">
        <v>19600000</v>
      </c>
      <c r="AS32" s="101">
        <v>19600000</v>
      </c>
      <c r="AT32" s="82">
        <f>AS32/AR32*100</f>
        <v>100</v>
      </c>
      <c r="AU32" s="22" t="s">
        <v>412</v>
      </c>
      <c r="AV32" s="68">
        <v>2</v>
      </c>
      <c r="AW32" s="66">
        <f t="shared" si="14"/>
        <v>2</v>
      </c>
      <c r="AX32" s="81">
        <f t="shared" si="5"/>
        <v>100</v>
      </c>
      <c r="AY32" s="22" t="s">
        <v>359</v>
      </c>
      <c r="AZ32" s="17"/>
    </row>
    <row r="33" spans="1:52" ht="240.95" customHeight="1">
      <c r="A33" s="175"/>
      <c r="B33" s="173"/>
      <c r="C33" s="173" t="s">
        <v>31</v>
      </c>
      <c r="D33" s="173" t="s">
        <v>68</v>
      </c>
      <c r="E33" s="22" t="s">
        <v>58</v>
      </c>
      <c r="F33" s="22" t="s">
        <v>59</v>
      </c>
      <c r="G33" s="23" t="s">
        <v>86</v>
      </c>
      <c r="H33" s="5">
        <v>1</v>
      </c>
      <c r="I33" s="23" t="s">
        <v>148</v>
      </c>
      <c r="J33" s="63">
        <v>0</v>
      </c>
      <c r="K33" s="63">
        <v>1</v>
      </c>
      <c r="L33" s="63">
        <v>1</v>
      </c>
      <c r="M33" s="63">
        <v>1</v>
      </c>
      <c r="N33" s="63">
        <v>1</v>
      </c>
      <c r="O33" s="63">
        <v>1</v>
      </c>
      <c r="P33" s="63">
        <v>1</v>
      </c>
      <c r="Q33" s="63">
        <v>1</v>
      </c>
      <c r="R33" s="63">
        <v>1</v>
      </c>
      <c r="S33" s="63">
        <v>1</v>
      </c>
      <c r="T33" s="63">
        <v>1</v>
      </c>
      <c r="U33" s="63">
        <v>1</v>
      </c>
      <c r="V33" s="62">
        <f t="shared" si="0"/>
        <v>100</v>
      </c>
      <c r="W33" s="100">
        <v>17798304</v>
      </c>
      <c r="X33" s="100">
        <v>17798304</v>
      </c>
      <c r="Y33" s="62">
        <f t="shared" si="1"/>
        <v>100</v>
      </c>
      <c r="Z33" s="18" t="s">
        <v>239</v>
      </c>
      <c r="AA33" s="73">
        <v>1</v>
      </c>
      <c r="AB33" s="73">
        <v>1</v>
      </c>
      <c r="AC33" s="74">
        <f t="shared" si="12"/>
        <v>100</v>
      </c>
      <c r="AD33" s="100">
        <v>5770000</v>
      </c>
      <c r="AE33" s="100">
        <v>2885000</v>
      </c>
      <c r="AF33" s="15">
        <f t="shared" si="3"/>
        <v>50</v>
      </c>
      <c r="AG33" s="10" t="s">
        <v>261</v>
      </c>
      <c r="AH33" s="83">
        <v>1</v>
      </c>
      <c r="AI33" s="63">
        <v>1</v>
      </c>
      <c r="AJ33" s="81">
        <f t="shared" si="4"/>
        <v>100</v>
      </c>
      <c r="AK33" s="100">
        <v>0</v>
      </c>
      <c r="AL33" s="100">
        <v>0</v>
      </c>
      <c r="AM33" s="82">
        <v>0</v>
      </c>
      <c r="AN33" s="10" t="s">
        <v>318</v>
      </c>
      <c r="AO33" s="63">
        <v>1</v>
      </c>
      <c r="AP33" s="63">
        <v>1</v>
      </c>
      <c r="AQ33" s="81">
        <f t="shared" si="13"/>
        <v>100</v>
      </c>
      <c r="AR33" s="101"/>
      <c r="AS33" s="101"/>
      <c r="AT33" s="82">
        <v>0</v>
      </c>
      <c r="AU33" s="22" t="s">
        <v>394</v>
      </c>
      <c r="AV33" s="68">
        <v>1</v>
      </c>
      <c r="AW33" s="66">
        <f t="shared" si="14"/>
        <v>1</v>
      </c>
      <c r="AX33" s="81">
        <f t="shared" si="5"/>
        <v>100</v>
      </c>
      <c r="AY33" s="22" t="s">
        <v>318</v>
      </c>
      <c r="AZ33" s="17"/>
    </row>
    <row r="34" spans="1:52" ht="193.5" customHeight="1">
      <c r="A34" s="175"/>
      <c r="B34" s="173"/>
      <c r="C34" s="173"/>
      <c r="D34" s="173"/>
      <c r="E34" s="22" t="s">
        <v>80</v>
      </c>
      <c r="F34" s="11" t="s">
        <v>117</v>
      </c>
      <c r="G34" s="23" t="s">
        <v>86</v>
      </c>
      <c r="H34" s="5">
        <v>1</v>
      </c>
      <c r="I34" s="23" t="s">
        <v>149</v>
      </c>
      <c r="J34" s="63">
        <v>0</v>
      </c>
      <c r="K34" s="63">
        <v>0</v>
      </c>
      <c r="L34" s="63">
        <v>1</v>
      </c>
      <c r="M34" s="63">
        <v>1</v>
      </c>
      <c r="N34" s="63">
        <v>1</v>
      </c>
      <c r="O34" s="63">
        <v>1</v>
      </c>
      <c r="P34" s="63">
        <v>1</v>
      </c>
      <c r="Q34" s="63">
        <v>1</v>
      </c>
      <c r="R34" s="63">
        <v>1</v>
      </c>
      <c r="S34" s="63">
        <v>1</v>
      </c>
      <c r="T34" s="64">
        <v>1</v>
      </c>
      <c r="U34" s="64">
        <v>1</v>
      </c>
      <c r="V34" s="64">
        <f>(U34/T34)*100</f>
        <v>100</v>
      </c>
      <c r="W34" s="101">
        <v>44520000</v>
      </c>
      <c r="X34" s="101">
        <v>44520000</v>
      </c>
      <c r="Y34" s="62">
        <f t="shared" si="1"/>
        <v>100</v>
      </c>
      <c r="Z34" s="18" t="s">
        <v>206</v>
      </c>
      <c r="AA34" s="73">
        <v>1</v>
      </c>
      <c r="AB34" s="73">
        <v>0</v>
      </c>
      <c r="AC34" s="74">
        <f t="shared" si="12"/>
        <v>0</v>
      </c>
      <c r="AD34" s="100">
        <v>11540000</v>
      </c>
      <c r="AE34" s="100">
        <v>11540000</v>
      </c>
      <c r="AF34" s="15">
        <f t="shared" si="3"/>
        <v>100</v>
      </c>
      <c r="AG34" s="10" t="s">
        <v>260</v>
      </c>
      <c r="AH34" s="83">
        <v>1</v>
      </c>
      <c r="AI34" s="63">
        <v>0</v>
      </c>
      <c r="AJ34" s="81">
        <f t="shared" si="4"/>
        <v>0</v>
      </c>
      <c r="AK34" s="100">
        <v>0</v>
      </c>
      <c r="AL34" s="100">
        <v>0</v>
      </c>
      <c r="AM34" s="82">
        <v>0</v>
      </c>
      <c r="AN34" s="10" t="s">
        <v>284</v>
      </c>
      <c r="AO34" s="63">
        <v>1</v>
      </c>
      <c r="AP34" s="68">
        <v>0</v>
      </c>
      <c r="AQ34" s="81">
        <f t="shared" si="13"/>
        <v>0</v>
      </c>
      <c r="AR34" s="101">
        <v>0</v>
      </c>
      <c r="AS34" s="101">
        <v>0</v>
      </c>
      <c r="AT34" s="82">
        <v>0</v>
      </c>
      <c r="AU34" s="11" t="s">
        <v>284</v>
      </c>
      <c r="AV34" s="68">
        <v>1</v>
      </c>
      <c r="AW34" s="66">
        <f t="shared" si="14"/>
        <v>0.25</v>
      </c>
      <c r="AX34" s="81">
        <f t="shared" si="5"/>
        <v>25</v>
      </c>
      <c r="AY34" s="22" t="s">
        <v>284</v>
      </c>
      <c r="AZ34" s="17"/>
    </row>
    <row r="35" spans="1:52" ht="246.95" customHeight="1">
      <c r="A35" s="175"/>
      <c r="B35" s="173"/>
      <c r="C35" s="173"/>
      <c r="D35" s="173"/>
      <c r="E35" s="22" t="s">
        <v>173</v>
      </c>
      <c r="F35" s="11" t="s">
        <v>92</v>
      </c>
      <c r="G35" s="23" t="s">
        <v>86</v>
      </c>
      <c r="H35" s="23">
        <v>1</v>
      </c>
      <c r="I35" s="6" t="s">
        <v>174</v>
      </c>
      <c r="J35" s="68">
        <v>0</v>
      </c>
      <c r="K35" s="68">
        <v>1</v>
      </c>
      <c r="L35" s="68">
        <v>1</v>
      </c>
      <c r="M35" s="63">
        <v>1</v>
      </c>
      <c r="N35" s="68">
        <v>1</v>
      </c>
      <c r="O35" s="68">
        <v>1</v>
      </c>
      <c r="P35" s="68">
        <v>1</v>
      </c>
      <c r="Q35" s="68">
        <v>1</v>
      </c>
      <c r="R35" s="68">
        <v>1</v>
      </c>
      <c r="S35" s="68">
        <v>1</v>
      </c>
      <c r="T35" s="68">
        <v>1</v>
      </c>
      <c r="U35" s="68">
        <v>1</v>
      </c>
      <c r="V35" s="62">
        <f t="shared" si="0"/>
        <v>100</v>
      </c>
      <c r="W35" s="104">
        <v>2200000</v>
      </c>
      <c r="X35" s="104">
        <v>2200000</v>
      </c>
      <c r="Y35" s="62">
        <f t="shared" si="1"/>
        <v>100</v>
      </c>
      <c r="Z35" s="20" t="s">
        <v>240</v>
      </c>
      <c r="AA35" s="73">
        <v>1</v>
      </c>
      <c r="AB35" s="73">
        <v>1</v>
      </c>
      <c r="AC35" s="74">
        <f t="shared" si="12"/>
        <v>100</v>
      </c>
      <c r="AD35" s="104">
        <v>0</v>
      </c>
      <c r="AE35" s="104">
        <v>0</v>
      </c>
      <c r="AF35" s="15" t="e">
        <f t="shared" si="3"/>
        <v>#DIV/0!</v>
      </c>
      <c r="AG35" s="10" t="s">
        <v>259</v>
      </c>
      <c r="AH35" s="83">
        <v>1</v>
      </c>
      <c r="AI35" s="63">
        <v>1</v>
      </c>
      <c r="AJ35" s="81">
        <f t="shared" si="4"/>
        <v>100</v>
      </c>
      <c r="AK35" s="100">
        <v>45883950021</v>
      </c>
      <c r="AL35" s="100">
        <v>45883950021</v>
      </c>
      <c r="AM35" s="81">
        <f t="shared" si="7"/>
        <v>100</v>
      </c>
      <c r="AN35" s="17" t="s">
        <v>285</v>
      </c>
      <c r="AO35" s="68">
        <v>1</v>
      </c>
      <c r="AP35" s="68">
        <v>1</v>
      </c>
      <c r="AQ35" s="81">
        <f t="shared" si="13"/>
        <v>100</v>
      </c>
      <c r="AR35" s="111">
        <v>67365034555</v>
      </c>
      <c r="AS35" s="111">
        <v>29978366030</v>
      </c>
      <c r="AT35" s="148">
        <f>AS35/AR35*100</f>
        <v>44.501374085281945</v>
      </c>
      <c r="AU35" s="11" t="s">
        <v>411</v>
      </c>
      <c r="AV35" s="68">
        <v>1</v>
      </c>
      <c r="AW35" s="66">
        <f t="shared" si="14"/>
        <v>1</v>
      </c>
      <c r="AX35" s="81">
        <f t="shared" si="5"/>
        <v>100</v>
      </c>
      <c r="AY35" s="22" t="s">
        <v>360</v>
      </c>
      <c r="AZ35" s="17"/>
    </row>
    <row r="36" spans="1:52" ht="345.95" customHeight="1">
      <c r="A36" s="175"/>
      <c r="B36" s="173"/>
      <c r="C36" s="173"/>
      <c r="D36" s="173"/>
      <c r="E36" s="22" t="s">
        <v>181</v>
      </c>
      <c r="F36" s="22" t="s">
        <v>93</v>
      </c>
      <c r="G36" s="23" t="s">
        <v>86</v>
      </c>
      <c r="H36" s="5">
        <v>1</v>
      </c>
      <c r="I36" s="23" t="s">
        <v>150</v>
      </c>
      <c r="J36" s="63">
        <v>0</v>
      </c>
      <c r="K36" s="63">
        <v>1</v>
      </c>
      <c r="L36" s="63">
        <v>1</v>
      </c>
      <c r="M36" s="63">
        <v>1</v>
      </c>
      <c r="N36" s="63">
        <v>1</v>
      </c>
      <c r="O36" s="63">
        <v>1</v>
      </c>
      <c r="P36" s="63">
        <v>1</v>
      </c>
      <c r="Q36" s="63">
        <v>1</v>
      </c>
      <c r="R36" s="63">
        <v>1</v>
      </c>
      <c r="S36" s="63">
        <v>1</v>
      </c>
      <c r="T36" s="63">
        <v>3</v>
      </c>
      <c r="U36" s="63">
        <v>2</v>
      </c>
      <c r="V36" s="65">
        <f t="shared" si="0"/>
        <v>66.666666666666657</v>
      </c>
      <c r="W36" s="100">
        <v>10833333</v>
      </c>
      <c r="X36" s="100">
        <v>10833333</v>
      </c>
      <c r="Y36" s="62">
        <f t="shared" si="1"/>
        <v>100</v>
      </c>
      <c r="Z36" s="18" t="s">
        <v>241</v>
      </c>
      <c r="AA36" s="73">
        <v>1</v>
      </c>
      <c r="AB36" s="73">
        <v>1</v>
      </c>
      <c r="AC36" s="74">
        <f t="shared" si="12"/>
        <v>100</v>
      </c>
      <c r="AD36" s="100">
        <f>48373000+103275000</f>
        <v>151648000</v>
      </c>
      <c r="AE36" s="100">
        <f>76500*600+48373000</f>
        <v>94273000</v>
      </c>
      <c r="AF36" s="15">
        <f t="shared" si="3"/>
        <v>62.165673137792787</v>
      </c>
      <c r="AG36" s="10" t="s">
        <v>258</v>
      </c>
      <c r="AH36" s="83">
        <v>1</v>
      </c>
      <c r="AI36" s="63">
        <v>1</v>
      </c>
      <c r="AJ36" s="81">
        <f t="shared" si="4"/>
        <v>100</v>
      </c>
      <c r="AK36" s="100">
        <v>25000000</v>
      </c>
      <c r="AL36" s="100">
        <v>25000000</v>
      </c>
      <c r="AM36" s="86">
        <f t="shared" si="7"/>
        <v>100</v>
      </c>
      <c r="AN36" s="10" t="s">
        <v>197</v>
      </c>
      <c r="AO36" s="63">
        <v>1</v>
      </c>
      <c r="AP36" s="63">
        <v>1</v>
      </c>
      <c r="AQ36" s="81">
        <f t="shared" si="13"/>
        <v>100</v>
      </c>
      <c r="AR36" s="101">
        <v>0</v>
      </c>
      <c r="AS36" s="101">
        <v>0</v>
      </c>
      <c r="AT36" s="82">
        <v>0</v>
      </c>
      <c r="AU36" s="22" t="s">
        <v>417</v>
      </c>
      <c r="AV36" s="68">
        <v>1</v>
      </c>
      <c r="AW36" s="66">
        <f t="shared" si="14"/>
        <v>1.25</v>
      </c>
      <c r="AX36" s="81">
        <v>100</v>
      </c>
      <c r="AY36" s="22" t="s">
        <v>333</v>
      </c>
      <c r="AZ36" s="17"/>
    </row>
    <row r="37" spans="1:52" ht="150" customHeight="1">
      <c r="A37" s="175"/>
      <c r="B37" s="173"/>
      <c r="C37" s="173" t="s">
        <v>32</v>
      </c>
      <c r="D37" s="181" t="s">
        <v>78</v>
      </c>
      <c r="E37" s="22" t="s">
        <v>94</v>
      </c>
      <c r="F37" s="22" t="s">
        <v>61</v>
      </c>
      <c r="G37" s="23" t="s">
        <v>86</v>
      </c>
      <c r="H37" s="23" t="s">
        <v>84</v>
      </c>
      <c r="I37" s="23" t="s">
        <v>185</v>
      </c>
      <c r="J37" s="63">
        <v>0</v>
      </c>
      <c r="K37" s="63">
        <v>1</v>
      </c>
      <c r="L37" s="63">
        <v>1</v>
      </c>
      <c r="M37" s="63">
        <v>1</v>
      </c>
      <c r="N37" s="63">
        <v>1</v>
      </c>
      <c r="O37" s="63">
        <v>1</v>
      </c>
      <c r="P37" s="63">
        <v>1</v>
      </c>
      <c r="Q37" s="63">
        <v>1</v>
      </c>
      <c r="R37" s="63">
        <v>1</v>
      </c>
      <c r="S37" s="63">
        <v>1</v>
      </c>
      <c r="T37" s="63">
        <v>1</v>
      </c>
      <c r="U37" s="63">
        <v>1</v>
      </c>
      <c r="V37" s="62">
        <f t="shared" si="0"/>
        <v>100</v>
      </c>
      <c r="W37" s="101">
        <f>2800000*4</f>
        <v>11200000</v>
      </c>
      <c r="X37" s="101">
        <f>2800000*4</f>
        <v>11200000</v>
      </c>
      <c r="Y37" s="62">
        <f t="shared" si="1"/>
        <v>100</v>
      </c>
      <c r="Z37" s="18" t="s">
        <v>207</v>
      </c>
      <c r="AA37" s="73">
        <v>1</v>
      </c>
      <c r="AB37" s="73">
        <v>1</v>
      </c>
      <c r="AC37" s="74">
        <f t="shared" si="12"/>
        <v>100</v>
      </c>
      <c r="AD37" s="100">
        <f>2885000*4</f>
        <v>11540000</v>
      </c>
      <c r="AE37" s="100">
        <f>AD37/2</f>
        <v>5770000</v>
      </c>
      <c r="AF37" s="15">
        <f t="shared" si="3"/>
        <v>50</v>
      </c>
      <c r="AG37" s="10" t="s">
        <v>257</v>
      </c>
      <c r="AH37" s="83">
        <v>1</v>
      </c>
      <c r="AI37" s="63">
        <v>1</v>
      </c>
      <c r="AJ37" s="81">
        <f t="shared" si="4"/>
        <v>100</v>
      </c>
      <c r="AK37" s="100">
        <v>12813864</v>
      </c>
      <c r="AL37" s="100">
        <v>12813864</v>
      </c>
      <c r="AM37" s="86">
        <f t="shared" si="7"/>
        <v>100</v>
      </c>
      <c r="AN37" s="10" t="s">
        <v>286</v>
      </c>
      <c r="AO37" s="63">
        <v>1</v>
      </c>
      <c r="AP37" s="63">
        <v>1</v>
      </c>
      <c r="AQ37" s="81">
        <f t="shared" si="13"/>
        <v>100</v>
      </c>
      <c r="AR37" s="101"/>
      <c r="AS37" s="101"/>
      <c r="AT37" s="82">
        <v>0</v>
      </c>
      <c r="AU37" s="22" t="s">
        <v>369</v>
      </c>
      <c r="AV37" s="68">
        <v>1</v>
      </c>
      <c r="AW37" s="66">
        <f t="shared" si="14"/>
        <v>1</v>
      </c>
      <c r="AX37" s="81">
        <f t="shared" si="5"/>
        <v>100</v>
      </c>
      <c r="AY37" s="22" t="s">
        <v>317</v>
      </c>
      <c r="AZ37" s="17"/>
    </row>
    <row r="38" spans="1:52" ht="409.6" customHeight="1">
      <c r="A38" s="175"/>
      <c r="B38" s="173"/>
      <c r="C38" s="173"/>
      <c r="D38" s="181"/>
      <c r="E38" s="11" t="s">
        <v>151</v>
      </c>
      <c r="F38" s="22" t="s">
        <v>118</v>
      </c>
      <c r="G38" s="23" t="s">
        <v>86</v>
      </c>
      <c r="H38" s="23" t="s">
        <v>84</v>
      </c>
      <c r="I38" s="23" t="s">
        <v>152</v>
      </c>
      <c r="J38" s="63">
        <v>0</v>
      </c>
      <c r="K38" s="63">
        <v>1</v>
      </c>
      <c r="L38" s="63">
        <v>1</v>
      </c>
      <c r="M38" s="63">
        <v>1</v>
      </c>
      <c r="N38" s="63">
        <v>1</v>
      </c>
      <c r="O38" s="63">
        <v>1</v>
      </c>
      <c r="P38" s="63">
        <v>1</v>
      </c>
      <c r="Q38" s="63">
        <v>1</v>
      </c>
      <c r="R38" s="63">
        <v>1</v>
      </c>
      <c r="S38" s="63">
        <v>1</v>
      </c>
      <c r="T38" s="63">
        <v>1</v>
      </c>
      <c r="U38" s="63">
        <v>1</v>
      </c>
      <c r="V38" s="62">
        <f t="shared" si="0"/>
        <v>100</v>
      </c>
      <c r="W38" s="100">
        <v>127403334</v>
      </c>
      <c r="X38" s="100">
        <v>110470000</v>
      </c>
      <c r="Y38" s="62">
        <f t="shared" si="1"/>
        <v>86.708876865027733</v>
      </c>
      <c r="Z38" s="18" t="s">
        <v>242</v>
      </c>
      <c r="AA38" s="73">
        <v>1</v>
      </c>
      <c r="AB38" s="73">
        <v>1</v>
      </c>
      <c r="AC38" s="74">
        <f t="shared" si="12"/>
        <v>100</v>
      </c>
      <c r="AD38" s="100">
        <v>11540000</v>
      </c>
      <c r="AE38" s="100">
        <v>11540000</v>
      </c>
      <c r="AF38" s="15">
        <f t="shared" si="3"/>
        <v>100</v>
      </c>
      <c r="AG38" s="10" t="s">
        <v>256</v>
      </c>
      <c r="AH38" s="83">
        <v>1</v>
      </c>
      <c r="AI38" s="63">
        <v>1</v>
      </c>
      <c r="AJ38" s="81">
        <f t="shared" si="4"/>
        <v>100</v>
      </c>
      <c r="AK38" s="100">
        <v>17310000</v>
      </c>
      <c r="AL38" s="100">
        <v>17310000</v>
      </c>
      <c r="AM38" s="81">
        <f t="shared" si="7"/>
        <v>100</v>
      </c>
      <c r="AN38" s="10" t="s">
        <v>361</v>
      </c>
      <c r="AO38" s="63">
        <v>1</v>
      </c>
      <c r="AP38" s="63">
        <v>1</v>
      </c>
      <c r="AQ38" s="81">
        <f t="shared" si="13"/>
        <v>100</v>
      </c>
      <c r="AR38" s="101">
        <v>28800000</v>
      </c>
      <c r="AS38" s="101">
        <v>28800000</v>
      </c>
      <c r="AT38" s="82">
        <f>AS38/AR38*100</f>
        <v>100</v>
      </c>
      <c r="AU38" s="22" t="s">
        <v>396</v>
      </c>
      <c r="AV38" s="68">
        <v>1</v>
      </c>
      <c r="AW38" s="66">
        <f t="shared" si="14"/>
        <v>1</v>
      </c>
      <c r="AX38" s="81">
        <f t="shared" si="5"/>
        <v>100</v>
      </c>
      <c r="AY38" s="22" t="s">
        <v>324</v>
      </c>
      <c r="AZ38" s="17"/>
    </row>
    <row r="39" spans="1:52" ht="129.94999999999999" customHeight="1">
      <c r="A39" s="175"/>
      <c r="B39" s="173"/>
      <c r="C39" s="173"/>
      <c r="D39" s="181"/>
      <c r="E39" s="11" t="s">
        <v>81</v>
      </c>
      <c r="F39" s="22" t="s">
        <v>82</v>
      </c>
      <c r="G39" s="23" t="s">
        <v>86</v>
      </c>
      <c r="H39" s="23" t="s">
        <v>84</v>
      </c>
      <c r="I39" s="23" t="s">
        <v>65</v>
      </c>
      <c r="J39" s="63">
        <v>0</v>
      </c>
      <c r="K39" s="63">
        <v>0</v>
      </c>
      <c r="L39" s="63">
        <v>0</v>
      </c>
      <c r="M39" s="63">
        <v>1</v>
      </c>
      <c r="N39" s="63">
        <v>1</v>
      </c>
      <c r="O39" s="63">
        <v>1</v>
      </c>
      <c r="P39" s="63">
        <v>1</v>
      </c>
      <c r="Q39" s="63">
        <v>1</v>
      </c>
      <c r="R39" s="63">
        <v>1</v>
      </c>
      <c r="S39" s="63">
        <v>1</v>
      </c>
      <c r="T39" s="64">
        <v>1</v>
      </c>
      <c r="U39" s="64">
        <v>1</v>
      </c>
      <c r="V39" s="64">
        <f>(U39/T39)*100</f>
        <v>100</v>
      </c>
      <c r="W39" s="101">
        <v>9333333</v>
      </c>
      <c r="X39" s="101">
        <v>9333333</v>
      </c>
      <c r="Y39" s="62">
        <f t="shared" si="1"/>
        <v>100</v>
      </c>
      <c r="Z39" s="18" t="s">
        <v>208</v>
      </c>
      <c r="AA39" s="64">
        <v>1</v>
      </c>
      <c r="AB39" s="64">
        <v>0</v>
      </c>
      <c r="AC39" s="62">
        <f>(AB39/AA39)*100</f>
        <v>0</v>
      </c>
      <c r="AD39" s="100">
        <v>0</v>
      </c>
      <c r="AE39" s="100">
        <v>0</v>
      </c>
      <c r="AF39" s="15" t="e">
        <f t="shared" si="3"/>
        <v>#DIV/0!</v>
      </c>
      <c r="AG39" s="19" t="s">
        <v>255</v>
      </c>
      <c r="AH39" s="83">
        <v>0</v>
      </c>
      <c r="AI39" s="63">
        <v>0</v>
      </c>
      <c r="AJ39" s="87" t="s">
        <v>319</v>
      </c>
      <c r="AK39" s="100">
        <v>0</v>
      </c>
      <c r="AL39" s="100">
        <v>0</v>
      </c>
      <c r="AM39" s="82">
        <v>0</v>
      </c>
      <c r="AN39" s="10" t="s">
        <v>292</v>
      </c>
      <c r="AO39" s="63">
        <v>1</v>
      </c>
      <c r="AP39" s="63">
        <v>0</v>
      </c>
      <c r="AQ39" s="81">
        <f t="shared" si="13"/>
        <v>0</v>
      </c>
      <c r="AR39" s="101">
        <v>0</v>
      </c>
      <c r="AS39" s="101">
        <v>0</v>
      </c>
      <c r="AT39" s="82">
        <v>0</v>
      </c>
      <c r="AU39" s="22" t="s">
        <v>384</v>
      </c>
      <c r="AV39" s="68">
        <v>1</v>
      </c>
      <c r="AW39" s="66">
        <f t="shared" si="14"/>
        <v>0.25</v>
      </c>
      <c r="AX39" s="81">
        <f t="shared" si="5"/>
        <v>25</v>
      </c>
      <c r="AY39" s="22" t="s">
        <v>329</v>
      </c>
      <c r="AZ39" s="17"/>
    </row>
    <row r="40" spans="1:52" ht="378.6" customHeight="1">
      <c r="A40" s="175"/>
      <c r="B40" s="173" t="s">
        <v>69</v>
      </c>
      <c r="C40" s="173" t="s">
        <v>22</v>
      </c>
      <c r="D40" s="173" t="s">
        <v>63</v>
      </c>
      <c r="E40" s="11" t="s">
        <v>122</v>
      </c>
      <c r="F40" s="22" t="s">
        <v>123</v>
      </c>
      <c r="G40" s="23" t="s">
        <v>86</v>
      </c>
      <c r="H40" s="23" t="s">
        <v>84</v>
      </c>
      <c r="I40" s="23" t="s">
        <v>153</v>
      </c>
      <c r="J40" s="63">
        <v>0</v>
      </c>
      <c r="K40" s="63">
        <v>1</v>
      </c>
      <c r="L40" s="63">
        <v>1</v>
      </c>
      <c r="M40" s="63">
        <v>1</v>
      </c>
      <c r="N40" s="63">
        <v>1</v>
      </c>
      <c r="O40" s="63">
        <v>1</v>
      </c>
      <c r="P40" s="63">
        <v>1</v>
      </c>
      <c r="Q40" s="63">
        <v>1</v>
      </c>
      <c r="R40" s="63">
        <v>1</v>
      </c>
      <c r="S40" s="63">
        <v>1</v>
      </c>
      <c r="T40" s="63">
        <v>1</v>
      </c>
      <c r="U40" s="63">
        <v>0.4</v>
      </c>
      <c r="V40" s="62">
        <v>40</v>
      </c>
      <c r="W40" s="100">
        <v>3000000</v>
      </c>
      <c r="X40" s="100">
        <v>3000000</v>
      </c>
      <c r="Y40" s="62">
        <f t="shared" si="1"/>
        <v>100</v>
      </c>
      <c r="Z40" s="18" t="s">
        <v>209</v>
      </c>
      <c r="AA40" s="73">
        <v>1</v>
      </c>
      <c r="AB40" s="73">
        <v>0.8</v>
      </c>
      <c r="AC40" s="74">
        <f>(AB40/AA40)*100</f>
        <v>80</v>
      </c>
      <c r="AD40" s="100">
        <f>2885000/4</f>
        <v>721250</v>
      </c>
      <c r="AE40" s="100">
        <f>2885000/4</f>
        <v>721250</v>
      </c>
      <c r="AF40" s="15">
        <f t="shared" si="3"/>
        <v>100</v>
      </c>
      <c r="AG40" s="10" t="s">
        <v>254</v>
      </c>
      <c r="AH40" s="83">
        <v>1</v>
      </c>
      <c r="AI40" s="63">
        <v>0</v>
      </c>
      <c r="AJ40" s="81">
        <f t="shared" si="4"/>
        <v>0</v>
      </c>
      <c r="AK40" s="100">
        <v>2500000</v>
      </c>
      <c r="AL40" s="100">
        <v>2500000</v>
      </c>
      <c r="AM40" s="82">
        <f t="shared" si="7"/>
        <v>100</v>
      </c>
      <c r="AN40" s="10" t="s">
        <v>294</v>
      </c>
      <c r="AO40" s="68">
        <v>1</v>
      </c>
      <c r="AP40" s="68">
        <v>1</v>
      </c>
      <c r="AQ40" s="81">
        <f t="shared" si="13"/>
        <v>100</v>
      </c>
      <c r="AR40" s="101">
        <v>0</v>
      </c>
      <c r="AS40" s="101">
        <v>0</v>
      </c>
      <c r="AT40" s="82">
        <v>0</v>
      </c>
      <c r="AU40" s="22" t="s">
        <v>392</v>
      </c>
      <c r="AV40" s="68">
        <v>1</v>
      </c>
      <c r="AW40" s="66">
        <f t="shared" si="14"/>
        <v>0.55000000000000004</v>
      </c>
      <c r="AX40" s="81">
        <f t="shared" si="5"/>
        <v>55.000000000000007</v>
      </c>
      <c r="AY40" s="11" t="s">
        <v>423</v>
      </c>
      <c r="AZ40" s="17"/>
    </row>
    <row r="41" spans="1:52" ht="219.75" customHeight="1">
      <c r="A41" s="175"/>
      <c r="B41" s="173"/>
      <c r="C41" s="173"/>
      <c r="D41" s="173"/>
      <c r="E41" s="11" t="s">
        <v>182</v>
      </c>
      <c r="F41" s="4" t="s">
        <v>154</v>
      </c>
      <c r="G41" s="23" t="s">
        <v>85</v>
      </c>
      <c r="H41" s="23" t="s">
        <v>84</v>
      </c>
      <c r="I41" s="7" t="s">
        <v>175</v>
      </c>
      <c r="J41" s="69">
        <v>0</v>
      </c>
      <c r="K41" s="63">
        <v>0</v>
      </c>
      <c r="L41" s="63">
        <v>1</v>
      </c>
      <c r="M41" s="63">
        <v>1</v>
      </c>
      <c r="N41" s="63">
        <v>1</v>
      </c>
      <c r="O41" s="63">
        <v>1</v>
      </c>
      <c r="P41" s="63">
        <v>1</v>
      </c>
      <c r="Q41" s="63">
        <v>1</v>
      </c>
      <c r="R41" s="63">
        <v>1</v>
      </c>
      <c r="S41" s="63">
        <v>1</v>
      </c>
      <c r="T41" s="63">
        <v>1</v>
      </c>
      <c r="U41" s="63">
        <v>0.3</v>
      </c>
      <c r="V41" s="62">
        <f t="shared" si="0"/>
        <v>30</v>
      </c>
      <c r="W41" s="100">
        <v>0</v>
      </c>
      <c r="X41" s="100">
        <v>0</v>
      </c>
      <c r="Y41" s="62" t="e">
        <f t="shared" si="1"/>
        <v>#DIV/0!</v>
      </c>
      <c r="Z41" s="18" t="s">
        <v>243</v>
      </c>
      <c r="AA41" s="73">
        <v>1</v>
      </c>
      <c r="AB41" s="73">
        <v>0</v>
      </c>
      <c r="AC41" s="74">
        <f>(AB41/AA41)*100</f>
        <v>0</v>
      </c>
      <c r="AD41" s="101">
        <v>4050000</v>
      </c>
      <c r="AE41" s="101">
        <v>4050000</v>
      </c>
      <c r="AF41" s="15">
        <f t="shared" si="3"/>
        <v>100</v>
      </c>
      <c r="AG41" s="10" t="s">
        <v>253</v>
      </c>
      <c r="AH41" s="83">
        <v>1</v>
      </c>
      <c r="AI41" s="63">
        <v>1</v>
      </c>
      <c r="AJ41" s="81">
        <f t="shared" si="4"/>
        <v>100</v>
      </c>
      <c r="AK41" s="100">
        <v>2885000</v>
      </c>
      <c r="AL41" s="100">
        <v>2885000</v>
      </c>
      <c r="AM41" s="82">
        <f t="shared" si="7"/>
        <v>100</v>
      </c>
      <c r="AN41" s="17" t="s">
        <v>362</v>
      </c>
      <c r="AO41" s="68">
        <v>1</v>
      </c>
      <c r="AP41" s="68">
        <v>2</v>
      </c>
      <c r="AQ41" s="81">
        <v>100</v>
      </c>
      <c r="AR41" s="101">
        <v>40000000</v>
      </c>
      <c r="AS41" s="101">
        <v>11000000</v>
      </c>
      <c r="AT41" s="82">
        <f>AS41/AR41*100</f>
        <v>27.500000000000004</v>
      </c>
      <c r="AU41" s="11" t="s">
        <v>418</v>
      </c>
      <c r="AV41" s="68">
        <v>10</v>
      </c>
      <c r="AW41" s="113">
        <f>U41+AB41+AI41+AP41</f>
        <v>3.3</v>
      </c>
      <c r="AX41" s="81">
        <f t="shared" si="5"/>
        <v>32.999999999999993</v>
      </c>
      <c r="AY41" s="22" t="s">
        <v>390</v>
      </c>
      <c r="AZ41" s="17"/>
    </row>
    <row r="42" spans="1:52" ht="194.45" customHeight="1">
      <c r="A42" s="175"/>
      <c r="B42" s="173"/>
      <c r="C42" s="173"/>
      <c r="D42" s="173"/>
      <c r="E42" s="11" t="s">
        <v>101</v>
      </c>
      <c r="F42" s="22" t="s">
        <v>119</v>
      </c>
      <c r="G42" s="23" t="s">
        <v>86</v>
      </c>
      <c r="H42" s="23" t="s">
        <v>84</v>
      </c>
      <c r="I42" s="23" t="s">
        <v>155</v>
      </c>
      <c r="J42" s="63">
        <v>0</v>
      </c>
      <c r="K42" s="63">
        <v>0</v>
      </c>
      <c r="L42" s="63">
        <v>0</v>
      </c>
      <c r="M42" s="63">
        <v>1</v>
      </c>
      <c r="N42" s="63">
        <v>1</v>
      </c>
      <c r="O42" s="63">
        <v>1</v>
      </c>
      <c r="P42" s="63">
        <v>1</v>
      </c>
      <c r="Q42" s="63">
        <v>1</v>
      </c>
      <c r="R42" s="63">
        <v>1</v>
      </c>
      <c r="S42" s="63">
        <v>1</v>
      </c>
      <c r="T42" s="63">
        <v>1</v>
      </c>
      <c r="U42" s="63">
        <v>0</v>
      </c>
      <c r="V42" s="62">
        <f t="shared" si="0"/>
        <v>0</v>
      </c>
      <c r="W42" s="100">
        <v>0</v>
      </c>
      <c r="X42" s="100">
        <v>0</v>
      </c>
      <c r="Y42" s="62" t="e">
        <f t="shared" si="1"/>
        <v>#DIV/0!</v>
      </c>
      <c r="Z42" s="18" t="s">
        <v>210</v>
      </c>
      <c r="AA42" s="64">
        <v>1</v>
      </c>
      <c r="AB42" s="64">
        <v>0</v>
      </c>
      <c r="AC42" s="62">
        <f t="shared" ref="AC42:AC47" si="15">(AB42/AA42)*100</f>
        <v>0</v>
      </c>
      <c r="AD42" s="100">
        <v>0</v>
      </c>
      <c r="AE42" s="100">
        <v>0</v>
      </c>
      <c r="AF42" s="15" t="e">
        <f t="shared" si="3"/>
        <v>#DIV/0!</v>
      </c>
      <c r="AG42" s="10" t="s">
        <v>244</v>
      </c>
      <c r="AH42" s="83">
        <v>0</v>
      </c>
      <c r="AI42" s="63">
        <v>0</v>
      </c>
      <c r="AJ42" s="87" t="s">
        <v>319</v>
      </c>
      <c r="AK42" s="100">
        <v>0</v>
      </c>
      <c r="AL42" s="100">
        <v>0</v>
      </c>
      <c r="AM42" s="82">
        <v>0</v>
      </c>
      <c r="AN42" s="10" t="s">
        <v>363</v>
      </c>
      <c r="AO42" s="63">
        <v>1</v>
      </c>
      <c r="AP42" s="68">
        <v>0.75</v>
      </c>
      <c r="AQ42" s="81">
        <f>(AP42/AO42)*100</f>
        <v>75</v>
      </c>
      <c r="AR42" s="101">
        <v>0</v>
      </c>
      <c r="AS42" s="101">
        <v>0</v>
      </c>
      <c r="AT42" s="82">
        <v>0</v>
      </c>
      <c r="AU42" s="22" t="s">
        <v>395</v>
      </c>
      <c r="AV42" s="68">
        <v>1</v>
      </c>
      <c r="AW42" s="66">
        <v>0.75</v>
      </c>
      <c r="AX42" s="81">
        <f t="shared" si="5"/>
        <v>75</v>
      </c>
      <c r="AY42" s="22" t="s">
        <v>334</v>
      </c>
      <c r="AZ42" s="17"/>
    </row>
    <row r="43" spans="1:52" ht="170.1" customHeight="1">
      <c r="A43" s="172" t="s">
        <v>21</v>
      </c>
      <c r="B43" s="173" t="s">
        <v>16</v>
      </c>
      <c r="C43" s="22" t="s">
        <v>75</v>
      </c>
      <c r="D43" s="22" t="s">
        <v>66</v>
      </c>
      <c r="E43" s="11" t="s">
        <v>102</v>
      </c>
      <c r="F43" s="22" t="s">
        <v>120</v>
      </c>
      <c r="G43" s="23" t="s">
        <v>86</v>
      </c>
      <c r="H43" s="23" t="s">
        <v>84</v>
      </c>
      <c r="I43" s="23" t="s">
        <v>176</v>
      </c>
      <c r="J43" s="63">
        <v>0</v>
      </c>
      <c r="K43" s="63">
        <v>1</v>
      </c>
      <c r="L43" s="63">
        <v>1</v>
      </c>
      <c r="M43" s="63">
        <v>1</v>
      </c>
      <c r="N43" s="63">
        <v>1</v>
      </c>
      <c r="O43" s="63">
        <v>1</v>
      </c>
      <c r="P43" s="63">
        <v>1</v>
      </c>
      <c r="Q43" s="63">
        <v>1</v>
      </c>
      <c r="R43" s="63">
        <v>1</v>
      </c>
      <c r="S43" s="63">
        <v>1</v>
      </c>
      <c r="T43" s="63">
        <v>1</v>
      </c>
      <c r="U43" s="63">
        <v>0</v>
      </c>
      <c r="V43" s="62">
        <f t="shared" si="0"/>
        <v>0</v>
      </c>
      <c r="W43" s="100">
        <v>0</v>
      </c>
      <c r="X43" s="100">
        <v>0</v>
      </c>
      <c r="Y43" s="62" t="e">
        <f t="shared" si="1"/>
        <v>#DIV/0!</v>
      </c>
      <c r="Z43" s="18" t="s">
        <v>211</v>
      </c>
      <c r="AA43" s="64">
        <v>1</v>
      </c>
      <c r="AB43" s="64">
        <v>0.7</v>
      </c>
      <c r="AC43" s="62">
        <f t="shared" si="15"/>
        <v>70</v>
      </c>
      <c r="AD43" s="100">
        <f>2885000+2185000</f>
        <v>5070000</v>
      </c>
      <c r="AE43" s="100">
        <f>2885000+2185000</f>
        <v>5070000</v>
      </c>
      <c r="AF43" s="15">
        <f t="shared" si="3"/>
        <v>100</v>
      </c>
      <c r="AG43" s="10" t="s">
        <v>245</v>
      </c>
      <c r="AH43" s="83">
        <v>1</v>
      </c>
      <c r="AI43" s="63">
        <v>0</v>
      </c>
      <c r="AJ43" s="81">
        <f t="shared" si="4"/>
        <v>0</v>
      </c>
      <c r="AK43" s="100">
        <v>1373000</v>
      </c>
      <c r="AL43" s="100">
        <v>1373000</v>
      </c>
      <c r="AM43" s="86">
        <f t="shared" si="7"/>
        <v>100</v>
      </c>
      <c r="AN43" s="10" t="s">
        <v>313</v>
      </c>
      <c r="AO43" s="63">
        <v>1</v>
      </c>
      <c r="AP43" s="68">
        <v>0.5</v>
      </c>
      <c r="AQ43" s="81">
        <f>(AP43/AO43)*100</f>
        <v>50</v>
      </c>
      <c r="AR43" s="101">
        <v>1000000</v>
      </c>
      <c r="AS43" s="101">
        <v>666666</v>
      </c>
      <c r="AT43" s="86">
        <f t="shared" si="6"/>
        <v>66.666600000000003</v>
      </c>
      <c r="AU43" s="11" t="s">
        <v>391</v>
      </c>
      <c r="AV43" s="68">
        <v>1</v>
      </c>
      <c r="AW43" s="66">
        <v>0.5</v>
      </c>
      <c r="AX43" s="81">
        <f t="shared" si="5"/>
        <v>50</v>
      </c>
      <c r="AY43" s="22" t="s">
        <v>391</v>
      </c>
      <c r="AZ43" s="17"/>
    </row>
    <row r="44" spans="1:52" ht="216.6" customHeight="1">
      <c r="A44" s="172"/>
      <c r="B44" s="173"/>
      <c r="C44" s="173" t="s">
        <v>33</v>
      </c>
      <c r="D44" s="180" t="s">
        <v>177</v>
      </c>
      <c r="E44" s="11" t="s">
        <v>156</v>
      </c>
      <c r="F44" s="4" t="s">
        <v>159</v>
      </c>
      <c r="G44" s="23" t="s">
        <v>86</v>
      </c>
      <c r="H44" s="23" t="s">
        <v>84</v>
      </c>
      <c r="I44" s="23" t="s">
        <v>157</v>
      </c>
      <c r="J44" s="63">
        <v>2</v>
      </c>
      <c r="K44" s="63">
        <v>2</v>
      </c>
      <c r="L44" s="63">
        <v>2</v>
      </c>
      <c r="M44" s="63">
        <v>2</v>
      </c>
      <c r="N44" s="63">
        <v>2</v>
      </c>
      <c r="O44" s="63">
        <v>2</v>
      </c>
      <c r="P44" s="63">
        <v>2</v>
      </c>
      <c r="Q44" s="63">
        <v>2</v>
      </c>
      <c r="R44" s="63">
        <v>2</v>
      </c>
      <c r="S44" s="63">
        <v>2</v>
      </c>
      <c r="T44" s="63">
        <v>1</v>
      </c>
      <c r="U44" s="63">
        <v>1</v>
      </c>
      <c r="V44" s="62">
        <f t="shared" si="0"/>
        <v>100</v>
      </c>
      <c r="W44" s="100">
        <v>0</v>
      </c>
      <c r="X44" s="100">
        <v>0</v>
      </c>
      <c r="Y44" s="62" t="e">
        <f t="shared" si="1"/>
        <v>#DIV/0!</v>
      </c>
      <c r="Z44" s="18" t="s">
        <v>212</v>
      </c>
      <c r="AA44" s="64">
        <v>2</v>
      </c>
      <c r="AB44" s="64">
        <v>2</v>
      </c>
      <c r="AC44" s="62">
        <f t="shared" si="15"/>
        <v>100</v>
      </c>
      <c r="AD44" s="100">
        <v>0</v>
      </c>
      <c r="AE44" s="100">
        <v>0</v>
      </c>
      <c r="AF44" s="15" t="e">
        <f t="shared" si="3"/>
        <v>#DIV/0!</v>
      </c>
      <c r="AG44" s="10" t="s">
        <v>246</v>
      </c>
      <c r="AH44" s="83">
        <v>2</v>
      </c>
      <c r="AI44" s="63">
        <v>2</v>
      </c>
      <c r="AJ44" s="81">
        <f t="shared" si="4"/>
        <v>100</v>
      </c>
      <c r="AK44" s="100">
        <v>1E-3</v>
      </c>
      <c r="AL44" s="100">
        <v>1E-3</v>
      </c>
      <c r="AM44" s="82">
        <f t="shared" si="7"/>
        <v>100</v>
      </c>
      <c r="AN44" s="17" t="s">
        <v>287</v>
      </c>
      <c r="AO44" s="68">
        <v>2</v>
      </c>
      <c r="AP44" s="68">
        <v>2</v>
      </c>
      <c r="AQ44" s="81">
        <f>(AP44/AO44)*100</f>
        <v>100</v>
      </c>
      <c r="AR44" s="111">
        <v>0</v>
      </c>
      <c r="AS44" s="111">
        <v>0</v>
      </c>
      <c r="AT44" s="82">
        <v>0</v>
      </c>
      <c r="AU44" s="11" t="s">
        <v>420</v>
      </c>
      <c r="AV44" s="68">
        <v>2</v>
      </c>
      <c r="AW44" s="66">
        <f t="shared" ref="AW44:AW47" si="16">(U44+AB44+AI44+AP44)/4</f>
        <v>1.75</v>
      </c>
      <c r="AX44" s="81">
        <f t="shared" si="5"/>
        <v>87.5</v>
      </c>
      <c r="AY44" s="22" t="s">
        <v>421</v>
      </c>
      <c r="AZ44" s="17"/>
    </row>
    <row r="45" spans="1:52" ht="185.1" customHeight="1">
      <c r="A45" s="172"/>
      <c r="B45" s="173"/>
      <c r="C45" s="173"/>
      <c r="D45" s="180"/>
      <c r="E45" s="22" t="s">
        <v>158</v>
      </c>
      <c r="F45" s="22" t="s">
        <v>183</v>
      </c>
      <c r="G45" s="23" t="s">
        <v>86</v>
      </c>
      <c r="H45" s="23" t="s">
        <v>84</v>
      </c>
      <c r="I45" s="23" t="s">
        <v>160</v>
      </c>
      <c r="J45" s="63">
        <v>0</v>
      </c>
      <c r="K45" s="63">
        <v>0</v>
      </c>
      <c r="L45" s="63">
        <v>0</v>
      </c>
      <c r="M45" s="63">
        <v>0</v>
      </c>
      <c r="N45" s="63">
        <v>1</v>
      </c>
      <c r="O45" s="63">
        <v>1</v>
      </c>
      <c r="P45" s="63">
        <v>1</v>
      </c>
      <c r="Q45" s="63">
        <v>1</v>
      </c>
      <c r="R45" s="63">
        <v>1</v>
      </c>
      <c r="S45" s="63">
        <v>1</v>
      </c>
      <c r="T45" s="63">
        <v>1</v>
      </c>
      <c r="U45" s="63">
        <v>0</v>
      </c>
      <c r="V45" s="62">
        <f t="shared" si="0"/>
        <v>0</v>
      </c>
      <c r="W45" s="100">
        <v>0</v>
      </c>
      <c r="X45" s="100">
        <v>0</v>
      </c>
      <c r="Y45" s="62" t="e">
        <f t="shared" si="1"/>
        <v>#DIV/0!</v>
      </c>
      <c r="Z45" s="18" t="s">
        <v>211</v>
      </c>
      <c r="AA45" s="64">
        <v>1</v>
      </c>
      <c r="AB45" s="64">
        <v>0</v>
      </c>
      <c r="AC45" s="62">
        <f t="shared" si="15"/>
        <v>0</v>
      </c>
      <c r="AD45" s="100">
        <v>0</v>
      </c>
      <c r="AE45" s="100">
        <v>0</v>
      </c>
      <c r="AF45" s="15" t="e">
        <f t="shared" si="3"/>
        <v>#DIV/0!</v>
      </c>
      <c r="AG45" s="10" t="s">
        <v>247</v>
      </c>
      <c r="AH45" s="83">
        <v>0</v>
      </c>
      <c r="AI45" s="63">
        <v>0</v>
      </c>
      <c r="AJ45" s="87" t="s">
        <v>319</v>
      </c>
      <c r="AK45" s="100">
        <v>168000000</v>
      </c>
      <c r="AL45" s="100">
        <v>168000000</v>
      </c>
      <c r="AM45" s="82">
        <f t="shared" si="7"/>
        <v>100</v>
      </c>
      <c r="AN45" s="10" t="s">
        <v>309</v>
      </c>
      <c r="AO45" s="63">
        <v>0</v>
      </c>
      <c r="AP45" s="63">
        <v>0</v>
      </c>
      <c r="AQ45" s="87" t="s">
        <v>319</v>
      </c>
      <c r="AR45" s="101"/>
      <c r="AS45" s="101"/>
      <c r="AT45" s="87" t="s">
        <v>319</v>
      </c>
      <c r="AU45" s="22" t="s">
        <v>335</v>
      </c>
      <c r="AV45" s="68">
        <v>1</v>
      </c>
      <c r="AW45" s="66">
        <f t="shared" si="16"/>
        <v>0</v>
      </c>
      <c r="AX45" s="87" t="s">
        <v>319</v>
      </c>
      <c r="AY45" s="22" t="s">
        <v>335</v>
      </c>
      <c r="AZ45" s="17"/>
    </row>
    <row r="46" spans="1:52" ht="294" customHeight="1">
      <c r="A46" s="172"/>
      <c r="B46" s="173" t="s">
        <v>18</v>
      </c>
      <c r="C46" s="173" t="s">
        <v>17</v>
      </c>
      <c r="D46" s="180" t="s">
        <v>79</v>
      </c>
      <c r="E46" s="22" t="s">
        <v>103</v>
      </c>
      <c r="F46" s="22" t="s">
        <v>96</v>
      </c>
      <c r="G46" s="23" t="s">
        <v>86</v>
      </c>
      <c r="H46" s="23" t="s">
        <v>84</v>
      </c>
      <c r="I46" s="23" t="s">
        <v>161</v>
      </c>
      <c r="J46" s="63">
        <v>0</v>
      </c>
      <c r="K46" s="63">
        <v>0</v>
      </c>
      <c r="L46" s="63">
        <v>0</v>
      </c>
      <c r="M46" s="63">
        <v>0</v>
      </c>
      <c r="N46" s="63">
        <v>1</v>
      </c>
      <c r="O46" s="63">
        <v>1</v>
      </c>
      <c r="P46" s="63">
        <v>1</v>
      </c>
      <c r="Q46" s="63">
        <v>1</v>
      </c>
      <c r="R46" s="63">
        <v>1</v>
      </c>
      <c r="S46" s="63">
        <v>1</v>
      </c>
      <c r="T46" s="64">
        <v>1</v>
      </c>
      <c r="U46" s="64">
        <v>0.7</v>
      </c>
      <c r="V46" s="64">
        <f t="shared" si="0"/>
        <v>70</v>
      </c>
      <c r="W46" s="101">
        <v>6000000</v>
      </c>
      <c r="X46" s="101">
        <v>6000000</v>
      </c>
      <c r="Y46" s="62">
        <f t="shared" si="1"/>
        <v>100</v>
      </c>
      <c r="Z46" s="18" t="s">
        <v>213</v>
      </c>
      <c r="AA46" s="64">
        <v>1</v>
      </c>
      <c r="AB46" s="64">
        <v>1</v>
      </c>
      <c r="AC46" s="62">
        <f t="shared" si="15"/>
        <v>100</v>
      </c>
      <c r="AD46" s="100">
        <v>0</v>
      </c>
      <c r="AE46" s="100">
        <v>0</v>
      </c>
      <c r="AF46" s="15" t="e">
        <f t="shared" si="3"/>
        <v>#DIV/0!</v>
      </c>
      <c r="AG46" s="10" t="s">
        <v>248</v>
      </c>
      <c r="AH46" s="83">
        <v>0</v>
      </c>
      <c r="AI46" s="63">
        <v>0</v>
      </c>
      <c r="AJ46" s="87" t="s">
        <v>319</v>
      </c>
      <c r="AK46" s="100">
        <v>0</v>
      </c>
      <c r="AL46" s="100">
        <v>0</v>
      </c>
      <c r="AM46" s="82">
        <v>0</v>
      </c>
      <c r="AN46" s="10" t="s">
        <v>364</v>
      </c>
      <c r="AO46" s="63">
        <v>0</v>
      </c>
      <c r="AP46" s="63">
        <v>0</v>
      </c>
      <c r="AQ46" s="87" t="s">
        <v>319</v>
      </c>
      <c r="AR46" s="101"/>
      <c r="AS46" s="101"/>
      <c r="AT46" s="87" t="s">
        <v>319</v>
      </c>
      <c r="AU46" s="22" t="s">
        <v>385</v>
      </c>
      <c r="AV46" s="68">
        <v>1</v>
      </c>
      <c r="AW46" s="66">
        <f t="shared" si="16"/>
        <v>0.42499999999999999</v>
      </c>
      <c r="AX46" s="87" t="s">
        <v>319</v>
      </c>
      <c r="AY46" s="22" t="s">
        <v>365</v>
      </c>
      <c r="AZ46" s="17"/>
    </row>
    <row r="47" spans="1:52" ht="147" customHeight="1">
      <c r="A47" s="172"/>
      <c r="B47" s="173"/>
      <c r="C47" s="173"/>
      <c r="D47" s="180"/>
      <c r="E47" s="22" t="s">
        <v>104</v>
      </c>
      <c r="F47" s="22" t="s">
        <v>121</v>
      </c>
      <c r="G47" s="23" t="s">
        <v>86</v>
      </c>
      <c r="H47" s="23" t="s">
        <v>84</v>
      </c>
      <c r="I47" s="23" t="s">
        <v>162</v>
      </c>
      <c r="J47" s="63">
        <v>4</v>
      </c>
      <c r="K47" s="63">
        <v>4</v>
      </c>
      <c r="L47" s="63">
        <v>4</v>
      </c>
      <c r="M47" s="63">
        <v>4</v>
      </c>
      <c r="N47" s="63">
        <v>4</v>
      </c>
      <c r="O47" s="63">
        <v>4</v>
      </c>
      <c r="P47" s="63">
        <v>4</v>
      </c>
      <c r="Q47" s="63">
        <v>4</v>
      </c>
      <c r="R47" s="63">
        <v>4</v>
      </c>
      <c r="S47" s="63">
        <v>4</v>
      </c>
      <c r="T47" s="64">
        <v>2</v>
      </c>
      <c r="U47" s="64">
        <v>1</v>
      </c>
      <c r="V47" s="64">
        <f t="shared" si="0"/>
        <v>50</v>
      </c>
      <c r="W47" s="101">
        <v>3000000</v>
      </c>
      <c r="X47" s="101">
        <v>3000000</v>
      </c>
      <c r="Y47" s="62">
        <f t="shared" si="1"/>
        <v>100</v>
      </c>
      <c r="Z47" s="18" t="s">
        <v>214</v>
      </c>
      <c r="AA47" s="64">
        <v>4</v>
      </c>
      <c r="AB47" s="64">
        <v>4</v>
      </c>
      <c r="AC47" s="62">
        <f t="shared" si="15"/>
        <v>100</v>
      </c>
      <c r="AD47" s="100">
        <v>0</v>
      </c>
      <c r="AE47" s="100">
        <v>0</v>
      </c>
      <c r="AF47" s="15" t="e">
        <f t="shared" si="3"/>
        <v>#DIV/0!</v>
      </c>
      <c r="AG47" s="10" t="s">
        <v>249</v>
      </c>
      <c r="AH47" s="83">
        <v>4</v>
      </c>
      <c r="AI47" s="63">
        <v>4</v>
      </c>
      <c r="AJ47" s="81">
        <f t="shared" si="4"/>
        <v>100</v>
      </c>
      <c r="AK47" s="100">
        <v>3462000</v>
      </c>
      <c r="AL47" s="100">
        <v>3462000</v>
      </c>
      <c r="AM47" s="81">
        <f t="shared" si="7"/>
        <v>100</v>
      </c>
      <c r="AN47" s="17" t="s">
        <v>288</v>
      </c>
      <c r="AO47" s="68">
        <v>4</v>
      </c>
      <c r="AP47" s="68">
        <v>3</v>
      </c>
      <c r="AQ47" s="81">
        <f>(AP47/AO47)*100</f>
        <v>75</v>
      </c>
      <c r="AR47" s="111">
        <v>1000000</v>
      </c>
      <c r="AS47" s="111">
        <v>666666</v>
      </c>
      <c r="AT47" s="86">
        <f t="shared" si="6"/>
        <v>66.666600000000003</v>
      </c>
      <c r="AU47" s="11" t="s">
        <v>419</v>
      </c>
      <c r="AV47" s="68">
        <v>4</v>
      </c>
      <c r="AW47" s="113">
        <f t="shared" si="16"/>
        <v>3</v>
      </c>
      <c r="AX47" s="81">
        <f t="shared" si="5"/>
        <v>75</v>
      </c>
      <c r="AY47" s="22" t="s">
        <v>293</v>
      </c>
      <c r="AZ47" s="10"/>
    </row>
    <row r="48" spans="1:52" ht="184.5" customHeight="1">
      <c r="A48" s="172"/>
      <c r="B48" s="173" t="s">
        <v>20</v>
      </c>
      <c r="C48" s="22" t="s">
        <v>76</v>
      </c>
      <c r="D48" s="173" t="s">
        <v>64</v>
      </c>
      <c r="E48" s="22" t="s">
        <v>163</v>
      </c>
      <c r="F48" s="22" t="s">
        <v>178</v>
      </c>
      <c r="G48" s="23" t="s">
        <v>85</v>
      </c>
      <c r="H48" s="7" t="s">
        <v>84</v>
      </c>
      <c r="I48" s="23" t="s">
        <v>164</v>
      </c>
      <c r="J48" s="63">
        <v>0</v>
      </c>
      <c r="K48" s="63">
        <v>0</v>
      </c>
      <c r="L48" s="63">
        <v>0</v>
      </c>
      <c r="M48" s="63">
        <v>0</v>
      </c>
      <c r="N48" s="63">
        <v>6</v>
      </c>
      <c r="O48" s="63">
        <v>6</v>
      </c>
      <c r="P48" s="63">
        <v>0</v>
      </c>
      <c r="Q48" s="63">
        <v>0</v>
      </c>
      <c r="R48" s="63">
        <v>0</v>
      </c>
      <c r="S48" s="63">
        <v>0</v>
      </c>
      <c r="T48" s="63">
        <v>0</v>
      </c>
      <c r="U48" s="63">
        <v>0</v>
      </c>
      <c r="V48" s="62">
        <v>0</v>
      </c>
      <c r="W48" s="100">
        <v>0</v>
      </c>
      <c r="X48" s="100">
        <v>0</v>
      </c>
      <c r="Y48" s="62" t="e">
        <f t="shared" si="1"/>
        <v>#DIV/0!</v>
      </c>
      <c r="Z48" s="18" t="s">
        <v>215</v>
      </c>
      <c r="AA48" s="64">
        <v>0</v>
      </c>
      <c r="AB48" s="64">
        <v>0</v>
      </c>
      <c r="AC48" s="62">
        <v>0</v>
      </c>
      <c r="AD48" s="100">
        <v>0</v>
      </c>
      <c r="AE48" s="100">
        <v>0</v>
      </c>
      <c r="AF48" s="15" t="e">
        <f t="shared" si="3"/>
        <v>#DIV/0!</v>
      </c>
      <c r="AG48" s="10" t="s">
        <v>250</v>
      </c>
      <c r="AH48" s="83">
        <v>0</v>
      </c>
      <c r="AI48" s="63">
        <v>0</v>
      </c>
      <c r="AJ48" s="87" t="s">
        <v>319</v>
      </c>
      <c r="AK48" s="100">
        <v>0</v>
      </c>
      <c r="AL48" s="100">
        <v>0</v>
      </c>
      <c r="AM48" s="82">
        <v>0</v>
      </c>
      <c r="AN48" s="10" t="s">
        <v>292</v>
      </c>
      <c r="AO48" s="63">
        <v>0</v>
      </c>
      <c r="AP48" s="63">
        <v>0</v>
      </c>
      <c r="AQ48" s="87" t="s">
        <v>319</v>
      </c>
      <c r="AR48" s="101"/>
      <c r="AS48" s="101"/>
      <c r="AT48" s="87" t="s">
        <v>319</v>
      </c>
      <c r="AU48" s="22" t="s">
        <v>366</v>
      </c>
      <c r="AV48" s="68">
        <v>12</v>
      </c>
      <c r="AW48" s="113">
        <f>U48+AB48+AI48+AP48</f>
        <v>0</v>
      </c>
      <c r="AX48" s="87" t="s">
        <v>319</v>
      </c>
      <c r="AY48" s="22" t="s">
        <v>366</v>
      </c>
      <c r="AZ48" s="10"/>
    </row>
    <row r="49" spans="1:52" ht="177" customHeight="1">
      <c r="A49" s="172"/>
      <c r="B49" s="173"/>
      <c r="C49" s="22" t="s">
        <v>19</v>
      </c>
      <c r="D49" s="173"/>
      <c r="E49" s="4" t="s">
        <v>179</v>
      </c>
      <c r="F49" s="4" t="s">
        <v>184</v>
      </c>
      <c r="G49" s="7" t="s">
        <v>86</v>
      </c>
      <c r="H49" s="23" t="s">
        <v>84</v>
      </c>
      <c r="I49" s="23" t="s">
        <v>165</v>
      </c>
      <c r="J49" s="63">
        <v>0</v>
      </c>
      <c r="K49" s="63">
        <v>0</v>
      </c>
      <c r="L49" s="63">
        <v>0</v>
      </c>
      <c r="M49" s="63">
        <v>0</v>
      </c>
      <c r="N49" s="63">
        <v>5</v>
      </c>
      <c r="O49" s="63">
        <v>5</v>
      </c>
      <c r="P49" s="63">
        <v>5</v>
      </c>
      <c r="Q49" s="63">
        <v>5</v>
      </c>
      <c r="R49" s="63">
        <v>5</v>
      </c>
      <c r="S49" s="63">
        <v>5</v>
      </c>
      <c r="T49" s="63">
        <v>1</v>
      </c>
      <c r="U49" s="63">
        <v>0.1</v>
      </c>
      <c r="V49" s="62">
        <f t="shared" si="0"/>
        <v>10</v>
      </c>
      <c r="W49" s="101">
        <v>4400000</v>
      </c>
      <c r="X49" s="101">
        <v>4400000</v>
      </c>
      <c r="Y49" s="62">
        <f t="shared" si="1"/>
        <v>100</v>
      </c>
      <c r="Z49" s="18" t="s">
        <v>217</v>
      </c>
      <c r="AA49" s="64">
        <v>1</v>
      </c>
      <c r="AB49" s="64">
        <v>1</v>
      </c>
      <c r="AC49" s="62">
        <v>0</v>
      </c>
      <c r="AD49" s="100">
        <v>0</v>
      </c>
      <c r="AE49" s="100">
        <v>0</v>
      </c>
      <c r="AF49" s="15" t="e">
        <f t="shared" si="3"/>
        <v>#DIV/0!</v>
      </c>
      <c r="AG49" s="10" t="s">
        <v>251</v>
      </c>
      <c r="AH49" s="83">
        <v>0</v>
      </c>
      <c r="AI49" s="63">
        <v>0</v>
      </c>
      <c r="AJ49" s="87" t="s">
        <v>319</v>
      </c>
      <c r="AK49" s="100">
        <v>0</v>
      </c>
      <c r="AL49" s="100">
        <v>0</v>
      </c>
      <c r="AM49" s="82">
        <v>0</v>
      </c>
      <c r="AN49" s="10" t="s">
        <v>292</v>
      </c>
      <c r="AO49" s="63">
        <v>0</v>
      </c>
      <c r="AP49" s="63">
        <v>0</v>
      </c>
      <c r="AQ49" s="87" t="s">
        <v>319</v>
      </c>
      <c r="AR49" s="101"/>
      <c r="AS49" s="101"/>
      <c r="AT49" s="87" t="s">
        <v>319</v>
      </c>
      <c r="AU49" s="22" t="s">
        <v>336</v>
      </c>
      <c r="AV49" s="68">
        <v>5</v>
      </c>
      <c r="AW49" s="113">
        <f>(U49+AB49+AI49+AP49)/4</f>
        <v>0.27500000000000002</v>
      </c>
      <c r="AX49" s="87" t="s">
        <v>319</v>
      </c>
      <c r="AY49" s="22" t="s">
        <v>336</v>
      </c>
      <c r="AZ49" s="10"/>
    </row>
    <row r="50" spans="1:52" ht="193.5" customHeight="1">
      <c r="A50" s="172"/>
      <c r="B50" s="173"/>
      <c r="C50" s="22" t="s">
        <v>105</v>
      </c>
      <c r="D50" s="22" t="s">
        <v>106</v>
      </c>
      <c r="E50" s="22" t="s">
        <v>107</v>
      </c>
      <c r="F50" s="22" t="s">
        <v>95</v>
      </c>
      <c r="G50" s="23" t="s">
        <v>86</v>
      </c>
      <c r="H50" s="23" t="s">
        <v>84</v>
      </c>
      <c r="I50" s="23" t="s">
        <v>166</v>
      </c>
      <c r="J50" s="63">
        <v>0</v>
      </c>
      <c r="K50" s="63">
        <v>1</v>
      </c>
      <c r="L50" s="63">
        <v>1</v>
      </c>
      <c r="M50" s="63">
        <v>1</v>
      </c>
      <c r="N50" s="63">
        <v>1</v>
      </c>
      <c r="O50" s="63">
        <v>1</v>
      </c>
      <c r="P50" s="63">
        <v>1</v>
      </c>
      <c r="Q50" s="63">
        <v>1</v>
      </c>
      <c r="R50" s="63">
        <v>1</v>
      </c>
      <c r="S50" s="63">
        <v>1</v>
      </c>
      <c r="T50" s="64">
        <v>24</v>
      </c>
      <c r="U50" s="64">
        <v>19</v>
      </c>
      <c r="V50" s="70">
        <f>(U50/T50*100)</f>
        <v>79.166666666666657</v>
      </c>
      <c r="W50" s="101">
        <v>6000000</v>
      </c>
      <c r="X50" s="101">
        <v>6000000</v>
      </c>
      <c r="Y50" s="62">
        <f t="shared" si="1"/>
        <v>100</v>
      </c>
      <c r="Z50" s="18" t="s">
        <v>216</v>
      </c>
      <c r="AA50" s="73">
        <v>1</v>
      </c>
      <c r="AB50" s="73">
        <v>1</v>
      </c>
      <c r="AC50" s="77">
        <f>(AB50/AA50*100)</f>
        <v>100</v>
      </c>
      <c r="AD50" s="101">
        <v>3600000</v>
      </c>
      <c r="AE50" s="101">
        <v>3600000</v>
      </c>
      <c r="AF50" s="15">
        <f t="shared" si="3"/>
        <v>100</v>
      </c>
      <c r="AG50" s="10" t="s">
        <v>252</v>
      </c>
      <c r="AH50" s="83">
        <v>1</v>
      </c>
      <c r="AI50" s="63">
        <v>1</v>
      </c>
      <c r="AJ50" s="81">
        <f t="shared" si="4"/>
        <v>100</v>
      </c>
      <c r="AK50" s="100">
        <v>3462000</v>
      </c>
      <c r="AL50" s="100">
        <v>3462000</v>
      </c>
      <c r="AM50" s="81">
        <f t="shared" si="7"/>
        <v>100</v>
      </c>
      <c r="AN50" s="17" t="s">
        <v>367</v>
      </c>
      <c r="AO50" s="68">
        <v>1</v>
      </c>
      <c r="AP50" s="68">
        <v>1</v>
      </c>
      <c r="AQ50" s="81">
        <f>(AP50/AO50)*100</f>
        <v>100</v>
      </c>
      <c r="AR50" s="111">
        <v>1000000</v>
      </c>
      <c r="AS50" s="111">
        <v>666666</v>
      </c>
      <c r="AT50" s="86">
        <f t="shared" si="6"/>
        <v>66.666600000000003</v>
      </c>
      <c r="AU50" s="11" t="s">
        <v>367</v>
      </c>
      <c r="AV50" s="68">
        <v>1</v>
      </c>
      <c r="AW50" s="113">
        <f>(U50+AB50+AI50+AP50)/4</f>
        <v>5.5</v>
      </c>
      <c r="AX50" s="81">
        <v>100</v>
      </c>
      <c r="AY50" s="22" t="s">
        <v>368</v>
      </c>
      <c r="AZ50" s="10"/>
    </row>
    <row r="51" spans="1:52" ht="129.94999999999999" customHeight="1">
      <c r="AY51" s="150"/>
    </row>
    <row r="52" spans="1:52" ht="129.94999999999999" customHeight="1">
      <c r="AY52" s="150"/>
    </row>
    <row r="53" spans="1:52" ht="129.94999999999999" customHeight="1">
      <c r="AY53" s="150"/>
    </row>
    <row r="54" spans="1:52" ht="129.94999999999999" customHeight="1">
      <c r="AY54" s="150"/>
    </row>
    <row r="55" spans="1:52" ht="129.94999999999999" customHeight="1">
      <c r="AY55" s="150"/>
    </row>
    <row r="56" spans="1:52" ht="129.94999999999999" customHeight="1">
      <c r="AY56" s="150"/>
    </row>
    <row r="57" spans="1:52" ht="129.94999999999999" customHeight="1">
      <c r="AY57" s="150"/>
    </row>
    <row r="58" spans="1:52" ht="129.94999999999999" customHeight="1">
      <c r="AY58" s="150"/>
    </row>
    <row r="59" spans="1:52" ht="129.94999999999999" customHeight="1">
      <c r="AY59" s="150"/>
    </row>
    <row r="60" spans="1:52" ht="129.94999999999999" customHeight="1">
      <c r="AY60" s="150"/>
    </row>
    <row r="61" spans="1:52" ht="129.94999999999999" customHeight="1">
      <c r="AY61" s="150"/>
    </row>
    <row r="62" spans="1:52" ht="129.94999999999999" customHeight="1">
      <c r="AY62" s="150"/>
    </row>
    <row r="63" spans="1:52" ht="129.94999999999999" customHeight="1">
      <c r="AY63" s="150"/>
    </row>
    <row r="64" spans="1:52" ht="129.94999999999999" customHeight="1">
      <c r="AY64" s="150"/>
    </row>
    <row r="65" spans="51:51" ht="129.94999999999999" customHeight="1">
      <c r="AY65" s="150"/>
    </row>
    <row r="66" spans="51:51" ht="129.94999999999999" customHeight="1">
      <c r="AY66" s="150"/>
    </row>
    <row r="67" spans="51:51" ht="129.94999999999999" customHeight="1">
      <c r="AY67" s="150"/>
    </row>
    <row r="68" spans="51:51" ht="129.94999999999999" customHeight="1">
      <c r="AY68" s="150"/>
    </row>
    <row r="69" spans="51:51" ht="129.94999999999999" customHeight="1">
      <c r="AY69" s="150"/>
    </row>
    <row r="70" spans="51:51" ht="129.94999999999999" customHeight="1">
      <c r="AY70" s="150"/>
    </row>
    <row r="71" spans="51:51" ht="129.94999999999999" customHeight="1">
      <c r="AY71" s="150"/>
    </row>
    <row r="72" spans="51:51" ht="129.94999999999999" customHeight="1">
      <c r="AY72" s="150"/>
    </row>
    <row r="73" spans="51:51" ht="129.94999999999999" customHeight="1">
      <c r="AY73" s="150"/>
    </row>
    <row r="74" spans="51:51" ht="129.94999999999999" customHeight="1">
      <c r="AY74" s="150"/>
    </row>
    <row r="75" spans="51:51" ht="129.94999999999999" customHeight="1">
      <c r="AY75" s="150"/>
    </row>
    <row r="76" spans="51:51" ht="129.94999999999999" customHeight="1">
      <c r="AY76" s="150"/>
    </row>
    <row r="77" spans="51:51" ht="129.94999999999999" customHeight="1">
      <c r="AY77" s="150"/>
    </row>
    <row r="78" spans="51:51" ht="129.94999999999999" customHeight="1">
      <c r="AY78" s="150"/>
    </row>
    <row r="79" spans="51:51" ht="129.94999999999999" customHeight="1">
      <c r="AY79" s="150"/>
    </row>
    <row r="80" spans="51:51" ht="129.94999999999999" customHeight="1">
      <c r="AY80" s="150"/>
    </row>
    <row r="81" spans="51:51" ht="129.94999999999999" customHeight="1">
      <c r="AY81" s="150"/>
    </row>
    <row r="82" spans="51:51" ht="129.94999999999999" customHeight="1">
      <c r="AY82" s="150"/>
    </row>
    <row r="83" spans="51:51" ht="129.94999999999999" customHeight="1">
      <c r="AY83" s="150"/>
    </row>
    <row r="84" spans="51:51" ht="129.94999999999999" customHeight="1">
      <c r="AY84" s="150"/>
    </row>
    <row r="85" spans="51:51" ht="129.94999999999999" customHeight="1">
      <c r="AY85" s="150"/>
    </row>
    <row r="86" spans="51:51" ht="129.94999999999999" customHeight="1">
      <c r="AY86" s="150"/>
    </row>
    <row r="87" spans="51:51" ht="129.94999999999999" customHeight="1">
      <c r="AY87" s="150"/>
    </row>
    <row r="88" spans="51:51" ht="129.94999999999999" customHeight="1">
      <c r="AY88" s="150"/>
    </row>
    <row r="89" spans="51:51" ht="129.94999999999999" customHeight="1">
      <c r="AY89" s="150"/>
    </row>
    <row r="90" spans="51:51" ht="129.94999999999999" customHeight="1">
      <c r="AY90" s="150"/>
    </row>
    <row r="91" spans="51:51" ht="129.94999999999999" customHeight="1">
      <c r="AY91" s="150"/>
    </row>
    <row r="92" spans="51:51" ht="129.94999999999999" customHeight="1">
      <c r="AY92" s="150"/>
    </row>
    <row r="93" spans="51:51" ht="129.94999999999999" customHeight="1">
      <c r="AY93" s="150"/>
    </row>
    <row r="94" spans="51:51" ht="129.94999999999999" customHeight="1">
      <c r="AY94" s="150"/>
    </row>
    <row r="95" spans="51:51" ht="129.94999999999999" customHeight="1">
      <c r="AY95" s="150"/>
    </row>
    <row r="96" spans="51:51" ht="129.94999999999999" customHeight="1">
      <c r="AY96" s="150"/>
    </row>
    <row r="97" spans="51:51" ht="129.94999999999999" customHeight="1">
      <c r="AY97" s="150"/>
    </row>
    <row r="98" spans="51:51" ht="129.94999999999999" customHeight="1">
      <c r="AY98" s="150"/>
    </row>
    <row r="99" spans="51:51" ht="129.94999999999999" customHeight="1">
      <c r="AY99" s="150"/>
    </row>
    <row r="100" spans="51:51" ht="129.94999999999999" customHeight="1">
      <c r="AY100" s="150"/>
    </row>
    <row r="101" spans="51:51" ht="129.94999999999999" customHeight="1">
      <c r="AY101" s="150"/>
    </row>
    <row r="102" spans="51:51" ht="129.94999999999999" customHeight="1">
      <c r="AY102" s="150"/>
    </row>
    <row r="103" spans="51:51" ht="129.94999999999999" customHeight="1">
      <c r="AY103" s="150"/>
    </row>
    <row r="104" spans="51:51" ht="129.94999999999999" customHeight="1">
      <c r="AY104" s="150"/>
    </row>
    <row r="105" spans="51:51" ht="129.94999999999999" customHeight="1">
      <c r="AY105" s="150"/>
    </row>
    <row r="106" spans="51:51" ht="129.94999999999999" customHeight="1">
      <c r="AY106" s="150"/>
    </row>
    <row r="107" spans="51:51" ht="129.94999999999999" customHeight="1">
      <c r="AY107" s="150"/>
    </row>
    <row r="108" spans="51:51" ht="129.94999999999999" customHeight="1">
      <c r="AY108" s="150"/>
    </row>
    <row r="109" spans="51:51" ht="129.94999999999999" customHeight="1">
      <c r="AY109" s="150"/>
    </row>
    <row r="110" spans="51:51" ht="129.94999999999999" customHeight="1">
      <c r="AY110" s="150"/>
    </row>
    <row r="111" spans="51:51" ht="129.94999999999999" customHeight="1">
      <c r="AY111" s="150"/>
    </row>
    <row r="112" spans="51:51" ht="129.94999999999999" customHeight="1">
      <c r="AY112" s="150"/>
    </row>
    <row r="113" spans="51:51" ht="129.94999999999999" customHeight="1">
      <c r="AY113" s="150"/>
    </row>
    <row r="114" spans="51:51" ht="129.94999999999999" customHeight="1">
      <c r="AY114" s="150"/>
    </row>
    <row r="115" spans="51:51" ht="129.94999999999999" customHeight="1">
      <c r="AY115" s="150"/>
    </row>
    <row r="116" spans="51:51" ht="129.94999999999999" customHeight="1">
      <c r="AY116" s="150"/>
    </row>
    <row r="117" spans="51:51" ht="129.94999999999999" customHeight="1">
      <c r="AY117" s="150"/>
    </row>
    <row r="118" spans="51:51" ht="129.94999999999999" customHeight="1">
      <c r="AY118" s="150"/>
    </row>
    <row r="119" spans="51:51" ht="129.94999999999999" customHeight="1">
      <c r="AY119" s="150"/>
    </row>
    <row r="120" spans="51:51" ht="129.94999999999999" customHeight="1">
      <c r="AY120" s="150"/>
    </row>
    <row r="121" spans="51:51" ht="129.94999999999999" customHeight="1">
      <c r="AY121" s="150"/>
    </row>
    <row r="122" spans="51:51" ht="129.94999999999999" customHeight="1">
      <c r="AY122" s="150"/>
    </row>
    <row r="123" spans="51:51" ht="129.94999999999999" customHeight="1">
      <c r="AY123" s="150"/>
    </row>
    <row r="124" spans="51:51" ht="129.94999999999999" customHeight="1">
      <c r="AY124" s="150"/>
    </row>
    <row r="125" spans="51:51" ht="129.94999999999999" customHeight="1">
      <c r="AY125" s="150"/>
    </row>
    <row r="126" spans="51:51" ht="129.94999999999999" customHeight="1">
      <c r="AY126" s="150"/>
    </row>
    <row r="127" spans="51:51" ht="129.94999999999999" customHeight="1">
      <c r="AY127" s="150"/>
    </row>
    <row r="128" spans="51:51" ht="129.94999999999999" customHeight="1">
      <c r="AY128" s="150"/>
    </row>
    <row r="129" spans="51:51" ht="129.94999999999999" customHeight="1">
      <c r="AY129" s="150"/>
    </row>
    <row r="130" spans="51:51" ht="129.94999999999999" customHeight="1">
      <c r="AY130" s="150"/>
    </row>
    <row r="131" spans="51:51" ht="129.94999999999999" customHeight="1">
      <c r="AY131" s="150"/>
    </row>
    <row r="132" spans="51:51" ht="129.94999999999999" customHeight="1">
      <c r="AY132" s="150"/>
    </row>
    <row r="133" spans="51:51" ht="129.94999999999999" customHeight="1">
      <c r="AY133" s="150"/>
    </row>
    <row r="134" spans="51:51" ht="129.94999999999999" customHeight="1">
      <c r="AY134" s="150"/>
    </row>
    <row r="135" spans="51:51" ht="129.94999999999999" customHeight="1">
      <c r="AY135" s="150"/>
    </row>
    <row r="136" spans="51:51" ht="129.94999999999999" customHeight="1">
      <c r="AY136" s="150"/>
    </row>
    <row r="137" spans="51:51" ht="129.94999999999999" customHeight="1">
      <c r="AY137" s="150"/>
    </row>
    <row r="138" spans="51:51" ht="129.94999999999999" customHeight="1">
      <c r="AY138" s="150"/>
    </row>
    <row r="139" spans="51:51" ht="129.94999999999999" customHeight="1">
      <c r="AY139" s="150"/>
    </row>
    <row r="140" spans="51:51" ht="129.94999999999999" customHeight="1">
      <c r="AY140" s="150"/>
    </row>
    <row r="141" spans="51:51" ht="129.94999999999999" customHeight="1">
      <c r="AY141" s="150"/>
    </row>
    <row r="142" spans="51:51" ht="129.94999999999999" customHeight="1">
      <c r="AY142" s="150"/>
    </row>
    <row r="143" spans="51:51" ht="129.94999999999999" customHeight="1">
      <c r="AY143" s="150"/>
    </row>
    <row r="144" spans="51:51" ht="129.94999999999999" customHeight="1">
      <c r="AY144" s="150"/>
    </row>
    <row r="145" spans="51:51" ht="129.94999999999999" customHeight="1">
      <c r="AY145" s="150"/>
    </row>
    <row r="146" spans="51:51" ht="129.94999999999999" customHeight="1">
      <c r="AY146" s="150"/>
    </row>
    <row r="147" spans="51:51" ht="129.94999999999999" customHeight="1">
      <c r="AY147" s="150"/>
    </row>
    <row r="148" spans="51:51" ht="129.94999999999999" customHeight="1">
      <c r="AY148" s="150"/>
    </row>
    <row r="149" spans="51:51" ht="129.94999999999999" customHeight="1">
      <c r="AY149" s="150"/>
    </row>
    <row r="150" spans="51:51" ht="129.94999999999999" customHeight="1">
      <c r="AY150" s="150"/>
    </row>
    <row r="151" spans="51:51" ht="129.94999999999999" customHeight="1">
      <c r="AY151" s="150"/>
    </row>
    <row r="152" spans="51:51" ht="129.94999999999999" customHeight="1">
      <c r="AY152" s="150"/>
    </row>
    <row r="153" spans="51:51" ht="129.94999999999999" customHeight="1">
      <c r="AY153" s="150"/>
    </row>
    <row r="154" spans="51:51" ht="129.94999999999999" customHeight="1">
      <c r="AY154" s="150"/>
    </row>
    <row r="155" spans="51:51" ht="129.94999999999999" customHeight="1">
      <c r="AY155" s="150"/>
    </row>
    <row r="156" spans="51:51" ht="129.94999999999999" customHeight="1">
      <c r="AY156" s="150"/>
    </row>
    <row r="157" spans="51:51" ht="129.94999999999999" customHeight="1">
      <c r="AY157" s="150"/>
    </row>
    <row r="158" spans="51:51" ht="129.94999999999999" customHeight="1">
      <c r="AY158" s="150"/>
    </row>
    <row r="159" spans="51:51" ht="129.94999999999999" customHeight="1">
      <c r="AY159" s="150"/>
    </row>
    <row r="160" spans="51:51" ht="129.94999999999999" customHeight="1">
      <c r="AY160" s="150"/>
    </row>
    <row r="161" spans="51:51" ht="129.94999999999999" customHeight="1">
      <c r="AY161" s="150"/>
    </row>
    <row r="162" spans="51:51" ht="129.94999999999999" customHeight="1">
      <c r="AY162" s="150"/>
    </row>
    <row r="163" spans="51:51" ht="129.94999999999999" customHeight="1">
      <c r="AY163" s="150"/>
    </row>
    <row r="164" spans="51:51" ht="129.94999999999999" customHeight="1">
      <c r="AY164" s="150"/>
    </row>
    <row r="165" spans="51:51" ht="129.94999999999999" customHeight="1">
      <c r="AY165" s="150"/>
    </row>
    <row r="166" spans="51:51" ht="129.94999999999999" customHeight="1">
      <c r="AY166" s="150"/>
    </row>
    <row r="167" spans="51:51" ht="129.94999999999999" customHeight="1">
      <c r="AY167" s="150"/>
    </row>
    <row r="168" spans="51:51" ht="129.94999999999999" customHeight="1">
      <c r="AY168" s="150"/>
    </row>
    <row r="169" spans="51:51" ht="129.94999999999999" customHeight="1">
      <c r="AY169" s="150"/>
    </row>
    <row r="170" spans="51:51" ht="129.94999999999999" customHeight="1">
      <c r="AY170" s="150"/>
    </row>
    <row r="171" spans="51:51" ht="129.94999999999999" customHeight="1">
      <c r="AY171" s="150"/>
    </row>
    <row r="172" spans="51:51" ht="129.94999999999999" customHeight="1">
      <c r="AY172" s="150"/>
    </row>
    <row r="173" spans="51:51" ht="129.94999999999999" customHeight="1">
      <c r="AY173" s="150"/>
    </row>
    <row r="174" spans="51:51" ht="129.94999999999999" customHeight="1">
      <c r="AY174" s="150"/>
    </row>
    <row r="175" spans="51:51" ht="129.94999999999999" customHeight="1">
      <c r="AY175" s="150"/>
    </row>
    <row r="176" spans="51:51" ht="129.94999999999999" customHeight="1">
      <c r="AY176" s="150"/>
    </row>
    <row r="177" spans="51:51" ht="129.94999999999999" customHeight="1">
      <c r="AY177" s="150"/>
    </row>
    <row r="178" spans="51:51" ht="129.94999999999999" customHeight="1">
      <c r="AY178" s="150"/>
    </row>
    <row r="179" spans="51:51" ht="129.94999999999999" customHeight="1">
      <c r="AY179" s="150"/>
    </row>
    <row r="180" spans="51:51" ht="129.94999999999999" customHeight="1">
      <c r="AY180" s="150"/>
    </row>
    <row r="181" spans="51:51" ht="129.94999999999999" customHeight="1">
      <c r="AY181" s="150"/>
    </row>
    <row r="182" spans="51:51" ht="129.94999999999999" customHeight="1">
      <c r="AY182" s="150"/>
    </row>
    <row r="183" spans="51:51" ht="129.94999999999999" customHeight="1">
      <c r="AY183" s="150"/>
    </row>
    <row r="184" spans="51:51" ht="129.94999999999999" customHeight="1">
      <c r="AY184" s="150"/>
    </row>
    <row r="185" spans="51:51" ht="129.94999999999999" customHeight="1">
      <c r="AY185" s="150"/>
    </row>
    <row r="186" spans="51:51" ht="129.94999999999999" customHeight="1">
      <c r="AY186" s="150"/>
    </row>
    <row r="187" spans="51:51" ht="129.94999999999999" customHeight="1">
      <c r="AY187" s="150"/>
    </row>
    <row r="188" spans="51:51" ht="129.94999999999999" customHeight="1">
      <c r="AY188" s="150"/>
    </row>
    <row r="189" spans="51:51" ht="129.94999999999999" customHeight="1">
      <c r="AY189" s="150"/>
    </row>
    <row r="190" spans="51:51" ht="129.94999999999999" customHeight="1">
      <c r="AY190" s="150"/>
    </row>
    <row r="191" spans="51:51" ht="129.94999999999999" customHeight="1">
      <c r="AY191" s="150"/>
    </row>
    <row r="192" spans="51:51" ht="129.94999999999999" customHeight="1">
      <c r="AY192" s="150"/>
    </row>
    <row r="193" spans="51:51" ht="129.94999999999999" customHeight="1">
      <c r="AY193" s="150"/>
    </row>
    <row r="194" spans="51:51" ht="129.94999999999999" customHeight="1">
      <c r="AY194" s="150"/>
    </row>
    <row r="195" spans="51:51" ht="129.94999999999999" customHeight="1">
      <c r="AY195" s="150"/>
    </row>
    <row r="196" spans="51:51" ht="129.94999999999999" customHeight="1">
      <c r="AY196" s="150"/>
    </row>
    <row r="197" spans="51:51" ht="129.94999999999999" customHeight="1">
      <c r="AY197" s="150"/>
    </row>
    <row r="198" spans="51:51" ht="129.94999999999999" customHeight="1">
      <c r="AY198" s="150"/>
    </row>
    <row r="199" spans="51:51" ht="129.94999999999999" customHeight="1">
      <c r="AY199" s="150"/>
    </row>
    <row r="200" spans="51:51" ht="129.94999999999999" customHeight="1">
      <c r="AY200" s="150"/>
    </row>
    <row r="201" spans="51:51" ht="129.94999999999999" customHeight="1">
      <c r="AY201" s="150"/>
    </row>
    <row r="202" spans="51:51" ht="129.94999999999999" customHeight="1">
      <c r="AY202" s="150"/>
    </row>
    <row r="203" spans="51:51" ht="129.94999999999999" customHeight="1">
      <c r="AY203" s="150"/>
    </row>
    <row r="204" spans="51:51" ht="129.94999999999999" customHeight="1">
      <c r="AY204" s="150"/>
    </row>
    <row r="205" spans="51:51" ht="129.94999999999999" customHeight="1">
      <c r="AY205" s="150"/>
    </row>
    <row r="206" spans="51:51" ht="129.94999999999999" customHeight="1">
      <c r="AY206" s="150"/>
    </row>
    <row r="207" spans="51:51" ht="129.94999999999999" customHeight="1">
      <c r="AY207" s="150"/>
    </row>
    <row r="208" spans="51:51" ht="129.94999999999999" customHeight="1">
      <c r="AY208" s="150"/>
    </row>
    <row r="209" spans="51:51" ht="129.94999999999999" customHeight="1">
      <c r="AY209" s="150"/>
    </row>
    <row r="210" spans="51:51" ht="129.94999999999999" customHeight="1">
      <c r="AY210" s="150"/>
    </row>
    <row r="211" spans="51:51" ht="129.94999999999999" customHeight="1">
      <c r="AY211" s="150"/>
    </row>
    <row r="212" spans="51:51" ht="129.94999999999999" customHeight="1">
      <c r="AY212" s="150"/>
    </row>
    <row r="213" spans="51:51" ht="129.94999999999999" customHeight="1">
      <c r="AY213" s="150"/>
    </row>
    <row r="214" spans="51:51" ht="129.94999999999999" customHeight="1">
      <c r="AY214" s="150"/>
    </row>
    <row r="215" spans="51:51" ht="129.94999999999999" customHeight="1">
      <c r="AY215" s="150"/>
    </row>
    <row r="216" spans="51:51" ht="129.94999999999999" customHeight="1">
      <c r="AY216" s="150"/>
    </row>
    <row r="217" spans="51:51" ht="129.94999999999999" customHeight="1">
      <c r="AY217" s="150"/>
    </row>
    <row r="218" spans="51:51" ht="129.94999999999999" customHeight="1">
      <c r="AY218" s="150"/>
    </row>
    <row r="219" spans="51:51" ht="129.94999999999999" customHeight="1">
      <c r="AY219" s="150"/>
    </row>
    <row r="220" spans="51:51" ht="129.94999999999999" customHeight="1">
      <c r="AY220" s="150"/>
    </row>
    <row r="221" spans="51:51" ht="129.94999999999999" customHeight="1">
      <c r="AY221" s="150"/>
    </row>
    <row r="222" spans="51:51" ht="129.94999999999999" customHeight="1">
      <c r="AY222" s="150"/>
    </row>
    <row r="223" spans="51:51" ht="129.94999999999999" customHeight="1">
      <c r="AY223" s="150"/>
    </row>
    <row r="224" spans="51:51" ht="129.94999999999999" customHeight="1">
      <c r="AY224" s="150"/>
    </row>
    <row r="225" spans="51:51" ht="129.94999999999999" customHeight="1">
      <c r="AY225" s="150"/>
    </row>
    <row r="226" spans="51:51" ht="129.94999999999999" customHeight="1">
      <c r="AY226" s="150"/>
    </row>
    <row r="227" spans="51:51" ht="129.94999999999999" customHeight="1">
      <c r="AY227" s="150"/>
    </row>
    <row r="228" spans="51:51" ht="129.94999999999999" customHeight="1">
      <c r="AY228" s="150"/>
    </row>
    <row r="229" spans="51:51" ht="129.94999999999999" customHeight="1">
      <c r="AY229" s="150"/>
    </row>
    <row r="230" spans="51:51" ht="129.94999999999999" customHeight="1">
      <c r="AY230" s="150"/>
    </row>
  </sheetData>
  <autoFilter ref="A9:AZ50" xr:uid="{00000000-0009-0000-0000-000000000000}"/>
  <mergeCells count="59">
    <mergeCell ref="C31:C32"/>
    <mergeCell ref="D37:D39"/>
    <mergeCell ref="C25:C27"/>
    <mergeCell ref="C19:C21"/>
    <mergeCell ref="C23:C24"/>
    <mergeCell ref="D31:D32"/>
    <mergeCell ref="C17:C18"/>
    <mergeCell ref="D48:D49"/>
    <mergeCell ref="D40:D42"/>
    <mergeCell ref="C10:C13"/>
    <mergeCell ref="C14:C16"/>
    <mergeCell ref="C46:C47"/>
    <mergeCell ref="D46:D47"/>
    <mergeCell ref="C28:C30"/>
    <mergeCell ref="D28:D30"/>
    <mergeCell ref="C37:C39"/>
    <mergeCell ref="C44:C45"/>
    <mergeCell ref="D44:D45"/>
    <mergeCell ref="C40:C42"/>
    <mergeCell ref="C33:C36"/>
    <mergeCell ref="D33:D36"/>
    <mergeCell ref="D17:D18"/>
    <mergeCell ref="D10:D13"/>
    <mergeCell ref="D14:D16"/>
    <mergeCell ref="D25:D27"/>
    <mergeCell ref="D19:D21"/>
    <mergeCell ref="D23:D24"/>
    <mergeCell ref="A2:I2"/>
    <mergeCell ref="B4:I4"/>
    <mergeCell ref="B5:I5"/>
    <mergeCell ref="B6:I6"/>
    <mergeCell ref="B7:I7"/>
    <mergeCell ref="A43:A50"/>
    <mergeCell ref="B48:B50"/>
    <mergeCell ref="A10:A27"/>
    <mergeCell ref="B10:B18"/>
    <mergeCell ref="A28:A42"/>
    <mergeCell ref="B19:B27"/>
    <mergeCell ref="B31:B39"/>
    <mergeCell ref="B43:B45"/>
    <mergeCell ref="B46:B47"/>
    <mergeCell ref="B28:B30"/>
    <mergeCell ref="B40:B42"/>
    <mergeCell ref="A8:A9"/>
    <mergeCell ref="J8:S8"/>
    <mergeCell ref="AH8:AN8"/>
    <mergeCell ref="E8:E9"/>
    <mergeCell ref="I8:I9"/>
    <mergeCell ref="H8:H9"/>
    <mergeCell ref="G8:G9"/>
    <mergeCell ref="AA8:AG8"/>
    <mergeCell ref="F8:F9"/>
    <mergeCell ref="D8:D9"/>
    <mergeCell ref="AZ8:AZ9"/>
    <mergeCell ref="C8:C9"/>
    <mergeCell ref="B8:B9"/>
    <mergeCell ref="T8:Z8"/>
    <mergeCell ref="AV8:AY8"/>
    <mergeCell ref="AO8:AU8"/>
  </mergeCells>
  <conditionalFormatting sqref="V10:V50">
    <cfRule type="cellIs" dxfId="74" priority="116" operator="between">
      <formula>80</formula>
      <formula>100</formula>
    </cfRule>
    <cfRule type="cellIs" dxfId="73" priority="117" operator="between">
      <formula>70</formula>
      <formula>79</formula>
    </cfRule>
    <cfRule type="cellIs" dxfId="72" priority="120" operator="between">
      <formula>0</formula>
      <formula>39</formula>
    </cfRule>
    <cfRule type="cellIs" dxfId="71" priority="118" operator="between">
      <formula>60</formula>
      <formula>69</formula>
    </cfRule>
    <cfRule type="cellIs" dxfId="70" priority="119" operator="between">
      <formula>40</formula>
      <formula>59</formula>
    </cfRule>
  </conditionalFormatting>
  <conditionalFormatting sqref="Y10:Y50">
    <cfRule type="cellIs" dxfId="69" priority="114" operator="between">
      <formula>40</formula>
      <formula>59</formula>
    </cfRule>
    <cfRule type="cellIs" dxfId="68" priority="115" operator="between">
      <formula>0</formula>
      <formula>39</formula>
    </cfRule>
    <cfRule type="cellIs" dxfId="67" priority="111" operator="between">
      <formula>80</formula>
      <formula>100</formula>
    </cfRule>
    <cfRule type="cellIs" dxfId="66" priority="112" operator="between">
      <formula>70</formula>
      <formula>79</formula>
    </cfRule>
    <cfRule type="cellIs" dxfId="65" priority="113" operator="between">
      <formula>60</formula>
      <formula>69</formula>
    </cfRule>
  </conditionalFormatting>
  <conditionalFormatting sqref="AC10:AC50">
    <cfRule type="cellIs" dxfId="64" priority="248" operator="between">
      <formula>60</formula>
      <formula>69</formula>
    </cfRule>
    <cfRule type="cellIs" dxfId="63" priority="247" operator="between">
      <formula>70</formula>
      <formula>79</formula>
    </cfRule>
    <cfRule type="cellIs" dxfId="62" priority="246" operator="between">
      <formula>80</formula>
      <formula>100</formula>
    </cfRule>
    <cfRule type="cellIs" dxfId="61" priority="250" operator="between">
      <formula>0</formula>
      <formula>39</formula>
    </cfRule>
    <cfRule type="cellIs" dxfId="60" priority="249" operator="between">
      <formula>40</formula>
      <formula>59</formula>
    </cfRule>
  </conditionalFormatting>
  <conditionalFormatting sqref="AF10:AF50">
    <cfRule type="cellIs" dxfId="59" priority="245" operator="between">
      <formula>0</formula>
      <formula>39</formula>
    </cfRule>
    <cfRule type="cellIs" dxfId="58" priority="241" operator="between">
      <formula>80</formula>
      <formula>100</formula>
    </cfRule>
    <cfRule type="cellIs" dxfId="57" priority="244" operator="between">
      <formula>40</formula>
      <formula>59</formula>
    </cfRule>
    <cfRule type="cellIs" dxfId="56" priority="243" operator="between">
      <formula>60</formula>
      <formula>69</formula>
    </cfRule>
    <cfRule type="cellIs" dxfId="55" priority="242" operator="between">
      <formula>70</formula>
      <formula>79</formula>
    </cfRule>
  </conditionalFormatting>
  <conditionalFormatting sqref="AJ10:AJ50">
    <cfRule type="cellIs" dxfId="54" priority="155" operator="between">
      <formula>0</formula>
      <formula>39</formula>
    </cfRule>
    <cfRule type="cellIs" dxfId="53" priority="154" operator="between">
      <formula>40</formula>
      <formula>59</formula>
    </cfRule>
    <cfRule type="cellIs" dxfId="52" priority="153" operator="between">
      <formula>60</formula>
      <formula>69</formula>
    </cfRule>
    <cfRule type="cellIs" dxfId="51" priority="152" operator="between">
      <formula>70</formula>
      <formula>79</formula>
    </cfRule>
    <cfRule type="cellIs" dxfId="50" priority="151" operator="between">
      <formula>80</formula>
      <formula>100</formula>
    </cfRule>
  </conditionalFormatting>
  <conditionalFormatting sqref="AM10:AM50">
    <cfRule type="cellIs" dxfId="49" priority="147" operator="between">
      <formula>70</formula>
      <formula>79</formula>
    </cfRule>
    <cfRule type="cellIs" dxfId="48" priority="150" operator="between">
      <formula>0</formula>
      <formula>39</formula>
    </cfRule>
    <cfRule type="cellIs" dxfId="47" priority="149" operator="between">
      <formula>40</formula>
      <formula>59</formula>
    </cfRule>
    <cfRule type="cellIs" dxfId="46" priority="148" operator="between">
      <formula>60</formula>
      <formula>69</formula>
    </cfRule>
    <cfRule type="cellIs" dxfId="45" priority="146" operator="between">
      <formula>80</formula>
      <formula>100</formula>
    </cfRule>
  </conditionalFormatting>
  <conditionalFormatting sqref="AQ10:AQ50">
    <cfRule type="cellIs" dxfId="44" priority="56" operator="between">
      <formula>80</formula>
      <formula>100</formula>
    </cfRule>
    <cfRule type="cellIs" dxfId="43" priority="60" operator="between">
      <formula>0</formula>
      <formula>39</formula>
    </cfRule>
    <cfRule type="cellIs" dxfId="42" priority="57" operator="between">
      <formula>70</formula>
      <formula>79</formula>
    </cfRule>
    <cfRule type="cellIs" dxfId="41" priority="59" operator="between">
      <formula>40</formula>
      <formula>59</formula>
    </cfRule>
    <cfRule type="cellIs" dxfId="40" priority="58" operator="between">
      <formula>60</formula>
      <formula>69</formula>
    </cfRule>
  </conditionalFormatting>
  <conditionalFormatting sqref="AT10:AT50">
    <cfRule type="cellIs" dxfId="39" priority="4" operator="between">
      <formula>40</formula>
      <formula>59</formula>
    </cfRule>
    <cfRule type="cellIs" dxfId="38" priority="5" operator="between">
      <formula>0</formula>
      <formula>39</formula>
    </cfRule>
    <cfRule type="cellIs" dxfId="37" priority="1" operator="between">
      <formula>80</formula>
      <formula>100</formula>
    </cfRule>
    <cfRule type="cellIs" dxfId="36" priority="2" operator="between">
      <formula>70</formula>
      <formula>79</formula>
    </cfRule>
    <cfRule type="cellIs" dxfId="35" priority="3" operator="between">
      <formula>60</formula>
      <formula>69</formula>
    </cfRule>
  </conditionalFormatting>
  <conditionalFormatting sqref="AU37">
    <cfRule type="cellIs" dxfId="34" priority="126" operator="between">
      <formula>80</formula>
      <formula>100</formula>
    </cfRule>
    <cfRule type="cellIs" dxfId="33" priority="127" operator="between">
      <formula>70</formula>
      <formula>79</formula>
    </cfRule>
    <cfRule type="cellIs" dxfId="32" priority="128" operator="between">
      <formula>60</formula>
      <formula>69</formula>
    </cfRule>
    <cfRule type="cellIs" dxfId="31" priority="129" operator="between">
      <formula>40</formula>
      <formula>59</formula>
    </cfRule>
    <cfRule type="cellIs" dxfId="30" priority="130" operator="between">
      <formula>0</formula>
      <formula>39</formula>
    </cfRule>
  </conditionalFormatting>
  <conditionalFormatting sqref="AU39">
    <cfRule type="cellIs" dxfId="29" priority="121" operator="between">
      <formula>80</formula>
      <formula>100</formula>
    </cfRule>
    <cfRule type="cellIs" dxfId="28" priority="122" operator="between">
      <formula>70</formula>
      <formula>79</formula>
    </cfRule>
    <cfRule type="cellIs" dxfId="27" priority="123" operator="between">
      <formula>60</formula>
      <formula>69</formula>
    </cfRule>
    <cfRule type="cellIs" dxfId="26" priority="124" operator="between">
      <formula>40</formula>
      <formula>59</formula>
    </cfRule>
    <cfRule type="cellIs" dxfId="25" priority="125" operator="between">
      <formula>0</formula>
      <formula>39</formula>
    </cfRule>
  </conditionalFormatting>
  <conditionalFormatting sqref="AX19">
    <cfRule type="cellIs" dxfId="24" priority="94" operator="between">
      <formula>40</formula>
      <formula>59</formula>
    </cfRule>
    <cfRule type="cellIs" dxfId="23" priority="93" operator="between">
      <formula>60</formula>
      <formula>69</formula>
    </cfRule>
    <cfRule type="cellIs" dxfId="22" priority="95" operator="between">
      <formula>0</formula>
      <formula>39</formula>
    </cfRule>
    <cfRule type="cellIs" dxfId="21" priority="92" operator="between">
      <formula>70</formula>
      <formula>79</formula>
    </cfRule>
  </conditionalFormatting>
  <conditionalFormatting sqref="AX19:AX22">
    <cfRule type="cellIs" dxfId="20" priority="91" operator="between">
      <formula>80</formula>
      <formula>100</formula>
    </cfRule>
  </conditionalFormatting>
  <conditionalFormatting sqref="AX30:AX31">
    <cfRule type="cellIs" dxfId="19" priority="78" operator="between">
      <formula>60</formula>
      <formula>69</formula>
    </cfRule>
    <cfRule type="cellIs" dxfId="18" priority="77" operator="between">
      <formula>70</formula>
      <formula>79</formula>
    </cfRule>
    <cfRule type="cellIs" dxfId="17" priority="76" operator="between">
      <formula>80</formula>
      <formula>100</formula>
    </cfRule>
    <cfRule type="cellIs" dxfId="16" priority="79" operator="between">
      <formula>40</formula>
      <formula>59</formula>
    </cfRule>
    <cfRule type="cellIs" dxfId="15" priority="80" operator="between">
      <formula>0</formula>
      <formula>39</formula>
    </cfRule>
  </conditionalFormatting>
  <conditionalFormatting sqref="AX45:AX46">
    <cfRule type="cellIs" dxfId="14" priority="15" operator="between">
      <formula>0</formula>
      <formula>39</formula>
    </cfRule>
    <cfRule type="cellIs" dxfId="13" priority="14" operator="between">
      <formula>40</formula>
      <formula>59</formula>
    </cfRule>
    <cfRule type="cellIs" dxfId="12" priority="13" operator="between">
      <formula>60</formula>
      <formula>69</formula>
    </cfRule>
    <cfRule type="cellIs" dxfId="11" priority="12" operator="between">
      <formula>70</formula>
      <formula>79</formula>
    </cfRule>
    <cfRule type="cellIs" dxfId="10" priority="11" operator="between">
      <formula>80</formula>
      <formula>100</formula>
    </cfRule>
  </conditionalFormatting>
  <conditionalFormatting sqref="AX48:AX49">
    <cfRule type="cellIs" dxfId="9" priority="25" operator="between">
      <formula>0</formula>
      <formula>39</formula>
    </cfRule>
    <cfRule type="cellIs" dxfId="8" priority="24" operator="between">
      <formula>40</formula>
      <formula>59</formula>
    </cfRule>
    <cfRule type="cellIs" dxfId="7" priority="23" operator="between">
      <formula>60</formula>
      <formula>69</formula>
    </cfRule>
    <cfRule type="cellIs" dxfId="6" priority="22" operator="between">
      <formula>70</formula>
      <formula>79</formula>
    </cfRule>
    <cfRule type="cellIs" dxfId="5" priority="21" operator="between">
      <formula>80</formula>
      <formula>100</formula>
    </cfRule>
  </conditionalFormatting>
  <conditionalFormatting sqref="AX10:AY10 AX11 AX12:AY18 AX20:AX22 AX22:AY23 AX24 AX25:AY27 AX28 AX29:AY29 AX32:AY32 AX33 AX34:AY41 AX42 AX43:AY44 AX47:AY47 AX50:AY50">
    <cfRule type="cellIs" dxfId="4" priority="142" operator="between">
      <formula>70</formula>
      <formula>79</formula>
    </cfRule>
    <cfRule type="cellIs" dxfId="3" priority="143" operator="between">
      <formula>60</formula>
      <formula>69</formula>
    </cfRule>
    <cfRule type="cellIs" dxfId="2" priority="144" operator="between">
      <formula>40</formula>
      <formula>59</formula>
    </cfRule>
    <cfRule type="cellIs" dxfId="1" priority="145" operator="between">
      <formula>0</formula>
      <formula>39</formula>
    </cfRule>
  </conditionalFormatting>
  <conditionalFormatting sqref="AX10:AY10 AX11 AX12:AY18 AX22:AY23 AX24 AX25:AY27 AX28 AX29:AY29 AX32:AY32 AX33 AX34:AY41 AX42 AX43:AY44 AX47:AY47 AX50:AY50">
    <cfRule type="cellIs" dxfId="0" priority="141" operator="between">
      <formula>80</formula>
      <formula>100</formula>
    </cfRule>
  </conditionalFormatting>
  <pageMargins left="0.70866141732283472" right="0.70866141732283472" top="0.74803149606299213" bottom="0.74803149606299213" header="0.31496062992125984" footer="0.31496062992125984"/>
  <pageSetup paperSize="256" scale="10" fitToHeight="0" orientation="portrait" horizontalDpi="4294967294" r:id="rId1"/>
  <rowBreaks count="1" manualBreakCount="1">
    <brk id="42"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E17"/>
  <sheetViews>
    <sheetView zoomScale="70" zoomScaleNormal="70" workbookViewId="0">
      <selection activeCell="G9" sqref="G9"/>
    </sheetView>
  </sheetViews>
  <sheetFormatPr baseColWidth="10" defaultColWidth="10.7109375" defaultRowHeight="15"/>
  <cols>
    <col min="2" max="2" width="13.28515625" style="27" customWidth="1"/>
    <col min="3" max="3" width="12.140625" style="27" customWidth="1"/>
    <col min="4" max="4" width="8.85546875" style="27" customWidth="1"/>
    <col min="5" max="9" width="9" customWidth="1"/>
    <col min="10" max="10" width="11.140625" style="28" customWidth="1"/>
    <col min="30" max="31" width="29.7109375" customWidth="1"/>
  </cols>
  <sheetData>
    <row r="1" spans="2:31" ht="15.75" thickBot="1"/>
    <row r="2" spans="2:31" ht="55.9" customHeight="1" thickBot="1">
      <c r="B2" s="184" t="s">
        <v>296</v>
      </c>
      <c r="C2" s="185"/>
      <c r="D2" s="185"/>
      <c r="E2" s="185"/>
      <c r="F2" s="185"/>
      <c r="G2" s="185"/>
      <c r="H2" s="185"/>
      <c r="I2" s="185"/>
      <c r="J2" s="186"/>
    </row>
    <row r="3" spans="2:31" s="29" customFormat="1" ht="21.95" customHeight="1" thickBot="1">
      <c r="B3" s="187" t="s">
        <v>297</v>
      </c>
      <c r="C3" s="187" t="s">
        <v>298</v>
      </c>
      <c r="D3" s="191" t="s">
        <v>413</v>
      </c>
      <c r="E3" s="192"/>
      <c r="F3" s="192"/>
      <c r="G3" s="192"/>
      <c r="H3" s="192"/>
      <c r="I3" s="192"/>
      <c r="J3" s="193"/>
    </row>
    <row r="4" spans="2:31" s="29" customFormat="1" ht="23.45" customHeight="1" thickBot="1">
      <c r="B4" s="188"/>
      <c r="C4" s="188"/>
      <c r="D4" s="30" t="s">
        <v>320</v>
      </c>
      <c r="E4" s="30" t="s">
        <v>299</v>
      </c>
      <c r="F4" s="30" t="s">
        <v>300</v>
      </c>
      <c r="G4" s="30" t="s">
        <v>301</v>
      </c>
      <c r="H4" s="30" t="s">
        <v>302</v>
      </c>
      <c r="I4" s="30" t="s">
        <v>303</v>
      </c>
      <c r="J4" s="31" t="s">
        <v>304</v>
      </c>
    </row>
    <row r="5" spans="2:31" ht="78.599999999999994" customHeight="1">
      <c r="B5" s="35" t="s">
        <v>305</v>
      </c>
      <c r="C5" s="116">
        <v>18</v>
      </c>
      <c r="D5" s="117">
        <v>1</v>
      </c>
      <c r="E5" s="118">
        <v>4</v>
      </c>
      <c r="F5" s="119">
        <v>1</v>
      </c>
      <c r="G5" s="120">
        <v>2</v>
      </c>
      <c r="H5" s="121">
        <v>3</v>
      </c>
      <c r="I5" s="122">
        <v>7</v>
      </c>
      <c r="J5" s="123">
        <f>SUM(D5:I5)</f>
        <v>18</v>
      </c>
    </row>
    <row r="6" spans="2:31" ht="78" customHeight="1">
      <c r="B6" s="32" t="s">
        <v>306</v>
      </c>
      <c r="C6" s="124">
        <v>15</v>
      </c>
      <c r="D6" s="125">
        <v>1</v>
      </c>
      <c r="E6" s="126">
        <v>4</v>
      </c>
      <c r="F6" s="127">
        <v>2</v>
      </c>
      <c r="G6" s="128">
        <v>0</v>
      </c>
      <c r="H6" s="129">
        <v>1</v>
      </c>
      <c r="I6" s="130">
        <v>6</v>
      </c>
      <c r="J6" s="131">
        <f>SUM(D6:I6)</f>
        <v>14</v>
      </c>
    </row>
    <row r="7" spans="2:31" ht="78" customHeight="1" thickBot="1">
      <c r="B7" s="36" t="s">
        <v>307</v>
      </c>
      <c r="C7" s="132">
        <v>8</v>
      </c>
      <c r="D7" s="133">
        <v>4</v>
      </c>
      <c r="E7" s="134">
        <v>0</v>
      </c>
      <c r="F7" s="135">
        <v>1</v>
      </c>
      <c r="G7" s="136">
        <v>1</v>
      </c>
      <c r="H7" s="137">
        <v>1</v>
      </c>
      <c r="I7" s="138">
        <v>2</v>
      </c>
      <c r="J7" s="139">
        <f>SUM(D7:I7)</f>
        <v>9</v>
      </c>
    </row>
    <row r="8" spans="2:31">
      <c r="B8" s="189" t="s">
        <v>308</v>
      </c>
      <c r="C8" s="190"/>
      <c r="D8" s="37">
        <f>SUM(D5:D7)</f>
        <v>6</v>
      </c>
      <c r="E8" s="38">
        <f t="shared" ref="E8:J8" si="0">SUM(E5:E7)</f>
        <v>8</v>
      </c>
      <c r="F8" s="39">
        <f t="shared" si="0"/>
        <v>4</v>
      </c>
      <c r="G8" s="40">
        <f t="shared" si="0"/>
        <v>3</v>
      </c>
      <c r="H8" s="41">
        <f t="shared" si="0"/>
        <v>5</v>
      </c>
      <c r="I8" s="42">
        <f t="shared" si="0"/>
        <v>15</v>
      </c>
      <c r="J8" s="43">
        <f t="shared" si="0"/>
        <v>41</v>
      </c>
    </row>
    <row r="9" spans="2:31" ht="15.75" thickBot="1">
      <c r="B9" s="182" t="s">
        <v>321</v>
      </c>
      <c r="C9" s="183"/>
      <c r="D9" s="44">
        <f>D8/$J$8*100</f>
        <v>14.634146341463413</v>
      </c>
      <c r="E9" s="45">
        <f t="shared" ref="E9:J9" si="1">E8/$J$8*100</f>
        <v>19.512195121951219</v>
      </c>
      <c r="F9" s="46">
        <f t="shared" si="1"/>
        <v>9.7560975609756095</v>
      </c>
      <c r="G9" s="47">
        <f t="shared" si="1"/>
        <v>7.3170731707317067</v>
      </c>
      <c r="H9" s="48">
        <f t="shared" si="1"/>
        <v>12.195121951219512</v>
      </c>
      <c r="I9" s="49">
        <f t="shared" si="1"/>
        <v>36.585365853658537</v>
      </c>
      <c r="J9" s="50">
        <f t="shared" si="1"/>
        <v>100</v>
      </c>
    </row>
    <row r="10" spans="2:31" ht="15.75" customHeight="1">
      <c r="B10" s="33"/>
      <c r="C10" s="33"/>
      <c r="D10" s="33"/>
      <c r="E10" s="33"/>
      <c r="F10" s="33"/>
      <c r="G10" s="33"/>
      <c r="H10" s="33"/>
      <c r="I10" s="33"/>
      <c r="J10" s="33"/>
    </row>
    <row r="11" spans="2:31" ht="15.75" customHeight="1" thickBot="1">
      <c r="B11" s="33"/>
      <c r="C11" s="33"/>
      <c r="D11" s="33"/>
      <c r="E11" s="33"/>
      <c r="F11" s="33"/>
      <c r="G11" s="33"/>
      <c r="H11" s="33"/>
      <c r="I11" s="33"/>
      <c r="J11" s="33"/>
    </row>
    <row r="12" spans="2:31" ht="15" customHeight="1" thickBot="1">
      <c r="B12" s="33"/>
      <c r="C12" s="33"/>
      <c r="D12" s="33"/>
      <c r="E12" s="33"/>
      <c r="F12" s="33"/>
      <c r="G12" s="33"/>
      <c r="H12" s="33"/>
      <c r="I12" s="33"/>
      <c r="J12" s="33"/>
      <c r="AD12" s="140" t="s">
        <v>371</v>
      </c>
      <c r="AE12" s="141" t="s">
        <v>372</v>
      </c>
    </row>
    <row r="13" spans="2:31" ht="15.75" customHeight="1" thickBot="1">
      <c r="B13" s="33"/>
      <c r="C13" s="33"/>
      <c r="D13" s="33"/>
      <c r="E13" s="33"/>
      <c r="F13" s="33"/>
      <c r="G13" s="33"/>
      <c r="H13" s="33"/>
      <c r="I13" s="33"/>
      <c r="J13" s="33"/>
      <c r="AD13" s="142" t="s">
        <v>373</v>
      </c>
      <c r="AE13" s="143" t="s">
        <v>374</v>
      </c>
    </row>
    <row r="14" spans="2:31" ht="15.75" customHeight="1" thickBot="1">
      <c r="B14" s="33"/>
      <c r="C14" s="33"/>
      <c r="D14" s="33"/>
      <c r="E14" s="33"/>
      <c r="F14" s="33"/>
      <c r="G14" s="33"/>
      <c r="H14" s="33"/>
      <c r="I14" s="33"/>
      <c r="J14" s="33"/>
      <c r="AD14" s="142" t="s">
        <v>375</v>
      </c>
      <c r="AE14" s="144" t="s">
        <v>376</v>
      </c>
    </row>
    <row r="15" spans="2:31" ht="15.75" thickBot="1">
      <c r="AD15" s="142" t="s">
        <v>377</v>
      </c>
      <c r="AE15" s="145" t="s">
        <v>378</v>
      </c>
    </row>
    <row r="16" spans="2:31" ht="15.75" thickBot="1">
      <c r="AD16" s="142" t="s">
        <v>379</v>
      </c>
      <c r="AE16" s="146" t="s">
        <v>380</v>
      </c>
    </row>
    <row r="17" spans="30:31" ht="15.75" thickBot="1">
      <c r="AD17" s="142" t="s">
        <v>381</v>
      </c>
      <c r="AE17" s="147" t="s">
        <v>382</v>
      </c>
    </row>
  </sheetData>
  <mergeCells count="6">
    <mergeCell ref="B9:C9"/>
    <mergeCell ref="B2:J2"/>
    <mergeCell ref="B3:B4"/>
    <mergeCell ref="C3:C4"/>
    <mergeCell ref="B8:C8"/>
    <mergeCell ref="D3:J3"/>
  </mergeCells>
  <pageMargins left="0.7" right="0.7" top="0.75" bottom="0.75" header="0.3" footer="0.3"/>
  <pageSetup orientation="portrait" r:id="rId1"/>
  <ignoredErrors>
    <ignoredError sqref="J5:J6"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Matriz_estratégica</vt:lpstr>
      <vt:lpstr>ANALISIS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2023-12-27T19:29:55Z</dcterms:modified>
</cp:coreProperties>
</file>