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2.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ownloads\"/>
    </mc:Choice>
  </mc:AlternateContent>
  <xr:revisionPtr revIDLastSave="0" documentId="13_ncr:1_{E8A40692-49B6-44A3-ABBA-EB5D2A7F26C2}" xr6:coauthVersionLast="47" xr6:coauthVersionMax="47" xr10:uidLastSave="{00000000-0000-0000-0000-000000000000}"/>
  <bookViews>
    <workbookView xWindow="20370" yWindow="-120" windowWidth="20730" windowHeight="11160" xr2:uid="{00000000-000D-0000-FFFF-FFFF00000000}"/>
  </bookViews>
  <sheets>
    <sheet name="SEGUIMIENTO" sheetId="2" r:id="rId1"/>
    <sheet name="SEGUIMIENTO (2)" sheetId="5" state="hidden" r:id="rId2"/>
    <sheet name="TABLAS " sheetId="4" r:id="rId3"/>
  </sheets>
  <definedNames>
    <definedName name="_xlnm._FilterDatabase" localSheetId="0" hidden="1">SEGUIMIENTO!$A$3:$BLC$34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2" i="2" l="1"/>
  <c r="BC33" i="2"/>
  <c r="W19" i="4"/>
  <c r="BC4" i="2" l="1"/>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BC13" i="2"/>
  <c r="BC20" i="2"/>
  <c r="BC24" i="2"/>
  <c r="K8" i="4"/>
  <c r="BC6" i="2" l="1"/>
  <c r="AO5" i="2" l="1"/>
  <c r="AO6" i="2"/>
  <c r="AO7" i="2"/>
  <c r="AR6" i="2" l="1"/>
  <c r="V20" i="4" l="1"/>
  <c r="U20" i="4"/>
  <c r="T20" i="4"/>
  <c r="S20" i="4"/>
  <c r="R20" i="4"/>
  <c r="Q20" i="4"/>
  <c r="W18" i="4"/>
  <c r="W17" i="4"/>
  <c r="W20" i="4" s="1"/>
  <c r="W15" i="4"/>
  <c r="BC18" i="2" l="1"/>
  <c r="BC23" i="2"/>
  <c r="AK13" i="2" l="1"/>
  <c r="K7" i="4" l="1"/>
  <c r="K6" i="4"/>
  <c r="K4" i="4"/>
  <c r="E9" i="4"/>
  <c r="K9" i="4" l="1"/>
  <c r="AK20" i="2"/>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G9" i="4"/>
  <c r="H9" i="4"/>
  <c r="I9" i="4"/>
  <c r="J9" i="4"/>
  <c r="J11" i="4" s="1"/>
  <c r="BC9" i="2" l="1"/>
  <c r="BC14" i="2"/>
  <c r="BC15" i="2"/>
  <c r="BC17" i="2"/>
  <c r="BC21" i="2"/>
  <c r="BC25" i="2"/>
  <c r="BC30" i="2"/>
  <c r="BC32" i="2"/>
  <c r="AJ8" i="2" l="1"/>
  <c r="AI8" i="2"/>
  <c r="AH8" i="2"/>
  <c r="AK8" i="2" l="1"/>
  <c r="AH13" i="2"/>
  <c r="AH24" i="2"/>
  <c r="AK24" i="2"/>
  <c r="AH6" i="2" l="1"/>
  <c r="F9" i="4" l="1"/>
  <c r="F11" i="4" s="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000-000001000000}">
      <text>
        <r>
          <rPr>
            <b/>
            <sz val="9"/>
            <color indexed="81"/>
            <rFont val="Tahoma"/>
            <family val="2"/>
          </rPr>
          <t>AUXFAMILIA23:</t>
        </r>
        <r>
          <rPr>
            <sz val="9"/>
            <color indexed="81"/>
            <rFont val="Tahoma"/>
            <family val="2"/>
          </rPr>
          <t xml:space="preserve">
semaforo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<sst xmlns="http://schemas.openxmlformats.org/spreadsheetml/2006/main" count="956" uniqueCount="387">
  <si>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</si>
  <si>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</si>
  <si>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</si>
  <si>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</si>
  <si>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</si>
  <si>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</si>
  <si>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</si>
  <si>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</si>
  <si>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</si>
  <si>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</si>
  <si>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</si>
  <si>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</si>
  <si>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</si>
  <si>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</si>
  <si>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</si>
  <si>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</si>
  <si>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</si>
  <si>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</si>
  <si>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</si>
  <si>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</si>
  <si>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</si>
  <si>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</si>
  <si>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</si>
  <si>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</si>
  <si>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</si>
  <si>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</si>
  <si>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</si>
  <si>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</si>
  <si>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</si>
  <si>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</si>
  <si>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</si>
  <si>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</si>
  <si>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</si>
  <si>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</si>
  <si>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</si>
  <si>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</si>
  <si>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</si>
  <si>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</si>
  <si>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</si>
  <si>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</si>
  <si>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</si>
  <si>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</si>
  <si>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</si>
  <si>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</si>
  <si>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</si>
  <si>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</si>
  <si>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</si>
  <si>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</si>
  <si>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</si>
  <si>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</si>
  <si>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</si>
  <si>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</si>
  <si>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</si>
  <si>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</si>
  <si>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</si>
  <si>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</si>
  <si>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</si>
  <si>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</si>
  <si>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</si>
  <si>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</si>
  <si>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</si>
  <si>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</si>
  <si>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</si>
  <si>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</si>
  <si>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</si>
  <si>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</si>
  <si>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</si>
  <si>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</si>
  <si>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</si>
  <si>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</si>
  <si>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</si>
  <si>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</si>
  <si>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</si>
  <si>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</si>
  <si>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</si>
  <si>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</si>
  <si>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</si>
  <si>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</si>
  <si>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</si>
  <si>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</si>
  <si>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</si>
  <si>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</si>
  <si>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</si>
  <si>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</si>
  <si>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</si>
  <si>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</si>
  <si>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</si>
  <si>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</si>
  <si>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</si>
  <si>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</si>
  <si>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</si>
  <si>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</si>
  <si>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</si>
  <si>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</si>
  <si>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</si>
  <si>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</si>
  <si>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</si>
  <si>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</si>
  <si>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</si>
  <si>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</si>
  <si>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</si>
  <si>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</si>
  <si>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</si>
  <si>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</si>
  <si>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</si>
  <si>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</si>
  <si>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</si>
  <si>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</si>
  <si>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</si>
  <si>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</si>
  <si>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</si>
  <si>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</si>
  <si>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</si>
  <si>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</si>
  <si>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</si>
  <si>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</si>
  <si>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</si>
  <si>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</si>
  <si>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</si>
  <si>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</si>
  <si>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</si>
  <si>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</si>
  <si>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</si>
  <si>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</si>
  <si>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</si>
  <si>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</si>
  <si>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</si>
  <si>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</si>
  <si>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</si>
  <si>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</si>
  <si>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</si>
  <si>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</si>
  <si>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</si>
  <si>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</si>
  <si>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</si>
  <si>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</si>
  <si>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</si>
  <si>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</si>
  <si>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</si>
  <si>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</si>
  <si>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</si>
  <si>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</si>
  <si>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</si>
  <si>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</si>
  <si>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</si>
  <si>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</si>
  <si>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</si>
  <si>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</si>
  <si>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</si>
  <si>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</si>
  <si>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</si>
  <si>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</si>
  <si>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</si>
  <si>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</si>
  <si>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</si>
  <si>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</si>
  <si>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</si>
  <si>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</si>
  <si>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</si>
  <si>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</si>
  <si>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</si>
  <si>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</si>
  <si>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</si>
  <si>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</si>
  <si>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</si>
  <si>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</si>
  <si>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</si>
  <si>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</si>
  <si>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</si>
  <si>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</si>
  <si>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</si>
  <si>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</si>
  <si>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</si>
  <si>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</si>
  <si>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</si>
  <si>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</si>
  <si>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</si>
  <si>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</si>
  <si>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</si>
  <si>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</si>
  <si>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</si>
  <si>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</si>
  <si>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</si>
  <si>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</si>
  <si>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</si>
  <si>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</si>
  <si>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</si>
  <si>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</si>
  <si>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</si>
  <si>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</si>
  <si>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</si>
  <si>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</si>
  <si>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</si>
  <si>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</si>
  <si>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</si>
  <si>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</si>
  <si>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</si>
  <si>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</si>
  <si>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</si>
  <si>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</si>
  <si>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</si>
  <si>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</si>
  <si>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</si>
  <si>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</si>
  <si>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</si>
  <si>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</si>
  <si>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</si>
  <si>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</si>
  <si>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</si>
  <si>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</si>
  <si>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</si>
  <si>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</si>
  <si>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</si>
  <si>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</si>
  <si>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</si>
  <si>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</si>
  <si>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</si>
  <si>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</si>
  <si>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</si>
  <si>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</si>
  <si>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</si>
  <si>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Líneas</t>
  </si>
  <si>
    <t>Líneas estratégicas</t>
  </si>
  <si>
    <t>Indicadores</t>
  </si>
  <si>
    <t>Critico</t>
  </si>
  <si>
    <t>Bajo</t>
  </si>
  <si>
    <t>Medio</t>
  </si>
  <si>
    <t>Satisfactorio</t>
  </si>
  <si>
    <t>Sobresaliente</t>
  </si>
  <si>
    <t>Total</t>
  </si>
  <si>
    <t>SOCIAL</t>
  </si>
  <si>
    <t>ECONÓMICO</t>
  </si>
  <si>
    <t>TERRITORIAL</t>
  </si>
  <si>
    <t>INSTITUCIONAL</t>
  </si>
  <si>
    <t>Total, Indicadores</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</si>
  <si>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</si>
  <si>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</si>
  <si>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</si>
  <si>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</si>
  <si>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</si>
  <si>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</si>
  <si>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</si>
  <si>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</si>
  <si>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</si>
  <si>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</si>
  <si>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</si>
  <si>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</si>
  <si>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</si>
  <si>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</si>
  <si>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</si>
  <si>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</si>
  <si>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</si>
  <si>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</si>
  <si>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</si>
  <si>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 xml:space="preserve">META (FISICA) 2020-2022 (Cuarto trimestre) </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</si>
  <si>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</si>
  <si>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 xml:space="preserve">CRITICO </t>
  </si>
  <si>
    <t xml:space="preserve">BAJO </t>
  </si>
  <si>
    <t xml:space="preserve">MEDIO </t>
  </si>
  <si>
    <t>SATISFACTORIO</t>
  </si>
  <si>
    <t xml:space="preserve">SOBRESALIENTE </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</si>
  <si>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</si>
  <si>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</si>
  <si>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</si>
  <si>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</si>
  <si>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</si>
  <si>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</si>
  <si>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</si>
  <si>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1.2.1.3 comunidad educativa de las instituciones educativas de los 11 municipios nocertificados del Departamento del Quindío, capacitada cada año en inclusión educativa con enfoque diferencial y de interseccionalidad. </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</si>
  <si>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</si>
  <si>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</si>
  <si>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</si>
  <si>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</si>
  <si>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</si>
  <si>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</si>
  <si>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</si>
  <si>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No programados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</si>
  <si>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</si>
  <si>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</si>
  <si>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</si>
  <si>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</si>
  <si>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</si>
  <si>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</si>
  <si>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</si>
  <si>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</si>
  <si>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</si>
  <si>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</si>
  <si>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</si>
  <si>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</si>
  <si>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</si>
  <si>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</si>
  <si>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</si>
  <si>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</si>
  <si>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 xml:space="preserve">La Secretaía de Cultura y  secretaria de Familia como Corresponsable de la politica NARP, adelantan acciones para la elaboraciónnde la estrategia orientada a la recuperación, conservación y promoción d elas practicas culturalres de la población NARP. </t>
  </si>
  <si>
    <t xml:space="preserve">La secretaria de Cultura no ha adenatado acciones para   crear e implementar una esrategia de estimulos a talentos y/o expresiones artisticas y culturales NARP en el departamento del Quindío.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</si>
  <si>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</si>
  <si>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r>
      <t xml:space="preserve">Desde la Secretaria de Educación se le ha dado cumplimiento al indicador cada año en los 11 municipios a través  de las siguientes acciones:   en el </t>
    </r>
    <r>
      <rPr>
        <b/>
        <sz val="12"/>
        <color theme="1"/>
        <rFont val="Arial"/>
        <family val="2"/>
      </rPr>
      <t>2023,</t>
    </r>
    <r>
      <rPr>
        <sz val="12"/>
        <color theme="1"/>
        <rFont val="Arial"/>
        <family val="2"/>
      </rPr>
      <t xml:space="preserv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t>
    </r>
  </si>
  <si>
    <t xml:space="preserve">Para el  periodo reportado no se han adealntado acciones para el cumplimiento del indicador. </t>
  </si>
  <si>
    <t xml:space="preserve"> Para el periodo reportado 2023 , Indeportes, realizo  gestiones de articualaciión  con la Secretaría de Familia  e   intergrantes de la Consultiva Departamental NARP, con la finalidad de  proporcionar  la oferta institucional oreintada a la promoción de  habitos saludables, la ludica  y el usos adecuado del tiempo libre de la población NARP , Y  disponibilidad de intervención.</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</si>
  <si>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</si>
  <si>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periodo reportado no se adelantaron acciones en cumplimiento del indoicador,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</si>
  <si>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</si>
  <si>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0.05</t>
  </si>
  <si>
    <t>0.4</t>
  </si>
  <si>
    <t xml:space="preserve"> No se han adelantado acciones para el cumplimiento del indicador.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</si>
  <si>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</si>
  <si>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Para el periodo reportado 2023, Indeportes realizo gestiones con la Secretaría de Familia para realizar acciones directas con la Población Narp, en donde Indeportes Quindío proporciona la oferta  y disponibilidad de intervención para torneos y encuentros deportivos.</t>
  </si>
  <si>
    <t xml:space="preserve"> En el 2022, la Secretaria de Agricultura realizo la sigueinte acción : A través del convenio de tasa subsidiada con el Banco Agrario, se realizo en la consultiva departamental la socialización sobre los programas que se ofrecen a las comunidades NARP. </t>
  </si>
  <si>
    <t xml:space="preserve">Durante el periodo reportado no  adelantaron  acciones en cumplimidento al indicador.  </t>
  </si>
  <si>
    <t xml:space="preserve">Para el  periodo reportado no se han adelantado acciones en  el cumplimiento del indicador.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</si>
  <si>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</si>
  <si>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La Empresa para el Desarrollo Teritorial Proyecta, de acuerdo a la iniciativa para el mejoramiento de vivienda que se estableció con el Municipio de Buenavista, dentro de las 72 caracterizaciones se encontrarón dos (2) hogares con población Narp. </t>
    </r>
  </si>
  <si>
    <t xml:space="preserve">En los periodos 2021,2022 y 2023, Desde la Secretaria de Familia, se han realizado los seguimientos a la Política Pública NARP.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</si>
  <si>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</si>
  <si>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</si>
  <si>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</si>
  <si>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</si>
  <si>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</si>
  <si>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</si>
  <si>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</si>
  <si>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</si>
  <si>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</si>
  <si>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</si>
  <si>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</si>
  <si>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</si>
  <si>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</si>
  <si>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</si>
  <si>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</si>
  <si>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</si>
  <si>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</si>
  <si>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0.3</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</si>
  <si>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</si>
  <si>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La Secretaria de Cultura no ha adelabtado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</si>
  <si>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</si>
  <si>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</si>
  <si>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</si>
  <si>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</si>
  <si>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</si>
  <si>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</si>
  <si>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</si>
  <si>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</si>
  <si>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ly crear plan de trabajo para la inclusión del  enfoque  NARP en las actividades en relación al acta N°63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</si>
  <si>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</si>
  <si>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</si>
  <si>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</si>
  <si>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</si>
  <si>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</si>
  <si>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</si>
  <si>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</si>
  <si>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</si>
  <si>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</si>
  <si>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</si>
  <si>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</si>
  <si>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</si>
  <si>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</si>
  <si>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0%-  39%</t>
  </si>
  <si>
    <t>40% - 59%</t>
  </si>
  <si>
    <t>60% -69%</t>
  </si>
  <si>
    <t>70% -79%</t>
  </si>
  <si>
    <t>80% - 100%</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</si>
  <si>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</si>
  <si>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</si>
  <si>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</si>
  <si>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</si>
  <si>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</si>
  <si>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</si>
  <si>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</si>
  <si>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</si>
  <si>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META (FISICA) 2023  (Segundo trimestre) </t>
  </si>
  <si>
    <t xml:space="preserve">sobresaliente </t>
  </si>
  <si>
    <t xml:space="preserve">Sobresaliente </t>
  </si>
  <si>
    <t xml:space="preserve">No programado </t>
  </si>
  <si>
    <t xml:space="preserve">Critico </t>
  </si>
  <si>
    <t xml:space="preserve">Bajo </t>
  </si>
  <si>
    <t xml:space="preserve">La secretaria de Turismo Industria y Comercio, Para este trimestre  no  ha  adelantado actividades que le den cumplimiento al indicador .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</si>
  <si>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</si>
  <si>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</si>
  <si>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</si>
  <si>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Para la vigencia 2023,  Indeportes reportan que los  12 municipios  dispusieron de oferta deportiva inclusiva, mediante las escuelas de formación deportiva.</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</si>
  <si>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</si>
  <si>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</si>
  <si>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</si>
  <si>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</si>
  <si>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</si>
  <si>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</si>
  <si>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</si>
  <si>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SEGUIMIENTO II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</si>
</sst>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8"/>
      <color rgb="FF000000"/>
      <name val="Arial"/>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1"/>
      <color rgb="FF000000"/>
      <name val="Calibri"/>
      <family val="2"/>
      <scheme val="minor"/>
    </font>
    <font>
      <sz val="10"/>
      <color theme="1"/>
      <name val="Arial"/>
      <family val="2"/>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s>
  <cellStyleXfs count="9">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6" fillId="20"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0">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8" fillId="11" borderId="12" xfId="0" applyFont="1" applyFill="1" applyBorder="1" applyAlignment="1">
      <alignment horizontal="center" vertical="center" wrapText="1"/>
    </xf>
    <xf numFmtId="0" fontId="16" fillId="0" borderId="12" xfId="0" applyFont="1" applyBorder="1" applyAlignment="1">
      <alignment horizontal="center" vertical="center"/>
    </xf>
    <xf numFmtId="0" fontId="17" fillId="0" borderId="12" xfId="0" applyFont="1" applyBorder="1" applyAlignment="1">
      <alignment horizontal="center" vertical="center" wrapText="1"/>
    </xf>
    <xf numFmtId="0" fontId="19" fillId="0" borderId="12" xfId="0" applyFont="1" applyBorder="1" applyAlignment="1">
      <alignment horizontal="center" vertical="center"/>
    </xf>
    <xf numFmtId="0" fontId="18" fillId="10" borderId="12" xfId="0" applyFont="1" applyFill="1" applyBorder="1" applyAlignment="1">
      <alignment horizontal="center" vertical="center"/>
    </xf>
    <xf numFmtId="0" fontId="18" fillId="8" borderId="12" xfId="0" applyFont="1" applyFill="1" applyBorder="1" applyAlignment="1">
      <alignment horizontal="center" vertical="center"/>
    </xf>
    <xf numFmtId="0" fontId="20" fillId="10" borderId="12" xfId="0" applyFont="1" applyFill="1" applyBorder="1" applyAlignment="1">
      <alignment horizontal="center" vertical="center"/>
    </xf>
    <xf numFmtId="0" fontId="17" fillId="0" borderId="12"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21" fillId="9" borderId="1" xfId="0" applyNumberFormat="1" applyFont="1" applyFill="1" applyBorder="1" applyAlignment="1">
      <alignment horizontal="center" vertical="center"/>
    </xf>
    <xf numFmtId="9" fontId="22" fillId="0" borderId="1" xfId="3" applyFont="1" applyFill="1" applyBorder="1" applyAlignment="1">
      <alignment horizontal="center" vertical="center" wrapText="1"/>
    </xf>
    <xf numFmtId="0" fontId="5" fillId="14" borderId="1" xfId="0" applyFont="1" applyFill="1" applyBorder="1" applyAlignment="1">
      <alignment horizontal="center" vertical="center"/>
    </xf>
    <xf numFmtId="0" fontId="3" fillId="14"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4" borderId="1" xfId="0" applyFont="1" applyFill="1" applyBorder="1" applyAlignment="1">
      <alignment horizontal="center" vertical="center"/>
    </xf>
    <xf numFmtId="0" fontId="0" fillId="9" borderId="0" xfId="0" applyFill="1"/>
    <xf numFmtId="0" fontId="0" fillId="8" borderId="0" xfId="0" applyFill="1"/>
    <xf numFmtId="0" fontId="0" fillId="3" borderId="0" xfId="0" applyFill="1"/>
    <xf numFmtId="0" fontId="0" fillId="15" borderId="0" xfId="0" applyFill="1"/>
    <xf numFmtId="0" fontId="5" fillId="14" borderId="1" xfId="0" applyFont="1" applyFill="1" applyBorder="1" applyAlignment="1">
      <alignment horizontal="justify" vertical="center" wrapText="1"/>
    </xf>
    <xf numFmtId="0" fontId="0" fillId="10" borderId="0" xfId="0" applyFill="1"/>
    <xf numFmtId="0" fontId="5" fillId="0" borderId="1" xfId="0" applyFont="1" applyBorder="1" applyAlignment="1">
      <alignment horizontal="justify" vertical="center" wrapText="1"/>
    </xf>
    <xf numFmtId="0" fontId="5" fillId="14"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0" fontId="18" fillId="9" borderId="9" xfId="0" applyFont="1" applyFill="1" applyBorder="1" applyAlignment="1">
      <alignment horizontal="center" vertical="center"/>
    </xf>
    <xf numFmtId="0" fontId="18" fillId="3" borderId="16" xfId="0" applyFont="1" applyFill="1" applyBorder="1" applyAlignment="1">
      <alignment horizontal="center" vertical="center"/>
    </xf>
    <xf numFmtId="0" fontId="20" fillId="3" borderId="16" xfId="0" applyFont="1" applyFill="1" applyBorder="1" applyAlignment="1">
      <alignment horizontal="center" vertical="center"/>
    </xf>
    <xf numFmtId="0" fontId="14" fillId="0" borderId="17" xfId="0" applyFont="1" applyBorder="1" applyAlignment="1">
      <alignment horizontal="center" vertical="center" wrapText="1"/>
    </xf>
    <xf numFmtId="0" fontId="17" fillId="0" borderId="18" xfId="0" applyFont="1" applyBorder="1" applyAlignment="1">
      <alignment horizontal="center" vertical="center"/>
    </xf>
    <xf numFmtId="0" fontId="0" fillId="15" borderId="12" xfId="0" applyFill="1" applyBorder="1" applyAlignment="1">
      <alignment horizontal="center"/>
    </xf>
    <xf numFmtId="169" fontId="0" fillId="0" borderId="0" xfId="3" applyNumberFormat="1" applyFont="1"/>
    <xf numFmtId="0" fontId="4" fillId="1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0" xfId="0" applyFont="1" applyFill="1" applyBorder="1" applyAlignment="1">
      <alignment horizontal="center" vertical="center" wrapText="1"/>
    </xf>
    <xf numFmtId="9" fontId="5" fillId="17" borderId="1" xfId="3" applyFont="1" applyFill="1" applyBorder="1" applyAlignment="1">
      <alignment horizontal="center" vertical="center" wrapText="1"/>
    </xf>
    <xf numFmtId="0" fontId="3" fillId="17"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7"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24"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69"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8"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0" fontId="25" fillId="0" borderId="1" xfId="0" applyNumberFormat="1" applyFont="1" applyBorder="1" applyAlignment="1">
      <alignment horizontal="center" vertical="center" wrapText="1"/>
    </xf>
    <xf numFmtId="0" fontId="4" fillId="18"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3" fillId="0" borderId="0" xfId="1" applyNumberFormat="1" applyFont="1"/>
    <xf numFmtId="167"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4" fillId="18" borderId="5" xfId="0" applyFont="1" applyFill="1" applyBorder="1" applyAlignment="1">
      <alignment horizontal="center" vertical="center"/>
    </xf>
    <xf numFmtId="1" fontId="5" fillId="0" borderId="10" xfId="0" applyNumberFormat="1" applyFont="1" applyBorder="1" applyAlignment="1">
      <alignment horizontal="justify" vertical="center" wrapText="1"/>
    </xf>
    <xf numFmtId="0" fontId="5" fillId="2" borderId="10" xfId="0" applyFont="1" applyFill="1" applyBorder="1" applyAlignment="1">
      <alignment horizontal="justify" vertical="center" wrapText="1"/>
    </xf>
    <xf numFmtId="0" fontId="3" fillId="0" borderId="10" xfId="0" applyFont="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9" fillId="2" borderId="10" xfId="0" applyFont="1" applyFill="1" applyBorder="1" applyAlignment="1">
      <alignment horizontal="justify" vertical="center" wrapText="1"/>
    </xf>
    <xf numFmtId="0" fontId="2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21" fillId="2" borderId="1" xfId="0" applyNumberFormat="1" applyFont="1" applyFill="1" applyBorder="1" applyAlignment="1">
      <alignment horizontal="center" vertical="center"/>
    </xf>
    <xf numFmtId="9" fontId="22"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3" fillId="2" borderId="1" xfId="0" applyFont="1" applyFill="1" applyBorder="1" applyAlignment="1">
      <alignment horizontal="justify" vertical="center"/>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4" fillId="1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xf>
    <xf numFmtId="0" fontId="4" fillId="0" borderId="1"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3" fillId="16" borderId="19" xfId="0" applyFont="1" applyFill="1" applyBorder="1" applyAlignment="1">
      <alignment horizontal="center" vertical="center" wrapText="1"/>
    </xf>
    <xf numFmtId="0" fontId="13" fillId="16" borderId="20"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4" fillId="18"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wrapText="1"/>
    </xf>
    <xf numFmtId="0" fontId="3" fillId="0" borderId="25" xfId="0" applyFont="1" applyBorder="1" applyAlignment="1">
      <alignment horizontal="center"/>
    </xf>
    <xf numFmtId="0" fontId="3" fillId="0" borderId="1" xfId="0" applyFont="1" applyBorder="1" applyAlignment="1">
      <alignment horizontal="center"/>
    </xf>
    <xf numFmtId="0" fontId="3" fillId="2" borderId="25" xfId="0" applyFont="1" applyFill="1" applyBorder="1" applyAlignment="1">
      <alignment horizont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0" fillId="12" borderId="9" xfId="0" applyFont="1" applyFill="1" applyBorder="1" applyAlignment="1">
      <alignment horizontal="center" vertical="center"/>
    </xf>
    <xf numFmtId="0" fontId="20" fillId="12" borderId="16" xfId="0" applyFont="1" applyFill="1" applyBorder="1" applyAlignment="1">
      <alignment horizontal="center" vertical="center"/>
    </xf>
    <xf numFmtId="0" fontId="18" fillId="9" borderId="9" xfId="0" applyFont="1" applyFill="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18" fillId="3" borderId="16" xfId="0" applyFont="1" applyFill="1" applyBorder="1" applyAlignment="1">
      <alignment horizontal="center" vertical="center"/>
    </xf>
    <xf numFmtId="0" fontId="15" fillId="13" borderId="12" xfId="0" applyFont="1" applyFill="1" applyBorder="1" applyAlignment="1">
      <alignment horizontal="center" vertical="center"/>
    </xf>
    <xf numFmtId="0" fontId="17" fillId="0" borderId="12" xfId="0" applyFont="1" applyBorder="1" applyAlignment="1">
      <alignment horizontal="center" vertical="center"/>
    </xf>
    <xf numFmtId="0" fontId="20" fillId="12" borderId="12" xfId="0" applyFont="1" applyFill="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xf>
    <xf numFmtId="0" fontId="17" fillId="0" borderId="12" xfId="0" applyFont="1" applyBorder="1" applyAlignment="1">
      <alignment horizontal="center" vertical="center" wrapText="1"/>
    </xf>
    <xf numFmtId="0" fontId="19" fillId="0" borderId="12" xfId="0" applyFont="1" applyBorder="1" applyAlignment="1">
      <alignment horizontal="center" vertical="center"/>
    </xf>
    <xf numFmtId="0" fontId="18" fillId="10" borderId="12" xfId="0" applyFont="1" applyFill="1" applyBorder="1" applyAlignment="1">
      <alignment horizontal="center" vertical="center"/>
    </xf>
    <xf numFmtId="0" fontId="18" fillId="8" borderId="12" xfId="0" applyFont="1" applyFill="1" applyBorder="1" applyAlignment="1">
      <alignment horizontal="center" vertical="center"/>
    </xf>
    <xf numFmtId="0" fontId="18" fillId="12" borderId="12" xfId="0" applyFont="1" applyFill="1" applyBorder="1" applyAlignment="1">
      <alignment horizontal="center" vertical="center"/>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quotePrefix="1" applyBorder="1" applyAlignment="1">
      <alignment horizontal="justify" wrapText="1"/>
    </xf>
    <xf numFmtId="0" fontId="0" fillId="0" borderId="1" xfId="0" applyBorder="1" applyAlignment="1">
      <alignment horizontal="justify" wrapText="1"/>
    </xf>
    <xf numFmtId="0" fontId="0" fillId="2" borderId="1" xfId="0" applyFill="1" applyBorder="1" applyAlignment="1">
      <alignment horizontal="justify" vertical="center" wrapText="1"/>
    </xf>
    <xf numFmtId="0" fontId="3" fillId="0" borderId="0" xfId="0" applyFont="1" applyAlignment="1">
      <alignment horizontal="justify"/>
    </xf>
    <xf numFmtId="0" fontId="4" fillId="16" borderId="1" xfId="0" applyFont="1" applyFill="1" applyBorder="1" applyAlignment="1">
      <alignment horizontal="center" vertical="center"/>
    </xf>
    <xf numFmtId="0" fontId="4" fillId="16" borderId="13" xfId="0" applyFont="1" applyFill="1" applyBorder="1" applyAlignment="1">
      <alignment horizontal="center" vertical="center" wrapText="1"/>
    </xf>
  </cellXfs>
  <cellStyles count="9">
    <cellStyle name="KPT04_Main" xfId="4" xr:uid="{00000000-0005-0000-0000-000000000000}"/>
    <cellStyle name="Millares" xfId="1" builtinId="3"/>
    <cellStyle name="Millares 2" xfId="6" xr:uid="{00000000-0005-0000-0000-000002000000}"/>
    <cellStyle name="Millares 3" xfId="7" xr:uid="{00000000-0005-0000-0000-000003000000}"/>
    <cellStyle name="Moneda" xfId="2" builtinId="4"/>
    <cellStyle name="Moneda 2" xfId="5" xr:uid="{00000000-0005-0000-0000-000005000000}"/>
    <cellStyle name="Moneda 3" xfId="8" xr:uid="{00000000-0005-0000-0000-000006000000}"/>
    <cellStyle name="Normal" xfId="0" builtinId="0"/>
    <cellStyle name="Porcentaje" xfId="3" builtinId="5"/>
  </cellStyles>
  <dxfs count="4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NUL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NUL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NULL"/><Relationship Id="rId5" Type="http://schemas.openxmlformats.org/officeDocument/2006/relationships/styles" Target="styles.xml"/><Relationship Id="rId15" Type="http://schemas.microsoft.com/office/2017/10/relationships/person" Target="persons/person1.xml"/><Relationship Id="rId10" Type="http://schemas.microsoft.com/office/2017/10/relationships/person" Target="persons/person2.xml"/><Relationship Id="rId4" Type="http://schemas.openxmlformats.org/officeDocument/2006/relationships/theme" Target="theme/theme1.xml"/><Relationship Id="rId14" Type="http://schemas.microsoft.com/office/2017/10/relationships/person" Target="persons/person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C4F-4A55-9E0F-3BFD869AD64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C4F-4A55-9E0F-3BFD869AD64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C4F-4A55-9E0F-3BFD869AD64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C4F-4A55-9E0F-3BFD869AD64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'TABLAS '!$O$24:$O$27</c:f>
              <c:strCache>
                <c:ptCount val="4"/>
                <c:pt idx="0">
                  <c:v>Sobresaliente </c:v>
                </c:pt>
                <c:pt idx="1">
                  <c:v>No programado </c:v>
                </c:pt>
                <c:pt idx="2">
                  <c:v>Critico </c:v>
                </c:pt>
                <c:pt idx="3">
                  <c:v>Bajo </c:v>
                </c:pt>
              </c:strCache>
            </c:strRef>
          </c:cat>
          <c:val>
            <c:numRef>
              <c:f>'TABLAS '!$P$24:$P$27</c:f>
              <c:numCache>
                <c:formatCode>General</c:formatCode>
                <c:ptCount val="4"/>
                <c:pt idx="0">
                  <c:v>5</c:v>
                </c:pt>
                <c:pt idx="1">
                  <c:v>1</c:v>
                </c:pt>
                <c:pt idx="2">
                  <c:v>23</c:v>
                </c:pt>
                <c:pt idx="3">
                  <c:v>2</c:v>
                </c:pt>
              </c:numCache>
            </c:numRef>
          </c:val>
          <c:extLst>
            <c:ext xmlns:c16="http://schemas.microsoft.com/office/drawing/2014/chart" uri="{C3380CC4-5D6E-409C-BE32-E72D297353CC}">
              <c16:uniqueId val="{00000008-7C4F-4A55-9E0F-3BFD869AD64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678656</xdr:colOff>
      <xdr:row>24</xdr:row>
      <xdr:rowOff>98820</xdr:rowOff>
    </xdr:from>
    <xdr:to>
      <xdr:col>21</xdr:col>
      <xdr:colOff>869156</xdr:colOff>
      <xdr:row>38</xdr:row>
      <xdr:rowOff>175020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C175"/>
  <sheetViews>
    <sheetView tabSelected="1" topLeftCell="C2" zoomScale="60" zoomScaleNormal="60" zoomScaleSheetLayoutView="90" workbookViewId="0">
      <pane xSplit="7170" ySplit="1440" topLeftCell="AT4" activePane="bottomRight"/>
      <selection activeCell="C2" sqref="C2"/>
      <selection pane="topRight" activeCell="AT2" sqref="AT2:BD2"/>
      <selection pane="bottomLeft" activeCell="O5" sqref="O5"/>
      <selection pane="bottomRight" activeCell="AZ4" sqref="AZ4"/>
    </sheetView>
  </sheetViews>
  <sheetFormatPr baseColWidth="10" defaultColWidth="11.42578125" defaultRowHeight="15" x14ac:dyDescent="0.2"/>
  <cols>
    <col min="1" max="1" width="12.28515625" style="3" hidden="1" customWidth="1"/>
    <col min="2" max="2" width="14.7109375" style="3" hidden="1" customWidth="1"/>
    <col min="3" max="3" width="16.140625" style="3" customWidth="1"/>
    <col min="4" max="4" width="24.5703125" style="3" customWidth="1"/>
    <col min="5" max="5" width="23" style="3" customWidth="1"/>
    <col min="6" max="6" width="7.42578125" style="4" customWidth="1"/>
    <col min="7" max="7" width="9.85546875" style="3" customWidth="1"/>
    <col min="8" max="8" width="15.5703125" style="3" customWidth="1"/>
    <col min="9" max="9" width="11.7109375"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31.7109375" style="1" customWidth="1"/>
    <col min="27" max="27" width="22.85546875" style="1" customWidth="1"/>
    <col min="28" max="28" width="33" style="2" customWidth="1"/>
    <col min="29" max="29" width="31.5703125" style="2" customWidth="1"/>
    <col min="30" max="30" width="27" style="1" customWidth="1"/>
    <col min="31" max="31" width="89.140625" style="1" customWidth="1"/>
    <col min="32" max="32" width="25.85546875" style="1" customWidth="1"/>
    <col min="33" max="33" width="11.85546875" style="1" customWidth="1"/>
    <col min="34" max="34" width="13" style="1" customWidth="1"/>
    <col min="35" max="35" width="20.85546875" style="1" customWidth="1"/>
    <col min="36" max="36" width="28.140625" style="1" customWidth="1"/>
    <col min="37" max="37" width="11.7109375" style="1" customWidth="1"/>
    <col min="38" max="38" width="53" style="1" customWidth="1"/>
    <col min="39" max="39" width="8.140625" style="1" customWidth="1"/>
    <col min="40" max="40" width="9.5703125" style="1" customWidth="1"/>
    <col min="41" max="41" width="11.7109375" style="1" customWidth="1"/>
    <col min="42" max="42" width="25.140625" style="1" bestFit="1" customWidth="1"/>
    <col min="43" max="43" width="20.42578125" style="1" customWidth="1"/>
    <col min="44" max="44" width="11.7109375" style="1" customWidth="1"/>
    <col min="45" max="45" width="68.140625" style="1" customWidth="1"/>
    <col min="46" max="46" width="19.140625" style="1" customWidth="1"/>
    <col min="47" max="47" width="17" style="1" customWidth="1"/>
    <col min="48" max="48" width="19" style="1" customWidth="1"/>
    <col min="49" max="49" width="21.7109375" style="1" customWidth="1"/>
    <col min="50" max="50" width="18.42578125" style="1" customWidth="1"/>
    <col min="51" max="51" width="11.28515625" style="1" customWidth="1"/>
    <col min="52" max="52" width="85.85546875" style="247" customWidth="1"/>
    <col min="53" max="54" width="9" style="1" customWidth="1"/>
    <col min="55" max="55" width="11.5703125" style="1" customWidth="1"/>
    <col min="56" max="56" width="49" style="157" customWidth="1"/>
    <col min="57" max="57" width="20.42578125" style="1" customWidth="1"/>
    <col min="58" max="87" width="11.42578125" style="1" hidden="1" customWidth="1"/>
    <col min="88" max="16384" width="11.42578125" style="1"/>
  </cols>
  <sheetData>
    <row r="1" spans="1:216" ht="107.45" hidden="1" customHeight="1" thickBot="1" x14ac:dyDescent="0.25">
      <c r="A1" s="203" t="s">
        <v>249</v>
      </c>
      <c r="B1" s="203"/>
      <c r="C1" s="203"/>
      <c r="D1" s="203"/>
      <c r="E1" s="203"/>
      <c r="F1" s="203"/>
      <c r="G1" s="203"/>
      <c r="H1" s="203"/>
      <c r="I1" s="203"/>
      <c r="J1" s="201" t="s">
        <v>201</v>
      </c>
      <c r="K1" s="201"/>
      <c r="L1" s="201"/>
      <c r="M1" s="201"/>
      <c r="N1" s="201"/>
      <c r="O1" s="201"/>
      <c r="P1" s="201"/>
      <c r="Q1" s="201"/>
      <c r="R1" s="201"/>
      <c r="S1" s="201"/>
      <c r="T1" s="201" t="s">
        <v>150</v>
      </c>
      <c r="U1" s="201"/>
      <c r="V1" s="201"/>
      <c r="W1" s="201"/>
      <c r="X1" s="201"/>
      <c r="Y1" s="201"/>
      <c r="Z1" s="201"/>
      <c r="AA1" s="185" t="s">
        <v>216</v>
      </c>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55"/>
    </row>
    <row r="2" spans="1:216" ht="24.75" customHeight="1" thickBot="1" x14ac:dyDescent="0.25">
      <c r="A2" s="204"/>
      <c r="B2" s="204"/>
      <c r="C2" s="204"/>
      <c r="D2" s="204"/>
      <c r="E2" s="204"/>
      <c r="F2" s="204"/>
      <c r="G2" s="204"/>
      <c r="H2" s="204"/>
      <c r="I2" s="204"/>
      <c r="J2" s="202"/>
      <c r="K2" s="202"/>
      <c r="L2" s="202"/>
      <c r="M2" s="202"/>
      <c r="N2" s="202"/>
      <c r="O2" s="202"/>
      <c r="P2" s="202"/>
      <c r="Q2" s="202"/>
      <c r="R2" s="202"/>
      <c r="S2" s="202"/>
      <c r="T2" s="202"/>
      <c r="U2" s="202"/>
      <c r="V2" s="202"/>
      <c r="W2" s="202"/>
      <c r="X2" s="202"/>
      <c r="Y2" s="202"/>
      <c r="Z2" s="202"/>
      <c r="AA2" s="197" t="s">
        <v>151</v>
      </c>
      <c r="AB2" s="198"/>
      <c r="AC2" s="198"/>
      <c r="AD2" s="198"/>
      <c r="AE2" s="199"/>
      <c r="AF2" s="190" t="s">
        <v>277</v>
      </c>
      <c r="AG2" s="191"/>
      <c r="AH2" s="191"/>
      <c r="AI2" s="191"/>
      <c r="AJ2" s="191"/>
      <c r="AK2" s="191"/>
      <c r="AL2" s="192"/>
      <c r="AM2" s="183" t="s">
        <v>278</v>
      </c>
      <c r="AN2" s="184"/>
      <c r="AO2" s="184"/>
      <c r="AP2" s="184"/>
      <c r="AQ2" s="184"/>
      <c r="AR2" s="184"/>
      <c r="AS2" s="184"/>
      <c r="AT2" s="248" t="s">
        <v>386</v>
      </c>
      <c r="AU2" s="248"/>
      <c r="AV2" s="248"/>
      <c r="AW2" s="248"/>
      <c r="AX2" s="248"/>
      <c r="AY2" s="248"/>
      <c r="AZ2" s="248"/>
      <c r="BA2" s="193" t="s">
        <v>279</v>
      </c>
      <c r="BB2" s="193"/>
      <c r="BC2" s="193"/>
      <c r="BD2" s="193"/>
    </row>
    <row r="3" spans="1:216" ht="80.25"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113" t="s">
        <v>218</v>
      </c>
      <c r="AG3" s="113" t="s">
        <v>219</v>
      </c>
      <c r="AH3" s="113" t="s">
        <v>220</v>
      </c>
      <c r="AI3" s="114" t="s">
        <v>153</v>
      </c>
      <c r="AJ3" s="114" t="s">
        <v>134</v>
      </c>
      <c r="AK3" s="113" t="s">
        <v>154</v>
      </c>
      <c r="AL3" s="115" t="s">
        <v>155</v>
      </c>
      <c r="AM3" s="20" t="s">
        <v>218</v>
      </c>
      <c r="AN3" s="20" t="s">
        <v>219</v>
      </c>
      <c r="AO3" s="20" t="s">
        <v>347</v>
      </c>
      <c r="AP3" s="124" t="s">
        <v>153</v>
      </c>
      <c r="AQ3" s="124" t="s">
        <v>134</v>
      </c>
      <c r="AR3" s="20" t="s">
        <v>154</v>
      </c>
      <c r="AS3" s="125" t="s">
        <v>155</v>
      </c>
      <c r="AT3" s="249" t="s">
        <v>335</v>
      </c>
      <c r="AU3" s="249" t="s">
        <v>336</v>
      </c>
      <c r="AV3" s="249" t="s">
        <v>347</v>
      </c>
      <c r="AW3" s="249" t="s">
        <v>334</v>
      </c>
      <c r="AX3" s="249" t="s">
        <v>134</v>
      </c>
      <c r="AY3" s="249" t="s">
        <v>154</v>
      </c>
      <c r="AZ3" s="249" t="s">
        <v>155</v>
      </c>
      <c r="BA3" s="143" t="s">
        <v>280</v>
      </c>
      <c r="BB3" s="143" t="s">
        <v>281</v>
      </c>
      <c r="BC3" s="151" t="s">
        <v>282</v>
      </c>
      <c r="BD3" s="158" t="s">
        <v>289</v>
      </c>
    </row>
    <row r="4" spans="1:216" s="12" customFormat="1" ht="298.5" customHeight="1" x14ac:dyDescent="0.2">
      <c r="A4" s="194" t="s">
        <v>133</v>
      </c>
      <c r="B4" s="200" t="s">
        <v>132</v>
      </c>
      <c r="C4" s="200" t="s">
        <v>131</v>
      </c>
      <c r="D4" s="9" t="s">
        <v>130</v>
      </c>
      <c r="E4" s="9" t="s">
        <v>129</v>
      </c>
      <c r="F4" s="171">
        <v>1</v>
      </c>
      <c r="G4" s="22">
        <v>0</v>
      </c>
      <c r="H4" s="8" t="s">
        <v>118</v>
      </c>
      <c r="I4" s="14" t="s">
        <v>1</v>
      </c>
      <c r="J4" s="66">
        <v>1</v>
      </c>
      <c r="K4" s="66">
        <v>1</v>
      </c>
      <c r="L4" s="32">
        <v>1</v>
      </c>
      <c r="M4" s="32">
        <v>1</v>
      </c>
      <c r="N4" s="32">
        <v>1</v>
      </c>
      <c r="O4" s="32">
        <v>1</v>
      </c>
      <c r="P4" s="32">
        <v>1</v>
      </c>
      <c r="Q4" s="32">
        <v>1</v>
      </c>
      <c r="R4" s="32">
        <v>1</v>
      </c>
      <c r="S4" s="32">
        <v>1</v>
      </c>
      <c r="T4" s="32" t="s">
        <v>198</v>
      </c>
      <c r="U4" s="32" t="s">
        <v>174</v>
      </c>
      <c r="V4" s="32">
        <v>331099</v>
      </c>
      <c r="W4" s="32" t="s">
        <v>128</v>
      </c>
      <c r="X4" s="32">
        <v>330109900</v>
      </c>
      <c r="Y4" s="32" t="s">
        <v>127</v>
      </c>
      <c r="Z4" s="75">
        <v>1</v>
      </c>
      <c r="AA4" s="75">
        <v>0</v>
      </c>
      <c r="AB4" s="76"/>
      <c r="AC4" s="76">
        <v>1800000</v>
      </c>
      <c r="AD4" s="36" t="s">
        <v>202</v>
      </c>
      <c r="AE4" s="30" t="s">
        <v>160</v>
      </c>
      <c r="AF4" s="93">
        <v>1</v>
      </c>
      <c r="AG4" s="29">
        <v>0</v>
      </c>
      <c r="AH4" s="45">
        <v>0</v>
      </c>
      <c r="AI4" s="31">
        <v>0</v>
      </c>
      <c r="AJ4" s="31">
        <v>0</v>
      </c>
      <c r="AK4" s="37">
        <v>0</v>
      </c>
      <c r="AL4" s="101" t="s">
        <v>269</v>
      </c>
      <c r="AM4" s="101">
        <v>1</v>
      </c>
      <c r="AN4" s="101" t="s">
        <v>290</v>
      </c>
      <c r="AO4" s="116">
        <v>0.1</v>
      </c>
      <c r="AP4" s="152">
        <v>0</v>
      </c>
      <c r="AQ4" s="152">
        <v>0</v>
      </c>
      <c r="AR4" s="37">
        <v>0</v>
      </c>
      <c r="AS4" s="55" t="s">
        <v>291</v>
      </c>
      <c r="AT4" s="55">
        <v>1</v>
      </c>
      <c r="AU4" s="55">
        <v>0.1</v>
      </c>
      <c r="AV4" s="116">
        <f>+AU4/AT4</f>
        <v>0.1</v>
      </c>
      <c r="AW4" s="55">
        <v>0</v>
      </c>
      <c r="AX4" s="55">
        <v>0</v>
      </c>
      <c r="AY4" s="116">
        <v>0</v>
      </c>
      <c r="AZ4" s="55" t="s">
        <v>343</v>
      </c>
      <c r="BA4" s="101">
        <v>1</v>
      </c>
      <c r="BB4" s="145">
        <v>0.1</v>
      </c>
      <c r="BC4" s="128">
        <f>+BB4/BA4</f>
        <v>0.1</v>
      </c>
      <c r="BD4" s="159" t="s">
        <v>291</v>
      </c>
      <c r="BE4" s="179" t="s">
        <v>133</v>
      </c>
    </row>
    <row r="5" spans="1:216" s="12" customFormat="1" ht="312" customHeight="1" x14ac:dyDescent="0.2">
      <c r="A5" s="195"/>
      <c r="B5" s="200"/>
      <c r="C5" s="200"/>
      <c r="D5" s="9" t="s">
        <v>126</v>
      </c>
      <c r="E5" s="9"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77">
        <v>0</v>
      </c>
      <c r="AB5" s="78">
        <v>0</v>
      </c>
      <c r="AC5" s="78">
        <v>0</v>
      </c>
      <c r="AD5" s="36">
        <v>0</v>
      </c>
      <c r="AE5" s="30" t="s">
        <v>204</v>
      </c>
      <c r="AF5" s="29">
        <v>0</v>
      </c>
      <c r="AG5" s="29">
        <v>0</v>
      </c>
      <c r="AH5" s="45">
        <v>0</v>
      </c>
      <c r="AI5" s="31">
        <v>0</v>
      </c>
      <c r="AJ5" s="31">
        <v>0</v>
      </c>
      <c r="AK5" s="37">
        <v>0</v>
      </c>
      <c r="AL5" s="101" t="s">
        <v>271</v>
      </c>
      <c r="AM5" s="101">
        <v>1</v>
      </c>
      <c r="AN5" s="101">
        <v>0.1</v>
      </c>
      <c r="AO5" s="37">
        <f>+AN5/AM5</f>
        <v>0.1</v>
      </c>
      <c r="AP5" s="131">
        <v>0</v>
      </c>
      <c r="AQ5" s="131">
        <v>0</v>
      </c>
      <c r="AR5" s="37">
        <v>0</v>
      </c>
      <c r="AS5" s="55" t="s">
        <v>349</v>
      </c>
      <c r="AT5" s="55">
        <v>1</v>
      </c>
      <c r="AU5" s="55">
        <v>0.1</v>
      </c>
      <c r="AV5" s="116">
        <f t="shared" ref="AV5:AV34" si="0">+AU5/AT5</f>
        <v>0.1</v>
      </c>
      <c r="AW5" s="55">
        <v>0</v>
      </c>
      <c r="AX5" s="55">
        <v>0</v>
      </c>
      <c r="AY5" s="116">
        <v>0</v>
      </c>
      <c r="AZ5" s="55" t="s">
        <v>348</v>
      </c>
      <c r="BA5" s="101">
        <v>1</v>
      </c>
      <c r="BB5" s="145" t="s">
        <v>290</v>
      </c>
      <c r="BC5" s="126">
        <v>0.1</v>
      </c>
      <c r="BD5" s="160" t="s">
        <v>293</v>
      </c>
      <c r="BE5" s="179"/>
    </row>
    <row r="6" spans="1:216" s="27" customFormat="1" ht="409.5" x14ac:dyDescent="0.25">
      <c r="A6" s="195"/>
      <c r="B6" s="200"/>
      <c r="C6" s="200" t="s">
        <v>124</v>
      </c>
      <c r="D6" s="9" t="s">
        <v>157</v>
      </c>
      <c r="E6" s="9" t="s">
        <v>123</v>
      </c>
      <c r="F6" s="22">
        <v>1</v>
      </c>
      <c r="G6" s="22">
        <v>0</v>
      </c>
      <c r="H6" s="67"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78">
        <v>8655000</v>
      </c>
      <c r="AC6" s="78">
        <v>8655000</v>
      </c>
      <c r="AD6" s="36" t="s">
        <v>202</v>
      </c>
      <c r="AE6" s="29" t="s">
        <v>205</v>
      </c>
      <c r="AF6" s="93">
        <v>1</v>
      </c>
      <c r="AG6" s="29"/>
      <c r="AH6" s="45">
        <f t="shared" ref="AH6" si="1">+AG6/AF6</f>
        <v>0</v>
      </c>
      <c r="AI6" s="31">
        <v>0</v>
      </c>
      <c r="AJ6" s="31">
        <v>0</v>
      </c>
      <c r="AK6" s="37">
        <v>0</v>
      </c>
      <c r="AL6" s="101" t="s">
        <v>269</v>
      </c>
      <c r="AM6" s="101">
        <v>1</v>
      </c>
      <c r="AN6" s="101">
        <v>0</v>
      </c>
      <c r="AO6" s="37">
        <f>+AN6/AM6</f>
        <v>0</v>
      </c>
      <c r="AP6" s="141">
        <v>3800000</v>
      </c>
      <c r="AQ6" s="141">
        <v>3800000</v>
      </c>
      <c r="AR6" s="37">
        <f>+AQ6/AP6</f>
        <v>1</v>
      </c>
      <c r="AS6" s="55" t="s">
        <v>333</v>
      </c>
      <c r="AT6" s="55">
        <v>1</v>
      </c>
      <c r="AU6" s="55">
        <v>0</v>
      </c>
      <c r="AV6" s="116">
        <f t="shared" si="0"/>
        <v>0</v>
      </c>
      <c r="AW6" s="55">
        <v>0</v>
      </c>
      <c r="AX6" s="55">
        <v>0</v>
      </c>
      <c r="AY6" s="37">
        <v>0</v>
      </c>
      <c r="AZ6" s="55" t="s">
        <v>376</v>
      </c>
      <c r="BA6" s="101">
        <v>1</v>
      </c>
      <c r="BB6" s="145">
        <v>0</v>
      </c>
      <c r="BC6" s="126">
        <f>+BB6/BA6</f>
        <v>0</v>
      </c>
      <c r="BD6" s="162" t="s">
        <v>377</v>
      </c>
      <c r="BE6" s="179"/>
    </row>
    <row r="7" spans="1:216" s="12" customFormat="1" ht="162" customHeight="1" x14ac:dyDescent="0.2">
      <c r="A7" s="195"/>
      <c r="B7" s="200"/>
      <c r="C7" s="200"/>
      <c r="D7" s="9" t="s">
        <v>120</v>
      </c>
      <c r="E7" s="9"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271</v>
      </c>
      <c r="AM7" s="55">
        <v>1</v>
      </c>
      <c r="AN7" s="55">
        <v>0</v>
      </c>
      <c r="AO7" s="44">
        <f>+AN7/AM7</f>
        <v>0</v>
      </c>
      <c r="AP7" s="169">
        <v>0</v>
      </c>
      <c r="AQ7" s="30">
        <v>0</v>
      </c>
      <c r="AR7" s="44">
        <v>0</v>
      </c>
      <c r="AS7" s="55" t="s">
        <v>332</v>
      </c>
      <c r="AT7" s="55">
        <v>1</v>
      </c>
      <c r="AU7" s="55">
        <v>0</v>
      </c>
      <c r="AV7" s="116">
        <f t="shared" si="0"/>
        <v>0</v>
      </c>
      <c r="AW7" s="55">
        <v>0</v>
      </c>
      <c r="AX7" s="55">
        <v>0</v>
      </c>
      <c r="AY7" s="44">
        <v>0</v>
      </c>
      <c r="AZ7" s="55" t="s">
        <v>350</v>
      </c>
      <c r="BA7" s="55">
        <v>1</v>
      </c>
      <c r="BB7" s="170">
        <v>0</v>
      </c>
      <c r="BC7" s="148">
        <v>0</v>
      </c>
      <c r="BD7" s="162" t="s">
        <v>294</v>
      </c>
      <c r="BE7" s="179"/>
    </row>
    <row r="8" spans="1:216" s="12" customFormat="1" ht="361.5" x14ac:dyDescent="0.2">
      <c r="A8" s="195"/>
      <c r="B8" s="200" t="s">
        <v>114</v>
      </c>
      <c r="C8" s="200" t="s">
        <v>113</v>
      </c>
      <c r="D8" s="9" t="s">
        <v>112</v>
      </c>
      <c r="E8" s="9"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78"/>
      <c r="AC8" s="78">
        <v>0</v>
      </c>
      <c r="AD8" s="36" t="s">
        <v>202</v>
      </c>
      <c r="AE8" s="30" t="s">
        <v>207</v>
      </c>
      <c r="AF8" s="93">
        <v>11</v>
      </c>
      <c r="AG8" s="29">
        <v>11</v>
      </c>
      <c r="AH8" s="44">
        <f>+AG8/AF8</f>
        <v>1</v>
      </c>
      <c r="AI8" s="88">
        <f>14049858249.51+(577000000)</f>
        <v>14626858249.51</v>
      </c>
      <c r="AJ8" s="88">
        <f>12902520459.5+(562000000)</f>
        <v>13464520459.5</v>
      </c>
      <c r="AK8" s="90">
        <f>+AJ8/AI8</f>
        <v>0.92053400872679281</v>
      </c>
      <c r="AL8" s="101" t="s">
        <v>295</v>
      </c>
      <c r="AM8" s="101">
        <v>11</v>
      </c>
      <c r="AN8" s="101">
        <v>11</v>
      </c>
      <c r="AO8" s="90">
        <v>1</v>
      </c>
      <c r="AP8" s="131">
        <v>0</v>
      </c>
      <c r="AQ8" s="131">
        <v>0</v>
      </c>
      <c r="AR8" s="90">
        <v>0</v>
      </c>
      <c r="AS8" s="55" t="s">
        <v>319</v>
      </c>
      <c r="AT8" s="55">
        <v>11</v>
      </c>
      <c r="AU8" s="55">
        <v>11</v>
      </c>
      <c r="AV8" s="116">
        <f t="shared" si="0"/>
        <v>1</v>
      </c>
      <c r="AW8" s="177">
        <f>421023.34*139</f>
        <v>58522244.260000005</v>
      </c>
      <c r="AX8" s="177">
        <f>AW8/88*61</f>
        <v>40566555.68022728</v>
      </c>
      <c r="AY8" s="90">
        <v>1</v>
      </c>
      <c r="AZ8" s="55" t="s">
        <v>375</v>
      </c>
      <c r="BA8" s="101">
        <v>11</v>
      </c>
      <c r="BB8" s="101">
        <v>11</v>
      </c>
      <c r="BC8" s="126">
        <v>1</v>
      </c>
      <c r="BD8" s="162" t="s">
        <v>296</v>
      </c>
      <c r="BE8" s="179"/>
    </row>
    <row r="9" spans="1:216" s="12" customFormat="1" ht="240" x14ac:dyDescent="0.2">
      <c r="A9" s="195"/>
      <c r="B9" s="200"/>
      <c r="C9" s="200"/>
      <c r="D9" s="9" t="s">
        <v>108</v>
      </c>
      <c r="E9" s="9" t="s">
        <v>267</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9">
        <v>0</v>
      </c>
      <c r="AC9" s="17">
        <v>0</v>
      </c>
      <c r="AD9" s="38">
        <v>0</v>
      </c>
      <c r="AE9" s="29" t="s">
        <v>217</v>
      </c>
      <c r="AF9" s="29">
        <v>1</v>
      </c>
      <c r="AG9" s="29">
        <v>0</v>
      </c>
      <c r="AH9" s="30">
        <v>0</v>
      </c>
      <c r="AI9" s="30">
        <v>0</v>
      </c>
      <c r="AJ9" s="30">
        <v>0</v>
      </c>
      <c r="AK9" s="167">
        <v>0</v>
      </c>
      <c r="AL9" s="55" t="s">
        <v>272</v>
      </c>
      <c r="AM9" s="55">
        <v>1</v>
      </c>
      <c r="AN9" s="55">
        <v>0</v>
      </c>
      <c r="AO9" s="167">
        <v>0</v>
      </c>
      <c r="AP9" s="55">
        <v>0</v>
      </c>
      <c r="AQ9" s="55">
        <v>0</v>
      </c>
      <c r="AR9" s="167">
        <v>0</v>
      </c>
      <c r="AS9" s="55" t="s">
        <v>366</v>
      </c>
      <c r="AT9" s="55">
        <v>1</v>
      </c>
      <c r="AU9" s="55">
        <v>0</v>
      </c>
      <c r="AV9" s="116">
        <f t="shared" si="0"/>
        <v>0</v>
      </c>
      <c r="AW9" s="55">
        <v>0</v>
      </c>
      <c r="AX9" s="55">
        <v>0</v>
      </c>
      <c r="AY9" s="167">
        <v>0</v>
      </c>
      <c r="AZ9" s="178" t="s">
        <v>367</v>
      </c>
      <c r="BA9" s="55">
        <v>1</v>
      </c>
      <c r="BB9" s="55">
        <v>0</v>
      </c>
      <c r="BC9" s="148">
        <f t="shared" ref="BC9:BC32" si="2">+AH9</f>
        <v>0</v>
      </c>
      <c r="BD9" s="160" t="s">
        <v>304</v>
      </c>
      <c r="BE9" s="179"/>
    </row>
    <row r="10" spans="1:216" s="12" customFormat="1" ht="201" customHeight="1" x14ac:dyDescent="0.2">
      <c r="A10" s="195"/>
      <c r="B10" s="200"/>
      <c r="C10" s="200"/>
      <c r="D10" s="23" t="s">
        <v>106</v>
      </c>
      <c r="E10" s="23" t="s">
        <v>268</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9">
        <v>0</v>
      </c>
      <c r="AC10" s="17">
        <v>0</v>
      </c>
      <c r="AD10" s="38">
        <v>0</v>
      </c>
      <c r="AE10" s="29" t="s">
        <v>217</v>
      </c>
      <c r="AF10" s="29">
        <v>54</v>
      </c>
      <c r="AG10" s="29">
        <v>0</v>
      </c>
      <c r="AH10" s="44">
        <f>+AG10/AF10</f>
        <v>0</v>
      </c>
      <c r="AI10" s="30">
        <v>0</v>
      </c>
      <c r="AJ10" s="30">
        <v>0</v>
      </c>
      <c r="AK10" s="167">
        <v>0</v>
      </c>
      <c r="AL10" s="55" t="s">
        <v>272</v>
      </c>
      <c r="AM10" s="55">
        <v>54</v>
      </c>
      <c r="AN10" s="55">
        <v>0</v>
      </c>
      <c r="AO10" s="167">
        <v>0</v>
      </c>
      <c r="AP10" s="55">
        <v>0</v>
      </c>
      <c r="AQ10" s="55">
        <v>0</v>
      </c>
      <c r="AR10" s="167">
        <v>0</v>
      </c>
      <c r="AS10" s="55" t="s">
        <v>365</v>
      </c>
      <c r="AT10" s="55">
        <v>54</v>
      </c>
      <c r="AU10" s="55">
        <v>0</v>
      </c>
      <c r="AV10" s="116">
        <f t="shared" si="0"/>
        <v>0</v>
      </c>
      <c r="AW10" s="55">
        <v>0</v>
      </c>
      <c r="AX10" s="55">
        <v>0</v>
      </c>
      <c r="AY10" s="167">
        <v>0</v>
      </c>
      <c r="AZ10" s="178" t="s">
        <v>367</v>
      </c>
      <c r="BA10" s="55">
        <v>54</v>
      </c>
      <c r="BB10" s="55">
        <v>0</v>
      </c>
      <c r="BC10" s="148">
        <v>0</v>
      </c>
      <c r="BD10" s="160" t="s">
        <v>328</v>
      </c>
      <c r="BE10" s="179"/>
    </row>
    <row r="11" spans="1:216" s="12" customFormat="1" ht="128.25" customHeight="1" x14ac:dyDescent="0.2">
      <c r="A11" s="195"/>
      <c r="B11" s="200"/>
      <c r="C11" s="23" t="s">
        <v>104</v>
      </c>
      <c r="D11" s="23" t="s">
        <v>103</v>
      </c>
      <c r="E11" s="23" t="s">
        <v>313</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9">
        <v>0</v>
      </c>
      <c r="AC11" s="17">
        <v>0</v>
      </c>
      <c r="AD11" s="38" t="s">
        <v>202</v>
      </c>
      <c r="AE11" s="29" t="s">
        <v>209</v>
      </c>
      <c r="AF11" s="29">
        <v>1</v>
      </c>
      <c r="AG11" s="29">
        <v>0</v>
      </c>
      <c r="AH11" s="30">
        <v>0</v>
      </c>
      <c r="AI11" s="30">
        <v>0</v>
      </c>
      <c r="AJ11" s="30">
        <v>0</v>
      </c>
      <c r="AK11" s="168">
        <v>0</v>
      </c>
      <c r="AL11" s="55" t="s">
        <v>272</v>
      </c>
      <c r="AM11" s="55">
        <v>1</v>
      </c>
      <c r="AN11" s="55">
        <v>0</v>
      </c>
      <c r="AO11" s="168">
        <v>0</v>
      </c>
      <c r="AP11" s="55">
        <v>0</v>
      </c>
      <c r="AQ11" s="55">
        <v>0</v>
      </c>
      <c r="AR11" s="168">
        <v>0</v>
      </c>
      <c r="AS11" s="55" t="s">
        <v>366</v>
      </c>
      <c r="AT11" s="55">
        <v>1</v>
      </c>
      <c r="AU11" s="55">
        <v>0</v>
      </c>
      <c r="AV11" s="116">
        <f t="shared" si="0"/>
        <v>0</v>
      </c>
      <c r="AW11" s="55">
        <v>0</v>
      </c>
      <c r="AX11" s="55">
        <v>0</v>
      </c>
      <c r="AY11" s="168">
        <v>0</v>
      </c>
      <c r="AZ11" s="178" t="s">
        <v>367</v>
      </c>
      <c r="BA11" s="55">
        <v>1</v>
      </c>
      <c r="BB11" s="55">
        <v>0</v>
      </c>
      <c r="BC11" s="148">
        <v>0</v>
      </c>
      <c r="BD11" s="162" t="s">
        <v>292</v>
      </c>
      <c r="BE11" s="179"/>
    </row>
    <row r="12" spans="1:216" s="15" customFormat="1" ht="216" customHeight="1" x14ac:dyDescent="0.2">
      <c r="A12" s="195"/>
      <c r="B12" s="200"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73">
        <v>0</v>
      </c>
      <c r="AJ12" s="74">
        <v>0</v>
      </c>
      <c r="AK12" s="37">
        <v>0</v>
      </c>
      <c r="AL12" s="101" t="s">
        <v>271</v>
      </c>
      <c r="AM12" s="101">
        <v>1</v>
      </c>
      <c r="AN12" s="101">
        <v>0</v>
      </c>
      <c r="AO12" s="37">
        <v>0</v>
      </c>
      <c r="AP12" s="144">
        <v>0</v>
      </c>
      <c r="AQ12" s="144">
        <v>0</v>
      </c>
      <c r="AR12" s="37">
        <v>0</v>
      </c>
      <c r="AS12" s="55" t="s">
        <v>327</v>
      </c>
      <c r="AT12" s="55">
        <v>1</v>
      </c>
      <c r="AU12" s="55">
        <v>0</v>
      </c>
      <c r="AV12" s="116">
        <f t="shared" si="0"/>
        <v>0</v>
      </c>
      <c r="AW12" s="173">
        <v>3200000</v>
      </c>
      <c r="AX12" s="173">
        <v>3200000</v>
      </c>
      <c r="AY12" s="37">
        <f>+AX12/AW12</f>
        <v>1</v>
      </c>
      <c r="AZ12" s="55" t="s">
        <v>380</v>
      </c>
      <c r="BA12" s="101">
        <v>1</v>
      </c>
      <c r="BB12" s="101">
        <v>0</v>
      </c>
      <c r="BC12" s="126">
        <v>0</v>
      </c>
      <c r="BD12" s="164" t="s">
        <v>305</v>
      </c>
      <c r="BE12" s="179"/>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row>
    <row r="13" spans="1:216" s="15" customFormat="1" ht="176.45" customHeight="1" x14ac:dyDescent="0.2">
      <c r="A13" s="195"/>
      <c r="B13" s="200"/>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80" t="s">
        <v>210</v>
      </c>
      <c r="AF13" s="118">
        <v>1</v>
      </c>
      <c r="AG13" s="80">
        <v>0.4</v>
      </c>
      <c r="AH13" s="69">
        <f>+AG13/AF13</f>
        <v>0.4</v>
      </c>
      <c r="AI13" s="73">
        <v>22840000</v>
      </c>
      <c r="AJ13" s="73">
        <v>22840000</v>
      </c>
      <c r="AK13" s="37">
        <f>+AJ13/AI13</f>
        <v>1</v>
      </c>
      <c r="AL13" s="101" t="s">
        <v>266</v>
      </c>
      <c r="AM13" s="101">
        <v>1</v>
      </c>
      <c r="AN13" s="55">
        <v>0</v>
      </c>
      <c r="AO13" s="37">
        <v>0</v>
      </c>
      <c r="AP13" s="101">
        <v>0</v>
      </c>
      <c r="AQ13" s="101">
        <v>0</v>
      </c>
      <c r="AR13" s="37">
        <v>0</v>
      </c>
      <c r="AS13" s="55" t="s">
        <v>297</v>
      </c>
      <c r="AT13" s="55">
        <v>1</v>
      </c>
      <c r="AU13" s="55"/>
      <c r="AV13" s="116">
        <f t="shared" si="0"/>
        <v>0</v>
      </c>
      <c r="AW13" s="55"/>
      <c r="AX13" s="55"/>
      <c r="AY13" s="37">
        <v>0</v>
      </c>
      <c r="AZ13" s="55" t="s">
        <v>366</v>
      </c>
      <c r="BA13" s="101">
        <v>1</v>
      </c>
      <c r="BB13" s="55">
        <v>0.4</v>
      </c>
      <c r="BC13" s="126">
        <f>BB13/BA13</f>
        <v>0.4</v>
      </c>
      <c r="BD13" s="160" t="s">
        <v>331</v>
      </c>
      <c r="BE13" s="179"/>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s="12" customFormat="1" ht="199.5" customHeight="1" x14ac:dyDescent="0.2">
      <c r="A14" s="195"/>
      <c r="B14" s="205" t="s">
        <v>85</v>
      </c>
      <c r="C14" s="187"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81">
        <v>0</v>
      </c>
      <c r="AB14" s="34">
        <v>382688000</v>
      </c>
      <c r="AC14" s="25">
        <v>0</v>
      </c>
      <c r="AD14" s="36" t="s">
        <v>202</v>
      </c>
      <c r="AE14" s="29" t="s">
        <v>211</v>
      </c>
      <c r="AF14" s="93">
        <v>0</v>
      </c>
      <c r="AG14" s="29">
        <v>0</v>
      </c>
      <c r="AH14" s="45">
        <v>0</v>
      </c>
      <c r="AI14" s="30">
        <v>0</v>
      </c>
      <c r="AJ14" s="30">
        <v>0</v>
      </c>
      <c r="AK14" s="37">
        <v>0</v>
      </c>
      <c r="AL14" s="101" t="s">
        <v>273</v>
      </c>
      <c r="AM14" s="101">
        <v>2</v>
      </c>
      <c r="AN14" s="101">
        <v>0</v>
      </c>
      <c r="AO14" s="37">
        <v>0</v>
      </c>
      <c r="AP14" s="101">
        <v>0</v>
      </c>
      <c r="AQ14" s="101">
        <v>0</v>
      </c>
      <c r="AR14" s="37">
        <v>0</v>
      </c>
      <c r="AS14" s="55" t="s">
        <v>320</v>
      </c>
      <c r="AT14" s="55">
        <v>2</v>
      </c>
      <c r="AU14" s="55">
        <v>0</v>
      </c>
      <c r="AV14" s="116">
        <f t="shared" si="0"/>
        <v>0</v>
      </c>
      <c r="AW14" s="55">
        <v>0</v>
      </c>
      <c r="AX14" s="55">
        <v>0</v>
      </c>
      <c r="AY14" s="37">
        <v>0</v>
      </c>
      <c r="AZ14" s="55" t="s">
        <v>344</v>
      </c>
      <c r="BA14" s="101">
        <v>2</v>
      </c>
      <c r="BB14" s="101">
        <v>0</v>
      </c>
      <c r="BC14" s="126">
        <f t="shared" si="2"/>
        <v>0</v>
      </c>
      <c r="BD14" s="165" t="s">
        <v>298</v>
      </c>
      <c r="BE14" s="179"/>
    </row>
    <row r="15" spans="1:216" s="12" customFormat="1" ht="146.25" customHeight="1" x14ac:dyDescent="0.2">
      <c r="A15" s="195"/>
      <c r="B15" s="206"/>
      <c r="C15" s="188"/>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101" t="s">
        <v>273</v>
      </c>
      <c r="AM15" s="101">
        <v>1</v>
      </c>
      <c r="AN15" s="101">
        <v>0</v>
      </c>
      <c r="AO15" s="37">
        <v>0</v>
      </c>
      <c r="AP15" s="101">
        <v>0</v>
      </c>
      <c r="AQ15" s="101">
        <v>0</v>
      </c>
      <c r="AR15" s="37">
        <v>0</v>
      </c>
      <c r="AS15" s="55" t="s">
        <v>321</v>
      </c>
      <c r="AT15" s="55">
        <v>1</v>
      </c>
      <c r="AU15" s="55">
        <v>0</v>
      </c>
      <c r="AV15" s="116">
        <f t="shared" si="0"/>
        <v>0</v>
      </c>
      <c r="AW15" s="55">
        <v>0</v>
      </c>
      <c r="AX15" s="55">
        <v>0</v>
      </c>
      <c r="AY15" s="37">
        <v>0</v>
      </c>
      <c r="AZ15" s="55" t="s">
        <v>345</v>
      </c>
      <c r="BA15" s="101">
        <v>1</v>
      </c>
      <c r="BB15" s="101">
        <v>0</v>
      </c>
      <c r="BC15" s="126">
        <f t="shared" si="2"/>
        <v>0</v>
      </c>
      <c r="BD15" s="160" t="s">
        <v>306</v>
      </c>
      <c r="BE15" s="179"/>
    </row>
    <row r="16" spans="1:216" s="12" customFormat="1" ht="189" customHeight="1" thickBot="1" x14ac:dyDescent="0.25">
      <c r="A16" s="196"/>
      <c r="B16" s="207"/>
      <c r="C16" s="189"/>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81">
        <v>0</v>
      </c>
      <c r="AB16" s="25">
        <v>0</v>
      </c>
      <c r="AC16" s="25">
        <v>0</v>
      </c>
      <c r="AD16" s="36" t="s">
        <v>202</v>
      </c>
      <c r="AE16" s="82" t="s">
        <v>164</v>
      </c>
      <c r="AF16" s="29">
        <v>0</v>
      </c>
      <c r="AG16" s="29">
        <v>0</v>
      </c>
      <c r="AH16" s="45">
        <v>0</v>
      </c>
      <c r="AI16" s="30">
        <v>0</v>
      </c>
      <c r="AJ16" s="30">
        <v>0</v>
      </c>
      <c r="AK16" s="37">
        <v>0</v>
      </c>
      <c r="AL16" s="101" t="s">
        <v>273</v>
      </c>
      <c r="AM16" s="101">
        <v>12</v>
      </c>
      <c r="AN16" s="101">
        <v>12</v>
      </c>
      <c r="AO16" s="37">
        <v>1</v>
      </c>
      <c r="AP16" s="150">
        <v>27850000</v>
      </c>
      <c r="AQ16" s="150">
        <v>27850000</v>
      </c>
      <c r="AR16" s="37">
        <v>1</v>
      </c>
      <c r="AS16" s="55" t="s">
        <v>322</v>
      </c>
      <c r="AT16" s="55">
        <v>12</v>
      </c>
      <c r="AU16" s="55">
        <v>12</v>
      </c>
      <c r="AV16" s="116">
        <f t="shared" si="0"/>
        <v>1</v>
      </c>
      <c r="AW16" s="173">
        <v>60000000</v>
      </c>
      <c r="AX16" s="173">
        <v>60000000</v>
      </c>
      <c r="AY16" s="37">
        <v>1</v>
      </c>
      <c r="AZ16" s="55" t="s">
        <v>342</v>
      </c>
      <c r="BA16" s="101">
        <v>12</v>
      </c>
      <c r="BB16" s="101">
        <v>12</v>
      </c>
      <c r="BC16" s="126">
        <v>1</v>
      </c>
      <c r="BD16" s="160" t="s">
        <v>378</v>
      </c>
      <c r="BE16" s="179"/>
    </row>
    <row r="17" spans="1:1667" s="10" customFormat="1" ht="211.5" customHeight="1" thickBot="1" x14ac:dyDescent="0.25">
      <c r="A17" s="210" t="s">
        <v>76</v>
      </c>
      <c r="B17" s="205"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101" t="s">
        <v>273</v>
      </c>
      <c r="AM17" s="101">
        <v>1</v>
      </c>
      <c r="AN17" s="101">
        <v>0</v>
      </c>
      <c r="AO17" s="37">
        <v>0</v>
      </c>
      <c r="AP17" s="101">
        <v>0</v>
      </c>
      <c r="AQ17" s="101">
        <v>0</v>
      </c>
      <c r="AR17" s="126">
        <v>0</v>
      </c>
      <c r="AS17" s="55" t="s">
        <v>299</v>
      </c>
      <c r="AT17" s="172">
        <v>1</v>
      </c>
      <c r="AU17" s="172">
        <v>0</v>
      </c>
      <c r="AV17" s="116">
        <f t="shared" si="0"/>
        <v>0</v>
      </c>
      <c r="AW17" s="175">
        <v>1500000</v>
      </c>
      <c r="AX17" s="175">
        <v>500000</v>
      </c>
      <c r="AY17" s="37">
        <v>0</v>
      </c>
      <c r="AZ17" s="243" t="s">
        <v>381</v>
      </c>
      <c r="BA17" s="142">
        <v>1</v>
      </c>
      <c r="BB17" s="101">
        <v>0</v>
      </c>
      <c r="BC17" s="126">
        <f t="shared" si="2"/>
        <v>0</v>
      </c>
      <c r="BD17" s="160" t="s">
        <v>382</v>
      </c>
      <c r="BE17" s="180" t="s">
        <v>76</v>
      </c>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row>
    <row r="18" spans="1:1667" ht="135.75" thickBot="1" x14ac:dyDescent="0.3">
      <c r="A18" s="210"/>
      <c r="B18" s="206"/>
      <c r="C18" s="205" t="s">
        <v>71</v>
      </c>
      <c r="D18" s="23" t="s">
        <v>70</v>
      </c>
      <c r="E18" s="23"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93">
        <v>2</v>
      </c>
      <c r="AG18" s="29">
        <v>1</v>
      </c>
      <c r="AH18" s="48">
        <f>+AG18/AF18</f>
        <v>0.5</v>
      </c>
      <c r="AI18" s="49">
        <v>13000000</v>
      </c>
      <c r="AJ18" s="49">
        <v>13000000</v>
      </c>
      <c r="AK18" s="41">
        <f>+AJ18/AI18</f>
        <v>1</v>
      </c>
      <c r="AL18" s="119" t="s">
        <v>274</v>
      </c>
      <c r="AM18" s="119">
        <v>2</v>
      </c>
      <c r="AN18" s="119">
        <v>0</v>
      </c>
      <c r="AO18" s="41">
        <v>0</v>
      </c>
      <c r="AP18" s="119">
        <v>0</v>
      </c>
      <c r="AQ18" s="119">
        <v>0</v>
      </c>
      <c r="AR18" s="41">
        <v>0</v>
      </c>
      <c r="AS18" s="55" t="s">
        <v>323</v>
      </c>
      <c r="AT18" s="55">
        <v>2</v>
      </c>
      <c r="AU18" s="55">
        <v>0</v>
      </c>
      <c r="AV18" s="116">
        <f t="shared" si="0"/>
        <v>0</v>
      </c>
      <c r="AW18" s="55">
        <v>0</v>
      </c>
      <c r="AX18" s="55">
        <v>0</v>
      </c>
      <c r="AY18" s="41">
        <v>0</v>
      </c>
      <c r="AZ18" s="244" t="s">
        <v>363</v>
      </c>
      <c r="BA18" s="119">
        <v>2</v>
      </c>
      <c r="BB18" s="119">
        <v>1</v>
      </c>
      <c r="BC18" s="126">
        <f>BB18/BA18</f>
        <v>0.5</v>
      </c>
      <c r="BD18" s="160" t="s">
        <v>307</v>
      </c>
      <c r="BE18" s="180"/>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row>
    <row r="19" spans="1:1667" ht="186.75" customHeight="1" thickBot="1" x14ac:dyDescent="0.3">
      <c r="A19" s="210"/>
      <c r="B19" s="207"/>
      <c r="C19" s="207"/>
      <c r="D19" s="23" t="s">
        <v>68</v>
      </c>
      <c r="E19" s="23" t="s">
        <v>213</v>
      </c>
      <c r="F19" s="7">
        <v>3</v>
      </c>
      <c r="G19" s="7">
        <v>3</v>
      </c>
      <c r="H19" s="68"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101" t="s">
        <v>273</v>
      </c>
      <c r="AM19" s="101">
        <v>3</v>
      </c>
      <c r="AN19" s="101">
        <v>0</v>
      </c>
      <c r="AO19" s="37">
        <v>0</v>
      </c>
      <c r="AP19" s="101">
        <v>0</v>
      </c>
      <c r="AQ19" s="101">
        <v>0</v>
      </c>
      <c r="AR19" s="37">
        <v>0</v>
      </c>
      <c r="AS19" s="55" t="s">
        <v>324</v>
      </c>
      <c r="AT19" s="55">
        <v>3</v>
      </c>
      <c r="AU19" s="55">
        <v>0</v>
      </c>
      <c r="AV19" s="116">
        <f t="shared" si="0"/>
        <v>0</v>
      </c>
      <c r="AW19" s="55">
        <v>0</v>
      </c>
      <c r="AX19" s="55">
        <v>0</v>
      </c>
      <c r="AY19" s="37">
        <v>0</v>
      </c>
      <c r="AZ19" s="245" t="s">
        <v>364</v>
      </c>
      <c r="BA19" s="101">
        <v>3</v>
      </c>
      <c r="BB19" s="101">
        <v>0</v>
      </c>
      <c r="BC19" s="126">
        <v>0</v>
      </c>
      <c r="BD19" s="160" t="s">
        <v>309</v>
      </c>
      <c r="BE19" s="180"/>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row>
    <row r="20" spans="1:1667" s="117" customFormat="1" ht="239.25" customHeight="1" thickBot="1" x14ac:dyDescent="0.25">
      <c r="A20" s="210"/>
      <c r="B20" s="200" t="s">
        <v>66</v>
      </c>
      <c r="C20" s="67" t="s">
        <v>65</v>
      </c>
      <c r="D20" s="67" t="s">
        <v>64</v>
      </c>
      <c r="E20" s="67" t="s">
        <v>63</v>
      </c>
      <c r="F20" s="22">
        <v>20</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93" t="s">
        <v>165</v>
      </c>
      <c r="AF20" s="93">
        <v>2</v>
      </c>
      <c r="AG20" s="93">
        <v>4</v>
      </c>
      <c r="AH20" s="123">
        <v>1</v>
      </c>
      <c r="AI20" s="120">
        <v>3000000</v>
      </c>
      <c r="AJ20" s="120">
        <v>3000000</v>
      </c>
      <c r="AK20" s="116">
        <f>+AJ20/AI20</f>
        <v>1</v>
      </c>
      <c r="AL20" s="101" t="s">
        <v>275</v>
      </c>
      <c r="AM20" s="101">
        <v>2</v>
      </c>
      <c r="AN20" s="101">
        <v>0</v>
      </c>
      <c r="AO20" s="116">
        <v>0</v>
      </c>
      <c r="AP20" s="101">
        <v>0</v>
      </c>
      <c r="AQ20" s="101">
        <v>0</v>
      </c>
      <c r="AR20" s="128">
        <v>0</v>
      </c>
      <c r="AS20" s="55" t="s">
        <v>300</v>
      </c>
      <c r="AT20" s="55">
        <v>2</v>
      </c>
      <c r="AU20" s="55">
        <v>0</v>
      </c>
      <c r="AV20" s="116">
        <f t="shared" si="0"/>
        <v>0</v>
      </c>
      <c r="AW20" s="55">
        <v>0</v>
      </c>
      <c r="AX20" s="55" t="s">
        <v>161</v>
      </c>
      <c r="AY20" s="116">
        <v>0</v>
      </c>
      <c r="AZ20" s="243" t="s">
        <v>374</v>
      </c>
      <c r="BA20" s="55">
        <v>20</v>
      </c>
      <c r="BB20" s="55">
        <v>4</v>
      </c>
      <c r="BC20" s="127">
        <f>BB20/BA20</f>
        <v>0.2</v>
      </c>
      <c r="BD20" s="160" t="s">
        <v>301</v>
      </c>
      <c r="BE20" s="180"/>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row>
    <row r="21" spans="1:1667" s="10" customFormat="1" ht="148.5" customHeight="1" thickBot="1" x14ac:dyDescent="0.25">
      <c r="A21" s="210"/>
      <c r="B21" s="200"/>
      <c r="C21" s="23" t="s">
        <v>57</v>
      </c>
      <c r="D21" s="23" t="s">
        <v>56</v>
      </c>
      <c r="E21" s="23" t="s">
        <v>314</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101" t="s">
        <v>273</v>
      </c>
      <c r="AM21" s="101">
        <v>1</v>
      </c>
      <c r="AN21" s="101">
        <v>0</v>
      </c>
      <c r="AO21" s="37">
        <v>0</v>
      </c>
      <c r="AP21" s="101">
        <v>0</v>
      </c>
      <c r="AQ21" s="101">
        <v>0</v>
      </c>
      <c r="AR21" s="126">
        <v>0</v>
      </c>
      <c r="AS21" s="55" t="s">
        <v>315</v>
      </c>
      <c r="AT21" s="172">
        <v>1</v>
      </c>
      <c r="AU21" s="172">
        <v>0</v>
      </c>
      <c r="AV21" s="116">
        <f t="shared" si="0"/>
        <v>0</v>
      </c>
      <c r="AW21" s="172">
        <v>0</v>
      </c>
      <c r="AX21" s="172">
        <v>0</v>
      </c>
      <c r="AY21" s="37">
        <v>0</v>
      </c>
      <c r="AZ21" s="246" t="s">
        <v>360</v>
      </c>
      <c r="BA21" s="142">
        <v>1</v>
      </c>
      <c r="BB21" s="101">
        <v>0</v>
      </c>
      <c r="BC21" s="126">
        <f t="shared" si="2"/>
        <v>0</v>
      </c>
      <c r="BD21" s="160" t="s">
        <v>308</v>
      </c>
      <c r="BE21" s="180"/>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row>
    <row r="22" spans="1:1667" s="129" customFormat="1" ht="409.6" customHeight="1" x14ac:dyDescent="0.2">
      <c r="A22" s="208" t="s">
        <v>235</v>
      </c>
      <c r="B22" s="200" t="s">
        <v>54</v>
      </c>
      <c r="C22" s="200" t="s">
        <v>53</v>
      </c>
      <c r="D22" s="130" t="s">
        <v>52</v>
      </c>
      <c r="E22" s="130" t="s">
        <v>51</v>
      </c>
      <c r="F22" s="131">
        <v>1</v>
      </c>
      <c r="G22" s="131">
        <v>0</v>
      </c>
      <c r="H22" s="132" t="s">
        <v>42</v>
      </c>
      <c r="I22" s="132" t="s">
        <v>1</v>
      </c>
      <c r="J22" s="93">
        <v>1</v>
      </c>
      <c r="K22" s="93">
        <v>1</v>
      </c>
      <c r="L22" s="132">
        <v>1</v>
      </c>
      <c r="M22" s="132">
        <v>1</v>
      </c>
      <c r="N22" s="93">
        <v>1</v>
      </c>
      <c r="O22" s="130">
        <v>1</v>
      </c>
      <c r="P22" s="132">
        <v>1</v>
      </c>
      <c r="Q22" s="132">
        <v>1</v>
      </c>
      <c r="R22" s="93">
        <v>1</v>
      </c>
      <c r="S22" s="93">
        <v>1</v>
      </c>
      <c r="T22" s="132" t="s">
        <v>41</v>
      </c>
      <c r="U22" s="132" t="s">
        <v>40</v>
      </c>
      <c r="V22" s="93">
        <v>4001017</v>
      </c>
      <c r="W22" s="130" t="s">
        <v>48</v>
      </c>
      <c r="X22" s="132" t="s">
        <v>47</v>
      </c>
      <c r="Y22" s="132" t="s">
        <v>46</v>
      </c>
      <c r="Z22" s="93">
        <v>1</v>
      </c>
      <c r="AA22" s="93">
        <v>0</v>
      </c>
      <c r="AB22" s="133">
        <v>0</v>
      </c>
      <c r="AC22" s="134">
        <v>0</v>
      </c>
      <c r="AD22" s="135" t="s">
        <v>202</v>
      </c>
      <c r="AE22" s="131" t="s">
        <v>169</v>
      </c>
      <c r="AF22" s="93">
        <v>1</v>
      </c>
      <c r="AG22" s="93">
        <v>0.05</v>
      </c>
      <c r="AH22" s="136">
        <v>5.0000000000000001E-3</v>
      </c>
      <c r="AI22" s="137">
        <v>3445000</v>
      </c>
      <c r="AJ22" s="137">
        <v>3445000</v>
      </c>
      <c r="AK22" s="37">
        <v>1</v>
      </c>
      <c r="AL22" s="101" t="s">
        <v>263</v>
      </c>
      <c r="AM22" s="101">
        <v>1</v>
      </c>
      <c r="AN22" s="101">
        <v>0</v>
      </c>
      <c r="AO22" s="37">
        <v>0</v>
      </c>
      <c r="AP22" s="138">
        <v>23570000</v>
      </c>
      <c r="AQ22" s="149">
        <v>5892500</v>
      </c>
      <c r="AR22" s="37">
        <v>0</v>
      </c>
      <c r="AS22" s="55" t="s">
        <v>325</v>
      </c>
      <c r="AT22" s="55">
        <v>1</v>
      </c>
      <c r="AU22" s="55">
        <v>0</v>
      </c>
      <c r="AV22" s="116">
        <f t="shared" si="0"/>
        <v>0</v>
      </c>
      <c r="AW22" s="55">
        <v>0</v>
      </c>
      <c r="AX22" s="55">
        <v>0</v>
      </c>
      <c r="AY22" s="37">
        <v>0</v>
      </c>
      <c r="AZ22" s="55" t="s">
        <v>383</v>
      </c>
      <c r="BA22" s="101">
        <v>1</v>
      </c>
      <c r="BB22" s="101" t="s">
        <v>302</v>
      </c>
      <c r="BC22" s="139">
        <v>5.0000000000000001E-3</v>
      </c>
      <c r="BD22" s="160" t="s">
        <v>310</v>
      </c>
      <c r="BE22" s="181" t="s">
        <v>235</v>
      </c>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row>
    <row r="23" spans="1:1667" ht="288.95" customHeight="1" x14ac:dyDescent="0.2">
      <c r="A23" s="185"/>
      <c r="B23" s="200"/>
      <c r="C23" s="200"/>
      <c r="D23" s="23" t="s">
        <v>50</v>
      </c>
      <c r="E23" s="23" t="s">
        <v>49</v>
      </c>
      <c r="F23" s="22">
        <v>10</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83">
        <v>0</v>
      </c>
      <c r="AC23" s="84">
        <v>0</v>
      </c>
      <c r="AD23" s="36" t="s">
        <v>202</v>
      </c>
      <c r="AE23" s="29" t="s">
        <v>170</v>
      </c>
      <c r="AF23" s="93">
        <v>0</v>
      </c>
      <c r="AG23" s="29">
        <v>0</v>
      </c>
      <c r="AH23" s="45">
        <v>0</v>
      </c>
      <c r="AI23" s="72">
        <v>0</v>
      </c>
      <c r="AJ23" s="72">
        <v>0</v>
      </c>
      <c r="AK23" s="37">
        <v>0</v>
      </c>
      <c r="AL23" s="101" t="s">
        <v>273</v>
      </c>
      <c r="AM23" s="101">
        <v>1</v>
      </c>
      <c r="AN23" s="101">
        <v>0</v>
      </c>
      <c r="AO23" s="37">
        <v>0</v>
      </c>
      <c r="AP23" s="101">
        <v>0</v>
      </c>
      <c r="AQ23" s="101">
        <v>0</v>
      </c>
      <c r="AR23" s="37"/>
      <c r="AS23" s="55" t="s">
        <v>283</v>
      </c>
      <c r="AT23" s="55">
        <v>1</v>
      </c>
      <c r="AU23" s="55">
        <v>0</v>
      </c>
      <c r="AV23" s="116">
        <f t="shared" si="0"/>
        <v>0</v>
      </c>
      <c r="AW23" s="55"/>
      <c r="AX23" s="55"/>
      <c r="AY23" s="37">
        <v>0</v>
      </c>
      <c r="AZ23" s="174" t="s">
        <v>337</v>
      </c>
      <c r="BA23" s="101">
        <v>10</v>
      </c>
      <c r="BB23" s="55">
        <v>0</v>
      </c>
      <c r="BC23" s="126">
        <f>+AH23</f>
        <v>0</v>
      </c>
      <c r="BD23" s="163" t="s">
        <v>309</v>
      </c>
      <c r="BE23" s="181"/>
    </row>
    <row r="24" spans="1:1667" ht="200.25" customHeight="1" x14ac:dyDescent="0.2">
      <c r="A24" s="185"/>
      <c r="B24" s="205"/>
      <c r="C24" s="46" t="s">
        <v>45</v>
      </c>
      <c r="D24" s="46" t="s">
        <v>44</v>
      </c>
      <c r="E24" s="46" t="s">
        <v>43</v>
      </c>
      <c r="F24" s="166">
        <v>10</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83">
        <v>0</v>
      </c>
      <c r="AC24" s="84">
        <v>0</v>
      </c>
      <c r="AD24" s="36" t="s">
        <v>202</v>
      </c>
      <c r="AE24" s="29" t="s">
        <v>171</v>
      </c>
      <c r="AF24" s="93">
        <v>1</v>
      </c>
      <c r="AG24" s="29">
        <v>1</v>
      </c>
      <c r="AH24" s="45">
        <f>+AG24/AF24</f>
        <v>1</v>
      </c>
      <c r="AI24" s="72">
        <v>3445000</v>
      </c>
      <c r="AJ24" s="72">
        <v>3445000</v>
      </c>
      <c r="AK24" s="37">
        <f>+AJ24/AI24</f>
        <v>1</v>
      </c>
      <c r="AL24" s="101" t="s">
        <v>245</v>
      </c>
      <c r="AM24" s="101">
        <v>1</v>
      </c>
      <c r="AN24" s="101">
        <v>1</v>
      </c>
      <c r="AO24" s="37">
        <v>1</v>
      </c>
      <c r="AP24" s="101">
        <v>0</v>
      </c>
      <c r="AQ24" s="101">
        <v>0</v>
      </c>
      <c r="AR24" s="37">
        <v>0</v>
      </c>
      <c r="AS24" s="55" t="s">
        <v>284</v>
      </c>
      <c r="AT24" s="55">
        <v>1</v>
      </c>
      <c r="AU24" s="55">
        <v>1</v>
      </c>
      <c r="AV24" s="116">
        <f t="shared" si="0"/>
        <v>1</v>
      </c>
      <c r="AW24" s="55">
        <v>0</v>
      </c>
      <c r="AX24" s="55">
        <v>0</v>
      </c>
      <c r="AY24" s="37">
        <v>0</v>
      </c>
      <c r="AZ24" s="176" t="s">
        <v>361</v>
      </c>
      <c r="BA24" s="55">
        <v>10</v>
      </c>
      <c r="BB24" s="101">
        <v>2</v>
      </c>
      <c r="BC24" s="126">
        <f>+BB24/BA24</f>
        <v>0.2</v>
      </c>
      <c r="BD24" s="160" t="s">
        <v>311</v>
      </c>
      <c r="BE24" s="181"/>
    </row>
    <row r="25" spans="1:1667" ht="120" x14ac:dyDescent="0.25">
      <c r="A25" s="182"/>
      <c r="B25" s="200" t="s">
        <v>36</v>
      </c>
      <c r="C25" s="200"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101" t="s">
        <v>273</v>
      </c>
      <c r="AM25" s="101">
        <v>1</v>
      </c>
      <c r="AN25" s="101">
        <v>0</v>
      </c>
      <c r="AO25" s="37">
        <v>0</v>
      </c>
      <c r="AP25" s="101">
        <v>0</v>
      </c>
      <c r="AQ25" s="101">
        <v>0</v>
      </c>
      <c r="AR25" s="37">
        <v>0</v>
      </c>
      <c r="AS25" s="55" t="s">
        <v>316</v>
      </c>
      <c r="AT25" s="55">
        <v>1</v>
      </c>
      <c r="AU25" s="55">
        <v>0</v>
      </c>
      <c r="AV25" s="116">
        <f t="shared" si="0"/>
        <v>0</v>
      </c>
      <c r="AW25" s="55">
        <v>0</v>
      </c>
      <c r="AX25" s="55">
        <v>0</v>
      </c>
      <c r="AY25" s="37">
        <v>0</v>
      </c>
      <c r="AZ25" s="245" t="s">
        <v>362</v>
      </c>
      <c r="BA25" s="101">
        <v>1</v>
      </c>
      <c r="BB25" s="101">
        <v>0</v>
      </c>
      <c r="BC25" s="126">
        <f t="shared" si="2"/>
        <v>0</v>
      </c>
      <c r="BD25" s="163" t="s">
        <v>309</v>
      </c>
      <c r="BE25" s="181"/>
    </row>
    <row r="26" spans="1:1667" ht="238.5" customHeight="1" x14ac:dyDescent="0.2">
      <c r="A26" s="185"/>
      <c r="B26" s="207"/>
      <c r="C26" s="207"/>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121" t="s">
        <v>172</v>
      </c>
      <c r="AF26" s="85">
        <v>12</v>
      </c>
      <c r="AG26" s="85">
        <v>0</v>
      </c>
      <c r="AH26" s="56">
        <v>0</v>
      </c>
      <c r="AI26" s="30">
        <v>0</v>
      </c>
      <c r="AJ26" s="30">
        <v>0</v>
      </c>
      <c r="AK26" s="105">
        <v>0</v>
      </c>
      <c r="AL26" s="101" t="s">
        <v>273</v>
      </c>
      <c r="AM26" s="101">
        <v>12</v>
      </c>
      <c r="AN26" s="101">
        <v>0</v>
      </c>
      <c r="AO26" s="105">
        <v>0</v>
      </c>
      <c r="AP26" s="101">
        <v>0</v>
      </c>
      <c r="AQ26" s="101">
        <v>0</v>
      </c>
      <c r="AR26" s="105">
        <v>0</v>
      </c>
      <c r="AS26" s="55" t="s">
        <v>285</v>
      </c>
      <c r="AT26" s="55">
        <v>12</v>
      </c>
      <c r="AU26" s="55">
        <v>0</v>
      </c>
      <c r="AV26" s="116">
        <f t="shared" si="0"/>
        <v>0</v>
      </c>
      <c r="AW26" s="55">
        <v>0</v>
      </c>
      <c r="AX26" s="55">
        <v>0</v>
      </c>
      <c r="AY26" s="105">
        <v>0</v>
      </c>
      <c r="AZ26" s="55" t="s">
        <v>354</v>
      </c>
      <c r="BA26" s="101">
        <v>12</v>
      </c>
      <c r="BB26" s="101">
        <v>0</v>
      </c>
      <c r="BC26" s="126">
        <v>0</v>
      </c>
      <c r="BD26" s="162" t="s">
        <v>384</v>
      </c>
      <c r="BE26" s="181"/>
    </row>
    <row r="27" spans="1:1667" ht="180.75" thickBot="1" x14ac:dyDescent="0.25">
      <c r="A27" s="209"/>
      <c r="B27" s="200"/>
      <c r="C27" s="23" t="s">
        <v>28</v>
      </c>
      <c r="D27" s="23" t="s">
        <v>27</v>
      </c>
      <c r="E27" s="23"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121" t="s">
        <v>214</v>
      </c>
      <c r="AF27" s="121">
        <v>0</v>
      </c>
      <c r="AG27" s="85">
        <v>0</v>
      </c>
      <c r="AH27" s="56">
        <v>0</v>
      </c>
      <c r="AI27" s="30">
        <v>0</v>
      </c>
      <c r="AJ27" s="30">
        <v>0</v>
      </c>
      <c r="AK27" s="37">
        <v>0</v>
      </c>
      <c r="AL27" s="101" t="s">
        <v>273</v>
      </c>
      <c r="AM27" s="101">
        <v>12</v>
      </c>
      <c r="AN27" s="101">
        <v>0</v>
      </c>
      <c r="AO27" s="37">
        <v>0</v>
      </c>
      <c r="AP27" s="101">
        <v>0</v>
      </c>
      <c r="AQ27" s="101">
        <v>0</v>
      </c>
      <c r="AR27" s="37">
        <v>0</v>
      </c>
      <c r="AS27" s="55" t="s">
        <v>317</v>
      </c>
      <c r="AT27" s="55">
        <v>12</v>
      </c>
      <c r="AU27" s="55">
        <v>0</v>
      </c>
      <c r="AV27" s="116">
        <f t="shared" si="0"/>
        <v>0</v>
      </c>
      <c r="AW27" s="55">
        <v>0</v>
      </c>
      <c r="AX27" s="55">
        <v>0</v>
      </c>
      <c r="AY27" s="37">
        <v>0</v>
      </c>
      <c r="AZ27" s="55" t="s">
        <v>346</v>
      </c>
      <c r="BA27" s="101">
        <v>12</v>
      </c>
      <c r="BB27" s="101">
        <v>0</v>
      </c>
      <c r="BC27" s="126">
        <v>0</v>
      </c>
      <c r="BD27" s="163" t="s">
        <v>309</v>
      </c>
      <c r="BE27" s="181"/>
    </row>
    <row r="28" spans="1:1667" ht="195" x14ac:dyDescent="0.2">
      <c r="A28" s="208" t="s">
        <v>25</v>
      </c>
      <c r="B28" s="200"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86">
        <v>5000000</v>
      </c>
      <c r="AC28" s="86">
        <v>5000000</v>
      </c>
      <c r="AD28" s="36" t="s">
        <v>202</v>
      </c>
      <c r="AE28" s="85" t="s">
        <v>214</v>
      </c>
      <c r="AF28" s="85">
        <v>0</v>
      </c>
      <c r="AG28" s="85">
        <v>0</v>
      </c>
      <c r="AH28" s="56">
        <v>0</v>
      </c>
      <c r="AI28" s="30">
        <v>0</v>
      </c>
      <c r="AJ28" s="30">
        <v>0</v>
      </c>
      <c r="AK28" s="37">
        <v>0</v>
      </c>
      <c r="AL28" s="101" t="s">
        <v>273</v>
      </c>
      <c r="AM28" s="101">
        <v>1</v>
      </c>
      <c r="AN28" s="101">
        <v>0</v>
      </c>
      <c r="AO28" s="37">
        <v>0</v>
      </c>
      <c r="AP28" s="101">
        <v>0</v>
      </c>
      <c r="AQ28" s="101">
        <v>0</v>
      </c>
      <c r="AR28" s="37">
        <v>0</v>
      </c>
      <c r="AS28" s="55" t="s">
        <v>286</v>
      </c>
      <c r="AT28" s="55">
        <v>1</v>
      </c>
      <c r="AU28" s="55">
        <v>0</v>
      </c>
      <c r="AV28" s="116">
        <f t="shared" si="0"/>
        <v>0</v>
      </c>
      <c r="AW28" s="55">
        <v>0</v>
      </c>
      <c r="AX28" s="55">
        <v>0</v>
      </c>
      <c r="AY28" s="37">
        <v>0</v>
      </c>
      <c r="AZ28" s="55" t="s">
        <v>338</v>
      </c>
      <c r="BA28" s="101">
        <v>1</v>
      </c>
      <c r="BB28" s="101">
        <v>0</v>
      </c>
      <c r="BC28" s="126">
        <v>0</v>
      </c>
      <c r="BD28" s="162" t="s">
        <v>385</v>
      </c>
      <c r="BE28" s="182" t="s">
        <v>25</v>
      </c>
    </row>
    <row r="29" spans="1:1667" ht="153.6" customHeight="1" x14ac:dyDescent="0.2">
      <c r="A29" s="185"/>
      <c r="B29" s="200"/>
      <c r="C29" s="200"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85" t="s">
        <v>214</v>
      </c>
      <c r="AF29" s="85">
        <v>0</v>
      </c>
      <c r="AG29" s="85">
        <v>0</v>
      </c>
      <c r="AH29" s="56">
        <v>0</v>
      </c>
      <c r="AI29" s="30">
        <v>0</v>
      </c>
      <c r="AJ29" s="30">
        <v>0</v>
      </c>
      <c r="AK29" s="37">
        <v>0</v>
      </c>
      <c r="AL29" s="101" t="s">
        <v>273</v>
      </c>
      <c r="AM29" s="101">
        <v>12</v>
      </c>
      <c r="AN29" s="101">
        <v>0</v>
      </c>
      <c r="AO29" s="37">
        <v>0</v>
      </c>
      <c r="AP29" s="101">
        <v>0</v>
      </c>
      <c r="AQ29" s="101">
        <v>0</v>
      </c>
      <c r="AR29" s="37">
        <v>0</v>
      </c>
      <c r="AS29" s="55" t="s">
        <v>329</v>
      </c>
      <c r="AT29" s="55">
        <v>12</v>
      </c>
      <c r="AU29" s="55">
        <v>0</v>
      </c>
      <c r="AV29" s="116">
        <f t="shared" si="0"/>
        <v>0</v>
      </c>
      <c r="AW29" s="55">
        <v>0</v>
      </c>
      <c r="AX29" s="55">
        <v>0</v>
      </c>
      <c r="AY29" s="37">
        <v>0</v>
      </c>
      <c r="AZ29" s="55" t="s">
        <v>339</v>
      </c>
      <c r="BA29" s="101">
        <v>12</v>
      </c>
      <c r="BB29" s="101">
        <v>0</v>
      </c>
      <c r="BC29" s="126">
        <v>0</v>
      </c>
      <c r="BD29" s="160" t="s">
        <v>329</v>
      </c>
      <c r="BE29" s="182"/>
    </row>
    <row r="30" spans="1:1667" ht="125.45" customHeight="1" x14ac:dyDescent="0.2">
      <c r="A30" s="185"/>
      <c r="B30" s="200"/>
      <c r="C30" s="200"/>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85" t="s">
        <v>214</v>
      </c>
      <c r="AF30" s="85">
        <v>0</v>
      </c>
      <c r="AG30" s="85">
        <v>0</v>
      </c>
      <c r="AH30" s="56">
        <v>0</v>
      </c>
      <c r="AI30" s="30">
        <v>0</v>
      </c>
      <c r="AJ30" s="30">
        <v>0</v>
      </c>
      <c r="AK30" s="37">
        <v>0</v>
      </c>
      <c r="AL30" s="101" t="s">
        <v>273</v>
      </c>
      <c r="AM30" s="101">
        <v>1</v>
      </c>
      <c r="AN30" s="101">
        <v>0</v>
      </c>
      <c r="AO30" s="37">
        <v>0</v>
      </c>
      <c r="AP30" s="101">
        <v>0</v>
      </c>
      <c r="AQ30" s="101">
        <v>0</v>
      </c>
      <c r="AR30" s="37">
        <v>0</v>
      </c>
      <c r="AS30" s="55" t="s">
        <v>287</v>
      </c>
      <c r="AT30" s="55">
        <v>1</v>
      </c>
      <c r="AU30" s="55">
        <v>0</v>
      </c>
      <c r="AV30" s="116">
        <f t="shared" si="0"/>
        <v>0</v>
      </c>
      <c r="AW30" s="55">
        <v>0</v>
      </c>
      <c r="AX30" s="55">
        <v>0</v>
      </c>
      <c r="AY30" s="37">
        <v>0</v>
      </c>
      <c r="AZ30" s="55" t="s">
        <v>340</v>
      </c>
      <c r="BA30" s="101">
        <v>1</v>
      </c>
      <c r="BB30" s="101">
        <v>0</v>
      </c>
      <c r="BC30" s="126">
        <f t="shared" si="2"/>
        <v>0</v>
      </c>
      <c r="BD30" s="163" t="s">
        <v>309</v>
      </c>
      <c r="BE30" s="182"/>
    </row>
    <row r="31" spans="1:1667" ht="155.44999999999999" customHeight="1" x14ac:dyDescent="0.2">
      <c r="A31" s="185"/>
      <c r="B31" s="200"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85" t="s">
        <v>212</v>
      </c>
      <c r="AF31" s="85">
        <v>0</v>
      </c>
      <c r="AG31" s="85">
        <v>0</v>
      </c>
      <c r="AH31" s="56">
        <v>0</v>
      </c>
      <c r="AI31" s="30">
        <v>0</v>
      </c>
      <c r="AJ31" s="30">
        <v>0</v>
      </c>
      <c r="AK31" s="37">
        <v>0</v>
      </c>
      <c r="AL31" s="101" t="s">
        <v>273</v>
      </c>
      <c r="AM31" s="101">
        <v>2</v>
      </c>
      <c r="AN31" s="101">
        <v>0</v>
      </c>
      <c r="AO31" s="37">
        <v>0</v>
      </c>
      <c r="AP31" s="101">
        <v>0</v>
      </c>
      <c r="AQ31" s="101">
        <v>0</v>
      </c>
      <c r="AR31" s="37">
        <v>0</v>
      </c>
      <c r="AS31" s="55" t="s">
        <v>318</v>
      </c>
      <c r="AT31" s="55">
        <v>2</v>
      </c>
      <c r="AU31" s="55">
        <v>0</v>
      </c>
      <c r="AV31" s="116">
        <f t="shared" si="0"/>
        <v>0</v>
      </c>
      <c r="AW31" s="55">
        <v>0</v>
      </c>
      <c r="AX31" s="55">
        <v>0</v>
      </c>
      <c r="AY31" s="37">
        <v>0</v>
      </c>
      <c r="AZ31" s="55" t="s">
        <v>341</v>
      </c>
      <c r="BA31" s="101">
        <v>12</v>
      </c>
      <c r="BB31" s="101">
        <v>0</v>
      </c>
      <c r="BC31" s="126">
        <v>0</v>
      </c>
      <c r="BD31" s="163" t="s">
        <v>309</v>
      </c>
      <c r="BE31" s="182"/>
    </row>
    <row r="32" spans="1:1667" ht="158.1" customHeight="1" x14ac:dyDescent="0.2">
      <c r="A32" s="185"/>
      <c r="B32" s="200"/>
      <c r="C32" s="200" t="s">
        <v>11</v>
      </c>
      <c r="D32" s="23" t="s">
        <v>10</v>
      </c>
      <c r="E32" s="23"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87">
        <v>6000000</v>
      </c>
      <c r="AC32" s="87">
        <v>6000000</v>
      </c>
      <c r="AD32" s="36" t="s">
        <v>202</v>
      </c>
      <c r="AE32" s="85" t="s">
        <v>214</v>
      </c>
      <c r="AF32" s="85">
        <v>12</v>
      </c>
      <c r="AG32" s="85">
        <v>0</v>
      </c>
      <c r="AH32" s="56">
        <v>0</v>
      </c>
      <c r="AI32" s="30">
        <v>0</v>
      </c>
      <c r="AJ32" s="30">
        <v>0</v>
      </c>
      <c r="AK32" s="37">
        <v>0</v>
      </c>
      <c r="AL32" s="101" t="s">
        <v>270</v>
      </c>
      <c r="AM32" s="101">
        <v>12</v>
      </c>
      <c r="AN32" s="101">
        <v>0</v>
      </c>
      <c r="AO32" s="37">
        <v>0</v>
      </c>
      <c r="AP32" s="101">
        <v>0</v>
      </c>
      <c r="AQ32" s="101">
        <v>0</v>
      </c>
      <c r="AR32" s="37">
        <v>0</v>
      </c>
      <c r="AS32" s="55" t="s">
        <v>288</v>
      </c>
      <c r="AT32" s="55">
        <v>12</v>
      </c>
      <c r="AU32" s="55">
        <v>0</v>
      </c>
      <c r="AV32" s="116">
        <f t="shared" si="0"/>
        <v>0</v>
      </c>
      <c r="AW32" s="55">
        <v>0</v>
      </c>
      <c r="AX32" s="55">
        <v>0</v>
      </c>
      <c r="AY32" s="37">
        <v>0</v>
      </c>
      <c r="AZ32" s="55" t="s">
        <v>353</v>
      </c>
      <c r="BA32" s="101">
        <v>12</v>
      </c>
      <c r="BB32" s="101">
        <v>0</v>
      </c>
      <c r="BC32" s="126">
        <f t="shared" si="2"/>
        <v>0</v>
      </c>
      <c r="BD32" s="163" t="s">
        <v>309</v>
      </c>
      <c r="BE32" s="182"/>
    </row>
    <row r="33" spans="1:382" ht="182.25" customHeight="1" x14ac:dyDescent="0.2">
      <c r="A33" s="185"/>
      <c r="B33" s="200"/>
      <c r="C33" s="200"/>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46">
        <v>1</v>
      </c>
      <c r="AG33" s="146">
        <v>0</v>
      </c>
      <c r="AH33" s="147">
        <v>0</v>
      </c>
      <c r="AI33" s="73">
        <v>0</v>
      </c>
      <c r="AJ33" s="73">
        <v>0</v>
      </c>
      <c r="AK33" s="44">
        <v>0</v>
      </c>
      <c r="AL33" s="55" t="s">
        <v>273</v>
      </c>
      <c r="AM33" s="55">
        <v>1</v>
      </c>
      <c r="AN33" s="55" t="s">
        <v>303</v>
      </c>
      <c r="AO33" s="44">
        <v>0.4</v>
      </c>
      <c r="AP33" s="55">
        <v>0</v>
      </c>
      <c r="AQ33" s="55">
        <v>0</v>
      </c>
      <c r="AR33" s="44">
        <v>0</v>
      </c>
      <c r="AS33" s="9" t="s">
        <v>326</v>
      </c>
      <c r="AT33" s="9">
        <v>1</v>
      </c>
      <c r="AU33" s="9">
        <v>0.5</v>
      </c>
      <c r="AV33" s="116">
        <f t="shared" si="0"/>
        <v>0.5</v>
      </c>
      <c r="AW33" s="9">
        <v>0</v>
      </c>
      <c r="AX33" s="9">
        <v>0</v>
      </c>
      <c r="AY33" s="44">
        <v>0</v>
      </c>
      <c r="AZ33" s="55" t="s">
        <v>351</v>
      </c>
      <c r="BA33" s="55">
        <v>1</v>
      </c>
      <c r="BB33" s="55">
        <v>0.5</v>
      </c>
      <c r="BC33" s="148">
        <f>+BB33/BA33</f>
        <v>0.5</v>
      </c>
      <c r="BD33" s="162" t="s">
        <v>379</v>
      </c>
      <c r="BE33" s="182"/>
    </row>
    <row r="34" spans="1:382" s="117" customFormat="1" ht="101.25" customHeight="1" thickBot="1" x14ac:dyDescent="0.25">
      <c r="A34" s="209"/>
      <c r="B34" s="67" t="s">
        <v>5</v>
      </c>
      <c r="C34" s="67" t="s">
        <v>4</v>
      </c>
      <c r="D34" s="67" t="s">
        <v>3</v>
      </c>
      <c r="E34" s="67"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3">AA34/F34</f>
        <v>1</v>
      </c>
      <c r="AE34" s="101" t="s">
        <v>175</v>
      </c>
      <c r="AF34" s="93">
        <v>1</v>
      </c>
      <c r="AG34" s="93">
        <v>1</v>
      </c>
      <c r="AH34" s="116">
        <v>1</v>
      </c>
      <c r="AI34" s="122">
        <v>17310000</v>
      </c>
      <c r="AJ34" s="122">
        <v>17310000</v>
      </c>
      <c r="AK34" s="116">
        <v>1</v>
      </c>
      <c r="AL34" s="101" t="s">
        <v>175</v>
      </c>
      <c r="AM34" s="101">
        <v>1</v>
      </c>
      <c r="AN34" s="101">
        <v>1</v>
      </c>
      <c r="AO34" s="116">
        <v>1</v>
      </c>
      <c r="AP34" s="122">
        <v>9600000</v>
      </c>
      <c r="AQ34" s="122">
        <v>9600000</v>
      </c>
      <c r="AR34" s="116">
        <v>1</v>
      </c>
      <c r="AS34" s="130" t="s">
        <v>175</v>
      </c>
      <c r="AT34" s="130">
        <v>1</v>
      </c>
      <c r="AU34" s="130">
        <v>1</v>
      </c>
      <c r="AV34" s="116">
        <f t="shared" si="0"/>
        <v>1</v>
      </c>
      <c r="AW34" s="122">
        <v>9600000</v>
      </c>
      <c r="AX34" s="122">
        <v>9600000</v>
      </c>
      <c r="AY34" s="116">
        <v>1</v>
      </c>
      <c r="AZ34" s="101" t="s">
        <v>352</v>
      </c>
      <c r="BA34" s="101">
        <v>1</v>
      </c>
      <c r="BB34" s="55" t="s">
        <v>330</v>
      </c>
      <c r="BC34" s="128">
        <v>0.3</v>
      </c>
      <c r="BD34" s="161" t="s">
        <v>312</v>
      </c>
      <c r="BE34" s="182"/>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row>
    <row r="35" spans="1:382" x14ac:dyDescent="0.2">
      <c r="BD35" s="156"/>
    </row>
    <row r="36" spans="1:382" x14ac:dyDescent="0.2">
      <c r="AP36" s="153"/>
      <c r="BD36" s="156"/>
    </row>
    <row r="37" spans="1:382" x14ac:dyDescent="0.2">
      <c r="AP37" s="153"/>
      <c r="BD37" s="156"/>
    </row>
    <row r="38" spans="1:382" x14ac:dyDescent="0.2">
      <c r="AP38" s="153"/>
      <c r="BD38" s="156"/>
    </row>
    <row r="39" spans="1:382" x14ac:dyDescent="0.2">
      <c r="AP39" s="153"/>
      <c r="BD39" s="156"/>
    </row>
    <row r="40" spans="1:382" x14ac:dyDescent="0.2">
      <c r="AP40" s="154"/>
      <c r="BD40" s="156"/>
    </row>
    <row r="41" spans="1:382" x14ac:dyDescent="0.2">
      <c r="BD41" s="156"/>
    </row>
    <row r="42" spans="1:382" x14ac:dyDescent="0.2">
      <c r="BD42" s="156"/>
    </row>
    <row r="43" spans="1:382" x14ac:dyDescent="0.2">
      <c r="BD43" s="156"/>
    </row>
    <row r="44" spans="1:382" x14ac:dyDescent="0.2">
      <c r="BD44" s="156"/>
    </row>
    <row r="45" spans="1:382" x14ac:dyDescent="0.2">
      <c r="BD45" s="156"/>
    </row>
    <row r="46" spans="1:382" x14ac:dyDescent="0.2">
      <c r="BD46" s="156"/>
    </row>
    <row r="47" spans="1:382" x14ac:dyDescent="0.2">
      <c r="BD47" s="156"/>
    </row>
    <row r="48" spans="1:382" x14ac:dyDescent="0.2">
      <c r="BD48" s="156"/>
    </row>
    <row r="49" spans="56:56" x14ac:dyDescent="0.2">
      <c r="BD49" s="156"/>
    </row>
    <row r="50" spans="56:56" x14ac:dyDescent="0.2">
      <c r="BD50" s="156"/>
    </row>
    <row r="51" spans="56:56" x14ac:dyDescent="0.2">
      <c r="BD51" s="156"/>
    </row>
    <row r="52" spans="56:56" x14ac:dyDescent="0.2">
      <c r="BD52" s="156"/>
    </row>
    <row r="53" spans="56:56" x14ac:dyDescent="0.2">
      <c r="BD53" s="156"/>
    </row>
    <row r="54" spans="56:56" x14ac:dyDescent="0.2">
      <c r="BD54" s="156"/>
    </row>
    <row r="55" spans="56:56" x14ac:dyDescent="0.2">
      <c r="BD55" s="156"/>
    </row>
    <row r="56" spans="56:56" x14ac:dyDescent="0.2">
      <c r="BD56" s="156"/>
    </row>
    <row r="57" spans="56:56" x14ac:dyDescent="0.2">
      <c r="BD57" s="156"/>
    </row>
    <row r="58" spans="56:56" x14ac:dyDescent="0.2">
      <c r="BD58" s="156"/>
    </row>
    <row r="59" spans="56:56" x14ac:dyDescent="0.2">
      <c r="BD59" s="156"/>
    </row>
    <row r="60" spans="56:56" x14ac:dyDescent="0.2">
      <c r="BD60" s="156"/>
    </row>
    <row r="61" spans="56:56" x14ac:dyDescent="0.2">
      <c r="BD61" s="156"/>
    </row>
    <row r="62" spans="56:56" x14ac:dyDescent="0.2">
      <c r="BD62" s="156"/>
    </row>
    <row r="63" spans="56:56" x14ac:dyDescent="0.2">
      <c r="BD63" s="156"/>
    </row>
    <row r="64" spans="56:56" x14ac:dyDescent="0.2">
      <c r="BD64" s="156"/>
    </row>
    <row r="65" spans="56:56" x14ac:dyDescent="0.2">
      <c r="BD65" s="156"/>
    </row>
    <row r="66" spans="56:56" x14ac:dyDescent="0.2">
      <c r="BD66" s="156"/>
    </row>
    <row r="67" spans="56:56" x14ac:dyDescent="0.2">
      <c r="BD67" s="156"/>
    </row>
    <row r="68" spans="56:56" x14ac:dyDescent="0.2">
      <c r="BD68" s="156"/>
    </row>
    <row r="69" spans="56:56" x14ac:dyDescent="0.2">
      <c r="BD69" s="156"/>
    </row>
    <row r="70" spans="56:56" x14ac:dyDescent="0.2">
      <c r="BD70" s="156"/>
    </row>
    <row r="71" spans="56:56" x14ac:dyDescent="0.2">
      <c r="BD71" s="156"/>
    </row>
    <row r="72" spans="56:56" x14ac:dyDescent="0.2">
      <c r="BD72" s="156"/>
    </row>
    <row r="73" spans="56:56" x14ac:dyDescent="0.2">
      <c r="BD73" s="156"/>
    </row>
    <row r="74" spans="56:56" x14ac:dyDescent="0.2">
      <c r="BD74" s="156"/>
    </row>
    <row r="75" spans="56:56" x14ac:dyDescent="0.2">
      <c r="BD75" s="156"/>
    </row>
    <row r="76" spans="56:56" x14ac:dyDescent="0.2">
      <c r="BD76" s="156"/>
    </row>
    <row r="77" spans="56:56" x14ac:dyDescent="0.2">
      <c r="BD77" s="156"/>
    </row>
    <row r="78" spans="56:56" x14ac:dyDescent="0.2">
      <c r="BD78" s="156"/>
    </row>
    <row r="79" spans="56:56" x14ac:dyDescent="0.2">
      <c r="BD79" s="156"/>
    </row>
    <row r="80" spans="56:56" x14ac:dyDescent="0.2">
      <c r="BD80" s="156"/>
    </row>
    <row r="81" spans="56:56" x14ac:dyDescent="0.2">
      <c r="BD81" s="156"/>
    </row>
    <row r="82" spans="56:56" x14ac:dyDescent="0.2">
      <c r="BD82" s="156"/>
    </row>
    <row r="83" spans="56:56" x14ac:dyDescent="0.2">
      <c r="BD83" s="156"/>
    </row>
    <row r="84" spans="56:56" x14ac:dyDescent="0.2">
      <c r="BD84" s="156"/>
    </row>
    <row r="85" spans="56:56" x14ac:dyDescent="0.2">
      <c r="BD85" s="156"/>
    </row>
    <row r="86" spans="56:56" x14ac:dyDescent="0.2">
      <c r="BD86" s="156"/>
    </row>
    <row r="87" spans="56:56" x14ac:dyDescent="0.2">
      <c r="BD87" s="156"/>
    </row>
    <row r="88" spans="56:56" x14ac:dyDescent="0.2">
      <c r="BD88" s="156"/>
    </row>
    <row r="89" spans="56:56" x14ac:dyDescent="0.2">
      <c r="BD89" s="156"/>
    </row>
    <row r="90" spans="56:56" x14ac:dyDescent="0.2">
      <c r="BD90" s="156"/>
    </row>
    <row r="91" spans="56:56" x14ac:dyDescent="0.2">
      <c r="BD91" s="156"/>
    </row>
    <row r="92" spans="56:56" x14ac:dyDescent="0.2">
      <c r="BD92" s="156"/>
    </row>
    <row r="93" spans="56:56" x14ac:dyDescent="0.2">
      <c r="BD93" s="156"/>
    </row>
    <row r="94" spans="56:56" x14ac:dyDescent="0.2">
      <c r="BD94" s="156"/>
    </row>
    <row r="95" spans="56:56" x14ac:dyDescent="0.2">
      <c r="BD95" s="156"/>
    </row>
    <row r="96" spans="56:56" x14ac:dyDescent="0.2">
      <c r="BD96" s="156"/>
    </row>
    <row r="97" spans="56:56" x14ac:dyDescent="0.2">
      <c r="BD97" s="156"/>
    </row>
    <row r="98" spans="56:56" x14ac:dyDescent="0.2">
      <c r="BD98" s="156"/>
    </row>
    <row r="99" spans="56:56" x14ac:dyDescent="0.2">
      <c r="BD99" s="156"/>
    </row>
    <row r="100" spans="56:56" x14ac:dyDescent="0.2">
      <c r="BD100" s="156"/>
    </row>
    <row r="101" spans="56:56" x14ac:dyDescent="0.2">
      <c r="BD101" s="156"/>
    </row>
    <row r="102" spans="56:56" x14ac:dyDescent="0.2">
      <c r="BD102" s="156"/>
    </row>
    <row r="103" spans="56:56" x14ac:dyDescent="0.2">
      <c r="BD103" s="156"/>
    </row>
    <row r="104" spans="56:56" x14ac:dyDescent="0.2">
      <c r="BD104" s="156"/>
    </row>
    <row r="105" spans="56:56" x14ac:dyDescent="0.2">
      <c r="BD105" s="156"/>
    </row>
    <row r="106" spans="56:56" x14ac:dyDescent="0.2">
      <c r="BD106" s="156"/>
    </row>
    <row r="107" spans="56:56" x14ac:dyDescent="0.2">
      <c r="BD107" s="156"/>
    </row>
    <row r="108" spans="56:56" x14ac:dyDescent="0.2">
      <c r="BD108" s="156"/>
    </row>
    <row r="109" spans="56:56" x14ac:dyDescent="0.2">
      <c r="BD109" s="156"/>
    </row>
    <row r="110" spans="56:56" x14ac:dyDescent="0.2">
      <c r="BD110" s="156"/>
    </row>
    <row r="111" spans="56:56" x14ac:dyDescent="0.2">
      <c r="BD111" s="156"/>
    </row>
    <row r="112" spans="56:56" x14ac:dyDescent="0.2">
      <c r="BD112" s="156"/>
    </row>
    <row r="113" spans="56:56" x14ac:dyDescent="0.2">
      <c r="BD113" s="156"/>
    </row>
    <row r="114" spans="56:56" x14ac:dyDescent="0.2">
      <c r="BD114" s="156"/>
    </row>
    <row r="115" spans="56:56" x14ac:dyDescent="0.2">
      <c r="BD115" s="156"/>
    </row>
    <row r="116" spans="56:56" x14ac:dyDescent="0.2">
      <c r="BD116" s="156"/>
    </row>
    <row r="117" spans="56:56" x14ac:dyDescent="0.2">
      <c r="BD117" s="156"/>
    </row>
    <row r="118" spans="56:56" x14ac:dyDescent="0.2">
      <c r="BD118" s="156"/>
    </row>
    <row r="119" spans="56:56" x14ac:dyDescent="0.2">
      <c r="BD119" s="156"/>
    </row>
    <row r="120" spans="56:56" x14ac:dyDescent="0.2">
      <c r="BD120" s="156"/>
    </row>
    <row r="121" spans="56:56" x14ac:dyDescent="0.2">
      <c r="BD121" s="156"/>
    </row>
    <row r="122" spans="56:56" x14ac:dyDescent="0.2">
      <c r="BD122" s="156"/>
    </row>
    <row r="123" spans="56:56" x14ac:dyDescent="0.2">
      <c r="BD123" s="156"/>
    </row>
    <row r="124" spans="56:56" x14ac:dyDescent="0.2">
      <c r="BD124" s="156"/>
    </row>
    <row r="125" spans="56:56" x14ac:dyDescent="0.2">
      <c r="BD125" s="156"/>
    </row>
    <row r="126" spans="56:56" x14ac:dyDescent="0.2">
      <c r="BD126" s="156"/>
    </row>
    <row r="127" spans="56:56" x14ac:dyDescent="0.2">
      <c r="BD127" s="156"/>
    </row>
    <row r="128" spans="56:56" x14ac:dyDescent="0.2">
      <c r="BD128" s="156"/>
    </row>
    <row r="129" spans="56:56" x14ac:dyDescent="0.2">
      <c r="BD129" s="156"/>
    </row>
    <row r="130" spans="56:56" x14ac:dyDescent="0.2">
      <c r="BD130" s="156"/>
    </row>
    <row r="131" spans="56:56" x14ac:dyDescent="0.2">
      <c r="BD131" s="156"/>
    </row>
    <row r="132" spans="56:56" x14ac:dyDescent="0.2">
      <c r="BD132" s="156"/>
    </row>
    <row r="133" spans="56:56" x14ac:dyDescent="0.2">
      <c r="BD133" s="156"/>
    </row>
    <row r="134" spans="56:56" x14ac:dyDescent="0.2">
      <c r="BD134" s="156"/>
    </row>
    <row r="135" spans="56:56" x14ac:dyDescent="0.2">
      <c r="BD135" s="156"/>
    </row>
    <row r="136" spans="56:56" x14ac:dyDescent="0.2">
      <c r="BD136" s="156"/>
    </row>
    <row r="137" spans="56:56" x14ac:dyDescent="0.2">
      <c r="BD137" s="156"/>
    </row>
    <row r="138" spans="56:56" x14ac:dyDescent="0.2">
      <c r="BD138" s="156"/>
    </row>
    <row r="139" spans="56:56" x14ac:dyDescent="0.2">
      <c r="BD139" s="156"/>
    </row>
    <row r="140" spans="56:56" x14ac:dyDescent="0.2">
      <c r="BD140" s="156"/>
    </row>
    <row r="141" spans="56:56" x14ac:dyDescent="0.2">
      <c r="BD141" s="156"/>
    </row>
    <row r="142" spans="56:56" x14ac:dyDescent="0.2">
      <c r="BD142" s="156"/>
    </row>
    <row r="143" spans="56:56" x14ac:dyDescent="0.2">
      <c r="BD143" s="156"/>
    </row>
    <row r="144" spans="56:56" x14ac:dyDescent="0.2">
      <c r="BD144" s="156"/>
    </row>
    <row r="145" spans="56:56" x14ac:dyDescent="0.2">
      <c r="BD145" s="156"/>
    </row>
    <row r="146" spans="56:56" x14ac:dyDescent="0.2">
      <c r="BD146" s="156"/>
    </row>
    <row r="147" spans="56:56" x14ac:dyDescent="0.2">
      <c r="BD147" s="156"/>
    </row>
    <row r="148" spans="56:56" x14ac:dyDescent="0.2">
      <c r="BD148" s="156"/>
    </row>
    <row r="149" spans="56:56" x14ac:dyDescent="0.2">
      <c r="BD149" s="156"/>
    </row>
    <row r="150" spans="56:56" x14ac:dyDescent="0.2">
      <c r="BD150" s="156"/>
    </row>
    <row r="151" spans="56:56" x14ac:dyDescent="0.2">
      <c r="BD151" s="156"/>
    </row>
    <row r="152" spans="56:56" x14ac:dyDescent="0.2">
      <c r="BD152" s="156"/>
    </row>
    <row r="153" spans="56:56" x14ac:dyDescent="0.2">
      <c r="BD153" s="156"/>
    </row>
    <row r="154" spans="56:56" x14ac:dyDescent="0.2">
      <c r="BD154" s="156"/>
    </row>
    <row r="155" spans="56:56" x14ac:dyDescent="0.2">
      <c r="BD155" s="156"/>
    </row>
    <row r="156" spans="56:56" x14ac:dyDescent="0.2">
      <c r="BD156" s="156"/>
    </row>
    <row r="157" spans="56:56" x14ac:dyDescent="0.2">
      <c r="BD157" s="156"/>
    </row>
    <row r="158" spans="56:56" x14ac:dyDescent="0.2">
      <c r="BD158" s="156"/>
    </row>
    <row r="159" spans="56:56" x14ac:dyDescent="0.2">
      <c r="BD159" s="156"/>
    </row>
    <row r="160" spans="56:56" x14ac:dyDescent="0.2">
      <c r="BD160" s="156"/>
    </row>
    <row r="161" spans="56:56" x14ac:dyDescent="0.2">
      <c r="BD161" s="156"/>
    </row>
    <row r="162" spans="56:56" x14ac:dyDescent="0.2">
      <c r="BD162" s="156"/>
    </row>
    <row r="163" spans="56:56" x14ac:dyDescent="0.2">
      <c r="BD163" s="156"/>
    </row>
    <row r="164" spans="56:56" x14ac:dyDescent="0.2">
      <c r="BD164" s="156"/>
    </row>
    <row r="165" spans="56:56" x14ac:dyDescent="0.2">
      <c r="BD165" s="156"/>
    </row>
    <row r="166" spans="56:56" x14ac:dyDescent="0.2">
      <c r="BD166" s="156"/>
    </row>
    <row r="167" spans="56:56" x14ac:dyDescent="0.2">
      <c r="BD167" s="156"/>
    </row>
    <row r="168" spans="56:56" x14ac:dyDescent="0.2">
      <c r="BD168" s="156"/>
    </row>
    <row r="169" spans="56:56" x14ac:dyDescent="0.2">
      <c r="BD169" s="156"/>
    </row>
    <row r="170" spans="56:56" x14ac:dyDescent="0.2">
      <c r="BD170" s="156"/>
    </row>
    <row r="171" spans="56:56" x14ac:dyDescent="0.2">
      <c r="BD171" s="156"/>
    </row>
    <row r="172" spans="56:56" x14ac:dyDescent="0.2">
      <c r="BD172" s="156"/>
    </row>
    <row r="173" spans="56:56" x14ac:dyDescent="0.2">
      <c r="BD173" s="156"/>
    </row>
    <row r="174" spans="56:56" x14ac:dyDescent="0.2">
      <c r="BD174" s="156"/>
    </row>
    <row r="175" spans="56:56" x14ac:dyDescent="0.2">
      <c r="BD175" s="156"/>
    </row>
  </sheetData>
  <autoFilter ref="A3:BLC34" xr:uid="{00000000-0009-0000-0000-000000000000}"/>
  <mergeCells count="36">
    <mergeCell ref="B25:B27"/>
    <mergeCell ref="C25:C26"/>
    <mergeCell ref="B20:B21"/>
    <mergeCell ref="A22:A27"/>
    <mergeCell ref="B22:B24"/>
    <mergeCell ref="C22:C23"/>
    <mergeCell ref="A17:A21"/>
    <mergeCell ref="B17:B19"/>
    <mergeCell ref="C18:C19"/>
    <mergeCell ref="A28:A34"/>
    <mergeCell ref="B28:B30"/>
    <mergeCell ref="C29:C30"/>
    <mergeCell ref="B31:B33"/>
    <mergeCell ref="C32:C33"/>
    <mergeCell ref="AA1:BC1"/>
    <mergeCell ref="C14:C16"/>
    <mergeCell ref="AF2:AL2"/>
    <mergeCell ref="BA2:BD2"/>
    <mergeCell ref="A4:A16"/>
    <mergeCell ref="AA2:AE2"/>
    <mergeCell ref="B12:B13"/>
    <mergeCell ref="J1:S2"/>
    <mergeCell ref="T1:Z2"/>
    <mergeCell ref="A1:I2"/>
    <mergeCell ref="B4:B7"/>
    <mergeCell ref="C4:C5"/>
    <mergeCell ref="C6:C7"/>
    <mergeCell ref="B8:B11"/>
    <mergeCell ref="C8:C10"/>
    <mergeCell ref="B14:B16"/>
    <mergeCell ref="BE4:BE16"/>
    <mergeCell ref="BE17:BE21"/>
    <mergeCell ref="BE22:BE27"/>
    <mergeCell ref="BE28:BE34"/>
    <mergeCell ref="AM2:AS2"/>
    <mergeCell ref="AT2:AZ2"/>
  </mergeCells>
  <conditionalFormatting sqref="AD2:AD3 AD35:AD1048576">
    <cfRule type="colorScale" priority="80">
      <colorScale>
        <cfvo type="percent" val="0"/>
        <cfvo type="percent" val="&quot;0.6&quot;"/>
        <cfvo type="percent" val="&quot;0.8&quot;"/>
        <color rgb="FFF8696B"/>
        <color rgb="FFFFEB84"/>
        <color rgb="FF63BE7B"/>
      </colorScale>
    </cfRule>
    <cfRule type="colorScale" priority="81">
      <colorScale>
        <cfvo type="min"/>
        <cfvo type="percentile" val="50"/>
        <cfvo type="max"/>
        <color rgb="FFF8696B"/>
        <color rgb="FFFFEB84"/>
        <color rgb="FF63BE7B"/>
      </colorScale>
    </cfRule>
  </conditionalFormatting>
  <conditionalFormatting sqref="AD3">
    <cfRule type="colorScale" priority="79">
      <colorScale>
        <cfvo type="percent" val="0"/>
        <cfvo type="percent" val="&quot;0.6&quot;"/>
        <cfvo type="percent" val="&quot;0.8&quot;"/>
        <color rgb="FFFF0000"/>
        <color rgb="FFFFFF00"/>
        <color rgb="FF00B050"/>
      </colorScale>
    </cfRule>
  </conditionalFormatting>
  <conditionalFormatting sqref="AH2:AH1048576">
    <cfRule type="cellIs" dxfId="39" priority="54" operator="between">
      <formula>0.8</formula>
      <formula>1</formula>
    </cfRule>
    <cfRule type="cellIs" dxfId="38" priority="55" operator="between">
      <formula>0</formula>
      <formula>0.399</formula>
    </cfRule>
    <cfRule type="cellIs" dxfId="37" priority="56" operator="between">
      <formula>0.4</formula>
      <formula>0.59</formula>
    </cfRule>
  </conditionalFormatting>
  <conditionalFormatting sqref="AH18:AH34">
    <cfRule type="cellIs" dxfId="36" priority="57" operator="between">
      <formula>0.6</formula>
      <formula>0.69</formula>
    </cfRule>
    <cfRule type="cellIs" dxfId="35" priority="59" operator="between">
      <formula>0.7</formula>
      <formula>0.79</formula>
    </cfRule>
  </conditionalFormatting>
  <conditionalFormatting sqref="AK2:AK1048576 AO2:AO1048576 AR2:AR1048576">
    <cfRule type="cellIs" dxfId="34" priority="49" operator="between">
      <formula>0.8</formula>
      <formula>1</formula>
    </cfRule>
    <cfRule type="cellIs" dxfId="33" priority="50" operator="between">
      <formula>0.7</formula>
      <formula>0.79</formula>
    </cfRule>
    <cfRule type="cellIs" dxfId="32" priority="51" operator="between">
      <formula>0.6</formula>
      <formula>0.69</formula>
    </cfRule>
    <cfRule type="cellIs" dxfId="31" priority="52" operator="between">
      <formula>0.4</formula>
      <formula>0.59</formula>
    </cfRule>
    <cfRule type="cellIs" dxfId="30" priority="53" operator="between">
      <formula>0</formula>
      <formula>0.39</formula>
    </cfRule>
  </conditionalFormatting>
  <conditionalFormatting sqref="AV4:AV34">
    <cfRule type="cellIs" dxfId="29" priority="1" operator="between">
      <formula>0.8</formula>
      <formula>1</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conditionalFormatting sqref="AY4:AY34">
    <cfRule type="cellIs" dxfId="24" priority="6" operator="between">
      <formula>0.8</formula>
      <formula>1</formula>
    </cfRule>
    <cfRule type="cellIs" dxfId="23" priority="7" operator="between">
      <formula>0.7</formula>
      <formula>0.79</formula>
    </cfRule>
    <cfRule type="cellIs" dxfId="22" priority="8" operator="between">
      <formula>0.6</formula>
      <formula>0.69</formula>
    </cfRule>
    <cfRule type="cellIs" dxfId="21" priority="9" operator="between">
      <formula>0.4</formula>
      <formula>0.59</formula>
    </cfRule>
    <cfRule type="cellIs" dxfId="20" priority="10" operator="between">
      <formula>0</formula>
      <formula>0.39</formula>
    </cfRule>
  </conditionalFormatting>
  <conditionalFormatting sqref="BC3:BC1048576">
    <cfRule type="cellIs" dxfId="19" priority="44" operator="between">
      <formula>0.4</formula>
      <formula>0.59</formula>
    </cfRule>
    <cfRule type="cellIs" dxfId="18" priority="45" operator="between">
      <formula>0.8</formula>
      <formula>1</formula>
    </cfRule>
    <cfRule type="cellIs" dxfId="17" priority="46" operator="between">
      <formula>0.7</formula>
      <formula>0.79</formula>
    </cfRule>
    <cfRule type="cellIs" dxfId="16" priority="47" operator="between">
      <formula>0.6</formula>
      <formula>0.69</formula>
    </cfRule>
    <cfRule type="cellIs" dxfId="15" priority="48"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03" t="s">
        <v>249</v>
      </c>
      <c r="B1" s="203"/>
      <c r="C1" s="203"/>
      <c r="D1" s="203"/>
      <c r="E1" s="203"/>
      <c r="F1" s="203"/>
      <c r="G1" s="203"/>
      <c r="H1" s="203"/>
      <c r="I1" s="203"/>
      <c r="J1" s="201" t="s">
        <v>201</v>
      </c>
      <c r="K1" s="201"/>
      <c r="L1" s="201"/>
      <c r="M1" s="201"/>
      <c r="N1" s="201"/>
      <c r="O1" s="201"/>
      <c r="P1" s="201"/>
      <c r="Q1" s="201"/>
      <c r="R1" s="201"/>
      <c r="S1" s="201"/>
      <c r="T1" s="201" t="s">
        <v>150</v>
      </c>
      <c r="U1" s="201"/>
      <c r="V1" s="201"/>
      <c r="W1" s="201"/>
      <c r="X1" s="201"/>
      <c r="Y1" s="201"/>
      <c r="Z1" s="201"/>
      <c r="AA1" s="217" t="s">
        <v>216</v>
      </c>
      <c r="AB1" s="218"/>
      <c r="AC1" s="218"/>
      <c r="AD1" s="218"/>
      <c r="AE1" s="218"/>
      <c r="AF1" s="218"/>
      <c r="AG1" s="218"/>
      <c r="AH1" s="218"/>
      <c r="AI1" s="218"/>
      <c r="AJ1" s="218"/>
      <c r="AK1" s="218"/>
      <c r="AL1" s="219"/>
      <c r="AM1" s="39" t="s">
        <v>215</v>
      </c>
    </row>
    <row r="2" spans="1:202" ht="24.75" customHeight="1" x14ac:dyDescent="0.2">
      <c r="A2" s="204"/>
      <c r="B2" s="204"/>
      <c r="C2" s="204"/>
      <c r="D2" s="204"/>
      <c r="E2" s="204"/>
      <c r="F2" s="204"/>
      <c r="G2" s="204"/>
      <c r="H2" s="204"/>
      <c r="I2" s="204"/>
      <c r="J2" s="202"/>
      <c r="K2" s="202"/>
      <c r="L2" s="202"/>
      <c r="M2" s="202"/>
      <c r="N2" s="202"/>
      <c r="O2" s="202"/>
      <c r="P2" s="202"/>
      <c r="Q2" s="202"/>
      <c r="R2" s="202"/>
      <c r="S2" s="202"/>
      <c r="T2" s="202"/>
      <c r="U2" s="202"/>
      <c r="V2" s="202"/>
      <c r="W2" s="202"/>
      <c r="X2" s="202"/>
      <c r="Y2" s="202"/>
      <c r="Z2" s="202"/>
      <c r="AA2" s="197" t="s">
        <v>151</v>
      </c>
      <c r="AB2" s="198"/>
      <c r="AC2" s="198"/>
      <c r="AD2" s="198"/>
      <c r="AE2" s="199"/>
      <c r="AF2" s="220" t="s">
        <v>253</v>
      </c>
      <c r="AG2" s="221"/>
      <c r="AH2" s="221"/>
      <c r="AI2" s="221"/>
      <c r="AJ2" s="221"/>
      <c r="AK2" s="221"/>
      <c r="AL2" s="222"/>
      <c r="AM2" s="214"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215"/>
    </row>
    <row r="4" spans="1:202" s="12" customFormat="1" ht="298.5" customHeight="1" x14ac:dyDescent="0.2">
      <c r="A4" s="194" t="s">
        <v>133</v>
      </c>
      <c r="B4" s="200" t="s">
        <v>132</v>
      </c>
      <c r="C4" s="200" t="s">
        <v>131</v>
      </c>
      <c r="D4" s="9" t="s">
        <v>130</v>
      </c>
      <c r="E4" s="23" t="s">
        <v>129</v>
      </c>
      <c r="F4" s="22">
        <v>1</v>
      </c>
      <c r="G4" s="22">
        <v>0</v>
      </c>
      <c r="H4" s="8" t="s">
        <v>118</v>
      </c>
      <c r="I4" s="14" t="s">
        <v>1</v>
      </c>
      <c r="J4" s="66">
        <v>1</v>
      </c>
      <c r="K4" s="66">
        <v>1</v>
      </c>
      <c r="L4" s="32">
        <v>1</v>
      </c>
      <c r="M4" s="32">
        <v>1</v>
      </c>
      <c r="N4" s="32">
        <v>1</v>
      </c>
      <c r="O4" s="32">
        <v>1</v>
      </c>
      <c r="P4" s="32">
        <v>1</v>
      </c>
      <c r="Q4" s="32">
        <v>1</v>
      </c>
      <c r="R4" s="32">
        <v>1</v>
      </c>
      <c r="S4" s="32">
        <v>1</v>
      </c>
      <c r="T4" s="32" t="s">
        <v>198</v>
      </c>
      <c r="U4" s="32" t="s">
        <v>174</v>
      </c>
      <c r="V4" s="32">
        <v>331099</v>
      </c>
      <c r="W4" s="32" t="s">
        <v>128</v>
      </c>
      <c r="X4" s="32">
        <v>330109900</v>
      </c>
      <c r="Y4" s="32" t="s">
        <v>127</v>
      </c>
      <c r="Z4" s="75">
        <v>1</v>
      </c>
      <c r="AA4" s="75">
        <v>0</v>
      </c>
      <c r="AB4" s="76">
        <v>5400000</v>
      </c>
      <c r="AC4" s="76">
        <v>1800000</v>
      </c>
      <c r="AD4" s="36" t="s">
        <v>202</v>
      </c>
      <c r="AE4" s="29" t="s">
        <v>160</v>
      </c>
      <c r="AF4" s="91">
        <v>1</v>
      </c>
      <c r="AG4" s="29">
        <v>0.3</v>
      </c>
      <c r="AH4" s="45">
        <f>+AG4/AF4</f>
        <v>0.3</v>
      </c>
      <c r="AI4" s="31">
        <v>1800000</v>
      </c>
      <c r="AJ4" s="31">
        <v>1800000</v>
      </c>
      <c r="AK4" s="37">
        <f>+AJ4/AI4</f>
        <v>1</v>
      </c>
      <c r="AL4" s="99" t="s">
        <v>251</v>
      </c>
      <c r="AM4" s="37">
        <f>+AH4</f>
        <v>0.3</v>
      </c>
      <c r="AN4" s="216" t="s">
        <v>230</v>
      </c>
    </row>
    <row r="5" spans="1:202" s="12" customFormat="1" ht="162" customHeight="1" x14ac:dyDescent="0.2">
      <c r="A5" s="195"/>
      <c r="B5" s="200"/>
      <c r="C5" s="200"/>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77">
        <v>0</v>
      </c>
      <c r="AB5" s="78">
        <v>0</v>
      </c>
      <c r="AC5" s="78">
        <v>0</v>
      </c>
      <c r="AD5" s="36">
        <v>0</v>
      </c>
      <c r="AE5" s="29" t="s">
        <v>204</v>
      </c>
      <c r="AF5" s="29">
        <v>1</v>
      </c>
      <c r="AG5" s="29">
        <v>0.2</v>
      </c>
      <c r="AH5" s="45">
        <f t="shared" ref="AH5:AH7" si="0">+AG5/AF5</f>
        <v>0.2</v>
      </c>
      <c r="AI5" s="31">
        <v>5700000</v>
      </c>
      <c r="AJ5" s="31">
        <v>3800000</v>
      </c>
      <c r="AK5" s="37">
        <f>+AJ5/AI5</f>
        <v>0.66666666666666663</v>
      </c>
      <c r="AL5" s="55" t="s">
        <v>255</v>
      </c>
      <c r="AM5" s="37">
        <f t="shared" ref="AM5:AM35" si="1">+AH5</f>
        <v>0.2</v>
      </c>
      <c r="AN5" s="216"/>
    </row>
    <row r="6" spans="1:202" s="27" customFormat="1" ht="156.75" customHeight="1" x14ac:dyDescent="0.25">
      <c r="A6" s="195"/>
      <c r="B6" s="200"/>
      <c r="C6" s="200" t="s">
        <v>124</v>
      </c>
      <c r="D6" s="22" t="s">
        <v>157</v>
      </c>
      <c r="E6" s="22" t="s">
        <v>123</v>
      </c>
      <c r="F6" s="22">
        <v>1</v>
      </c>
      <c r="G6" s="22">
        <v>0</v>
      </c>
      <c r="H6" s="67"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78">
        <v>8655000</v>
      </c>
      <c r="AC6" s="78">
        <v>8655000</v>
      </c>
      <c r="AD6" s="36" t="s">
        <v>202</v>
      </c>
      <c r="AE6" s="29" t="s">
        <v>205</v>
      </c>
      <c r="AF6" s="91">
        <v>1</v>
      </c>
      <c r="AG6" s="29">
        <v>0</v>
      </c>
      <c r="AH6" s="45">
        <f t="shared" si="0"/>
        <v>0</v>
      </c>
      <c r="AI6" s="31">
        <v>1800000</v>
      </c>
      <c r="AJ6" s="31">
        <v>800000</v>
      </c>
      <c r="AK6" s="37">
        <f>+AJ6/AI6</f>
        <v>0.44444444444444442</v>
      </c>
      <c r="AL6" s="99" t="s">
        <v>240</v>
      </c>
      <c r="AM6" s="37">
        <f t="shared" si="1"/>
        <v>0</v>
      </c>
      <c r="AN6" s="216"/>
    </row>
    <row r="7" spans="1:202" s="12" customFormat="1" ht="162" customHeight="1" x14ac:dyDescent="0.2">
      <c r="A7" s="195"/>
      <c r="B7" s="200"/>
      <c r="C7" s="200"/>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250</v>
      </c>
      <c r="AM7" s="37">
        <f t="shared" si="1"/>
        <v>0</v>
      </c>
      <c r="AN7" s="216"/>
    </row>
    <row r="8" spans="1:202" s="12" customFormat="1" ht="180" x14ac:dyDescent="0.2">
      <c r="A8" s="195"/>
      <c r="B8" s="200" t="s">
        <v>114</v>
      </c>
      <c r="C8" s="200"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78"/>
      <c r="AC8" s="78">
        <v>0</v>
      </c>
      <c r="AD8" s="36" t="s">
        <v>202</v>
      </c>
      <c r="AE8" s="29" t="s">
        <v>207</v>
      </c>
      <c r="AF8" s="91">
        <v>11</v>
      </c>
      <c r="AG8" s="29">
        <v>11</v>
      </c>
      <c r="AH8" s="44">
        <f>+AG8/AF8</f>
        <v>1</v>
      </c>
      <c r="AI8" s="88">
        <f>14049858249.51+(577000000)</f>
        <v>14626858249.51</v>
      </c>
      <c r="AJ8" s="88">
        <f>12902520459.5+(562000000)</f>
        <v>13464520459.5</v>
      </c>
      <c r="AK8" s="90">
        <f>+AJ8/AI8</f>
        <v>0.92053400872679281</v>
      </c>
      <c r="AL8" s="99" t="s">
        <v>247</v>
      </c>
      <c r="AM8" s="37">
        <f t="shared" si="1"/>
        <v>1</v>
      </c>
      <c r="AN8" s="216"/>
    </row>
    <row r="9" spans="1:202" s="12" customFormat="1" ht="186" customHeight="1" x14ac:dyDescent="0.2">
      <c r="A9" s="195"/>
      <c r="B9" s="200"/>
      <c r="C9" s="200"/>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9">
        <v>0</v>
      </c>
      <c r="AC9" s="17">
        <v>0</v>
      </c>
      <c r="AD9" s="42">
        <v>0</v>
      </c>
      <c r="AE9" s="29" t="s">
        <v>217</v>
      </c>
      <c r="AF9" s="91">
        <v>0</v>
      </c>
      <c r="AG9" s="29">
        <v>0</v>
      </c>
      <c r="AH9" s="30">
        <v>0</v>
      </c>
      <c r="AI9" s="30">
        <v>0</v>
      </c>
      <c r="AJ9" s="30">
        <v>0</v>
      </c>
      <c r="AK9" s="89">
        <v>0</v>
      </c>
      <c r="AL9" s="99" t="s">
        <v>248</v>
      </c>
      <c r="AM9" s="37">
        <f t="shared" si="1"/>
        <v>0</v>
      </c>
      <c r="AN9" s="216"/>
    </row>
    <row r="10" spans="1:202" s="12" customFormat="1" ht="172.5" customHeight="1" x14ac:dyDescent="0.2">
      <c r="A10" s="195"/>
      <c r="B10" s="200"/>
      <c r="C10" s="200"/>
      <c r="D10" s="23" t="s">
        <v>106</v>
      </c>
      <c r="E10" s="23" t="s">
        <v>236</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9">
        <v>0</v>
      </c>
      <c r="AC10" s="17">
        <v>0</v>
      </c>
      <c r="AD10" s="42">
        <v>0</v>
      </c>
      <c r="AE10" s="29" t="s">
        <v>217</v>
      </c>
      <c r="AF10" s="91">
        <v>54</v>
      </c>
      <c r="AG10" s="29">
        <v>0</v>
      </c>
      <c r="AH10" s="44">
        <f>+AG10/AF10</f>
        <v>0</v>
      </c>
      <c r="AI10" s="30">
        <v>0</v>
      </c>
      <c r="AJ10" s="30">
        <v>0</v>
      </c>
      <c r="AK10" s="89">
        <v>0</v>
      </c>
      <c r="AL10" s="99" t="s">
        <v>248</v>
      </c>
      <c r="AM10" s="37">
        <f t="shared" si="1"/>
        <v>0</v>
      </c>
      <c r="AN10" s="216"/>
    </row>
    <row r="11" spans="1:202" s="12" customFormat="1" ht="128.25" customHeight="1" x14ac:dyDescent="0.2">
      <c r="A11" s="195"/>
      <c r="B11" s="200"/>
      <c r="C11" s="23" t="s">
        <v>104</v>
      </c>
      <c r="D11" s="23" t="s">
        <v>103</v>
      </c>
      <c r="E11" s="23" t="s">
        <v>265</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9">
        <v>0</v>
      </c>
      <c r="AC11" s="17">
        <v>0</v>
      </c>
      <c r="AD11" s="36" t="s">
        <v>202</v>
      </c>
      <c r="AE11" s="29" t="s">
        <v>209</v>
      </c>
      <c r="AF11" s="91">
        <v>1</v>
      </c>
      <c r="AG11" s="29">
        <v>0</v>
      </c>
      <c r="AH11" s="30">
        <v>0</v>
      </c>
      <c r="AI11" s="30">
        <v>0</v>
      </c>
      <c r="AJ11" s="30">
        <v>0</v>
      </c>
      <c r="AK11" s="90">
        <v>0</v>
      </c>
      <c r="AL11" s="99" t="s">
        <v>248</v>
      </c>
      <c r="AM11" s="37">
        <f t="shared" si="1"/>
        <v>0</v>
      </c>
      <c r="AN11" s="216"/>
    </row>
    <row r="12" spans="1:202" s="15" customFormat="1" ht="216" customHeight="1" x14ac:dyDescent="0.2">
      <c r="A12" s="195"/>
      <c r="B12" s="200"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73">
        <v>11540000</v>
      </c>
      <c r="AJ12" s="74">
        <v>11540000</v>
      </c>
      <c r="AK12" s="37">
        <f>+AH12</f>
        <v>0.2</v>
      </c>
      <c r="AL12" s="55" t="s">
        <v>246</v>
      </c>
      <c r="AM12" s="37">
        <f t="shared" si="1"/>
        <v>0.2</v>
      </c>
      <c r="AN12" s="216"/>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195"/>
      <c r="B13" s="200"/>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80" t="s">
        <v>210</v>
      </c>
      <c r="AF13" s="92">
        <v>1</v>
      </c>
      <c r="AG13" s="80">
        <v>0.4</v>
      </c>
      <c r="AH13" s="69">
        <f>+AG13/AF13</f>
        <v>0.4</v>
      </c>
      <c r="AI13" s="73">
        <v>22840000</v>
      </c>
      <c r="AJ13" s="73">
        <v>22840000</v>
      </c>
      <c r="AK13" s="37">
        <f>+AH13</f>
        <v>0.4</v>
      </c>
      <c r="AL13" s="99" t="s">
        <v>266</v>
      </c>
      <c r="AM13" s="37">
        <f t="shared" si="1"/>
        <v>0.4</v>
      </c>
      <c r="AN13" s="216"/>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195"/>
      <c r="B14" s="205" t="s">
        <v>85</v>
      </c>
      <c r="C14" s="187"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81">
        <v>0</v>
      </c>
      <c r="AB14" s="34">
        <v>382688000</v>
      </c>
      <c r="AC14" s="25">
        <v>0</v>
      </c>
      <c r="AD14" s="36" t="s">
        <v>202</v>
      </c>
      <c r="AE14" s="29" t="s">
        <v>211</v>
      </c>
      <c r="AF14" s="93">
        <v>2</v>
      </c>
      <c r="AG14" s="29">
        <v>0</v>
      </c>
      <c r="AH14" s="45">
        <v>0</v>
      </c>
      <c r="AI14" s="30">
        <v>0</v>
      </c>
      <c r="AJ14" s="30">
        <v>0</v>
      </c>
      <c r="AK14" s="37">
        <v>0</v>
      </c>
      <c r="AL14" s="101" t="s">
        <v>252</v>
      </c>
      <c r="AM14" s="37">
        <f t="shared" si="1"/>
        <v>0</v>
      </c>
      <c r="AN14" s="216"/>
    </row>
    <row r="15" spans="1:202" s="12" customFormat="1" ht="146.25" customHeight="1" x14ac:dyDescent="0.2">
      <c r="A15" s="195"/>
      <c r="B15" s="206"/>
      <c r="C15" s="188"/>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252</v>
      </c>
      <c r="AM15" s="37">
        <f t="shared" si="1"/>
        <v>0</v>
      </c>
      <c r="AN15" s="216"/>
    </row>
    <row r="16" spans="1:202" s="12" customFormat="1" ht="173.25" customHeight="1" thickBot="1" x14ac:dyDescent="0.25">
      <c r="A16" s="196"/>
      <c r="B16" s="207"/>
      <c r="C16" s="189"/>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81">
        <v>0</v>
      </c>
      <c r="AB16" s="25">
        <v>0</v>
      </c>
      <c r="AC16" s="25">
        <v>0</v>
      </c>
      <c r="AD16" s="36" t="s">
        <v>202</v>
      </c>
      <c r="AE16" s="82" t="s">
        <v>164</v>
      </c>
      <c r="AF16" s="29">
        <v>0</v>
      </c>
      <c r="AG16" s="29">
        <v>0</v>
      </c>
      <c r="AH16" s="45">
        <v>0</v>
      </c>
      <c r="AI16" s="30">
        <v>0</v>
      </c>
      <c r="AJ16" s="30">
        <v>0</v>
      </c>
      <c r="AK16" s="37">
        <v>0</v>
      </c>
      <c r="AL16" s="55" t="s">
        <v>252</v>
      </c>
      <c r="AM16" s="37">
        <f t="shared" si="1"/>
        <v>0</v>
      </c>
      <c r="AN16" s="216"/>
    </row>
    <row r="17" spans="1:1653" s="10" customFormat="1" ht="193.5" customHeight="1" thickBot="1" x14ac:dyDescent="0.25">
      <c r="A17" s="210" t="s">
        <v>76</v>
      </c>
      <c r="B17" s="205"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252</v>
      </c>
      <c r="AM17" s="37">
        <f t="shared" si="1"/>
        <v>0</v>
      </c>
      <c r="AN17" s="213" t="s">
        <v>261</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10"/>
      <c r="B18" s="206"/>
      <c r="C18" s="205"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91">
        <v>2</v>
      </c>
      <c r="AG18" s="29">
        <v>2</v>
      </c>
      <c r="AH18" s="48">
        <v>1</v>
      </c>
      <c r="AI18" s="49">
        <v>13000000</v>
      </c>
      <c r="AJ18" s="49">
        <v>13000000</v>
      </c>
      <c r="AK18" s="41">
        <v>1</v>
      </c>
      <c r="AL18" s="102" t="s">
        <v>241</v>
      </c>
      <c r="AM18" s="37">
        <f t="shared" si="1"/>
        <v>1</v>
      </c>
      <c r="AN18" s="213"/>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10"/>
      <c r="B19" s="207"/>
      <c r="C19" s="207"/>
      <c r="D19" s="23" t="s">
        <v>68</v>
      </c>
      <c r="E19" s="23" t="s">
        <v>213</v>
      </c>
      <c r="F19" s="7">
        <v>3</v>
      </c>
      <c r="G19" s="7">
        <v>3</v>
      </c>
      <c r="H19" s="68"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70" t="s">
        <v>242</v>
      </c>
      <c r="AM19" s="37">
        <f t="shared" si="1"/>
        <v>0.66666666666666663</v>
      </c>
      <c r="AN19" s="213"/>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10"/>
      <c r="B20" s="200"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91">
        <v>2</v>
      </c>
      <c r="AG20" s="29">
        <v>2</v>
      </c>
      <c r="AH20" s="30">
        <v>0</v>
      </c>
      <c r="AI20" s="30">
        <v>0</v>
      </c>
      <c r="AJ20" s="30">
        <v>0</v>
      </c>
      <c r="AK20" s="37">
        <v>0</v>
      </c>
      <c r="AL20" s="99" t="s">
        <v>252</v>
      </c>
      <c r="AM20" s="37">
        <f t="shared" si="1"/>
        <v>0</v>
      </c>
      <c r="AN20" s="213"/>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10"/>
      <c r="B21" s="200"/>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252</v>
      </c>
      <c r="AM21" s="37">
        <f t="shared" si="1"/>
        <v>0</v>
      </c>
      <c r="AN21" s="213"/>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08" t="s">
        <v>235</v>
      </c>
      <c r="B22" s="200" t="s">
        <v>54</v>
      </c>
      <c r="C22" s="200"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83">
        <v>0</v>
      </c>
      <c r="AC22" s="84">
        <v>0</v>
      </c>
      <c r="AD22" s="36" t="s">
        <v>202</v>
      </c>
      <c r="AE22" s="29" t="s">
        <v>169</v>
      </c>
      <c r="AF22" s="91">
        <v>1</v>
      </c>
      <c r="AG22" s="29">
        <v>5.0000000000000001E-3</v>
      </c>
      <c r="AH22" s="103">
        <f>+AG22/AF22</f>
        <v>5.0000000000000001E-3</v>
      </c>
      <c r="AI22" s="71">
        <v>3445000</v>
      </c>
      <c r="AJ22" s="71">
        <v>3445000</v>
      </c>
      <c r="AK22" s="37">
        <f>+AJ22/AI22</f>
        <v>1</v>
      </c>
      <c r="AL22" s="99" t="s">
        <v>263</v>
      </c>
      <c r="AM22" s="104">
        <f t="shared" si="1"/>
        <v>5.0000000000000001E-3</v>
      </c>
      <c r="AN22" s="212" t="s">
        <v>232</v>
      </c>
    </row>
    <row r="23" spans="1:1653" ht="231.75" customHeight="1" x14ac:dyDescent="0.2">
      <c r="A23" s="185"/>
      <c r="B23" s="200"/>
      <c r="C23" s="200"/>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83">
        <v>0</v>
      </c>
      <c r="AC23" s="84">
        <v>0</v>
      </c>
      <c r="AD23" s="36" t="s">
        <v>202</v>
      </c>
      <c r="AE23" s="29" t="s">
        <v>170</v>
      </c>
      <c r="AF23" s="93">
        <v>1</v>
      </c>
      <c r="AG23" s="29">
        <v>0</v>
      </c>
      <c r="AH23" s="45">
        <v>0</v>
      </c>
      <c r="AI23" s="72">
        <v>0</v>
      </c>
      <c r="AJ23" s="72">
        <v>0</v>
      </c>
      <c r="AK23" s="37">
        <v>0</v>
      </c>
      <c r="AL23" s="55" t="s">
        <v>244</v>
      </c>
      <c r="AM23" s="37">
        <f t="shared" si="1"/>
        <v>0</v>
      </c>
      <c r="AN23" s="212"/>
    </row>
    <row r="24" spans="1:1653" ht="200.25" customHeight="1" x14ac:dyDescent="0.2">
      <c r="A24" s="185"/>
      <c r="B24" s="205"/>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83">
        <v>0</v>
      </c>
      <c r="AC24" s="84">
        <v>0</v>
      </c>
      <c r="AD24" s="36" t="s">
        <v>202</v>
      </c>
      <c r="AE24" s="29" t="s">
        <v>171</v>
      </c>
      <c r="AF24" s="91">
        <v>1</v>
      </c>
      <c r="AG24" s="29">
        <v>1</v>
      </c>
      <c r="AH24" s="45">
        <f>+AG24/AF24</f>
        <v>1</v>
      </c>
      <c r="AI24" s="72">
        <v>3445000</v>
      </c>
      <c r="AJ24" s="72">
        <v>3445000</v>
      </c>
      <c r="AK24" s="37">
        <f>+AJ24/AI24</f>
        <v>1</v>
      </c>
      <c r="AL24" s="99" t="s">
        <v>245</v>
      </c>
      <c r="AM24" s="37">
        <f t="shared" si="1"/>
        <v>1</v>
      </c>
      <c r="AN24" s="212"/>
    </row>
    <row r="25" spans="1:1653" ht="105" x14ac:dyDescent="0.2">
      <c r="A25" s="182"/>
      <c r="B25" s="200" t="s">
        <v>36</v>
      </c>
      <c r="C25" s="200"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70" t="s">
        <v>264</v>
      </c>
      <c r="AM25" s="37">
        <f t="shared" si="1"/>
        <v>0</v>
      </c>
      <c r="AN25" s="212"/>
    </row>
    <row r="26" spans="1:1653" ht="238.5" customHeight="1" x14ac:dyDescent="0.2">
      <c r="A26" s="185"/>
      <c r="B26" s="207"/>
      <c r="C26" s="207"/>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85" t="s">
        <v>172</v>
      </c>
      <c r="AF26" s="85">
        <v>12</v>
      </c>
      <c r="AG26" s="85">
        <v>0</v>
      </c>
      <c r="AH26" s="56">
        <f>+AG26/AF26</f>
        <v>0</v>
      </c>
      <c r="AI26" s="30">
        <v>11540000</v>
      </c>
      <c r="AJ26" s="30">
        <v>11540000</v>
      </c>
      <c r="AK26" s="37">
        <f>+AJ26/AI26</f>
        <v>1</v>
      </c>
      <c r="AL26" s="55" t="s">
        <v>238</v>
      </c>
      <c r="AM26" s="37">
        <f>+AH26</f>
        <v>0</v>
      </c>
      <c r="AN26" s="212"/>
    </row>
    <row r="27" spans="1:1653" ht="195.75" thickBot="1" x14ac:dyDescent="0.25">
      <c r="A27" s="209"/>
      <c r="B27" s="200"/>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85" t="s">
        <v>214</v>
      </c>
      <c r="AF27" s="85">
        <v>12</v>
      </c>
      <c r="AG27" s="85">
        <v>0</v>
      </c>
      <c r="AH27" s="56">
        <f>+AG27/AF27</f>
        <v>0</v>
      </c>
      <c r="AI27" s="30">
        <v>0</v>
      </c>
      <c r="AJ27" s="30">
        <v>0</v>
      </c>
      <c r="AK27" s="37">
        <v>0</v>
      </c>
      <c r="AL27" s="55" t="s">
        <v>237</v>
      </c>
      <c r="AM27" s="37">
        <f t="shared" si="1"/>
        <v>0</v>
      </c>
      <c r="AN27" s="212"/>
    </row>
    <row r="28" spans="1:1653" ht="135" customHeight="1" x14ac:dyDescent="0.2">
      <c r="A28" s="208" t="s">
        <v>25</v>
      </c>
      <c r="B28" s="200"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86">
        <v>5000000</v>
      </c>
      <c r="AC28" s="86">
        <v>5000000</v>
      </c>
      <c r="AD28" s="36" t="s">
        <v>202</v>
      </c>
      <c r="AE28" s="85" t="s">
        <v>214</v>
      </c>
      <c r="AF28" s="85">
        <v>1</v>
      </c>
      <c r="AG28" s="85">
        <v>0</v>
      </c>
      <c r="AH28" s="56">
        <f>+AG28/AF28</f>
        <v>0</v>
      </c>
      <c r="AI28" s="30">
        <v>0</v>
      </c>
      <c r="AJ28" s="30">
        <v>0</v>
      </c>
      <c r="AK28" s="37">
        <v>0</v>
      </c>
      <c r="AL28" s="55" t="s">
        <v>239</v>
      </c>
      <c r="AM28" s="37">
        <f t="shared" si="1"/>
        <v>0</v>
      </c>
      <c r="AN28" s="211" t="s">
        <v>262</v>
      </c>
    </row>
    <row r="29" spans="1:1653" ht="105" x14ac:dyDescent="0.2">
      <c r="A29" s="185"/>
      <c r="B29" s="200"/>
      <c r="C29" s="200"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85" t="s">
        <v>214</v>
      </c>
      <c r="AF29" s="85">
        <v>0</v>
      </c>
      <c r="AG29" s="85">
        <v>0</v>
      </c>
      <c r="AH29" s="56">
        <v>0</v>
      </c>
      <c r="AI29" s="30">
        <v>0</v>
      </c>
      <c r="AJ29" s="30">
        <v>0</v>
      </c>
      <c r="AK29" s="37">
        <v>0</v>
      </c>
      <c r="AL29" s="55" t="s">
        <v>239</v>
      </c>
      <c r="AM29" s="37">
        <f t="shared" si="1"/>
        <v>0</v>
      </c>
      <c r="AN29" s="211"/>
    </row>
    <row r="30" spans="1:1653" ht="105" x14ac:dyDescent="0.2">
      <c r="A30" s="185"/>
      <c r="B30" s="200"/>
      <c r="C30" s="200"/>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85" t="s">
        <v>214</v>
      </c>
      <c r="AF30" s="85">
        <v>0</v>
      </c>
      <c r="AG30" s="85">
        <v>0</v>
      </c>
      <c r="AH30" s="56">
        <v>0</v>
      </c>
      <c r="AI30" s="30">
        <v>0</v>
      </c>
      <c r="AJ30" s="30">
        <v>0</v>
      </c>
      <c r="AK30" s="37">
        <v>0</v>
      </c>
      <c r="AL30" s="55" t="s">
        <v>239</v>
      </c>
      <c r="AM30" s="37">
        <f t="shared" si="1"/>
        <v>0</v>
      </c>
      <c r="AN30" s="211"/>
    </row>
    <row r="31" spans="1:1653" ht="105" x14ac:dyDescent="0.2">
      <c r="A31" s="185"/>
      <c r="B31" s="200"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85" t="s">
        <v>212</v>
      </c>
      <c r="AF31" s="85">
        <v>0</v>
      </c>
      <c r="AG31" s="85">
        <v>0</v>
      </c>
      <c r="AH31" s="56">
        <v>0</v>
      </c>
      <c r="AI31" s="30">
        <v>0</v>
      </c>
      <c r="AJ31" s="30">
        <v>0</v>
      </c>
      <c r="AK31" s="37">
        <v>0</v>
      </c>
      <c r="AL31" s="55" t="s">
        <v>239</v>
      </c>
      <c r="AM31" s="37">
        <f t="shared" si="1"/>
        <v>0</v>
      </c>
      <c r="AN31" s="211"/>
    </row>
    <row r="32" spans="1:1653" ht="105" x14ac:dyDescent="0.2">
      <c r="A32" s="185"/>
      <c r="B32" s="200"/>
      <c r="C32" s="200"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87">
        <v>6000000</v>
      </c>
      <c r="AC32" s="87">
        <v>6000000</v>
      </c>
      <c r="AD32" s="36" t="s">
        <v>202</v>
      </c>
      <c r="AE32" s="85" t="s">
        <v>214</v>
      </c>
      <c r="AF32" s="94">
        <v>2</v>
      </c>
      <c r="AG32" s="85">
        <v>2</v>
      </c>
      <c r="AH32" s="56">
        <v>0</v>
      </c>
      <c r="AI32" s="30">
        <v>0</v>
      </c>
      <c r="AJ32" s="30">
        <v>0</v>
      </c>
      <c r="AK32" s="37">
        <v>0</v>
      </c>
      <c r="AL32" s="99" t="s">
        <v>239</v>
      </c>
      <c r="AM32" s="37">
        <f t="shared" si="1"/>
        <v>0</v>
      </c>
      <c r="AN32" s="211"/>
    </row>
    <row r="33" spans="1:40" ht="145.5" customHeight="1" x14ac:dyDescent="0.2">
      <c r="A33" s="185"/>
      <c r="B33" s="200"/>
      <c r="C33" s="200"/>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85">
        <v>1</v>
      </c>
      <c r="AG33" s="85">
        <v>0.5</v>
      </c>
      <c r="AH33" s="56">
        <f>+AG33/AF33</f>
        <v>0.5</v>
      </c>
      <c r="AI33" s="73">
        <v>2885000</v>
      </c>
      <c r="AJ33" s="73">
        <v>2885000</v>
      </c>
      <c r="AK33" s="37">
        <f>+AJ33/AI33</f>
        <v>1</v>
      </c>
      <c r="AL33" s="55" t="s">
        <v>243</v>
      </c>
      <c r="AM33" s="37">
        <f t="shared" si="1"/>
        <v>0.5</v>
      </c>
      <c r="AN33" s="211"/>
    </row>
    <row r="34" spans="1:40" ht="63.75" customHeight="1" thickBot="1" x14ac:dyDescent="0.25">
      <c r="A34" s="209"/>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91">
        <v>1</v>
      </c>
      <c r="AG34" s="29">
        <v>1</v>
      </c>
      <c r="AH34" s="48">
        <v>1</v>
      </c>
      <c r="AI34" s="43">
        <v>17310000</v>
      </c>
      <c r="AJ34" s="43">
        <v>17310000</v>
      </c>
      <c r="AK34" s="33">
        <v>1</v>
      </c>
      <c r="AL34" s="99" t="s">
        <v>175</v>
      </c>
      <c r="AM34" s="37">
        <f t="shared" si="1"/>
        <v>1</v>
      </c>
      <c r="AN34" s="211"/>
    </row>
    <row r="35" spans="1:40" x14ac:dyDescent="0.2">
      <c r="AD35" s="12"/>
      <c r="AM35" s="37">
        <f t="shared" si="1"/>
        <v>0</v>
      </c>
    </row>
  </sheetData>
  <autoFilter ref="A3:BKO35" xr:uid="{00000000-0009-0000-0000-000001000000}"/>
  <mergeCells count="34">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 ref="C14:C16"/>
    <mergeCell ref="A17:A21"/>
    <mergeCell ref="B17:B19"/>
    <mergeCell ref="AN17:AN21"/>
    <mergeCell ref="C18:C19"/>
    <mergeCell ref="B20:B21"/>
    <mergeCell ref="A22:A27"/>
    <mergeCell ref="B22:B24"/>
    <mergeCell ref="C22:C23"/>
    <mergeCell ref="AN22:AN27"/>
    <mergeCell ref="B25:B27"/>
    <mergeCell ref="C25:C26"/>
    <mergeCell ref="A28:A34"/>
    <mergeCell ref="B28:B30"/>
    <mergeCell ref="AN28:AN34"/>
    <mergeCell ref="C29:C30"/>
    <mergeCell ref="B31:B33"/>
    <mergeCell ref="C32:C33"/>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7"/>
  <sheetViews>
    <sheetView showGridLines="0" zoomScale="80" zoomScaleNormal="80" workbookViewId="0">
      <selection activeCell="W24" sqref="W24"/>
    </sheetView>
  </sheetViews>
  <sheetFormatPr baseColWidth="10" defaultRowHeight="15" x14ac:dyDescent="0.25"/>
  <cols>
    <col min="2" max="2" width="8.5703125" customWidth="1"/>
    <col min="3" max="3" width="15.42578125" customWidth="1"/>
    <col min="4" max="4" width="10.85546875" customWidth="1"/>
    <col min="5" max="5" width="12.5703125" customWidth="1"/>
    <col min="6" max="6" width="9.28515625" customWidth="1"/>
    <col min="7" max="7" width="9.140625" customWidth="1"/>
    <col min="8" max="8" width="8.140625" customWidth="1"/>
    <col min="9" max="9" width="10.5703125" customWidth="1"/>
    <col min="10" max="10" width="12" customWidth="1"/>
    <col min="11" max="11" width="7.42578125" customWidth="1"/>
    <col min="12" max="12" width="5.140625" customWidth="1"/>
    <col min="14" max="14" width="9.7109375" customWidth="1"/>
    <col min="15" max="15" width="17.85546875" customWidth="1"/>
    <col min="16" max="16" width="12" customWidth="1"/>
    <col min="17" max="17" width="14.42578125" customWidth="1"/>
    <col min="21" max="21" width="17" customWidth="1"/>
    <col min="22" max="22" width="16.5703125" customWidth="1"/>
    <col min="24" max="24" width="3.42578125" customWidth="1"/>
  </cols>
  <sheetData>
    <row r="1" spans="2:24" ht="15.75" thickBot="1" x14ac:dyDescent="0.3"/>
    <row r="2" spans="2:24" ht="16.5" customHeight="1" thickBot="1" x14ac:dyDescent="0.3">
      <c r="B2" s="232" t="s">
        <v>221</v>
      </c>
      <c r="C2" s="233" t="s">
        <v>222</v>
      </c>
      <c r="D2" s="233" t="s">
        <v>223</v>
      </c>
      <c r="E2" s="234" t="s">
        <v>254</v>
      </c>
      <c r="F2" s="234"/>
      <c r="G2" s="234"/>
      <c r="H2" s="234"/>
      <c r="I2" s="234"/>
      <c r="J2" s="234"/>
      <c r="K2" s="234"/>
      <c r="L2" s="234"/>
    </row>
    <row r="3" spans="2:24" ht="23.25" thickBot="1" x14ac:dyDescent="0.3">
      <c r="B3" s="232"/>
      <c r="C3" s="233"/>
      <c r="D3" s="233"/>
      <c r="E3" s="57" t="s">
        <v>276</v>
      </c>
      <c r="F3" s="57" t="s">
        <v>224</v>
      </c>
      <c r="G3" s="109" t="s">
        <v>225</v>
      </c>
      <c r="H3" s="57" t="s">
        <v>226</v>
      </c>
      <c r="I3" s="57" t="s">
        <v>227</v>
      </c>
      <c r="J3" s="57" t="s">
        <v>228</v>
      </c>
      <c r="K3" s="233" t="s">
        <v>229</v>
      </c>
      <c r="L3" s="233"/>
    </row>
    <row r="4" spans="2:24" ht="15.75" thickBot="1" x14ac:dyDescent="0.3">
      <c r="B4" s="235">
        <v>1</v>
      </c>
      <c r="C4" s="236" t="s">
        <v>230</v>
      </c>
      <c r="D4" s="237">
        <v>13</v>
      </c>
      <c r="E4" s="241"/>
      <c r="F4" s="225">
        <v>11</v>
      </c>
      <c r="G4" s="226">
        <v>0</v>
      </c>
      <c r="H4" s="228">
        <v>0</v>
      </c>
      <c r="I4" s="238">
        <v>0</v>
      </c>
      <c r="J4" s="239">
        <v>2</v>
      </c>
      <c r="K4" s="240">
        <f>SUM(E4:J5)</f>
        <v>13</v>
      </c>
      <c r="L4" s="240"/>
    </row>
    <row r="5" spans="2:24" ht="15.75" thickBot="1" x14ac:dyDescent="0.3">
      <c r="B5" s="235"/>
      <c r="C5" s="236"/>
      <c r="D5" s="237"/>
      <c r="E5" s="242"/>
      <c r="F5" s="225"/>
      <c r="G5" s="227"/>
      <c r="H5" s="228"/>
      <c r="I5" s="238"/>
      <c r="J5" s="239"/>
      <c r="K5" s="240"/>
      <c r="L5" s="240"/>
    </row>
    <row r="6" spans="2:24" ht="26.25" customHeight="1" thickBot="1" x14ac:dyDescent="0.3">
      <c r="B6" s="59">
        <v>2</v>
      </c>
      <c r="C6" s="60" t="s">
        <v>231</v>
      </c>
      <c r="D6" s="61">
        <v>5</v>
      </c>
      <c r="E6" s="58"/>
      <c r="F6" s="106">
        <v>3</v>
      </c>
      <c r="G6" s="111">
        <v>1</v>
      </c>
      <c r="H6" s="107">
        <v>0</v>
      </c>
      <c r="I6" s="62">
        <v>0</v>
      </c>
      <c r="J6" s="63">
        <v>1</v>
      </c>
      <c r="K6" s="223">
        <f>SUM(E6:J6)</f>
        <v>5</v>
      </c>
      <c r="L6" s="224"/>
    </row>
    <row r="7" spans="2:24" ht="26.25" customHeight="1" thickBot="1" x14ac:dyDescent="0.3">
      <c r="B7" s="59">
        <v>3</v>
      </c>
      <c r="C7" s="60" t="s">
        <v>232</v>
      </c>
      <c r="D7" s="61">
        <v>6</v>
      </c>
      <c r="E7" s="58"/>
      <c r="F7" s="106">
        <v>5</v>
      </c>
      <c r="G7" s="111">
        <v>0</v>
      </c>
      <c r="H7" s="108">
        <v>0</v>
      </c>
      <c r="I7" s="64">
        <v>0</v>
      </c>
      <c r="J7" s="63">
        <v>1</v>
      </c>
      <c r="K7" s="223">
        <f>SUM(E7:J7)</f>
        <v>6</v>
      </c>
      <c r="L7" s="224"/>
    </row>
    <row r="8" spans="2:24" ht="15.75" thickBot="1" x14ac:dyDescent="0.3">
      <c r="B8" s="59">
        <v>4</v>
      </c>
      <c r="C8" s="60" t="s">
        <v>233</v>
      </c>
      <c r="D8" s="61">
        <v>7</v>
      </c>
      <c r="E8" s="58">
        <v>1</v>
      </c>
      <c r="F8" s="106">
        <v>4</v>
      </c>
      <c r="G8" s="111">
        <v>1</v>
      </c>
      <c r="H8" s="108">
        <v>0</v>
      </c>
      <c r="I8" s="64">
        <v>0</v>
      </c>
      <c r="J8" s="63">
        <v>1</v>
      </c>
      <c r="K8" s="231">
        <f>SUM(E8:J8)</f>
        <v>7</v>
      </c>
      <c r="L8" s="231"/>
    </row>
    <row r="9" spans="2:24" ht="16.5" thickBot="1" x14ac:dyDescent="0.3">
      <c r="B9" s="229" t="s">
        <v>234</v>
      </c>
      <c r="C9" s="229"/>
      <c r="D9" s="229"/>
      <c r="E9" s="65">
        <f>SUM(E4:E8)</f>
        <v>1</v>
      </c>
      <c r="F9" s="65">
        <f>SUM(F4:F8)</f>
        <v>23</v>
      </c>
      <c r="G9" s="110">
        <f>SUM(G4:G8)</f>
        <v>2</v>
      </c>
      <c r="H9" s="65">
        <f t="shared" ref="H9:J9" si="0">SUM(H4:H8)</f>
        <v>0</v>
      </c>
      <c r="I9" s="65">
        <f t="shared" si="0"/>
        <v>0</v>
      </c>
      <c r="J9" s="65">
        <f t="shared" si="0"/>
        <v>5</v>
      </c>
      <c r="K9" s="230">
        <f>SUM(K4:L8)</f>
        <v>31</v>
      </c>
      <c r="L9" s="230"/>
    </row>
    <row r="11" spans="2:24" x14ac:dyDescent="0.25">
      <c r="F11">
        <f>+F9/K9</f>
        <v>0.74193548387096775</v>
      </c>
      <c r="J11" s="112">
        <f>+J9/K9</f>
        <v>0.16129032258064516</v>
      </c>
    </row>
    <row r="12" spans="2:24" ht="15.75" thickBot="1" x14ac:dyDescent="0.3"/>
    <row r="13" spans="2:24" ht="16.5" thickBot="1" x14ac:dyDescent="0.3">
      <c r="N13" s="232" t="s">
        <v>221</v>
      </c>
      <c r="O13" s="233" t="s">
        <v>222</v>
      </c>
      <c r="P13" s="233" t="s">
        <v>223</v>
      </c>
      <c r="Q13" s="234" t="s">
        <v>368</v>
      </c>
      <c r="R13" s="234"/>
      <c r="S13" s="234"/>
      <c r="T13" s="234"/>
      <c r="U13" s="234"/>
      <c r="V13" s="234"/>
      <c r="W13" s="234"/>
      <c r="X13" s="234"/>
    </row>
    <row r="14" spans="2:24" ht="33" customHeight="1" thickBot="1" x14ac:dyDescent="0.3">
      <c r="N14" s="232"/>
      <c r="O14" s="233"/>
      <c r="P14" s="233"/>
      <c r="Q14" s="57" t="s">
        <v>276</v>
      </c>
      <c r="R14" s="57" t="s">
        <v>224</v>
      </c>
      <c r="S14" s="109" t="s">
        <v>225</v>
      </c>
      <c r="T14" s="57" t="s">
        <v>226</v>
      </c>
      <c r="U14" s="57" t="s">
        <v>227</v>
      </c>
      <c r="V14" s="57" t="s">
        <v>228</v>
      </c>
      <c r="W14" s="233" t="s">
        <v>229</v>
      </c>
      <c r="X14" s="233"/>
    </row>
    <row r="15" spans="2:24" ht="15.75" thickBot="1" x14ac:dyDescent="0.3">
      <c r="D15" t="s">
        <v>256</v>
      </c>
      <c r="F15" s="95"/>
      <c r="G15" t="s">
        <v>355</v>
      </c>
      <c r="N15" s="235">
        <v>1</v>
      </c>
      <c r="O15" s="236" t="s">
        <v>230</v>
      </c>
      <c r="P15" s="237">
        <v>13</v>
      </c>
      <c r="Q15" s="241">
        <v>0</v>
      </c>
      <c r="R15" s="225">
        <v>11</v>
      </c>
      <c r="S15" s="226">
        <v>0</v>
      </c>
      <c r="T15" s="228">
        <v>0</v>
      </c>
      <c r="U15" s="238">
        <v>0</v>
      </c>
      <c r="V15" s="239">
        <v>2</v>
      </c>
      <c r="W15" s="240">
        <f>SUM(Q15:V16)</f>
        <v>13</v>
      </c>
      <c r="X15" s="240"/>
    </row>
    <row r="16" spans="2:24" ht="15.75" thickBot="1" x14ac:dyDescent="0.3">
      <c r="D16" t="s">
        <v>257</v>
      </c>
      <c r="F16" s="98"/>
      <c r="G16" t="s">
        <v>356</v>
      </c>
      <c r="N16" s="235"/>
      <c r="O16" s="236"/>
      <c r="P16" s="237"/>
      <c r="Q16" s="242"/>
      <c r="R16" s="225"/>
      <c r="S16" s="227"/>
      <c r="T16" s="228"/>
      <c r="U16" s="238"/>
      <c r="V16" s="239"/>
      <c r="W16" s="240"/>
      <c r="X16" s="240"/>
    </row>
    <row r="17" spans="4:24" ht="15.75" thickBot="1" x14ac:dyDescent="0.3">
      <c r="D17" t="s">
        <v>258</v>
      </c>
      <c r="F17" s="97"/>
      <c r="G17" t="s">
        <v>357</v>
      </c>
      <c r="N17" s="59">
        <v>2</v>
      </c>
      <c r="O17" s="60" t="s">
        <v>231</v>
      </c>
      <c r="P17" s="61">
        <v>5</v>
      </c>
      <c r="Q17" s="58">
        <v>0</v>
      </c>
      <c r="R17" s="106">
        <v>5</v>
      </c>
      <c r="S17" s="111">
        <v>1</v>
      </c>
      <c r="T17" s="107">
        <v>0</v>
      </c>
      <c r="U17" s="62">
        <v>0</v>
      </c>
      <c r="V17" s="63">
        <v>0</v>
      </c>
      <c r="W17" s="223">
        <f>SUM(Q17:V17)</f>
        <v>6</v>
      </c>
      <c r="X17" s="224"/>
    </row>
    <row r="18" spans="4:24" ht="15.75" thickBot="1" x14ac:dyDescent="0.3">
      <c r="D18" t="s">
        <v>259</v>
      </c>
      <c r="F18" s="100"/>
      <c r="G18" t="s">
        <v>358</v>
      </c>
      <c r="N18" s="59">
        <v>3</v>
      </c>
      <c r="O18" s="60" t="s">
        <v>232</v>
      </c>
      <c r="P18" s="61">
        <v>6</v>
      </c>
      <c r="Q18" s="58">
        <v>0</v>
      </c>
      <c r="R18" s="106">
        <v>5</v>
      </c>
      <c r="S18" s="111">
        <v>0</v>
      </c>
      <c r="T18" s="108">
        <v>0</v>
      </c>
      <c r="U18" s="64">
        <v>0</v>
      </c>
      <c r="V18" s="63">
        <v>1</v>
      </c>
      <c r="W18" s="223">
        <f>SUM(Q18:V18)</f>
        <v>6</v>
      </c>
      <c r="X18" s="224"/>
    </row>
    <row r="19" spans="4:24" ht="15.75" thickBot="1" x14ac:dyDescent="0.3">
      <c r="D19" t="s">
        <v>260</v>
      </c>
      <c r="F19" s="96"/>
      <c r="G19" t="s">
        <v>359</v>
      </c>
      <c r="N19" s="59">
        <v>4</v>
      </c>
      <c r="O19" s="60" t="s">
        <v>233</v>
      </c>
      <c r="P19" s="61">
        <v>7</v>
      </c>
      <c r="Q19" s="58">
        <v>1</v>
      </c>
      <c r="R19" s="106">
        <v>4</v>
      </c>
      <c r="S19" s="111">
        <v>1</v>
      </c>
      <c r="T19" s="108">
        <v>0</v>
      </c>
      <c r="U19" s="64">
        <v>0</v>
      </c>
      <c r="V19" s="63">
        <v>1</v>
      </c>
      <c r="W19" s="231">
        <f>SUM(R19:V19)</f>
        <v>6</v>
      </c>
      <c r="X19" s="231"/>
    </row>
    <row r="20" spans="4:24" ht="16.5" thickBot="1" x14ac:dyDescent="0.3">
      <c r="N20" s="229" t="s">
        <v>234</v>
      </c>
      <c r="O20" s="229"/>
      <c r="P20" s="229"/>
      <c r="Q20" s="65">
        <f>SUM(Q15:Q19)</f>
        <v>1</v>
      </c>
      <c r="R20" s="65">
        <f>SUM(R15:R19)</f>
        <v>25</v>
      </c>
      <c r="S20" s="110">
        <f>SUM(S15:S19)</f>
        <v>2</v>
      </c>
      <c r="T20" s="65">
        <f t="shared" ref="T20:V20" si="1">SUM(T15:T19)</f>
        <v>0</v>
      </c>
      <c r="U20" s="65">
        <f t="shared" si="1"/>
        <v>0</v>
      </c>
      <c r="V20" s="65">
        <f t="shared" si="1"/>
        <v>4</v>
      </c>
      <c r="W20" s="230">
        <f>SUM(W15:X19)</f>
        <v>31</v>
      </c>
      <c r="X20" s="230"/>
    </row>
    <row r="24" spans="4:24" x14ac:dyDescent="0.25">
      <c r="I24" t="s">
        <v>369</v>
      </c>
      <c r="O24" t="s">
        <v>370</v>
      </c>
      <c r="P24">
        <v>5</v>
      </c>
    </row>
    <row r="25" spans="4:24" x14ac:dyDescent="0.25">
      <c r="O25" t="s">
        <v>371</v>
      </c>
      <c r="P25">
        <v>1</v>
      </c>
    </row>
    <row r="26" spans="4:24" x14ac:dyDescent="0.25">
      <c r="O26" t="s">
        <v>372</v>
      </c>
      <c r="P26">
        <v>23</v>
      </c>
    </row>
    <row r="27" spans="4:24" x14ac:dyDescent="0.25">
      <c r="O27" t="s">
        <v>373</v>
      </c>
      <c r="P27">
        <v>2</v>
      </c>
    </row>
  </sheetData>
  <mergeCells count="40">
    <mergeCell ref="W17:X17"/>
    <mergeCell ref="W18:X18"/>
    <mergeCell ref="W19:X19"/>
    <mergeCell ref="N20:P20"/>
    <mergeCell ref="W20:X20"/>
    <mergeCell ref="S15:S16"/>
    <mergeCell ref="T15:T16"/>
    <mergeCell ref="U15:U16"/>
    <mergeCell ref="V15:V16"/>
    <mergeCell ref="W15:X16"/>
    <mergeCell ref="N15:N16"/>
    <mergeCell ref="O15:O16"/>
    <mergeCell ref="P15:P16"/>
    <mergeCell ref="Q15:Q16"/>
    <mergeCell ref="R15:R16"/>
    <mergeCell ref="N13:N14"/>
    <mergeCell ref="O13:O14"/>
    <mergeCell ref="P13:P14"/>
    <mergeCell ref="Q13:X13"/>
    <mergeCell ref="W14:X14"/>
    <mergeCell ref="B2:B3"/>
    <mergeCell ref="C2:C3"/>
    <mergeCell ref="D2:D3"/>
    <mergeCell ref="E2:L2"/>
    <mergeCell ref="B4:B5"/>
    <mergeCell ref="C4:C5"/>
    <mergeCell ref="D4:D5"/>
    <mergeCell ref="K3:L3"/>
    <mergeCell ref="I4:I5"/>
    <mergeCell ref="J4:J5"/>
    <mergeCell ref="K4:L5"/>
    <mergeCell ref="E4:E5"/>
    <mergeCell ref="K6:L6"/>
    <mergeCell ref="F4:F5"/>
    <mergeCell ref="G4:G5"/>
    <mergeCell ref="H4:H5"/>
    <mergeCell ref="B9:D9"/>
    <mergeCell ref="K9:L9"/>
    <mergeCell ref="K7:L7"/>
    <mergeCell ref="K8:L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SEGUIMIENTO (2)</vt:lpstr>
      <vt:lpstr>TABLAS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cp:lastPrinted>2023-02-01T13:24:33Z</cp:lastPrinted>
  <dcterms:created xsi:type="dcterms:W3CDTF">2022-03-03T14:50:50Z</dcterms:created>
  <dcterms:modified xsi:type="dcterms:W3CDTF">2023-11-29T19:58:24Z</dcterms:modified>
</cp:coreProperties>
</file>