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drawings/drawing2.xml" ContentType="application/vnd.openxmlformats-officedocument.drawing+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drawings/drawing3.xml" ContentType="application/vnd.openxmlformats-officedocument.drawing+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drawings/drawing4.xml" ContentType="application/vnd.openxmlformats-officedocument.drawing+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drawings/drawing5.xml" ContentType="application/vnd.openxmlformats-officedocument.drawing+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drawings/drawing6.xml" ContentType="application/vnd.openxmlformats-officedocument.drawing+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LAURA CAMILA\Desktop\GOBER- CAMILA\"/>
    </mc:Choice>
  </mc:AlternateContent>
  <bookViews>
    <workbookView xWindow="0" yWindow="0" windowWidth="20490" windowHeight="7305"/>
  </bookViews>
  <sheets>
    <sheet name="Matriz Seguimiento" sheetId="2" r:id="rId1"/>
    <sheet name="GRAFICOS" sheetId="4" r:id="rId2"/>
    <sheet name="Hoja1" sheetId="10" r:id="rId3"/>
    <sheet name="Eje Estrategico 1" sheetId="5" r:id="rId4"/>
    <sheet name="Eje Estrategico 2 " sheetId="6" r:id="rId5"/>
    <sheet name="Eje Estrategico 3" sheetId="7" r:id="rId6"/>
    <sheet name="Eje Estrategico 4 " sheetId="8" r:id="rId7"/>
    <sheet name="Eje Estrategico 5" sheetId="9" r:id="rId8"/>
  </sheets>
  <externalReferences>
    <externalReference r:id="rId9"/>
  </externalReferences>
  <definedNames>
    <definedName name="_xlnm._FilterDatabase" localSheetId="3" hidden="1">'Eje Estrategico 1'!$A$4:$Z$7</definedName>
    <definedName name="_xlnm._FilterDatabase" localSheetId="4" hidden="1">'Eje Estrategico 2 '!$A$4:$Z$15</definedName>
    <definedName name="_xlnm._FilterDatabase" localSheetId="5" hidden="1">'Eje Estrategico 3'!$A$4:$Z$11</definedName>
    <definedName name="_xlnm._FilterDatabase" localSheetId="6" hidden="1">'Eje Estrategico 4 '!$A$4:$Z$18</definedName>
    <definedName name="_xlnm._FilterDatabase" localSheetId="7" hidden="1">'Eje Estrategico 5'!$A$4:$Z$9</definedName>
    <definedName name="_xlnm._FilterDatabase" localSheetId="0" hidden="1">'Matriz Seguimiento'!$A$3:$AH$43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8" i="8" l="1"/>
  <c r="N17" i="8"/>
  <c r="N16" i="8"/>
  <c r="N15" i="8"/>
  <c r="N14" i="8"/>
  <c r="N13" i="8"/>
  <c r="N12" i="8"/>
  <c r="N11" i="8"/>
  <c r="N10" i="8"/>
  <c r="N9" i="8"/>
  <c r="N8" i="8"/>
  <c r="N7" i="8"/>
  <c r="N6" i="8"/>
  <c r="N5" i="8"/>
  <c r="N11" i="7"/>
  <c r="N10" i="7"/>
  <c r="N9" i="7"/>
  <c r="N8" i="7"/>
  <c r="N7" i="7"/>
  <c r="N5" i="7"/>
  <c r="N15" i="6"/>
  <c r="N14" i="6"/>
  <c r="N13" i="6"/>
  <c r="N12" i="6"/>
  <c r="N11" i="6"/>
  <c r="N10" i="6"/>
  <c r="N9" i="6"/>
  <c r="N8" i="6"/>
  <c r="N7" i="6"/>
  <c r="N5" i="6"/>
  <c r="R12" i="8"/>
  <c r="R11" i="8"/>
  <c r="R9" i="8"/>
  <c r="R6" i="8"/>
  <c r="R7" i="7"/>
  <c r="R15" i="6"/>
  <c r="R14" i="6"/>
  <c r="R9" i="6"/>
  <c r="R8" i="6"/>
  <c r="R7" i="6"/>
  <c r="R5" i="6"/>
  <c r="Y11" i="2"/>
  <c r="U17" i="2" l="1"/>
  <c r="Y20" i="2"/>
  <c r="Y32" i="2"/>
  <c r="Y31" i="2"/>
  <c r="Y29" i="2"/>
  <c r="Y26" i="2"/>
  <c r="Y17" i="2"/>
  <c r="Y16" i="2"/>
  <c r="Y10" i="2"/>
  <c r="Y9" i="2"/>
  <c r="Y7" i="2"/>
  <c r="AL7" i="7" l="1"/>
  <c r="AL6" i="7"/>
  <c r="AG7" i="9"/>
  <c r="AG6" i="9"/>
  <c r="AH7" i="8"/>
  <c r="AH6" i="8"/>
  <c r="AI8" i="7"/>
  <c r="AI7" i="7"/>
  <c r="AE9" i="5"/>
  <c r="AE8" i="5"/>
  <c r="AE7" i="5"/>
  <c r="N5" i="5"/>
  <c r="L14" i="2" l="1"/>
  <c r="L13" i="2"/>
  <c r="L12" i="2"/>
  <c r="L11" i="2"/>
  <c r="L10" i="2"/>
  <c r="L9" i="2"/>
  <c r="L8" i="2"/>
  <c r="L7" i="2"/>
  <c r="G9" i="10" l="1"/>
  <c r="F9" i="10"/>
  <c r="E9" i="10"/>
  <c r="D9" i="10"/>
  <c r="C9" i="10"/>
  <c r="H8" i="10"/>
  <c r="H7" i="10"/>
  <c r="H6" i="10"/>
  <c r="H5" i="10"/>
  <c r="H4" i="10"/>
  <c r="H9" i="10" s="1"/>
  <c r="N8" i="4"/>
  <c r="H8" i="4"/>
  <c r="G8" i="4"/>
  <c r="F8" i="4"/>
  <c r="E8" i="4"/>
  <c r="D8" i="4"/>
  <c r="I7" i="4"/>
  <c r="I6" i="4"/>
  <c r="I5" i="4"/>
  <c r="I4" i="4"/>
  <c r="I3" i="4"/>
  <c r="N7" i="9"/>
  <c r="N6" i="9"/>
  <c r="N5" i="9"/>
  <c r="I8" i="4" l="1"/>
  <c r="U34" i="2"/>
  <c r="U35" i="2"/>
  <c r="U36" i="2"/>
  <c r="U37" i="2"/>
  <c r="U38" i="2"/>
  <c r="U39" i="2"/>
  <c r="U40" i="2"/>
  <c r="U41" i="2"/>
  <c r="U29" i="2"/>
  <c r="U32" i="2" l="1"/>
  <c r="U25" i="2"/>
  <c r="AD7" i="9" l="1"/>
  <c r="AD6" i="9"/>
  <c r="AD7" i="8"/>
  <c r="AD6" i="8"/>
  <c r="AD9" i="6"/>
  <c r="AD8" i="6"/>
  <c r="AD7" i="6"/>
  <c r="AD6" i="6"/>
  <c r="AE4" i="6"/>
  <c r="K12" i="5"/>
  <c r="U7" i="2" l="1"/>
  <c r="U9" i="2"/>
  <c r="U10" i="2"/>
  <c r="U11" i="2"/>
  <c r="U12" i="2"/>
  <c r="U13" i="2"/>
  <c r="U14" i="2"/>
  <c r="U15" i="2"/>
  <c r="U16" i="2"/>
  <c r="U18" i="2"/>
  <c r="U20" i="2"/>
  <c r="U21" i="2"/>
  <c r="U22" i="2"/>
  <c r="U23" i="2"/>
  <c r="U24" i="2"/>
  <c r="U26" i="2"/>
  <c r="U27" i="2"/>
  <c r="U28" i="2"/>
  <c r="U30" i="2"/>
  <c r="U31" i="2"/>
  <c r="U33" i="2"/>
  <c r="U5" i="2"/>
</calcChain>
</file>

<file path=xl/sharedStrings.xml><?xml version="1.0" encoding="utf-8"?>
<sst xmlns="http://schemas.openxmlformats.org/spreadsheetml/2006/main" count="951" uniqueCount="319">
  <si>
    <t>PROGRAMA</t>
  </si>
  <si>
    <t>LÍNEAS DE PROYECTO</t>
  </si>
  <si>
    <t>INDICADOR</t>
  </si>
  <si>
    <t>RESPONSABLES</t>
  </si>
  <si>
    <t>EJE ESTRATÉGICO</t>
  </si>
  <si>
    <t xml:space="preserve">SUBPROGRAMA </t>
  </si>
  <si>
    <t>METAS</t>
  </si>
  <si>
    <t xml:space="preserve">1. </t>
  </si>
  <si>
    <t>Reconocimiento                   de la población sexualmente diversa</t>
  </si>
  <si>
    <t>Identificación y caracterización de la población sexualmente diversa</t>
  </si>
  <si>
    <t xml:space="preserve">Caracterización de la población sexualmente diversa </t>
  </si>
  <si>
    <t>1.1.1.1.</t>
  </si>
  <si>
    <t>Implementación  del Observatorio departamental de género y diversidad</t>
  </si>
  <si>
    <t xml:space="preserve">2. </t>
  </si>
  <si>
    <t>Ciudadanía y participación en espacios político - institucionales</t>
  </si>
  <si>
    <t>Fortalecimiento de  la institucionalidad</t>
  </si>
  <si>
    <t>Fortalecimiento de la capacidad institucional para la atención de población sexualmente diversa</t>
  </si>
  <si>
    <t>Empoderamiento  de la población sexualmente                    diversa</t>
  </si>
  <si>
    <t>Promoción de la organización y el liderazgo positivo en la población sexualmente diversa</t>
  </si>
  <si>
    <t xml:space="preserve">Promoción  de ciudadanía y democracia en la  población sexualmente diversa </t>
  </si>
  <si>
    <t>Población sexualmente diversa como agentes  de paz, perdón y reconciliación.</t>
  </si>
  <si>
    <t>Inclusión de la población sexualmente diversa en el  posconflicto y la reconciliación</t>
  </si>
  <si>
    <t>Atención integral a víctimas del conflicto con orientación sexual diversa</t>
  </si>
  <si>
    <t xml:space="preserve">3. </t>
  </si>
  <si>
    <t xml:space="preserve">Inclusión social y aceptación de la diferencia </t>
  </si>
  <si>
    <t>Promoción de la inclusión y diversidad sexual en entorno institucionales públicos y privados</t>
  </si>
  <si>
    <t>Promoción de territorios libres de discriminación</t>
  </si>
  <si>
    <t>Inclusión y diversidad sexual en los entornos familiares</t>
  </si>
  <si>
    <t>Prácticas de aceptación de la diferencia y la diversidad sexual en los entornos familiares</t>
  </si>
  <si>
    <t xml:space="preserve">4. </t>
  </si>
  <si>
    <t>Acceso a servicios sociales básicos con enfoque diferencial sexualmente diverso</t>
  </si>
  <si>
    <t>Inclusión en procesos  culturales y artísticos</t>
  </si>
  <si>
    <t>Promoción cultural  y expresiones artísticas</t>
  </si>
  <si>
    <t xml:space="preserve">Inclusión en procesos de atención en salud </t>
  </si>
  <si>
    <t>Acceso oportuno y de calidad al sistema de salud</t>
  </si>
  <si>
    <t xml:space="preserve">Asistencia especializada en relación con el alto consumo de sustancias psico activas (SPA) </t>
  </si>
  <si>
    <t>Inclusión en procesos educativos</t>
  </si>
  <si>
    <t>Acceso e inclusión al sistema educativo</t>
  </si>
  <si>
    <t xml:space="preserve">5. </t>
  </si>
  <si>
    <t>Fortalecimiento económico, productivo y de capacidad instalada para la población sexualmente diversa</t>
  </si>
  <si>
    <t xml:space="preserve">Autonomía económica, empleo formal y salario en condiciones de igualdad </t>
  </si>
  <si>
    <t>Diseño y puesta en marcha de un observatorio departamental de género y diversidad, a través del cual se realice publicación, análisis y seguimiento de indicadores para la garantía de derechos de la población sexualmente diversa.</t>
  </si>
  <si>
    <t>Promoción y adopción del enfoque de género y diversidad sexual en la institucionalidad pública</t>
  </si>
  <si>
    <t>Diseño e implementación de rutas de atención a población sexualmente diversa.</t>
  </si>
  <si>
    <t xml:space="preserve">Seguimiento a indicadores de gestión pública y rendición de cuentas frente a la garantía de derechos de la población sexualmente diversa. </t>
  </si>
  <si>
    <t>Promoción de la participación política y la incidencia social de la población sexualmente diversa a través de la apertura de espacios de diálogo, rendición de cuentas y control social.</t>
  </si>
  <si>
    <t>Implementación de componentes de género y diversidad en los planes de acción de derechos humanos, participación ciudadana y paz.</t>
  </si>
  <si>
    <t xml:space="preserve">Asistir técnicamente a los 12 municipios del departamento en la conformación y consolidación de espacios de participación de la población sexualmente diversa. </t>
  </si>
  <si>
    <t>Mejoras en las condiciones de habitabilidad de la población sexualmente diversa</t>
  </si>
  <si>
    <t>Orientación familiar y construcción de entornos familiares inclusivos con la diversidad.</t>
  </si>
  <si>
    <t>Sensibilización y comunicación para prevenir el acoso escolar en el Departamento.</t>
  </si>
  <si>
    <t>Incremento de la capacidad técnica para el desarrollo de planes, programas y proyectos con enfoque diferencial dirigidos a la población sexualmente diversa.</t>
  </si>
  <si>
    <t>Adopción de procesos y procedimientos para el desarrollo de una agenda pública de garantía de derechos a la población sexualmente diversa.</t>
  </si>
  <si>
    <t>Conformación y consolidación de espacios de participación y concertación de la población sexualmente diversa en las entidades territoriales.</t>
  </si>
  <si>
    <t xml:space="preserve">Implementar en los municipios un proceso formativo anualizado para el desarrollo del liderazgo colectivo y la incidencia política de la población sexualmente diversa del departamento. </t>
  </si>
  <si>
    <t>Crear de manera permanente la mesa departamental  de participación y concertación para la implementación de la política de diversidad sexual e identidades de género.</t>
  </si>
  <si>
    <t>Desarrollar 1 campaña anualizada con incidencia en las instituciones educativa de promoción del respeto por la diferencia e instalación de territorios libres de discriminación.</t>
  </si>
  <si>
    <t>Desarrollo de campañas para la promoción de espacios libres de discriminación en instituciones educativas, establecimientos públicos y escenarios de interacción pública.</t>
  </si>
  <si>
    <t>Desarrollar 1 campaña anualizada con incidencia municipal de promoción del respeto por la diferencia e instalación de territorios libres de discriminación en entidades públicas y privadas, y espacios públicos.</t>
  </si>
  <si>
    <t xml:space="preserve">Crear una mesa permanente de seguimiento a casos de vulneración de derechos a población sexualmente diversa en el marco del comité consultivo intersectorial para el abordaje integral de la violencia de género. </t>
  </si>
  <si>
    <t xml:space="preserve">Implementación de una estrategia de seguimiento a casos urgentes de discriminación y vulneración de derechos alrededor de espacios de homosocialización. </t>
  </si>
  <si>
    <t>Realizar mesas técnicas con el sector salud para la promoción de la accesibilidad, confiabilidad y confidencialidad en los diagnósticos y procedimientos médicos de diversa naturaleza realizados a la población sexualmente diversa en el marco de la sentencia T-248.</t>
  </si>
  <si>
    <t>Prevención y atención de casos de transmisión de ETS y acceso a tratamientos, suplementos nutricional y métodos anticonceptivos para hombres y mujeres.</t>
  </si>
  <si>
    <t>Incluir a la población sexualmente diversa en la Implementación de módulos formativos de base comunitaria para la prevención, atención y mitigación del consumo de SPA.</t>
  </si>
  <si>
    <t xml:space="preserve">Capacitación a actores del sistema escolar para la inclusión de perspectivas de género, diversidad y respeto por la diferencia en la atención psicosocial de los niños, niñas y adolescentes. </t>
  </si>
  <si>
    <t>Campañas de promoción de espacios libres de discriminación en instituciones de educación técnica y superior.</t>
  </si>
  <si>
    <t xml:space="preserve">Acompañar la construcción y actualización de manuales de convivencia escolar y proyectos educativos institucionales de las instituciones educativas del departamento de conformidad con la Ley 1620 del 2013. </t>
  </si>
  <si>
    <t>Brindar capacitaciones anualizadas en ley 1620 del 2013 y sentencia T-478 del 2015, en diversidad sexual e identidad de genero a integrantes de la comunidad educativa y a las escuelas de padres de familia.</t>
  </si>
  <si>
    <t>Diseñar e implementar una estrategia comunicativa para prevenir el acoso escolar.</t>
  </si>
  <si>
    <t>Articular esfuerzos con las agencias públicas de empleo para la búsqueda de oportunidades laborales de la población LGBTI.</t>
  </si>
  <si>
    <t xml:space="preserve">Acompañamiento a rutas de financiación para proyectos con enfoque diverso de emprendimiento e innovación social y productiva. </t>
  </si>
  <si>
    <t>Promover la apertura de líneas de financiación de iniciativas de emprendimiento social para población sexualmente diversa.</t>
  </si>
  <si>
    <t>Articular con la oferta de subsidios para vivienda y hábitat saludable la disposición de cupos para la población sexualmente diversa.</t>
  </si>
  <si>
    <t>UN (1) SISTEMA DE INFORMACIÓN DISEÑADO E IMPLEMENTADO</t>
  </si>
  <si>
    <t>UN (1) OBSERVATORIO DISEÑADO E IMPLEMENTADO</t>
  </si>
  <si>
    <t>SECRETARÍA DE FAMILIA
SECRETARÍA DE PLANEACIÓN DEPARTAMENTAL</t>
  </si>
  <si>
    <t>DOS (2) JORNADAS ANUALIZADAS POR MUNICIPIO DESARROLLADAS</t>
  </si>
  <si>
    <t xml:space="preserve">SECRETARÍA DE FAMILIA </t>
  </si>
  <si>
    <t>UN (1) MANUAL DE PROCESOS Y PROCEDIMIENTOS FORMULADO Y ADOPTADO</t>
  </si>
  <si>
    <t>SECRETARÍA DE FAMILIA
SECRETARÍA DE PLANEACIÓN DEPARTAMENTAL
CONTROL INTERNO</t>
  </si>
  <si>
    <t>UNA (1) RUTA ADOPTADA E IMPLEMENTADA</t>
  </si>
  <si>
    <t>UN (1) INSTRUMENTO DE CARACTERIZACIÓN DE USUARIOS DISEÑADO E IMPLEMENTADO</t>
  </si>
  <si>
    <t>DOCE (12) MUNICIPIOS ASISTIDOS TÉCNICAMENTE</t>
  </si>
  <si>
    <t>SECRETARÍA DE FAMILIA</t>
  </si>
  <si>
    <t xml:space="preserve">UN (1) PROCESO FORMATIVO IMPLEMENTADO </t>
  </si>
  <si>
    <t>UNA (1) MESA DEPARTAMENTAL DE PARTICIPACIÓN Y CONCERTACIÓN CONFORMADA</t>
  </si>
  <si>
    <t>UNA (1) PRESENTACIÓN ANUALIZADA DE REPORTE AL SEGUIMIENTO DE LA IMPLEMENTACIÓN DE LA POLÍTICA PRESENTADO.</t>
  </si>
  <si>
    <t>CIEN PORCIENTO 100% DE LOS PLANES Y PROYECTOS DE POSTCONFLICTO, ESTABILIZACIÓN Y RECONCILIACIÓN ARMONIZADOS</t>
  </si>
  <si>
    <t>SECRETARÍA DE FAMILIA
SECRETARÍA DE PLANEACIÓN DEPARTAMENTAL
SECRETARÍA DEL INTERIOR
UNIDAD DE VÍCTIMAS</t>
  </si>
  <si>
    <t>CIEN PORCIENTO 100% DE LOS PLANES DE ACCIÓN MUNICIPALES DE DERECHOS HUMANOS Y CONVIVENCIA ESCOLAR ARMONIZADOS</t>
  </si>
  <si>
    <t>CIEN PORCIENTO 100% DE LOS COMITÉS TERRITORIALES DE PAZ, RECONCILIACIÓN Y CONVIVENCIA CON REPRESENTATIVIDAD DE POBLACIÓN LGBTI</t>
  </si>
  <si>
    <t xml:space="preserve">SECRTARÍA DE FAMILIA
SECRETARÍA DEL INTERIOR
UNIDAD DE VÍCTIMAS
</t>
  </si>
  <si>
    <t>UNA (1) CAMPAÑA ANUAL DESARROLLADA</t>
  </si>
  <si>
    <t>UNA (1) MESA TÉCNICA CONFORMADA</t>
  </si>
  <si>
    <t>SECRETARÍA DE FAMILIA
SECRETARÍA DE SALUD
POLICÍA NACIONAL 
ALCALDÍAS MUNICIPALES</t>
  </si>
  <si>
    <t xml:space="preserve">SECRETARÍA DE FAMILIA
ALCALDÍAS MUNICIPALES
</t>
  </si>
  <si>
    <t>SECRETARÍA DE FAMILIA
SECRETARÍA DE EDUCACIÓN
SECRETARÍA DEL INTERIOR
ALCALDÍAS MUNICIPALES</t>
  </si>
  <si>
    <t>SECRETARÍA DE FAMILIA
SECRETARÍA DEL INTERIOR
ALCALDÍAS MUNICIPALES</t>
  </si>
  <si>
    <t>UNA (1) ESTRATEGIA DISEÑADA E IMPLEMENTADA</t>
  </si>
  <si>
    <t>SECRETARÍA DE FAMILIA
POLICÍA NACIONAL
ALCALDÍAS MUNICIPALES</t>
  </si>
  <si>
    <t>UNA (1) ESTRATEGIA IMPLEMENTADA</t>
  </si>
  <si>
    <t xml:space="preserve">SECRETARÍA DE FAMILIA
ALCALDÍAS MUNICIPALES
COMISARÍAS DE FAMILIA
</t>
  </si>
  <si>
    <t>DOCE (12) PLANES MUNICIPALES ARMONIZADOS</t>
  </si>
  <si>
    <t>SECRETARÍA DE FAMILIA 
ALCALDÍAS MUNICIPALES
SECRETARÍA DE EDUCACIÓN</t>
  </si>
  <si>
    <t>DOCE (12) MUNICIPIOS CUENTAN CON OFERTA CULTURAL Y ARTÍSTICA INCLUSIVA</t>
  </si>
  <si>
    <t>SECRETARÍA DE FAMILIA
SECRETARÍA DE CULTURA
ALCALDÍAS MUNICIPALES</t>
  </si>
  <si>
    <t>DOCE (12) MUNICIPIOS CUENTAN CON OFERTA DEPORTIVA Y RECREATIVA INCLUSIVA</t>
  </si>
  <si>
    <t>SECRETARÍA DE FAMILIA
INDEPORTES
ALCALDÍAS MUNICIPALES</t>
  </si>
  <si>
    <t>UNA (1) CAMPAÑA ANUAL DE CAPACITACIÓN REALIZADA</t>
  </si>
  <si>
    <t xml:space="preserve">SECRETARÍA DE FAMILIA
SECRETARÍA DE SALUD
</t>
  </si>
  <si>
    <t>UNA (1) CAPACITACIÓN ANUAL REALIZADA</t>
  </si>
  <si>
    <t>SECRETARÍA DE FAMILIA
SECRETARÍA DE SALUD</t>
  </si>
  <si>
    <t>UNA (1) CAMPAÑA PREVENTIVA DESARROLLADA</t>
  </si>
  <si>
    <t xml:space="preserve">UN (1) MODELO DE ATENCIÓN EN SALUD MENTAL FORTALECIDO </t>
  </si>
  <si>
    <t>UN (1) MÓDULO FORMATIVO ARMONIZADO CON COMPONENTES DE GÉNERO Y DIVERSIDAD</t>
  </si>
  <si>
    <t>UNA (1) ACTIVIDAD ANUAL REALIZADA</t>
  </si>
  <si>
    <t xml:space="preserve">SECRETARÍA DE FAMILIA
SECRETARÍA DE EDUCACIÓN  </t>
  </si>
  <si>
    <t>CIEN PORCIENTO 100% DE LOS MANUALES DE CONVIVENCIA Y PROYECTOS EDUCATIVOS INSTITUCIONALES ACTUALIZADOS DE CONFORMIDAD CON LA LEY 1620 DE 2013</t>
  </si>
  <si>
    <t>UNA (1) ESTRATEGIA DESARROLLADA</t>
  </si>
  <si>
    <t>SECRETARÍA DE FAMILIA
UNIVERSIDADES
SECRETARÍA DE EDUCACIÓN</t>
  </si>
  <si>
    <t>SECRETARÍA DE FAMILIA
OFICINA DE COMUNICACIONES</t>
  </si>
  <si>
    <t>UNA (1) MESA TÉCNICA DE EQUIDAD LABORAL CON ENFOQUE DIFERENCIAL Y DE GÉNERO CONFORMADA</t>
  </si>
  <si>
    <t>SECRETARÍA DE FAMILIA
MINISTERIO DEL INTERIOR</t>
  </si>
  <si>
    <t xml:space="preserve">SECRETARÍA DE FAMILIA
SECRETARÍA DE TURISMO, INDUSTRIA Y COMERCIO
</t>
  </si>
  <si>
    <t>NÚMERO # DE PROYECTOS E INICIATIVAS DE POBLACIÓN SEXUALMENTE DIVERSA APOYADAS O COFINANCIADAS</t>
  </si>
  <si>
    <t>SECRETARÍA DE FAMILIA
SECRETARÍA DE TURISMO, INDUSTRIA Y COMERCIO
SECRETARÍA DE FAMILIA
SENA</t>
  </si>
  <si>
    <t>NÚMERO # DE POBLACIÓN SEXUALMENTE DIVERSA BENEFICIADOS CON OFERTAS DE SUBSIDIOS PARA VIVIENDA Y HÁBITAT</t>
  </si>
  <si>
    <t>SECRETARÍA DE FAMILIA
PROMOTORA DE VIVIENDA
SECRETARÍA DE INFRAESTRUCTURA
ALCALDÍAS MUNICIPALES</t>
  </si>
  <si>
    <t>Armonización y Transversalización del enfoque de género y diversidad en los programas y proyectos de postconflicto, estabilización y reconciliación adoptados por el Departamento.</t>
  </si>
  <si>
    <t>Armonizar los programas y proyectos de postconflicto, estabilización y reconciliación adoptados en el Departamento con los enfoques de género y diversidad.</t>
  </si>
  <si>
    <t xml:space="preserve">Implementar componentes de género y diversidad en los planes de acción de los comités municipales de derechos humanos y convivencia escolar. </t>
  </si>
  <si>
    <t>Desarrollo de estrategias y articulación intersectorial para la atención y prevención de la violencia basada en género en el territorio quindiano.</t>
  </si>
  <si>
    <t xml:space="preserve">Diseñar una estrategia de seguimiento a casos urgentes de discriminación y vulneración de derechos con componentes de atención, prevención y sensibilización. </t>
  </si>
  <si>
    <t xml:space="preserve">Promoción del deporte, la recreación y uso del tiempo libre </t>
  </si>
  <si>
    <t>Realizar una campaña anual de capacitación la población LGBTI sobre el Sistema General de Seguridad Social en Salud y afiliación de beneficiario en cada ente territorial  y mecanismos de acceso.</t>
  </si>
  <si>
    <t xml:space="preserve">Desarrollar una campaña preventiva y de sensibilización sobre los riesgos de la hormonización desregularizada, el uso de protocolos de consentimiento informado, rutas de atención y recepción de denuncias.  </t>
  </si>
  <si>
    <t>Desarrollar acciones educativas en derechos sexuales y reproductivos y promoción de habilidades auto protectoras.</t>
  </si>
  <si>
    <t xml:space="preserve">Promover espacios de reflexión académica en torno a la cultura ciudadana, inclusión laboral, sensibilización, familia y diversidad sexual y de género en las instituciones de educación técnica y superior del departamento. </t>
  </si>
  <si>
    <t>Promoción de la autonomía económica  y el emprenderismo en la población sexualmente diversa.</t>
  </si>
  <si>
    <t>Hábitat seguro para la población sexualmente diversa</t>
  </si>
  <si>
    <t>Diseño y puesta en marcha de un sistema de información tendiente a caracterizar de manera periódica la situación de derechos de la población.</t>
  </si>
  <si>
    <t>1.1.2.1</t>
  </si>
  <si>
    <r>
      <t xml:space="preserve">POLÍTICA PÚBLICA DE DIVERSIDAD SEXUAL E IDENTIDAD DE GÉNERO 2019-2029  </t>
    </r>
    <r>
      <rPr>
        <b/>
        <i/>
        <sz val="36"/>
        <color theme="1"/>
        <rFont val="Arial"/>
        <family val="2"/>
      </rPr>
      <t>QUINDÍO DIVERSO</t>
    </r>
  </si>
  <si>
    <t>2.1.1.1</t>
  </si>
  <si>
    <t>2.1.1.2</t>
  </si>
  <si>
    <t>1.1</t>
  </si>
  <si>
    <t>2.1</t>
  </si>
  <si>
    <t>2.2</t>
  </si>
  <si>
    <t>2.3</t>
  </si>
  <si>
    <t>3.1</t>
  </si>
  <si>
    <t>3.2</t>
  </si>
  <si>
    <t>4.1</t>
  </si>
  <si>
    <t>4.2</t>
  </si>
  <si>
    <t>4.3</t>
  </si>
  <si>
    <t>5.1</t>
  </si>
  <si>
    <t>5.2</t>
  </si>
  <si>
    <t>1.1.1</t>
  </si>
  <si>
    <t>1.1.2</t>
  </si>
  <si>
    <t>2.1.1</t>
  </si>
  <si>
    <t>2.1.2</t>
  </si>
  <si>
    <t>2.2.1</t>
  </si>
  <si>
    <t>2.2.2</t>
  </si>
  <si>
    <t>2.3.1</t>
  </si>
  <si>
    <t>2.3.2</t>
  </si>
  <si>
    <t>3.1.1</t>
  </si>
  <si>
    <t>3.2.1</t>
  </si>
  <si>
    <t>4.1.1</t>
  </si>
  <si>
    <t>4.1.2</t>
  </si>
  <si>
    <t>4.2.1</t>
  </si>
  <si>
    <t>4.2.2</t>
  </si>
  <si>
    <t>4.3.1</t>
  </si>
  <si>
    <t>5.1.1</t>
  </si>
  <si>
    <t>2.1.2.1</t>
  </si>
  <si>
    <t>2.1.2.2</t>
  </si>
  <si>
    <t>2.2.1.1</t>
  </si>
  <si>
    <t>2.2.1.2</t>
  </si>
  <si>
    <t>2.2.2.1</t>
  </si>
  <si>
    <t>2.3.1.1</t>
  </si>
  <si>
    <t>2.3.1.2</t>
  </si>
  <si>
    <t>2.3.2.1</t>
  </si>
  <si>
    <t>3.1.1.1</t>
  </si>
  <si>
    <t>3.1.1.2</t>
  </si>
  <si>
    <t>3.1.1.3</t>
  </si>
  <si>
    <t>3.1.1.4</t>
  </si>
  <si>
    <t>3.2.1.1</t>
  </si>
  <si>
    <t>3.2.1.2</t>
  </si>
  <si>
    <t>4.1.1.1</t>
  </si>
  <si>
    <t>4.1.2.1</t>
  </si>
  <si>
    <t>4.2.1.1</t>
  </si>
  <si>
    <t>4.2.1.2</t>
  </si>
  <si>
    <t>4.2.1.3</t>
  </si>
  <si>
    <t>4.2.1.4</t>
  </si>
  <si>
    <t>4.2.1.5</t>
  </si>
  <si>
    <t>4.2.2.1</t>
  </si>
  <si>
    <t>4.3.1.1</t>
  </si>
  <si>
    <t>4.3.1.2</t>
  </si>
  <si>
    <t>4.3.1.3</t>
  </si>
  <si>
    <t>4.3.1.4</t>
  </si>
  <si>
    <t>4.3.1.5</t>
  </si>
  <si>
    <t>5.1.1.1</t>
  </si>
  <si>
    <t>5.1.1.2</t>
  </si>
  <si>
    <t>5.2.1</t>
  </si>
  <si>
    <t>5.2.1.1</t>
  </si>
  <si>
    <t>Implementación de estrategias para el desarrollo del liderazgo colectivo de la población sexualmente diversa del Departamento.</t>
  </si>
  <si>
    <t xml:space="preserve">Garantía de derechos y reparación integral a la población sexualmente diversa victima del conflicto armado. </t>
  </si>
  <si>
    <t xml:space="preserve">Promoción de la no-discriminación en la dinámica institucional.  </t>
  </si>
  <si>
    <t>Transversalización del enfoque de género y diversidad en los planes de convivencia escolar.</t>
  </si>
  <si>
    <t>Oferta cultural y artística del departamento para población LGBTI.</t>
  </si>
  <si>
    <t>Oferta deportiva y recreativa del departamento para población LGBTI.</t>
  </si>
  <si>
    <t xml:space="preserve">Capacitaciones en materia de seguridad social en salud, derechos y deberes en salud y tratamientos hormonales. </t>
  </si>
  <si>
    <t>Confidencialidad, confiabilidad y accesibilidad para la población sexualmente diversa del Departamento.</t>
  </si>
  <si>
    <t xml:space="preserve"> Prevención y mitigación de situaciones de hormonización no regularizada. </t>
  </si>
  <si>
    <t>Promoción y atención de salud mental dirigido a población sexualmente diversa.</t>
  </si>
  <si>
    <t>Fortalecimiento a la capacidad de respuesta para la reducción del consumo de sustancias psicoactivas.</t>
  </si>
  <si>
    <t xml:space="preserve">Actualización de manuales institucionales de convivencia escolar. </t>
  </si>
  <si>
    <t>Prevención y atención del acoso escolar asociado a la población sexualmente diversa.</t>
  </si>
  <si>
    <t>Fortalecimiento productivo de la población sexualmente diversa.</t>
  </si>
  <si>
    <t>Accesibilidad de la población sexualmente diversa a servicios de subsidiariedad para vivienda y hábitat saludable.</t>
  </si>
  <si>
    <t>Diseñar y poner en marcha un (1) sistema de información.</t>
  </si>
  <si>
    <t>Diseñar y poner en marcha un (1) observatorio departamental de género y diversidad.</t>
  </si>
  <si>
    <t>Desarrollar dos (2) jornadas de asistencia técnica anuales por municipio.</t>
  </si>
  <si>
    <t>Formulación, validación y adopción de un (1) manual de procesos y procedimientos para la atención de la población sexualmente diversa del departamento.</t>
  </si>
  <si>
    <t xml:space="preserve">Adoptar rutas de atención y activación de medidas y protocolos en los instrumentos de planeación y gestión publica para promover la garantía de derechos económico, sociales y culturales (salud, educación participación y seguridad) de la población sexualmente diversa. </t>
  </si>
  <si>
    <t>Incorporar en los instrumentos de caracterización de usuarios y servicio al ciudadano, variables para monitorear la atención a población sexualmente diversa.</t>
  </si>
  <si>
    <t>Realizar una presentación anual de reporte del seguimiento e implementación de la política publica en el marco de la rendición pública de cuentas institucional.</t>
  </si>
  <si>
    <t>Garantizar la representatividad de la población LGBTI en la totalidad de los consejos territoriales de paz, reconciliación y convivencia.</t>
  </si>
  <si>
    <t>Realizar un proceso formativo anual en los entes territoriales del departamento para la actualización a funcionarios públicos en la adopción de mecanismos de género y Transversalización del enfoque genero diverso y parámetros no sexistas según ley 1752 del 2015 (ley antidiscriminación).</t>
  </si>
  <si>
    <t>Implementar una estrategia de sensibilización familiar anual que fortalezca los lazos familiares con entornos de personas sexualmente diversas en cada municipio.</t>
  </si>
  <si>
    <t>Armonizar los 12 planes de convivencia escolar con los enfoques de género y diversidad para el abordaje de las rutas de atención y fortalecimiento familiar alrededor de la diversidad.</t>
  </si>
  <si>
    <t>Garantizar el acceso y representatividad de la población sexualmente diversa a la oferta cultural y artística del departamento.</t>
  </si>
  <si>
    <t>Garantizar el acceso y representatividad de la población sexualmente diversa a la oferta recreativa y deportiva del departamento.</t>
  </si>
  <si>
    <t xml:space="preserve">Realizar 1 capacitación anual para la población sexualmente diversa y funcionarios públicos en deberes y derechos en Salud, soportado en la ley 1620 de derechos sexuales y reproductivos. </t>
  </si>
  <si>
    <t>Fortalecer en el modelo de atención en salud mental los componentes de diversidad y género para la atención a población sexualmente diversa.</t>
  </si>
  <si>
    <t xml:space="preserve">Realizar una actividad anual de sensibilización no tendenciosa a estudiantes y profesores de instituciones educativas frente a temas de identidad de género,  trato igualitario y nombre identitario de la población sexualmente diversa. </t>
  </si>
  <si>
    <t>Realizar asistencia técnica y para la construcción de planes de acción municipal de las mesas de participación de población LGBTI y formulación de proyectos tendientes a la empleabilidad de población sexualmente diversa.</t>
  </si>
  <si>
    <t>Desarrollar acciones de formación y cualificación de competencias laborales para población LGBTI.</t>
  </si>
  <si>
    <t xml:space="preserve">LOGROS ALCANZADOS </t>
  </si>
  <si>
    <t>METAS 2020</t>
  </si>
  <si>
    <t>PROGRAMADO</t>
  </si>
  <si>
    <t>EJECUTADO</t>
  </si>
  <si>
    <t>% AVANCE</t>
  </si>
  <si>
    <t>RECURSOS 2020</t>
  </si>
  <si>
    <t>EJECUTADO PRIMER TRIMESTRE         ENERO-MARZO</t>
  </si>
  <si>
    <t>EJECUTADO SEGUNDO TRIMESTRE         ABRIL-JUNIO</t>
  </si>
  <si>
    <t>EJECUTADO TERCER TRIMESTRE            JULIO-SEPTIEMBRE</t>
  </si>
  <si>
    <t>EJECUTADO CUARTO TRIMESTRE         OCTUBRE-DICIEMBRE</t>
  </si>
  <si>
    <t>RECURSOS</t>
  </si>
  <si>
    <t>indicador</t>
  </si>
  <si>
    <t>%del indicador</t>
  </si>
  <si>
    <t>Rojo de  0% a 39%</t>
  </si>
  <si>
    <t>Naranja 40% a 59%</t>
  </si>
  <si>
    <t>Verde claro 70% a 79%</t>
  </si>
  <si>
    <t>Verde  80% o mas</t>
  </si>
  <si>
    <t>Reconocimiento de la población sexualmente diversa</t>
  </si>
  <si>
    <t xml:space="preserve">eje estrategico 2 </t>
  </si>
  <si>
    <t>eje estrategico 4</t>
  </si>
  <si>
    <t>eje estrategico 5</t>
  </si>
  <si>
    <t>EJE 1</t>
  </si>
  <si>
    <t>EJE 3</t>
  </si>
  <si>
    <t>EJE 2</t>
  </si>
  <si>
    <t>EJE 4</t>
  </si>
  <si>
    <t>EJE 5</t>
  </si>
  <si>
    <t>CRITICO</t>
  </si>
  <si>
    <t>BAJO</t>
  </si>
  <si>
    <t>MEDIO</t>
  </si>
  <si>
    <t>SATISFACTORIO</t>
  </si>
  <si>
    <t>SOBRESALIENTE</t>
  </si>
  <si>
    <t>Eje 1</t>
  </si>
  <si>
    <t>Eje 2</t>
  </si>
  <si>
    <t>Eje 3</t>
  </si>
  <si>
    <t>Eje 4</t>
  </si>
  <si>
    <t>Eje 5</t>
  </si>
  <si>
    <t>LINEAS</t>
  </si>
  <si>
    <t>EJES ESTRATÉGICOS</t>
  </si>
  <si>
    <t>INDICADORES</t>
  </si>
  <si>
    <t>TOTAL</t>
  </si>
  <si>
    <t>TOTAL, INDICADORES</t>
  </si>
  <si>
    <t>RANGO</t>
  </si>
  <si>
    <t>CANTIDAD</t>
  </si>
  <si>
    <t>CRÍTICO</t>
  </si>
  <si>
    <t>Se han realizado acciones educativas en derechos sexuales y reproductivos, se desarrollaron 6 con la población adolescente y LGTBI, se realizaron 7 capacitaciones técnicas a diferentes EPS e IPS, a través del  subcomité de maternidad segura y del ministerio de salud y protección social y el INS(enero 1- mayo 31 del 2021), se ha realizado seguimiento, vigilancia y control en la adaptación de la ruta Materno Perinatal en 19 instituciones tanto en IPS y EPS del departamento-Dentro de las acciones educativas en derechos sexuales y reproductivos , se realizan 4  socializaciones  en Derechos Sexuales y Reproductivos para la población LGBTI de los  municipios de Pijao, Circasia, Buenavista, La Tebaida</t>
  </si>
  <si>
    <t>En el marco de la realización de mesas tecnicas con el sector salud se promociona con las EPS Medimás, Asmetsalud, Nueva EPS la garantía de la adecuación de los servicios en salud con perspectiva de Género</t>
  </si>
  <si>
    <t xml:space="preserve">Durante el primer trimestre de la vigencia 2021, Indeportes Quindio ha desarrollo en todos sus programas  un enfoque inclusivo sin importar su raza genero u orientacion sexual para el beneficio de toda la comunidad del deporte del Quindio
</t>
  </si>
  <si>
    <t>METAS 2021</t>
  </si>
  <si>
    <t>RECURSOS 2021</t>
  </si>
  <si>
    <t>Línea estratégica</t>
  </si>
  <si>
    <t>Programa presupuestal</t>
  </si>
  <si>
    <t>Código del producto</t>
  </si>
  <si>
    <t>Producto</t>
  </si>
  <si>
    <t>Código del indicador de producto</t>
  </si>
  <si>
    <t>Nombre del indicador</t>
  </si>
  <si>
    <t>Meta del cuatrenio</t>
  </si>
  <si>
    <t>Plan Departamental de Desarrollo Tu y yo somos Quindío 2020-2023</t>
  </si>
  <si>
    <t>Fortalecimiento del buen gobierno para el respeto y garantía de los derechos humanos. "Quindío integrado y participativo"</t>
  </si>
  <si>
    <t>Implementar  la política  pública de diversidad sexual e identidad de género</t>
  </si>
  <si>
    <t>Política pública de diversidad sexual e identidad de género implementada.</t>
  </si>
  <si>
    <t>Servicio de promoción a la participación ciudadana</t>
  </si>
  <si>
    <t>Iniciativas para la promoción de la participación femenina en escenarios sociales y políticos implementada.</t>
  </si>
  <si>
    <t>Servicio de apoyo para la implementación de medidas en derechos humanos y derecho internacional humanitario</t>
  </si>
  <si>
    <t>Casa de la Mujer Empoderada implementada</t>
  </si>
  <si>
    <t xml:space="preserve">Para la implementacion de componentes de genero y diversidad en los planes de accion de los comites municipales, se brindo asistencia tecnica a cada municipio del Departamento con el fin de realizar la instalación y operación del Comité Municipal de Paz, con el fin de garantizar la participación dela población OSIGGD en estos espacios. </t>
  </si>
  <si>
    <t xml:space="preserve">Actualización Plan de Acción Territorial de Victimas, el cual incluye acciones que garantizan los derechos de las victimas con orientación sexualmente diversa, ademas se brindo asistencia tecnica a los 12 municipios del Departamento con el fin de realizar la instalación y operación del Comité Municipal de Paz, asi como la participación dela población con orientación sexualmente diversa en estos espacios </t>
  </si>
  <si>
    <t xml:space="preserve">Se creo una mesa permanente de seguimiento de acuerdo a lo estipulado en el decreto 441, para el primer trimestre de 2021 se atendieron 2 casos de amenazas en contra de lideres y activistas de la población OSIGD del Departamento del Quindío </t>
  </si>
  <si>
    <t>Durante el periodo informado no se realizaron acciones orientadas al cumplimiento de este.</t>
  </si>
  <si>
    <t>Desde la Dirección de Desarrollo Humano y Familia se realizo una jornada de asistencia técnica para la inclusión del enfoque de diversidad sexual en instrumentos de planeación y gestión pública en el municipio de Pijao, ademas se implemento la ruta antidiscriminacion a poblacion sexualmente diversa en el municipio de Armenia.</t>
  </si>
  <si>
    <t>Desde la Dirección de Desarrollo Humano y Familia se realizo una jornada de asistencia técnica para la inclusión del enfoque de diversidad sexual en instrumentos de planeación y gestión pública en el municipio de Pijao</t>
  </si>
  <si>
    <t>Con la creación del consejo consultivo de diversidad sexual e identidad de género(Decreto 510/2020) y el correspondiente comité se dio cuplimiento al 100% de esta meta.</t>
  </si>
  <si>
    <t>eje estrategico 1</t>
  </si>
  <si>
    <t>eje estrategico 3</t>
  </si>
  <si>
    <t>85.71%</t>
  </si>
  <si>
    <t>14.29%</t>
  </si>
  <si>
    <t>META (FISICA) I TRIMESTRE 2021</t>
  </si>
  <si>
    <t>Los manuales de convivencia escolar de las instituciones educativas oficiales adscritas a la secretaría de educación departamental se encuentran actualizados de conformidad a la Ley 1620 de 2013</t>
  </si>
  <si>
    <t>Desde la Dirección de Desarrollo Humano y Familia se realizo una jornada de asistencia técnica para la capacidad de respuesta institucional al municipio de Pijao en el cual incluye el enfoque de diversidad sexual.</t>
  </si>
  <si>
    <t xml:space="preserve">En el marco del modelo de atención se realizó  1 apoyo en actividad  del Dia Internacional de la Visibilidad Trans con acciones de promoción  y prevención encaminada a la población LGTBI en el municipio de Salento, asi mismo se trabajo en el fortalecimiento del modelo de atención en salud mental los componentes de diversidad y género para la atención a población sexualmente diversa donde el programa Convivencia Social y Salud Mental dentro de su quehacer realiza seguimiento al Evento 356 Intento de Suicidio y Evento 875 Violencia de Genero (intrafamiliar, Psicológica y Negligencia) por correo electrónico o llamada telefónico; mediante la notificación a las EPAB para la activación de ruta en Salud Mental y en donde la población sexualmente diversa se ha priorizado y de esta forma reducir las barreras de acceso al sistema de salud., por otra parte se realizaron asistencias técnicas tanto con las EAPB presentes en el departamento como a los planes locales e instituciones prestadoras de servicios de salud en cuanto a los eventos de interés en salud publica, rutas de atención para evitar las barreras en salud, canales para realizar la gestión del riesgo (LINEA DE APOYO PSICOLOGICO) donde la población sexualmente diversa tengan acceso a esta herramienta.
</t>
  </si>
  <si>
    <t>N/A</t>
  </si>
  <si>
    <t>EJECUTADO PRIMER TRIMESTRE                                        ENERO-MARZO</t>
  </si>
  <si>
    <t xml:space="preserve">La Secretaria de familia a traves de la Jefatura de la mujer y la equidad, asistio tecnicamente en la conformación y consolidación de espacios de participación de la población sexualmente diversa en los municipios de Pijao y Genova. </t>
  </si>
  <si>
    <r>
      <t xml:space="preserve">POLÍTICA PÚBLICA DE DIVERSIDAD SEXUAL E IDENTIDAD DE GÉNERO 2019-2029  </t>
    </r>
    <r>
      <rPr>
        <b/>
        <i/>
        <sz val="36"/>
        <rFont val="Arial"/>
        <family val="2"/>
      </rPr>
      <t>QUINDÍO DIVERSO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</si>
</sst>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 #,##0.00_-;\-&quot;$&quot;\ * #,##0.00_-;_-&quot;$&quot;\ * &quot;-&quot;??_-;_-@_-"/>
    <numFmt numFmtId="164" formatCode="&quot;$&quot;\ #,##0"/>
    <numFmt numFmtId="165" formatCode="&quot;$&quot;\ #,##0.00"/>
  </numFmts>
  <fonts count="46">
    <font>
      <sz val="11"/>
      <color theme="1"/>
      <name val="Calibri"/>
      <family val="2"/>
      <scheme val="minor"/>
    </font>
    <font>
      <u/>
      <sz val="11"/>
      <color theme="10"/>
      <name val="Calibri"/>
      <family val="2"/>
      <scheme val="minor"/>
    </font>
    <font>
      <b/>
      <sz val="20"/>
      <color theme="1"/>
      <name val="Arial"/>
      <family val="2"/>
    </font>
    <font>
      <b/>
      <u/>
      <sz val="20"/>
      <color theme="10"/>
      <name val="Arial"/>
      <family val="2"/>
    </font>
    <font>
      <sz val="20"/>
      <color theme="1"/>
      <name val="Arial"/>
      <family val="2"/>
    </font>
    <font>
      <b/>
      <sz val="20"/>
      <name val="Arial"/>
      <family val="2"/>
    </font>
    <font>
      <b/>
      <sz val="20"/>
      <color rgb="FF000000"/>
      <name val="Arial"/>
      <family val="2"/>
    </font>
    <font>
      <sz val="20"/>
      <color rgb="FF000000"/>
      <name val="Arial"/>
      <family val="2"/>
    </font>
    <font>
      <u/>
      <sz val="20"/>
      <color theme="10"/>
      <name val="Arial"/>
      <family val="2"/>
    </font>
    <font>
      <sz val="20"/>
      <name val="Arial"/>
      <family val="2"/>
    </font>
    <font>
      <b/>
      <sz val="24"/>
      <color theme="1"/>
      <name val="Arial"/>
      <family val="2"/>
    </font>
    <font>
      <b/>
      <sz val="24"/>
      <name val="Arial"/>
      <family val="2"/>
    </font>
    <font>
      <b/>
      <sz val="36"/>
      <color theme="1"/>
      <name val="Arial"/>
      <family val="2"/>
    </font>
    <font>
      <b/>
      <i/>
      <sz val="36"/>
      <color theme="1"/>
      <name val="Arial"/>
      <family val="2"/>
    </font>
    <font>
      <sz val="20"/>
      <color theme="1"/>
      <name val="Calibri"/>
      <family val="2"/>
      <scheme val="minor"/>
    </font>
    <font>
      <b/>
      <sz val="12"/>
      <name val="Calibri"/>
      <family val="2"/>
      <scheme val="minor"/>
    </font>
    <font>
      <b/>
      <sz val="10"/>
      <name val="Calibri"/>
      <family val="2"/>
      <scheme val="minor"/>
    </font>
    <font>
      <b/>
      <sz val="12"/>
      <color theme="1"/>
      <name val="Arial"/>
      <family val="2"/>
    </font>
    <font>
      <b/>
      <sz val="20"/>
      <color theme="1"/>
      <name val="Arial "/>
    </font>
    <font>
      <sz val="11"/>
      <color theme="1"/>
      <name val="Calibri"/>
      <family val="2"/>
      <scheme val="minor"/>
    </font>
    <font>
      <sz val="20"/>
      <name val="Calibri"/>
      <family val="2"/>
      <scheme val="minor"/>
    </font>
    <font>
      <sz val="14"/>
      <color theme="1"/>
      <name val="Calibri"/>
      <family val="2"/>
      <scheme val="minor"/>
    </font>
    <font>
      <b/>
      <sz val="14"/>
      <color theme="1"/>
      <name val="Arial "/>
    </font>
    <font>
      <b/>
      <sz val="14"/>
      <color rgb="FF000000"/>
      <name val="Arial"/>
      <family val="2"/>
    </font>
    <font>
      <sz val="14"/>
      <color rgb="FF000000"/>
      <name val="Arial"/>
      <family val="2"/>
    </font>
    <font>
      <b/>
      <sz val="14"/>
      <name val="Arial"/>
      <family val="2"/>
    </font>
    <font>
      <sz val="14"/>
      <color theme="1"/>
      <name val="Arial"/>
      <family val="2"/>
    </font>
    <font>
      <sz val="14"/>
      <name val="Arial"/>
      <family val="2"/>
    </font>
    <font>
      <b/>
      <sz val="14"/>
      <color theme="1"/>
      <name val="Arial"/>
      <family val="2"/>
    </font>
    <font>
      <sz val="14"/>
      <name val="Calibri"/>
      <family val="2"/>
      <scheme val="minor"/>
    </font>
    <font>
      <b/>
      <sz val="36"/>
      <name val="Arial"/>
      <family val="2"/>
    </font>
    <font>
      <b/>
      <sz val="12"/>
      <name val="Arial"/>
      <family val="2"/>
    </font>
    <font>
      <b/>
      <sz val="11"/>
      <color rgb="FF000000"/>
      <name val="Calibri"/>
      <family val="2"/>
      <scheme val="minor"/>
    </font>
    <font>
      <sz val="11"/>
      <color rgb="FF000000"/>
      <name val="Calibri"/>
      <family val="2"/>
      <scheme val="minor"/>
    </font>
    <font>
      <b/>
      <sz val="20"/>
      <name val="Arial "/>
    </font>
    <font>
      <sz val="12"/>
      <name val="Arial"/>
      <family val="2"/>
    </font>
    <font>
      <b/>
      <sz val="26"/>
      <name val="Arial"/>
      <family val="2"/>
    </font>
    <font>
      <b/>
      <sz val="10"/>
      <name val="Arial Narrow"/>
      <family val="2"/>
    </font>
    <font>
      <sz val="10"/>
      <name val="Arial Narrow"/>
      <family val="2"/>
    </font>
    <font>
      <sz val="10"/>
      <name val="Calibri"/>
      <family val="2"/>
      <scheme val="minor"/>
    </font>
    <font>
      <sz val="11"/>
      <name val="Calibri"/>
      <family val="2"/>
      <scheme val="minor"/>
    </font>
    <font>
      <b/>
      <sz val="14"/>
      <name val="Calibri"/>
      <family val="2"/>
      <scheme val="minor"/>
    </font>
    <font>
      <b/>
      <u/>
      <sz val="20"/>
      <name val="Arial"/>
      <family val="2"/>
    </font>
    <font>
      <u/>
      <sz val="20"/>
      <name val="Arial"/>
      <family val="2"/>
    </font>
    <font>
      <b/>
      <i/>
      <sz val="36"/>
      <name val="Arial"/>
      <family val="2"/>
    </font>
    <font>
      <sz val="36"/>
      <name val="Calibri"/>
      <family val="2"/>
      <scheme val="minor"/>
    </font>
  </fonts>
  <fills count="16">
    <fill>
      <patternFill patternType="none"/>
    </fill>
    <fill>
      <patternFill patternType="gray125"/>
    </fill>
    <fill>
      <patternFill patternType="solid">
        <fgColor theme="0" tint="-0.14999847407452621"/>
        <bgColor indexed="64"/>
      </patternFill>
    </fill>
    <fill>
      <patternFill patternType="solid">
        <fgColor theme="5" tint="0.39997558519241921"/>
        <bgColor indexed="64"/>
      </patternFill>
    </fill>
    <fill>
      <patternFill patternType="solid">
        <fgColor rgb="FFFFFF00"/>
        <bgColor indexed="64"/>
      </patternFill>
    </fill>
    <fill>
      <patternFill patternType="solid">
        <fgColor theme="0"/>
        <bgColor indexed="64"/>
      </patternFill>
    </fill>
    <fill>
      <patternFill patternType="solid">
        <fgColor rgb="FF00B050"/>
        <bgColor indexed="64"/>
      </patternFill>
    </fill>
    <fill>
      <patternFill patternType="solid">
        <fgColor rgb="FFFF0000"/>
        <bgColor indexed="64"/>
      </patternFill>
    </fill>
    <fill>
      <patternFill patternType="solid">
        <fgColor rgb="FFA6A6A6"/>
        <bgColor indexed="64"/>
      </patternFill>
    </fill>
    <fill>
      <patternFill patternType="solid">
        <fgColor rgb="FFF8CBAD"/>
        <bgColor indexed="64"/>
      </patternFill>
    </fill>
    <fill>
      <patternFill patternType="solid">
        <fgColor rgb="FFED7D31"/>
        <bgColor indexed="64"/>
      </patternFill>
    </fill>
    <fill>
      <patternFill patternType="solid">
        <fgColor rgb="FF92D050"/>
        <bgColor indexed="64"/>
      </patternFill>
    </fill>
    <fill>
      <patternFill patternType="solid">
        <fgColor rgb="FFD9D9D9"/>
        <bgColor indexed="64"/>
      </patternFill>
    </fill>
    <fill>
      <patternFill patternType="solid">
        <fgColor rgb="FFFFFFFF"/>
        <bgColor indexed="64"/>
      </patternFill>
    </fill>
    <fill>
      <patternFill patternType="solid">
        <fgColor theme="5"/>
        <bgColor indexed="64"/>
      </patternFill>
    </fill>
    <fill>
      <patternFill patternType="solid">
        <fgColor rgb="FFA9D08E"/>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auto="1"/>
      </left>
      <right/>
      <top/>
      <bottom/>
      <diagonal/>
    </border>
    <border>
      <left style="thin">
        <color auto="1"/>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auto="1"/>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auto="1"/>
      </bottom>
      <diagonal/>
    </border>
    <border>
      <left style="thin">
        <color auto="1"/>
      </left>
      <right style="medium">
        <color indexed="64"/>
      </right>
      <top style="thin">
        <color auto="1"/>
      </top>
      <bottom style="medium">
        <color indexed="64"/>
      </bottom>
      <diagonal/>
    </border>
    <border>
      <left style="medium">
        <color auto="1"/>
      </left>
      <right style="medium">
        <color auto="1"/>
      </right>
      <top style="medium">
        <color auto="1"/>
      </top>
      <bottom/>
      <diagonal/>
    </border>
    <border>
      <left style="medium">
        <color auto="1"/>
      </left>
      <right/>
      <top style="medium">
        <color indexed="64"/>
      </top>
      <bottom style="medium">
        <color auto="1"/>
      </bottom>
      <diagonal/>
    </border>
    <border>
      <left/>
      <right/>
      <top style="medium">
        <color indexed="64"/>
      </top>
      <bottom style="medium">
        <color indexed="64"/>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right/>
      <top/>
      <bottom style="medium">
        <color auto="1"/>
      </bottom>
      <diagonal/>
    </border>
  </borders>
  <cellStyleXfs count="4">
    <xf numFmtId="0" fontId="0" fillId="0" borderId="0"/>
    <xf numFmtId="0" fontId="1" fillId="0" borderId="0" applyNumberFormat="0" applyFill="0" applyBorder="0" applyAlignment="0" applyProtection="0"/>
    <xf numFmtId="9" fontId="19" fillId="0" borderId="0" applyFont="0" applyFill="0" applyBorder="0" applyAlignment="0" applyProtection="0"/>
    <xf numFmtId="44" fontId="19" fillId="0" borderId="0" applyFont="0" applyFill="0" applyBorder="0" applyAlignment="0" applyProtection="0"/>
  </cellStyleXfs>
  <cellXfs count="217">
    <xf numFmtId="0" fontId="0" fillId="0" borderId="0" xfId="0"/>
    <xf numFmtId="0" fontId="0" fillId="0" borderId="0" xfId="0" applyAlignment="1">
      <alignment wrapText="1"/>
    </xf>
    <xf numFmtId="0" fontId="3" fillId="0" borderId="0" xfId="1" applyFont="1" applyFill="1" applyAlignment="1">
      <alignment horizontal="left" vertical="center" wrapText="1"/>
    </xf>
    <xf numFmtId="0" fontId="8" fillId="0" borderId="0" xfId="1" applyFont="1" applyFill="1" applyAlignment="1">
      <alignment vertical="center" wrapText="1"/>
    </xf>
    <xf numFmtId="0" fontId="8" fillId="0" borderId="0" xfId="1" applyFont="1" applyFill="1" applyAlignment="1">
      <alignment horizontal="left" vertical="center" wrapText="1"/>
    </xf>
    <xf numFmtId="0" fontId="4" fillId="0" borderId="0" xfId="0" applyFont="1" applyAlignment="1">
      <alignment horizontal="center" vertical="center" wrapText="1"/>
    </xf>
    <xf numFmtId="164" fontId="16" fillId="0" borderId="1" xfId="0" applyNumberFormat="1" applyFont="1" applyBorder="1" applyAlignment="1">
      <alignment horizontal="center" vertical="center" wrapText="1"/>
    </xf>
    <xf numFmtId="164" fontId="16" fillId="3" borderId="1" xfId="0" applyNumberFormat="1"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0" xfId="0" applyFont="1" applyFill="1" applyBorder="1" applyAlignment="1">
      <alignment horizontal="center" vertical="center" wrapText="1"/>
    </xf>
    <xf numFmtId="1" fontId="9" fillId="0" borderId="1" xfId="0" applyNumberFormat="1" applyFont="1" applyBorder="1" applyAlignment="1">
      <alignment horizontal="center" vertical="center" wrapText="1"/>
    </xf>
    <xf numFmtId="9" fontId="9" fillId="0" borderId="1" xfId="0" applyNumberFormat="1" applyFont="1" applyBorder="1" applyAlignment="1">
      <alignment horizontal="center" vertical="center" wrapText="1"/>
    </xf>
    <xf numFmtId="0" fontId="14" fillId="0" borderId="0" xfId="0" applyFont="1" applyAlignment="1">
      <alignment horizontal="center" vertical="center" wrapText="1"/>
    </xf>
    <xf numFmtId="0" fontId="17" fillId="3" borderId="2" xfId="0" applyFont="1" applyFill="1" applyBorder="1" applyAlignment="1">
      <alignment vertical="center" wrapText="1"/>
    </xf>
    <xf numFmtId="0" fontId="18" fillId="3" borderId="8" xfId="0" applyFont="1" applyFill="1" applyBorder="1" applyAlignment="1">
      <alignment horizontal="center" vertical="center" wrapText="1"/>
    </xf>
    <xf numFmtId="0" fontId="12" fillId="0" borderId="0" xfId="0" applyFont="1" applyAlignment="1">
      <alignment horizontal="center" vertical="center" wrapText="1"/>
    </xf>
    <xf numFmtId="0" fontId="16" fillId="3" borderId="1" xfId="0" applyFont="1" applyFill="1" applyBorder="1" applyAlignment="1">
      <alignment horizontal="center" vertical="center" wrapText="1"/>
    </xf>
    <xf numFmtId="9" fontId="9" fillId="0" borderId="4" xfId="0" applyNumberFormat="1" applyFont="1" applyBorder="1" applyAlignment="1">
      <alignment horizontal="center" vertical="center" wrapText="1"/>
    </xf>
    <xf numFmtId="0" fontId="2" fillId="0" borderId="0"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7" fillId="0" borderId="0" xfId="0" applyFont="1" applyFill="1" applyBorder="1" applyAlignment="1">
      <alignment horizontal="justify" vertical="center" wrapText="1"/>
    </xf>
    <xf numFmtId="0" fontId="5" fillId="0" borderId="0" xfId="0" applyFont="1" applyFill="1" applyBorder="1" applyAlignment="1">
      <alignment horizontal="center" vertical="center"/>
    </xf>
    <xf numFmtId="0" fontId="4" fillId="0" borderId="0" xfId="0" applyFont="1" applyFill="1" applyBorder="1" applyAlignment="1">
      <alignment horizontal="justify" vertical="center" wrapText="1"/>
    </xf>
    <xf numFmtId="0" fontId="4" fillId="0" borderId="0" xfId="0" applyFont="1" applyBorder="1" applyAlignment="1">
      <alignment horizontal="center" vertical="center" wrapText="1"/>
    </xf>
    <xf numFmtId="1" fontId="4" fillId="0" borderId="0" xfId="0" applyNumberFormat="1" applyFont="1" applyBorder="1" applyAlignment="1">
      <alignment horizontal="center" vertical="center" wrapText="1"/>
    </xf>
    <xf numFmtId="0" fontId="14" fillId="0" borderId="0" xfId="0" applyFont="1" applyBorder="1" applyAlignment="1">
      <alignment horizontal="center" vertical="center" wrapText="1"/>
    </xf>
    <xf numFmtId="0" fontId="0" fillId="0" borderId="0" xfId="0" applyBorder="1" applyAlignment="1">
      <alignment wrapText="1"/>
    </xf>
    <xf numFmtId="0" fontId="0" fillId="0" borderId="0" xfId="0" applyAlignment="1">
      <alignment horizontal="center" vertical="center"/>
    </xf>
    <xf numFmtId="0" fontId="0" fillId="0" borderId="0" xfId="0" applyAlignment="1">
      <alignment horizontal="center" vertical="justify"/>
    </xf>
    <xf numFmtId="9" fontId="0" fillId="0" borderId="0" xfId="2" applyFont="1" applyAlignment="1">
      <alignment horizontal="center" vertical="center"/>
    </xf>
    <xf numFmtId="9" fontId="0" fillId="0" borderId="0" xfId="0" applyNumberFormat="1" applyAlignment="1">
      <alignment wrapText="1"/>
    </xf>
    <xf numFmtId="17" fontId="0" fillId="0" borderId="0" xfId="0" applyNumberFormat="1" applyAlignment="1">
      <alignment wrapText="1"/>
    </xf>
    <xf numFmtId="0" fontId="21" fillId="0" borderId="0" xfId="0" applyFont="1" applyAlignment="1">
      <alignment horizontal="center" vertical="center" wrapText="1"/>
    </xf>
    <xf numFmtId="0" fontId="22" fillId="3" borderId="8" xfId="0" applyFont="1" applyFill="1" applyBorder="1" applyAlignment="1">
      <alignment horizontal="center" vertical="center" wrapText="1"/>
    </xf>
    <xf numFmtId="0" fontId="21" fillId="0" borderId="1" xfId="0" applyFont="1" applyBorder="1" applyAlignment="1">
      <alignment horizontal="center" vertical="center" wrapText="1"/>
    </xf>
    <xf numFmtId="0" fontId="25" fillId="0" borderId="1" xfId="0" applyFont="1" applyFill="1" applyBorder="1" applyAlignment="1">
      <alignment horizontal="center" vertical="center" wrapText="1"/>
    </xf>
    <xf numFmtId="0" fontId="26" fillId="0" borderId="1" xfId="0" applyFont="1" applyBorder="1" applyAlignment="1">
      <alignment horizontal="center" vertical="center" wrapText="1"/>
    </xf>
    <xf numFmtId="1" fontId="26" fillId="0" borderId="1" xfId="0" applyNumberFormat="1" applyFont="1" applyBorder="1" applyAlignment="1">
      <alignment horizontal="center" vertical="center" wrapText="1"/>
    </xf>
    <xf numFmtId="9" fontId="27" fillId="0" borderId="1" xfId="0" applyNumberFormat="1" applyFont="1" applyBorder="1" applyAlignment="1">
      <alignment horizontal="center" vertical="center" wrapText="1"/>
    </xf>
    <xf numFmtId="0" fontId="27" fillId="0" borderId="4" xfId="0" applyFont="1" applyFill="1" applyBorder="1" applyAlignment="1">
      <alignment horizontal="justify" vertical="center" wrapText="1"/>
    </xf>
    <xf numFmtId="10" fontId="0" fillId="0" borderId="0" xfId="0" applyNumberFormat="1" applyAlignment="1">
      <alignment wrapText="1"/>
    </xf>
    <xf numFmtId="0" fontId="11" fillId="2" borderId="0"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31" fillId="3" borderId="2" xfId="0" applyFont="1" applyFill="1" applyBorder="1" applyAlignment="1">
      <alignment vertical="center" wrapText="1"/>
    </xf>
    <xf numFmtId="1" fontId="9" fillId="0" borderId="4" xfId="0" applyNumberFormat="1" applyFont="1" applyBorder="1" applyAlignment="1">
      <alignment horizontal="center" vertical="center" wrapText="1"/>
    </xf>
    <xf numFmtId="0" fontId="11" fillId="2" borderId="1" xfId="0" applyFont="1" applyFill="1" applyBorder="1" applyAlignment="1">
      <alignment vertical="center" wrapText="1"/>
    </xf>
    <xf numFmtId="0" fontId="29" fillId="0" borderId="1" xfId="0" applyFont="1" applyBorder="1" applyAlignment="1">
      <alignment horizontal="center" vertical="center" wrapText="1"/>
    </xf>
    <xf numFmtId="0" fontId="21" fillId="0" borderId="1" xfId="0" applyFont="1" applyFill="1" applyBorder="1" applyAlignment="1">
      <alignment horizontal="center" vertical="center" wrapText="1"/>
    </xf>
    <xf numFmtId="0" fontId="0" fillId="0" borderId="0" xfId="0" applyFont="1" applyAlignment="1">
      <alignment horizontal="center" vertical="center"/>
    </xf>
    <xf numFmtId="0" fontId="32" fillId="0" borderId="25" xfId="0" applyFont="1" applyBorder="1" applyAlignment="1">
      <alignment horizontal="center" vertical="center"/>
    </xf>
    <xf numFmtId="0" fontId="32" fillId="0" borderId="22" xfId="0" applyFont="1" applyBorder="1" applyAlignment="1">
      <alignment horizontal="center" vertical="center"/>
    </xf>
    <xf numFmtId="0" fontId="33" fillId="7" borderId="23" xfId="0" applyFont="1" applyFill="1" applyBorder="1" applyAlignment="1">
      <alignment horizontal="center" vertical="center"/>
    </xf>
    <xf numFmtId="0" fontId="33" fillId="0" borderId="24" xfId="0" applyFont="1" applyBorder="1" applyAlignment="1">
      <alignment horizontal="center" vertical="center"/>
    </xf>
    <xf numFmtId="0" fontId="33" fillId="10" borderId="23" xfId="0" applyFont="1" applyFill="1" applyBorder="1" applyAlignment="1">
      <alignment horizontal="center" vertical="center"/>
    </xf>
    <xf numFmtId="0" fontId="33" fillId="4" borderId="23" xfId="0" applyFont="1" applyFill="1" applyBorder="1" applyAlignment="1">
      <alignment horizontal="center" vertical="center"/>
    </xf>
    <xf numFmtId="0" fontId="33" fillId="15" borderId="23" xfId="0" applyFont="1" applyFill="1" applyBorder="1" applyAlignment="1">
      <alignment horizontal="center" vertical="center"/>
    </xf>
    <xf numFmtId="0" fontId="33" fillId="6" borderId="23" xfId="0" applyFont="1" applyFill="1" applyBorder="1" applyAlignment="1">
      <alignment horizontal="center" vertical="center"/>
    </xf>
    <xf numFmtId="0" fontId="34" fillId="3" borderId="8" xfId="0" applyFont="1" applyFill="1" applyBorder="1" applyAlignment="1">
      <alignment horizontal="center" vertical="center" wrapText="1"/>
    </xf>
    <xf numFmtId="0" fontId="5" fillId="5" borderId="2" xfId="0" applyFont="1" applyFill="1" applyBorder="1" applyAlignment="1">
      <alignment horizontal="center" vertical="center"/>
    </xf>
    <xf numFmtId="0" fontId="9" fillId="5" borderId="2" xfId="0" applyFont="1" applyFill="1" applyBorder="1" applyAlignment="1">
      <alignment horizontal="center" vertical="center" wrapText="1"/>
    </xf>
    <xf numFmtId="0" fontId="5" fillId="5" borderId="1" xfId="0" applyFont="1" applyFill="1" applyBorder="1" applyAlignment="1">
      <alignment horizontal="center" vertical="center"/>
    </xf>
    <xf numFmtId="0" fontId="9" fillId="5"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5" borderId="4" xfId="0" applyFont="1" applyFill="1" applyBorder="1" applyAlignment="1">
      <alignment horizontal="center" vertical="center" wrapText="1"/>
    </xf>
    <xf numFmtId="0" fontId="9" fillId="0" borderId="4" xfId="0" applyFont="1" applyBorder="1" applyAlignment="1">
      <alignment horizontal="center" vertical="center" wrapText="1"/>
    </xf>
    <xf numFmtId="0" fontId="35" fillId="0" borderId="0" xfId="0" applyFont="1"/>
    <xf numFmtId="0" fontId="20" fillId="0" borderId="1" xfId="0" applyFont="1" applyFill="1" applyBorder="1" applyAlignment="1">
      <alignment horizontal="center" vertical="center" wrapText="1"/>
    </xf>
    <xf numFmtId="0" fontId="12" fillId="0" borderId="0" xfId="0" applyFont="1" applyAlignment="1">
      <alignment vertical="center"/>
    </xf>
    <xf numFmtId="0" fontId="12" fillId="0" borderId="0" xfId="0" applyFont="1" applyAlignment="1">
      <alignment horizontal="center" vertical="center"/>
    </xf>
    <xf numFmtId="0" fontId="14" fillId="0" borderId="0" xfId="0" applyFont="1" applyAlignment="1">
      <alignment horizontal="center" vertical="center"/>
    </xf>
    <xf numFmtId="0" fontId="0" fillId="0" borderId="0" xfId="0" applyAlignment="1"/>
    <xf numFmtId="1" fontId="9" fillId="0" borderId="1" xfId="0" applyNumberFormat="1" applyFont="1" applyFill="1" applyBorder="1" applyAlignment="1">
      <alignment horizontal="center" vertical="center" wrapText="1"/>
    </xf>
    <xf numFmtId="0" fontId="26" fillId="0" borderId="1" xfId="0" applyFont="1" applyFill="1" applyBorder="1" applyAlignment="1">
      <alignment horizontal="justify" vertical="center" wrapText="1"/>
    </xf>
    <xf numFmtId="0" fontId="23" fillId="0" borderId="1" xfId="0" applyFont="1" applyFill="1" applyBorder="1" applyAlignment="1">
      <alignment horizontal="center" vertical="center" wrapText="1"/>
    </xf>
    <xf numFmtId="0" fontId="24" fillId="0" borderId="1" xfId="0" applyFont="1" applyFill="1" applyBorder="1" applyAlignment="1">
      <alignment horizontal="justify" vertical="center" wrapText="1"/>
    </xf>
    <xf numFmtId="0" fontId="26" fillId="0" borderId="2" xfId="0" applyFont="1" applyFill="1" applyBorder="1" applyAlignment="1">
      <alignment horizontal="justify" vertical="center" wrapText="1"/>
    </xf>
    <xf numFmtId="0" fontId="26" fillId="0" borderId="4" xfId="0" applyFont="1" applyFill="1" applyBorder="1" applyAlignment="1">
      <alignment horizontal="justify" vertical="center" wrapText="1"/>
    </xf>
    <xf numFmtId="0" fontId="28" fillId="0" borderId="1" xfId="0" applyFont="1" applyFill="1" applyBorder="1" applyAlignment="1">
      <alignment horizontal="center" vertical="center" wrapText="1"/>
    </xf>
    <xf numFmtId="1" fontId="0" fillId="0" borderId="0" xfId="2" applyNumberFormat="1" applyFont="1" applyAlignment="1">
      <alignment horizontal="center" vertical="center"/>
    </xf>
    <xf numFmtId="0" fontId="16" fillId="3" borderId="1" xfId="0" applyFont="1" applyFill="1" applyBorder="1" applyAlignment="1">
      <alignment horizontal="center" vertical="center" wrapText="1"/>
    </xf>
    <xf numFmtId="0" fontId="30" fillId="0" borderId="0" xfId="0" applyFont="1" applyAlignment="1">
      <alignment horizontal="center" vertical="center" wrapText="1"/>
    </xf>
    <xf numFmtId="0" fontId="5" fillId="5" borderId="1"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9" fillId="5" borderId="2" xfId="0" applyFont="1" applyFill="1" applyBorder="1" applyAlignment="1">
      <alignment horizontal="justify" vertical="center" wrapText="1"/>
    </xf>
    <xf numFmtId="0" fontId="9" fillId="5" borderId="4" xfId="0" applyFont="1" applyFill="1" applyBorder="1" applyAlignment="1">
      <alignment horizontal="justify" vertical="center" wrapText="1"/>
    </xf>
    <xf numFmtId="0" fontId="9" fillId="5" borderId="1" xfId="0" applyFont="1" applyFill="1" applyBorder="1" applyAlignment="1">
      <alignment horizontal="justify" vertical="center" wrapText="1"/>
    </xf>
    <xf numFmtId="0" fontId="38" fillId="9" borderId="24" xfId="0" applyFont="1" applyFill="1" applyBorder="1" applyAlignment="1">
      <alignment horizontal="center" vertical="center" wrapText="1"/>
    </xf>
    <xf numFmtId="0" fontId="37" fillId="9" borderId="24" xfId="0" applyFont="1" applyFill="1" applyBorder="1" applyAlignment="1">
      <alignment horizontal="center" vertical="center" wrapText="1"/>
    </xf>
    <xf numFmtId="0" fontId="38" fillId="0" borderId="23" xfId="0" applyFont="1" applyBorder="1" applyAlignment="1">
      <alignment horizontal="center" vertical="center"/>
    </xf>
    <xf numFmtId="0" fontId="38" fillId="0" borderId="16" xfId="0" applyFont="1" applyBorder="1" applyAlignment="1">
      <alignment horizontal="center" vertical="center" wrapText="1"/>
    </xf>
    <xf numFmtId="0" fontId="37" fillId="0" borderId="24" xfId="0" applyFont="1" applyBorder="1" applyAlignment="1">
      <alignment horizontal="center" vertical="center"/>
    </xf>
    <xf numFmtId="0" fontId="37" fillId="7" borderId="17" xfId="0" applyFont="1" applyFill="1" applyBorder="1" applyAlignment="1">
      <alignment horizontal="center" vertical="center"/>
    </xf>
    <xf numFmtId="0" fontId="37" fillId="10" borderId="17" xfId="0" applyFont="1" applyFill="1" applyBorder="1" applyAlignment="1">
      <alignment horizontal="center" vertical="center"/>
    </xf>
    <xf numFmtId="0" fontId="39" fillId="4" borderId="17" xfId="0" applyFont="1" applyFill="1" applyBorder="1" applyAlignment="1">
      <alignment vertical="center"/>
    </xf>
    <xf numFmtId="0" fontId="37" fillId="11" borderId="17" xfId="0" applyFont="1" applyFill="1" applyBorder="1" applyAlignment="1">
      <alignment horizontal="center" vertical="center"/>
    </xf>
    <xf numFmtId="0" fontId="37" fillId="6" borderId="18" xfId="0" applyFont="1" applyFill="1" applyBorder="1" applyAlignment="1">
      <alignment horizontal="center" vertical="center"/>
    </xf>
    <xf numFmtId="0" fontId="37" fillId="12" borderId="24" xfId="0" applyFont="1" applyFill="1" applyBorder="1" applyAlignment="1">
      <alignment horizontal="center" vertical="center"/>
    </xf>
    <xf numFmtId="0" fontId="37" fillId="7" borderId="23" xfId="0" applyFont="1" applyFill="1" applyBorder="1" applyAlignment="1">
      <alignment horizontal="center" vertical="center"/>
    </xf>
    <xf numFmtId="0" fontId="37" fillId="14" borderId="17" xfId="0" applyFont="1" applyFill="1" applyBorder="1" applyAlignment="1">
      <alignment horizontal="center" vertical="center"/>
    </xf>
    <xf numFmtId="0" fontId="37" fillId="8" borderId="13" xfId="0" applyFont="1" applyFill="1" applyBorder="1" applyAlignment="1">
      <alignment horizontal="center" vertical="center" wrapText="1"/>
    </xf>
    <xf numFmtId="0" fontId="37" fillId="9" borderId="14" xfId="0" applyFont="1" applyFill="1" applyBorder="1" applyAlignment="1">
      <alignment horizontal="center" vertical="center" wrapText="1"/>
    </xf>
    <xf numFmtId="0" fontId="37" fillId="9" borderId="15" xfId="0" applyFont="1" applyFill="1" applyBorder="1" applyAlignment="1">
      <alignment horizontal="center" vertical="center" wrapText="1"/>
    </xf>
    <xf numFmtId="0" fontId="37" fillId="0" borderId="16" xfId="0" applyFont="1" applyBorder="1" applyAlignment="1">
      <alignment horizontal="center" vertical="center" wrapText="1"/>
    </xf>
    <xf numFmtId="0" fontId="16" fillId="4" borderId="17" xfId="0" applyFont="1" applyFill="1" applyBorder="1" applyAlignment="1">
      <alignment vertical="center"/>
    </xf>
    <xf numFmtId="0" fontId="40" fillId="0" borderId="0" xfId="0" applyFont="1"/>
    <xf numFmtId="0" fontId="37" fillId="8" borderId="26" xfId="0" applyFont="1" applyFill="1" applyBorder="1" applyAlignment="1">
      <alignment vertical="center" wrapText="1"/>
    </xf>
    <xf numFmtId="0" fontId="37" fillId="8" borderId="27" xfId="0" applyFont="1" applyFill="1" applyBorder="1" applyAlignment="1">
      <alignment horizontal="center" vertical="center" wrapText="1"/>
    </xf>
    <xf numFmtId="0" fontId="37" fillId="8" borderId="24" xfId="0" applyFont="1" applyFill="1" applyBorder="1" applyAlignment="1">
      <alignment horizontal="center" vertical="center" wrapText="1"/>
    </xf>
    <xf numFmtId="0" fontId="37" fillId="8" borderId="19" xfId="0" applyFont="1" applyFill="1" applyBorder="1" applyAlignment="1">
      <alignment vertical="center" wrapText="1"/>
    </xf>
    <xf numFmtId="0" fontId="25" fillId="0" borderId="1" xfId="0" applyFont="1" applyFill="1" applyBorder="1" applyAlignment="1">
      <alignment horizontal="center" vertical="center"/>
    </xf>
    <xf numFmtId="1" fontId="27" fillId="0" borderId="1" xfId="0" applyNumberFormat="1" applyFont="1" applyBorder="1" applyAlignment="1">
      <alignment horizontal="center" vertical="center" wrapText="1"/>
    </xf>
    <xf numFmtId="164" fontId="41" fillId="0" borderId="1" xfId="0" applyNumberFormat="1" applyFont="1" applyBorder="1" applyAlignment="1">
      <alignment horizontal="center" vertical="center" wrapText="1"/>
    </xf>
    <xf numFmtId="0" fontId="28" fillId="2" borderId="0" xfId="0" applyFont="1" applyFill="1" applyBorder="1" applyAlignment="1">
      <alignment horizontal="center" vertical="center" wrapText="1"/>
    </xf>
    <xf numFmtId="0" fontId="28" fillId="2" borderId="5" xfId="0" applyFont="1" applyFill="1" applyBorder="1" applyAlignment="1">
      <alignment horizontal="center" vertical="center" wrapText="1"/>
    </xf>
    <xf numFmtId="0" fontId="41" fillId="3" borderId="2" xfId="0" applyFont="1" applyFill="1" applyBorder="1" applyAlignment="1">
      <alignment horizontal="center" vertical="center" wrapText="1"/>
    </xf>
    <xf numFmtId="164" fontId="41" fillId="3" borderId="2" xfId="0" applyNumberFormat="1" applyFont="1" applyFill="1" applyBorder="1" applyAlignment="1">
      <alignment horizontal="center" vertical="center" wrapText="1"/>
    </xf>
    <xf numFmtId="0" fontId="28" fillId="3" borderId="2" xfId="0" applyFont="1" applyFill="1" applyBorder="1" applyAlignment="1">
      <alignment vertical="center" wrapText="1"/>
    </xf>
    <xf numFmtId="0" fontId="41" fillId="3" borderId="1" xfId="0" applyFont="1" applyFill="1" applyBorder="1" applyAlignment="1">
      <alignment horizontal="center" vertical="center" wrapText="1"/>
    </xf>
    <xf numFmtId="164" fontId="41" fillId="3" borderId="1" xfId="0" applyNumberFormat="1" applyFont="1" applyFill="1" applyBorder="1" applyAlignment="1">
      <alignment horizontal="center" vertical="center" wrapText="1"/>
    </xf>
    <xf numFmtId="0" fontId="29" fillId="0" borderId="1" xfId="0" applyFont="1" applyFill="1" applyBorder="1" applyAlignment="1">
      <alignment horizontal="center" vertical="center" wrapText="1"/>
    </xf>
    <xf numFmtId="0" fontId="21" fillId="0" borderId="0" xfId="0" applyFont="1" applyAlignment="1">
      <alignment horizontal="center" vertical="center"/>
    </xf>
    <xf numFmtId="0" fontId="20" fillId="0" borderId="0" xfId="0" applyFont="1" applyAlignment="1">
      <alignment horizontal="center" vertical="center" wrapText="1"/>
    </xf>
    <xf numFmtId="0" fontId="40" fillId="0" borderId="0" xfId="0" applyFont="1" applyAlignment="1">
      <alignment wrapText="1"/>
    </xf>
    <xf numFmtId="0" fontId="9" fillId="0" borderId="0" xfId="0" applyFont="1" applyAlignment="1">
      <alignment horizontal="center" vertical="center" wrapText="1"/>
    </xf>
    <xf numFmtId="0" fontId="40" fillId="0" borderId="0" xfId="0" applyFont="1" applyAlignment="1">
      <alignment horizontal="center" vertical="center"/>
    </xf>
    <xf numFmtId="0" fontId="40" fillId="0" borderId="0" xfId="0" applyFont="1" applyAlignment="1">
      <alignment horizontal="center" vertical="justify"/>
    </xf>
    <xf numFmtId="9" fontId="40" fillId="0" borderId="0" xfId="2" applyFont="1" applyAlignment="1">
      <alignment horizontal="center" vertical="center"/>
    </xf>
    <xf numFmtId="10" fontId="40" fillId="0" borderId="0" xfId="0" applyNumberFormat="1" applyFont="1" applyAlignment="1">
      <alignment wrapText="1"/>
    </xf>
    <xf numFmtId="10" fontId="40" fillId="0" borderId="0" xfId="0" applyNumberFormat="1" applyFont="1" applyAlignment="1">
      <alignment horizontal="center" vertical="center"/>
    </xf>
    <xf numFmtId="0" fontId="42" fillId="0" borderId="0" xfId="1" applyFont="1" applyFill="1" applyAlignment="1">
      <alignment horizontal="left" vertical="center" wrapText="1"/>
    </xf>
    <xf numFmtId="0" fontId="43" fillId="0" borderId="0" xfId="1" applyFont="1" applyFill="1" applyAlignment="1">
      <alignment vertical="center" wrapText="1"/>
    </xf>
    <xf numFmtId="0" fontId="43" fillId="0" borderId="0" xfId="1" applyFont="1" applyFill="1" applyAlignment="1">
      <alignment horizontal="left" vertical="center" wrapText="1"/>
    </xf>
    <xf numFmtId="165" fontId="9" fillId="0" borderId="1" xfId="0" applyNumberFormat="1" applyFont="1" applyBorder="1" applyAlignment="1">
      <alignment horizontal="center" vertical="center" wrapText="1"/>
    </xf>
    <xf numFmtId="9" fontId="29" fillId="0" borderId="1" xfId="0" applyNumberFormat="1" applyFont="1" applyBorder="1" applyAlignment="1">
      <alignment horizontal="center" vertical="center" wrapText="1"/>
    </xf>
    <xf numFmtId="0" fontId="9" fillId="5" borderId="2" xfId="0" applyFont="1" applyFill="1" applyBorder="1" applyAlignment="1">
      <alignment horizontal="justify" vertical="center" wrapText="1"/>
    </xf>
    <xf numFmtId="0" fontId="9" fillId="5" borderId="3" xfId="0" applyFont="1" applyFill="1" applyBorder="1" applyAlignment="1">
      <alignment horizontal="justify" vertical="center" wrapText="1"/>
    </xf>
    <xf numFmtId="0" fontId="9" fillId="5" borderId="4" xfId="0" applyFont="1" applyFill="1" applyBorder="1" applyAlignment="1">
      <alignment horizontal="justify" vertical="center" wrapText="1"/>
    </xf>
    <xf numFmtId="0" fontId="9" fillId="5" borderId="1" xfId="0" applyFont="1" applyFill="1" applyBorder="1" applyAlignment="1">
      <alignment horizontal="justify" vertical="center" wrapText="1"/>
    </xf>
    <xf numFmtId="0" fontId="5" fillId="5" borderId="3"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11" fillId="2" borderId="1" xfId="0" applyFont="1" applyFill="1" applyBorder="1" applyAlignment="1">
      <alignment horizontal="center" vertical="center"/>
    </xf>
    <xf numFmtId="0" fontId="5" fillId="5"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5" borderId="1" xfId="0" applyFont="1" applyFill="1" applyBorder="1" applyAlignment="1">
      <alignment horizontal="left" vertical="center" wrapText="1"/>
    </xf>
    <xf numFmtId="0" fontId="5" fillId="5" borderId="4" xfId="0" applyFont="1" applyFill="1" applyBorder="1" applyAlignment="1">
      <alignment horizontal="left" vertical="center" wrapText="1"/>
    </xf>
    <xf numFmtId="0" fontId="16" fillId="3"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30" fillId="0" borderId="0" xfId="0" applyFont="1" applyAlignment="1">
      <alignment horizontal="center" vertical="center" wrapText="1"/>
    </xf>
    <xf numFmtId="0" fontId="30" fillId="0" borderId="5" xfId="0" applyFont="1" applyBorder="1" applyAlignment="1">
      <alignment horizontal="center" vertical="center" wrapText="1"/>
    </xf>
    <xf numFmtId="0" fontId="36" fillId="2" borderId="1" xfId="0" applyFont="1" applyFill="1" applyBorder="1" applyAlignment="1">
      <alignment horizontal="center" vertical="center" wrapText="1"/>
    </xf>
    <xf numFmtId="0" fontId="0" fillId="0" borderId="0" xfId="0" applyAlignment="1">
      <alignment horizontal="center"/>
    </xf>
    <xf numFmtId="0" fontId="37" fillId="13" borderId="20" xfId="0" applyFont="1" applyFill="1" applyBorder="1" applyAlignment="1">
      <alignment horizontal="right" vertical="center"/>
    </xf>
    <xf numFmtId="0" fontId="37" fillId="13" borderId="21" xfId="0" applyFont="1" applyFill="1" applyBorder="1" applyAlignment="1">
      <alignment horizontal="right" vertical="center"/>
    </xf>
    <xf numFmtId="0" fontId="37" fillId="13" borderId="22" xfId="0" applyFont="1" applyFill="1" applyBorder="1" applyAlignment="1">
      <alignment horizontal="right" vertical="center"/>
    </xf>
    <xf numFmtId="0" fontId="37" fillId="8" borderId="19" xfId="0" applyFont="1" applyFill="1" applyBorder="1" applyAlignment="1">
      <alignment horizontal="center" vertical="center"/>
    </xf>
    <xf numFmtId="0" fontId="37" fillId="8" borderId="23" xfId="0" applyFont="1" applyFill="1" applyBorder="1" applyAlignment="1">
      <alignment horizontal="center" vertical="center"/>
    </xf>
    <xf numFmtId="0" fontId="37" fillId="8" borderId="19" xfId="0" applyFont="1" applyFill="1" applyBorder="1" applyAlignment="1">
      <alignment horizontal="center" vertical="center" wrapText="1"/>
    </xf>
    <xf numFmtId="0" fontId="37" fillId="8" borderId="23" xfId="0" applyFont="1" applyFill="1" applyBorder="1" applyAlignment="1">
      <alignment horizontal="center" vertical="center" wrapText="1"/>
    </xf>
    <xf numFmtId="0" fontId="37" fillId="8" borderId="20" xfId="0" applyFont="1" applyFill="1" applyBorder="1" applyAlignment="1">
      <alignment horizontal="center" vertical="center" wrapText="1"/>
    </xf>
    <xf numFmtId="0" fontId="37" fillId="8" borderId="21" xfId="0" applyFont="1" applyFill="1" applyBorder="1" applyAlignment="1">
      <alignment horizontal="center" vertical="center" wrapText="1"/>
    </xf>
    <xf numFmtId="0" fontId="37" fillId="8" borderId="22" xfId="0" applyFont="1" applyFill="1" applyBorder="1" applyAlignment="1">
      <alignment horizontal="center" vertical="center" wrapText="1"/>
    </xf>
    <xf numFmtId="0" fontId="37" fillId="8" borderId="26" xfId="0" applyFont="1" applyFill="1" applyBorder="1" applyAlignment="1">
      <alignment horizontal="center" vertical="center"/>
    </xf>
    <xf numFmtId="0" fontId="37" fillId="13" borderId="20" xfId="0" applyFont="1" applyFill="1" applyBorder="1" applyAlignment="1">
      <alignment horizontal="center" vertical="center"/>
    </xf>
    <xf numFmtId="0" fontId="37" fillId="13" borderId="21" xfId="0" applyFont="1" applyFill="1" applyBorder="1" applyAlignment="1">
      <alignment horizontal="center" vertical="center"/>
    </xf>
    <xf numFmtId="0" fontId="15" fillId="3" borderId="11"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12" fillId="0" borderId="0" xfId="0" applyFont="1" applyAlignment="1">
      <alignment horizontal="center" vertical="center" wrapText="1"/>
    </xf>
    <xf numFmtId="0" fontId="12" fillId="0" borderId="5" xfId="0" applyFont="1" applyBorder="1" applyAlignment="1">
      <alignment horizontal="center" vertical="center" wrapText="1"/>
    </xf>
    <xf numFmtId="0" fontId="25" fillId="0" borderId="1" xfId="0" applyFont="1" applyFill="1" applyBorder="1" applyAlignment="1">
      <alignment horizontal="center" vertical="center" wrapText="1"/>
    </xf>
    <xf numFmtId="0" fontId="26" fillId="0" borderId="1" xfId="0" applyFont="1" applyFill="1" applyBorder="1" applyAlignment="1">
      <alignment horizontal="justify" vertical="center" wrapText="1"/>
    </xf>
    <xf numFmtId="0" fontId="24" fillId="0" borderId="1" xfId="0" applyFont="1" applyFill="1" applyBorder="1" applyAlignment="1">
      <alignment horizontal="justify" vertical="center" wrapText="1"/>
    </xf>
    <xf numFmtId="0" fontId="27" fillId="0" borderId="1" xfId="0" applyFont="1" applyFill="1" applyBorder="1" applyAlignment="1">
      <alignment horizontal="justify" vertical="center" wrapText="1"/>
    </xf>
    <xf numFmtId="0" fontId="25" fillId="2" borderId="2" xfId="0" applyFont="1" applyFill="1" applyBorder="1" applyAlignment="1">
      <alignment horizontal="center" vertical="center" wrapText="1"/>
    </xf>
    <xf numFmtId="0" fontId="25" fillId="2" borderId="2" xfId="0" applyFont="1" applyFill="1" applyBorder="1" applyAlignment="1">
      <alignment horizontal="center" vertical="center"/>
    </xf>
    <xf numFmtId="0" fontId="25" fillId="0" borderId="2"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6" fillId="0" borderId="2" xfId="0" applyFont="1" applyFill="1" applyBorder="1" applyAlignment="1">
      <alignment horizontal="justify" vertical="center" wrapText="1"/>
    </xf>
    <xf numFmtId="0" fontId="26" fillId="0" borderId="3" xfId="0" applyFont="1" applyFill="1" applyBorder="1" applyAlignment="1">
      <alignment horizontal="justify" vertical="center" wrapText="1"/>
    </xf>
    <xf numFmtId="0" fontId="26" fillId="0" borderId="4" xfId="0" applyFont="1" applyFill="1" applyBorder="1" applyAlignment="1">
      <alignment horizontal="justify" vertical="center"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5" fillId="2" borderId="1" xfId="0" applyFont="1" applyFill="1" applyBorder="1" applyAlignment="1">
      <alignment horizontal="center" vertical="center"/>
    </xf>
    <xf numFmtId="0" fontId="24" fillId="0" borderId="2" xfId="0" applyFont="1" applyFill="1" applyBorder="1" applyAlignment="1">
      <alignment horizontal="justify" vertical="center" wrapText="1"/>
    </xf>
    <xf numFmtId="0" fontId="24" fillId="0" borderId="3" xfId="0" applyFont="1" applyFill="1" applyBorder="1" applyAlignment="1">
      <alignment horizontal="justify" vertical="center" wrapText="1"/>
    </xf>
    <xf numFmtId="0" fontId="24" fillId="0" borderId="4" xfId="0" applyFont="1" applyFill="1" applyBorder="1" applyAlignment="1">
      <alignment horizontal="justify" vertical="center" wrapText="1"/>
    </xf>
    <xf numFmtId="0" fontId="25" fillId="0" borderId="3" xfId="0" applyFont="1" applyFill="1" applyBorder="1" applyAlignment="1">
      <alignment horizontal="center" vertical="center" wrapText="1"/>
    </xf>
    <xf numFmtId="0" fontId="2" fillId="0" borderId="3" xfId="0" applyFont="1" applyFill="1" applyBorder="1" applyAlignment="1">
      <alignment horizontal="center" vertical="center" wrapText="1"/>
    </xf>
    <xf numFmtId="164" fontId="30" fillId="0" borderId="0" xfId="0" applyNumberFormat="1" applyFont="1" applyAlignment="1">
      <alignment horizontal="center" vertical="center" wrapText="1"/>
    </xf>
    <xf numFmtId="164" fontId="15" fillId="3" borderId="10" xfId="0" applyNumberFormat="1" applyFont="1" applyFill="1" applyBorder="1" applyAlignment="1">
      <alignment horizontal="center" vertical="center" wrapText="1"/>
    </xf>
    <xf numFmtId="164" fontId="15" fillId="3" borderId="12" xfId="0" applyNumberFormat="1" applyFont="1" applyFill="1" applyBorder="1" applyAlignment="1">
      <alignment horizontal="center" vertical="center" wrapText="1"/>
    </xf>
    <xf numFmtId="164" fontId="9" fillId="0" borderId="1" xfId="0" applyNumberFormat="1" applyFont="1" applyBorder="1" applyAlignment="1">
      <alignment horizontal="center" vertical="center" wrapText="1"/>
    </xf>
    <xf numFmtId="164" fontId="9" fillId="0" borderId="0" xfId="0" applyNumberFormat="1" applyFont="1" applyAlignment="1">
      <alignment horizontal="center" vertical="center" wrapText="1"/>
    </xf>
    <xf numFmtId="164" fontId="9" fillId="0" borderId="1" xfId="3" applyNumberFormat="1" applyFont="1" applyBorder="1" applyAlignment="1">
      <alignment horizontal="center" vertical="center" wrapText="1"/>
    </xf>
    <xf numFmtId="164" fontId="9" fillId="0" borderId="4" xfId="0" applyNumberFormat="1" applyFont="1" applyBorder="1" applyAlignment="1">
      <alignment horizontal="center" vertical="center" wrapText="1"/>
    </xf>
    <xf numFmtId="0" fontId="30" fillId="0" borderId="0" xfId="0" applyFont="1" applyAlignment="1">
      <alignment vertical="center"/>
    </xf>
    <xf numFmtId="0" fontId="30" fillId="0" borderId="0" xfId="0" applyFont="1" applyAlignment="1">
      <alignment horizontal="center" vertical="center"/>
    </xf>
    <xf numFmtId="164" fontId="30" fillId="0" borderId="0" xfId="0" applyNumberFormat="1" applyFont="1" applyAlignment="1">
      <alignment horizontal="center" vertical="center"/>
    </xf>
    <xf numFmtId="0" fontId="45" fillId="0" borderId="0" xfId="0" applyFont="1" applyAlignment="1">
      <alignment horizontal="center" vertical="center"/>
    </xf>
    <xf numFmtId="0" fontId="45" fillId="0" borderId="0" xfId="0" applyFont="1" applyAlignment="1"/>
  </cellXfs>
  <cellStyles count="4">
    <cellStyle name="Hipervínculo" xfId="1" builtinId="8"/>
    <cellStyle name="Moneda" xfId="3" builtinId="4"/>
    <cellStyle name="Normal" xfId="0" builtinId="0"/>
    <cellStyle name="Porcentaje" xfId="2" builtinId="5"/>
  </cellStyles>
  <dxfs count="30">
    <dxf>
      <fill>
        <patternFill>
          <bgColor rgb="FFFF0000"/>
        </patternFill>
      </fill>
    </dxf>
    <dxf>
      <fill>
        <patternFill>
          <bgColor rgb="FFFF33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92D050"/>
        </patternFill>
      </fill>
    </dxf>
    <dxf>
      <fill>
        <patternFill>
          <bgColor rgb="FF00B050"/>
        </patternFill>
      </fill>
    </dxf>
  </dxfs>
  <tableStyles count="0" defaultTableStyle="TableStyleMedium2" defaultPivotStyle="PivotStyleLight16"/>
  <colors>
    <mruColors>
      <color rgb="FFFF330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doughnutChart>
        <c:varyColors val="1"/>
        <c:ser>
          <c:idx val="0"/>
          <c:order val="0"/>
          <c:tx>
            <c:strRef>
              <c:f>GRAFICOS!$B$16</c:f>
              <c:strCache>
                <c:ptCount val="1"/>
                <c:pt idx="0">
                  <c:v>Reconocimiento de la población sexualmente diversa</c:v>
                </c:pt>
              </c:strCache>
            </c:strRef>
          </c:tx>
          <c:dPt>
            <c:idx val="0"/>
            <c:bubble3D val="0"/>
            <c:spPr>
              <a:solidFill>
                <a:srgbClr val="FF0000"/>
              </a:solidFill>
              <a:ln w="19050">
                <a:solidFill>
                  <a:schemeClr val="lt1"/>
                </a:solidFill>
              </a:ln>
              <a:effectLst/>
            </c:spPr>
            <c:extLst>
              <c:ext xmlns:c16="http://schemas.microsoft.com/office/drawing/2014/chart" uri="{C3380CC4-5D6E-409C-BE32-E72D297353CC}">
                <c16:uniqueId val="{00000002-76FA-446D-A108-3E38FBCBFF1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6FA-446D-A108-3E38FBCBFF16}"/>
              </c:ext>
            </c:extLst>
          </c:dPt>
          <c:dPt>
            <c:idx val="2"/>
            <c:bubble3D val="0"/>
            <c:spPr>
              <a:solidFill>
                <a:srgbClr val="FFFF00"/>
              </a:solidFill>
              <a:ln w="19050">
                <a:solidFill>
                  <a:schemeClr val="lt1"/>
                </a:solidFill>
              </a:ln>
              <a:effectLst/>
            </c:spPr>
            <c:extLst>
              <c:ext xmlns:c16="http://schemas.microsoft.com/office/drawing/2014/chart" uri="{C3380CC4-5D6E-409C-BE32-E72D297353CC}">
                <c16:uniqueId val="{00000005-76FA-446D-A108-3E38FBCBFF16}"/>
              </c:ext>
            </c:extLst>
          </c:dPt>
          <c:dPt>
            <c:idx val="3"/>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9-76FA-446D-A108-3E38FBCBFF16}"/>
              </c:ext>
            </c:extLst>
          </c:dPt>
          <c:dPt>
            <c:idx val="4"/>
            <c:bubble3D val="0"/>
            <c:spPr>
              <a:solidFill>
                <a:srgbClr val="00B050"/>
              </a:solidFill>
              <a:ln w="19050">
                <a:solidFill>
                  <a:schemeClr val="lt1"/>
                </a:solidFill>
              </a:ln>
              <a:effectLst/>
            </c:spPr>
            <c:extLst>
              <c:ext xmlns:c16="http://schemas.microsoft.com/office/drawing/2014/chart" uri="{C3380CC4-5D6E-409C-BE32-E72D297353CC}">
                <c16:uniqueId val="{0000000B-76FA-446D-A108-3E38FBCBFF16}"/>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GRAFICOS!$C$15:$G$15</c:f>
              <c:strCache>
                <c:ptCount val="5"/>
                <c:pt idx="0">
                  <c:v>CRITICO</c:v>
                </c:pt>
                <c:pt idx="1">
                  <c:v>BAJO</c:v>
                </c:pt>
                <c:pt idx="2">
                  <c:v>MEDIO</c:v>
                </c:pt>
                <c:pt idx="3">
                  <c:v>SATISFACTORIO</c:v>
                </c:pt>
                <c:pt idx="4">
                  <c:v>SOBRESALIENTE</c:v>
                </c:pt>
              </c:strCache>
            </c:strRef>
          </c:cat>
          <c:val>
            <c:numRef>
              <c:f>GRAFICOS!$C$16:$G$16</c:f>
              <c:numCache>
                <c:formatCode>General</c:formatCode>
                <c:ptCount val="5"/>
                <c:pt idx="0">
                  <c:v>2</c:v>
                </c:pt>
              </c:numCache>
            </c:numRef>
          </c:val>
          <c:extLst>
            <c:ext xmlns:c16="http://schemas.microsoft.com/office/drawing/2014/chart" uri="{C3380CC4-5D6E-409C-BE32-E72D297353CC}">
              <c16:uniqueId val="{00000000-76FA-446D-A108-3E38FBCBFF16}"/>
            </c:ext>
          </c:extLst>
        </c:ser>
        <c:dLbls>
          <c:showLegendKey val="0"/>
          <c:showVal val="0"/>
          <c:showCatName val="0"/>
          <c:showSerName val="0"/>
          <c:showPercent val="0"/>
          <c:showBubbleSize val="0"/>
          <c:showLeaderLines val="1"/>
        </c:dLbls>
        <c:firstSliceAng val="0"/>
        <c:holeSize val="75"/>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5370467580441332E-2"/>
          <c:y val="0.24283880823057968"/>
          <c:w val="0.93888888888888888"/>
          <c:h val="0.59233741615631375"/>
        </c:manualLayout>
      </c:layout>
      <c:pie3DChart>
        <c:varyColors val="1"/>
        <c:ser>
          <c:idx val="0"/>
          <c:order val="0"/>
          <c:tx>
            <c:strRef>
              <c:f>GRAFICOS!$I$16</c:f>
              <c:strCache>
                <c:ptCount val="1"/>
                <c:pt idx="0">
                  <c:v>Ciudadanía y participación en espacios político - institucionales</c:v>
                </c:pt>
              </c:strCache>
            </c:strRef>
          </c:tx>
          <c:dPt>
            <c:idx val="0"/>
            <c:bubble3D val="0"/>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2-EC0C-466E-A88F-871D6C321B33}"/>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4-EC0C-466E-A88F-871D6C321B33}"/>
              </c:ext>
            </c:extLst>
          </c:dPt>
          <c:dPt>
            <c:idx val="2"/>
            <c:bubble3D val="0"/>
            <c:spPr>
              <a:solidFill>
                <a:srgbClr val="FFFF00"/>
              </a:solidFill>
              <a:ln w="25400">
                <a:solidFill>
                  <a:schemeClr val="lt1"/>
                </a:solidFill>
              </a:ln>
              <a:effectLst/>
              <a:sp3d contourW="25400">
                <a:contourClr>
                  <a:schemeClr val="lt1"/>
                </a:contourClr>
              </a:sp3d>
            </c:spPr>
            <c:extLst>
              <c:ext xmlns:c16="http://schemas.microsoft.com/office/drawing/2014/chart" uri="{C3380CC4-5D6E-409C-BE32-E72D297353CC}">
                <c16:uniqueId val="{00000006-EC0C-466E-A88F-871D6C321B33}"/>
              </c:ext>
            </c:extLst>
          </c:dPt>
          <c:dPt>
            <c:idx val="3"/>
            <c:bubble3D val="0"/>
            <c:spPr>
              <a:solidFill>
                <a:srgbClr val="92D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8-EC0C-466E-A88F-871D6C321B33}"/>
              </c:ext>
            </c:extLst>
          </c:dPt>
          <c:dPt>
            <c:idx val="4"/>
            <c:bubble3D val="0"/>
            <c:spPr>
              <a:solidFill>
                <a:srgbClr val="00B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A-EC0C-466E-A88F-871D6C321B33}"/>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dLblPos val="bestFit"/>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GRAFICOS!$J$15:$N$15</c:f>
              <c:strCache>
                <c:ptCount val="5"/>
                <c:pt idx="0">
                  <c:v>CRITICO</c:v>
                </c:pt>
                <c:pt idx="1">
                  <c:v>BAJO</c:v>
                </c:pt>
                <c:pt idx="2">
                  <c:v>MEDIO</c:v>
                </c:pt>
                <c:pt idx="3">
                  <c:v>SATISFACTORIO</c:v>
                </c:pt>
                <c:pt idx="4">
                  <c:v>SOBRESALIENTE</c:v>
                </c:pt>
              </c:strCache>
            </c:strRef>
          </c:cat>
          <c:val>
            <c:numRef>
              <c:f>GRAFICOS!$J$16:$N$16</c:f>
              <c:numCache>
                <c:formatCode>General</c:formatCode>
                <c:ptCount val="5"/>
                <c:pt idx="0">
                  <c:v>10</c:v>
                </c:pt>
                <c:pt idx="4">
                  <c:v>1</c:v>
                </c:pt>
              </c:numCache>
            </c:numRef>
          </c:val>
          <c:extLst>
            <c:ext xmlns:c16="http://schemas.microsoft.com/office/drawing/2014/chart" uri="{C3380CC4-5D6E-409C-BE32-E72D297353CC}">
              <c16:uniqueId val="{00000000-EC0C-466E-A88F-871D6C321B33}"/>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GRAFICOS!$B$27</c:f>
              <c:strCache>
                <c:ptCount val="1"/>
                <c:pt idx="0">
                  <c:v>Inclusión social y aceptación de la diferencia </c:v>
                </c:pt>
              </c:strCache>
            </c:strRef>
          </c:tx>
          <c:dPt>
            <c:idx val="0"/>
            <c:bubble3D val="0"/>
            <c:spPr>
              <a:solidFill>
                <a:srgbClr val="FF0000"/>
              </a:solidFill>
              <a:ln w="19050">
                <a:solidFill>
                  <a:schemeClr val="lt1"/>
                </a:solidFill>
              </a:ln>
              <a:effectLst/>
            </c:spPr>
            <c:extLst>
              <c:ext xmlns:c16="http://schemas.microsoft.com/office/drawing/2014/chart" uri="{C3380CC4-5D6E-409C-BE32-E72D297353CC}">
                <c16:uniqueId val="{00000002-A4D3-4857-8FB4-095E1870C24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4-A4D3-4857-8FB4-095E1870C247}"/>
              </c:ext>
            </c:extLst>
          </c:dPt>
          <c:dPt>
            <c:idx val="2"/>
            <c:bubble3D val="0"/>
            <c:spPr>
              <a:solidFill>
                <a:srgbClr val="FFFF00"/>
              </a:solidFill>
              <a:ln w="19050">
                <a:solidFill>
                  <a:schemeClr val="lt1"/>
                </a:solidFill>
              </a:ln>
              <a:effectLst/>
            </c:spPr>
            <c:extLst>
              <c:ext xmlns:c16="http://schemas.microsoft.com/office/drawing/2014/chart" uri="{C3380CC4-5D6E-409C-BE32-E72D297353CC}">
                <c16:uniqueId val="{00000006-A4D3-4857-8FB4-095E1870C247}"/>
              </c:ext>
            </c:extLst>
          </c:dPt>
          <c:dPt>
            <c:idx val="3"/>
            <c:bubble3D val="0"/>
            <c:spPr>
              <a:solidFill>
                <a:srgbClr val="92D050"/>
              </a:solidFill>
              <a:ln w="19050">
                <a:solidFill>
                  <a:schemeClr val="lt1"/>
                </a:solidFill>
              </a:ln>
              <a:effectLst/>
            </c:spPr>
            <c:extLst>
              <c:ext xmlns:c16="http://schemas.microsoft.com/office/drawing/2014/chart" uri="{C3380CC4-5D6E-409C-BE32-E72D297353CC}">
                <c16:uniqueId val="{00000008-A4D3-4857-8FB4-095E1870C247}"/>
              </c:ext>
            </c:extLst>
          </c:dPt>
          <c:dPt>
            <c:idx val="4"/>
            <c:bubble3D val="0"/>
            <c:spPr>
              <a:solidFill>
                <a:srgbClr val="00B050"/>
              </a:solidFill>
              <a:ln w="19050">
                <a:solidFill>
                  <a:schemeClr val="lt1"/>
                </a:solidFill>
              </a:ln>
              <a:effectLst/>
            </c:spPr>
            <c:extLst>
              <c:ext xmlns:c16="http://schemas.microsoft.com/office/drawing/2014/chart" uri="{C3380CC4-5D6E-409C-BE32-E72D297353CC}">
                <c16:uniqueId val="{0000000A-A4D3-4857-8FB4-095E1870C247}"/>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dLblPos val="bestFit"/>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GRAFICOS!$C$26:$G$26</c:f>
              <c:strCache>
                <c:ptCount val="5"/>
                <c:pt idx="0">
                  <c:v>CRITICO</c:v>
                </c:pt>
                <c:pt idx="1">
                  <c:v>BAJO</c:v>
                </c:pt>
                <c:pt idx="2">
                  <c:v>MEDIO</c:v>
                </c:pt>
                <c:pt idx="3">
                  <c:v>SATISFACTORIO</c:v>
                </c:pt>
                <c:pt idx="4">
                  <c:v>SOBRESALIENTE</c:v>
                </c:pt>
              </c:strCache>
            </c:strRef>
          </c:cat>
          <c:val>
            <c:numRef>
              <c:f>GRAFICOS!$C$27:$G$27</c:f>
              <c:numCache>
                <c:formatCode>General</c:formatCode>
                <c:ptCount val="5"/>
                <c:pt idx="0">
                  <c:v>6</c:v>
                </c:pt>
                <c:pt idx="4">
                  <c:v>1</c:v>
                </c:pt>
              </c:numCache>
            </c:numRef>
          </c:val>
          <c:extLst>
            <c:ext xmlns:c16="http://schemas.microsoft.com/office/drawing/2014/chart" uri="{C3380CC4-5D6E-409C-BE32-E72D297353CC}">
              <c16:uniqueId val="{00000000-A4D3-4857-8FB4-095E1870C247}"/>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GRAFICOS!$I$27</c:f>
              <c:strCache>
                <c:ptCount val="1"/>
                <c:pt idx="0">
                  <c:v>Acceso a servicios sociales básicos con enfoque diferencial sexualmente diverso</c:v>
                </c:pt>
              </c:strCache>
            </c:strRef>
          </c:tx>
          <c:dPt>
            <c:idx val="0"/>
            <c:bubble3D val="0"/>
            <c:spPr>
              <a:solidFill>
                <a:srgbClr val="FF0000"/>
              </a:solidFill>
              <a:ln w="19050">
                <a:solidFill>
                  <a:schemeClr val="lt1"/>
                </a:solidFill>
              </a:ln>
              <a:effectLst/>
            </c:spPr>
            <c:extLst>
              <c:ext xmlns:c16="http://schemas.microsoft.com/office/drawing/2014/chart" uri="{C3380CC4-5D6E-409C-BE32-E72D297353CC}">
                <c16:uniqueId val="{00000002-C276-46C8-B50C-05F30CB5804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4-C276-46C8-B50C-05F30CB58045}"/>
              </c:ext>
            </c:extLst>
          </c:dPt>
          <c:dPt>
            <c:idx val="2"/>
            <c:bubble3D val="0"/>
            <c:spPr>
              <a:solidFill>
                <a:srgbClr val="FFFF00"/>
              </a:solidFill>
              <a:ln w="19050">
                <a:solidFill>
                  <a:schemeClr val="lt1"/>
                </a:solidFill>
              </a:ln>
              <a:effectLst/>
            </c:spPr>
            <c:extLst>
              <c:ext xmlns:c16="http://schemas.microsoft.com/office/drawing/2014/chart" uri="{C3380CC4-5D6E-409C-BE32-E72D297353CC}">
                <c16:uniqueId val="{00000006-C276-46C8-B50C-05F30CB58045}"/>
              </c:ext>
            </c:extLst>
          </c:dPt>
          <c:dPt>
            <c:idx val="3"/>
            <c:bubble3D val="0"/>
            <c:spPr>
              <a:solidFill>
                <a:srgbClr val="92D050"/>
              </a:solidFill>
              <a:ln w="19050">
                <a:solidFill>
                  <a:schemeClr val="lt1"/>
                </a:solidFill>
              </a:ln>
              <a:effectLst/>
            </c:spPr>
            <c:extLst>
              <c:ext xmlns:c16="http://schemas.microsoft.com/office/drawing/2014/chart" uri="{C3380CC4-5D6E-409C-BE32-E72D297353CC}">
                <c16:uniqueId val="{00000009-C276-46C8-B50C-05F30CB58045}"/>
              </c:ext>
            </c:extLst>
          </c:dPt>
          <c:dPt>
            <c:idx val="4"/>
            <c:bubble3D val="0"/>
            <c:spPr>
              <a:solidFill>
                <a:srgbClr val="00B050"/>
              </a:solidFill>
              <a:ln w="19050">
                <a:solidFill>
                  <a:schemeClr val="lt1"/>
                </a:solidFill>
              </a:ln>
              <a:effectLst/>
            </c:spPr>
            <c:extLst>
              <c:ext xmlns:c16="http://schemas.microsoft.com/office/drawing/2014/chart" uri="{C3380CC4-5D6E-409C-BE32-E72D297353CC}">
                <c16:uniqueId val="{0000000B-C276-46C8-B50C-05F30CB58045}"/>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dLblPos val="bestFit"/>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GRAFICOS!$J$26:$N$26</c:f>
              <c:strCache>
                <c:ptCount val="5"/>
                <c:pt idx="0">
                  <c:v>CRITICO</c:v>
                </c:pt>
                <c:pt idx="1">
                  <c:v>BAJO</c:v>
                </c:pt>
                <c:pt idx="2">
                  <c:v>MEDIO</c:v>
                </c:pt>
                <c:pt idx="3">
                  <c:v>SATISFACTORIO</c:v>
                </c:pt>
                <c:pt idx="4">
                  <c:v>SOBRESALIENTE</c:v>
                </c:pt>
              </c:strCache>
            </c:strRef>
          </c:cat>
          <c:val>
            <c:numRef>
              <c:f>GRAFICOS!$J$27:$N$27</c:f>
              <c:numCache>
                <c:formatCode>General</c:formatCode>
                <c:ptCount val="5"/>
                <c:pt idx="0">
                  <c:v>12</c:v>
                </c:pt>
                <c:pt idx="4">
                  <c:v>2</c:v>
                </c:pt>
              </c:numCache>
            </c:numRef>
          </c:val>
          <c:extLst>
            <c:ext xmlns:c16="http://schemas.microsoft.com/office/drawing/2014/chart" uri="{C3380CC4-5D6E-409C-BE32-E72D297353CC}">
              <c16:uniqueId val="{00000000-C276-46C8-B50C-05F30CB5804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doughnutChart>
        <c:varyColors val="1"/>
        <c:ser>
          <c:idx val="0"/>
          <c:order val="0"/>
          <c:tx>
            <c:strRef>
              <c:f>GRAFICOS!$B$46</c:f>
              <c:strCache>
                <c:ptCount val="1"/>
                <c:pt idx="0">
                  <c:v>Fortalecimiento económico, productivo y de capacidad instalada para la población sexualmente diversa</c:v>
                </c:pt>
              </c:strCache>
            </c:strRef>
          </c:tx>
          <c:dPt>
            <c:idx val="0"/>
            <c:bubble3D val="0"/>
            <c:spPr>
              <a:solidFill>
                <a:srgbClr val="FF0000"/>
              </a:solidFill>
              <a:ln w="19050">
                <a:solidFill>
                  <a:schemeClr val="lt1"/>
                </a:solidFill>
              </a:ln>
              <a:effectLst/>
            </c:spPr>
            <c:extLst>
              <c:ext xmlns:c16="http://schemas.microsoft.com/office/drawing/2014/chart" uri="{C3380CC4-5D6E-409C-BE32-E72D297353CC}">
                <c16:uniqueId val="{00000002-F815-475F-B383-1065D7BCD48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4-F815-475F-B383-1065D7BCD486}"/>
              </c:ext>
            </c:extLst>
          </c:dPt>
          <c:dPt>
            <c:idx val="2"/>
            <c:bubble3D val="0"/>
            <c:spPr>
              <a:solidFill>
                <a:srgbClr val="FFFF00"/>
              </a:solidFill>
              <a:ln w="19050">
                <a:solidFill>
                  <a:schemeClr val="lt1"/>
                </a:solidFill>
              </a:ln>
              <a:effectLst/>
            </c:spPr>
            <c:extLst>
              <c:ext xmlns:c16="http://schemas.microsoft.com/office/drawing/2014/chart" uri="{C3380CC4-5D6E-409C-BE32-E72D297353CC}">
                <c16:uniqueId val="{00000006-F815-475F-B383-1065D7BCD486}"/>
              </c:ext>
            </c:extLst>
          </c:dPt>
          <c:dPt>
            <c:idx val="3"/>
            <c:bubble3D val="0"/>
            <c:spPr>
              <a:solidFill>
                <a:srgbClr val="92D050"/>
              </a:solidFill>
              <a:ln w="19050">
                <a:solidFill>
                  <a:schemeClr val="lt1"/>
                </a:solidFill>
              </a:ln>
              <a:effectLst/>
            </c:spPr>
            <c:extLst>
              <c:ext xmlns:c16="http://schemas.microsoft.com/office/drawing/2014/chart" uri="{C3380CC4-5D6E-409C-BE32-E72D297353CC}">
                <c16:uniqueId val="{00000008-F815-475F-B383-1065D7BCD486}"/>
              </c:ext>
            </c:extLst>
          </c:dPt>
          <c:dPt>
            <c:idx val="4"/>
            <c:bubble3D val="0"/>
            <c:spPr>
              <a:solidFill>
                <a:srgbClr val="00B050"/>
              </a:solidFill>
              <a:ln w="19050">
                <a:solidFill>
                  <a:schemeClr val="lt1"/>
                </a:solidFill>
              </a:ln>
              <a:effectLst/>
            </c:spPr>
            <c:extLst>
              <c:ext xmlns:c16="http://schemas.microsoft.com/office/drawing/2014/chart" uri="{C3380CC4-5D6E-409C-BE32-E72D297353CC}">
                <c16:uniqueId val="{0000000A-F815-475F-B383-1065D7BCD486}"/>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GRAFICOS!$C$45:$G$45</c:f>
              <c:strCache>
                <c:ptCount val="5"/>
                <c:pt idx="0">
                  <c:v>CRITICO</c:v>
                </c:pt>
                <c:pt idx="1">
                  <c:v>BAJO</c:v>
                </c:pt>
                <c:pt idx="2">
                  <c:v>MEDIO</c:v>
                </c:pt>
                <c:pt idx="3">
                  <c:v>SATISFACTORIO</c:v>
                </c:pt>
                <c:pt idx="4">
                  <c:v>SOBRESALIENTE</c:v>
                </c:pt>
              </c:strCache>
            </c:strRef>
          </c:cat>
          <c:val>
            <c:numRef>
              <c:f>GRAFICOS!$C$46:$G$46</c:f>
              <c:numCache>
                <c:formatCode>General</c:formatCode>
                <c:ptCount val="5"/>
                <c:pt idx="0">
                  <c:v>5</c:v>
                </c:pt>
              </c:numCache>
            </c:numRef>
          </c:val>
          <c:extLst>
            <c:ext xmlns:c16="http://schemas.microsoft.com/office/drawing/2014/chart" uri="{C3380CC4-5D6E-409C-BE32-E72D297353CC}">
              <c16:uniqueId val="{00000000-F815-475F-B383-1065D7BCD486}"/>
            </c:ext>
          </c:extLst>
        </c:ser>
        <c:dLbls>
          <c:showLegendKey val="0"/>
          <c:showVal val="1"/>
          <c:showCatName val="0"/>
          <c:showSerName val="0"/>
          <c:showPercent val="0"/>
          <c:showBubbleSize val="0"/>
          <c:showLeaderLines val="1"/>
        </c:dLbls>
        <c:firstSliceAng val="0"/>
        <c:holeSize val="75"/>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Política</a:t>
            </a:r>
            <a:r>
              <a:rPr lang="en-US" baseline="0"/>
              <a:t> Pública Diversidad Sexual e Identidad de Género- Primer Trimestre 2021</a:t>
            </a:r>
          </a:p>
          <a:p>
            <a:pPr>
              <a:defRPr sz="1400" b="0" i="0" u="none" strike="noStrike" kern="1200" spc="0" baseline="0">
                <a:solidFill>
                  <a:schemeClr val="tx1">
                    <a:lumMod val="65000"/>
                    <a:lumOff val="35000"/>
                  </a:schemeClr>
                </a:solidFill>
                <a:latin typeface="+mn-lt"/>
                <a:ea typeface="+mn-ea"/>
                <a:cs typeface="+mn-cs"/>
              </a:defRPr>
            </a:pPr>
            <a:endParaRPr lang="en-US"/>
          </a:p>
        </c:rich>
      </c:tx>
      <c:overlay val="0"/>
      <c:spPr>
        <a:noFill/>
        <a:ln>
          <a:noFill/>
        </a:ln>
        <a:effectLst/>
      </c:spPr>
    </c:title>
    <c:autoTitleDeleted val="0"/>
    <c:plotArea>
      <c:layout/>
      <c:doughnutChart>
        <c:varyColors val="1"/>
        <c:ser>
          <c:idx val="0"/>
          <c:order val="0"/>
          <c:tx>
            <c:strRef>
              <c:f>GRAFICOS!$N$2</c:f>
              <c:strCache>
                <c:ptCount val="1"/>
                <c:pt idx="0">
                  <c:v>CANTIDAD</c:v>
                </c:pt>
              </c:strCache>
            </c:strRef>
          </c:tx>
          <c:dPt>
            <c:idx val="0"/>
            <c:bubble3D val="0"/>
            <c:spPr>
              <a:solidFill>
                <a:srgbClr val="FF0000"/>
              </a:solidFill>
              <a:ln w="19050">
                <a:solidFill>
                  <a:schemeClr val="lt1"/>
                </a:solidFill>
              </a:ln>
              <a:effectLst/>
            </c:spPr>
            <c:extLst>
              <c:ext xmlns:c16="http://schemas.microsoft.com/office/drawing/2014/chart" uri="{C3380CC4-5D6E-409C-BE32-E72D297353CC}">
                <c16:uniqueId val="{00000002-7912-4271-9916-8058D35A89A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4-7912-4271-9916-8058D35A89A7}"/>
              </c:ext>
            </c:extLst>
          </c:dPt>
          <c:dPt>
            <c:idx val="2"/>
            <c:bubble3D val="0"/>
            <c:spPr>
              <a:solidFill>
                <a:srgbClr val="FFFF00"/>
              </a:solidFill>
              <a:ln w="19050">
                <a:solidFill>
                  <a:schemeClr val="lt1"/>
                </a:solidFill>
              </a:ln>
              <a:effectLst/>
            </c:spPr>
            <c:extLst>
              <c:ext xmlns:c16="http://schemas.microsoft.com/office/drawing/2014/chart" uri="{C3380CC4-5D6E-409C-BE32-E72D297353CC}">
                <c16:uniqueId val="{00000007-7912-4271-9916-8058D35A89A7}"/>
              </c:ext>
            </c:extLst>
          </c:dPt>
          <c:dPt>
            <c:idx val="3"/>
            <c:bubble3D val="0"/>
            <c:spPr>
              <a:solidFill>
                <a:srgbClr val="92D050"/>
              </a:solidFill>
              <a:ln w="19050">
                <a:solidFill>
                  <a:schemeClr val="lt1"/>
                </a:solidFill>
              </a:ln>
              <a:effectLst/>
            </c:spPr>
            <c:extLst>
              <c:ext xmlns:c16="http://schemas.microsoft.com/office/drawing/2014/chart" uri="{C3380CC4-5D6E-409C-BE32-E72D297353CC}">
                <c16:uniqueId val="{0000000A-7912-4271-9916-8058D35A89A7}"/>
              </c:ext>
            </c:extLst>
          </c:dPt>
          <c:dPt>
            <c:idx val="4"/>
            <c:bubble3D val="0"/>
            <c:spPr>
              <a:solidFill>
                <a:srgbClr val="00B050"/>
              </a:solidFill>
              <a:ln w="19050">
                <a:solidFill>
                  <a:schemeClr val="lt1"/>
                </a:solidFill>
              </a:ln>
              <a:effectLst/>
            </c:spPr>
            <c:extLst>
              <c:ext xmlns:c16="http://schemas.microsoft.com/office/drawing/2014/chart" uri="{C3380CC4-5D6E-409C-BE32-E72D297353CC}">
                <c16:uniqueId val="{0000000C-7912-4271-9916-8058D35A89A7}"/>
              </c:ext>
            </c:extLst>
          </c:dPt>
          <c:dLbls>
            <c:dLbl>
              <c:idx val="4"/>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C-7912-4271-9916-8058D35A89A7}"/>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GRAFICOS!$M$3:$M$7</c:f>
              <c:strCache>
                <c:ptCount val="5"/>
                <c:pt idx="0">
                  <c:v>CRÍTICO</c:v>
                </c:pt>
                <c:pt idx="1">
                  <c:v>BAJO</c:v>
                </c:pt>
                <c:pt idx="2">
                  <c:v>MEDIO</c:v>
                </c:pt>
                <c:pt idx="3">
                  <c:v>SATISFACTORIO</c:v>
                </c:pt>
                <c:pt idx="4">
                  <c:v>SOBRESALIENTE</c:v>
                </c:pt>
              </c:strCache>
            </c:strRef>
          </c:cat>
          <c:val>
            <c:numRef>
              <c:f>GRAFICOS!$N$3:$N$7</c:f>
              <c:numCache>
                <c:formatCode>General</c:formatCode>
                <c:ptCount val="5"/>
                <c:pt idx="0">
                  <c:v>35</c:v>
                </c:pt>
                <c:pt idx="4">
                  <c:v>4</c:v>
                </c:pt>
              </c:numCache>
            </c:numRef>
          </c:val>
          <c:extLst>
            <c:ext xmlns:c16="http://schemas.microsoft.com/office/drawing/2014/chart" uri="{C3380CC4-5D6E-409C-BE32-E72D297353CC}">
              <c16:uniqueId val="{00000000-7912-4271-9916-8058D35A89A7}"/>
            </c:ext>
          </c:extLst>
        </c:ser>
        <c:dLbls>
          <c:showLegendKey val="0"/>
          <c:showVal val="1"/>
          <c:showCatName val="0"/>
          <c:showSerName val="0"/>
          <c:showPercent val="0"/>
          <c:showBubbleSize val="0"/>
          <c:showLeaderLines val="1"/>
        </c:dLbls>
        <c:firstSliceAng val="0"/>
        <c:holeSize val="75"/>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600" b="0" i="0" baseline="0">
                <a:effectLst/>
              </a:rPr>
              <a:t>Ejes estratégicos política Pública Diversidad Sexual e Identidad de Género- Primer Trimestre 2021</a:t>
            </a:r>
            <a:endParaRPr lang="es-CO" sz="1200">
              <a:effectLst/>
            </a:endParaRPr>
          </a:p>
          <a:p>
            <a:pPr>
              <a:defRPr/>
            </a:pPr>
            <a:endParaRPr lang="es-CO"/>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bar"/>
        <c:grouping val="clustered"/>
        <c:varyColors val="0"/>
        <c:ser>
          <c:idx val="0"/>
          <c:order val="0"/>
          <c:tx>
            <c:strRef>
              <c:f>Hoja1!$C$3</c:f>
              <c:strCache>
                <c:ptCount val="1"/>
                <c:pt idx="0">
                  <c:v>CRITICO</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Hoja1!$B$4:$B$8</c:f>
              <c:strCache>
                <c:ptCount val="5"/>
                <c:pt idx="0">
                  <c:v>Reconocimiento de la población sexualmente diversa</c:v>
                </c:pt>
                <c:pt idx="1">
                  <c:v>Ciudadanía y participación en espacios político - institucionales</c:v>
                </c:pt>
                <c:pt idx="2">
                  <c:v>Inclusión social y aceptación de la diferencia </c:v>
                </c:pt>
                <c:pt idx="3">
                  <c:v>Acceso a servicios sociales básicos con enfoque diferencial sexualmente diverso</c:v>
                </c:pt>
                <c:pt idx="4">
                  <c:v>Fortalecimiento económico, productivo y de capacidad instalada para la población sexualmente diversa</c:v>
                </c:pt>
              </c:strCache>
            </c:strRef>
          </c:cat>
          <c:val>
            <c:numRef>
              <c:f>Hoja1!$C$4:$C$8</c:f>
              <c:numCache>
                <c:formatCode>General</c:formatCode>
                <c:ptCount val="5"/>
                <c:pt idx="0">
                  <c:v>2</c:v>
                </c:pt>
                <c:pt idx="1">
                  <c:v>10</c:v>
                </c:pt>
                <c:pt idx="2">
                  <c:v>6</c:v>
                </c:pt>
                <c:pt idx="3">
                  <c:v>12</c:v>
                </c:pt>
                <c:pt idx="4">
                  <c:v>5</c:v>
                </c:pt>
              </c:numCache>
            </c:numRef>
          </c:val>
          <c:extLst>
            <c:ext xmlns:c16="http://schemas.microsoft.com/office/drawing/2014/chart" uri="{C3380CC4-5D6E-409C-BE32-E72D297353CC}">
              <c16:uniqueId val="{00000000-958F-4445-908F-BD235F54E9A1}"/>
            </c:ext>
          </c:extLst>
        </c:ser>
        <c:ser>
          <c:idx val="1"/>
          <c:order val="1"/>
          <c:tx>
            <c:strRef>
              <c:f>Hoja1!$D$3</c:f>
              <c:strCache>
                <c:ptCount val="1"/>
                <c:pt idx="0">
                  <c:v>BAJO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Hoja1!$B$4:$B$8</c:f>
              <c:strCache>
                <c:ptCount val="5"/>
                <c:pt idx="0">
                  <c:v>Reconocimiento de la población sexualmente diversa</c:v>
                </c:pt>
                <c:pt idx="1">
                  <c:v>Ciudadanía y participación en espacios político - institucionales</c:v>
                </c:pt>
                <c:pt idx="2">
                  <c:v>Inclusión social y aceptación de la diferencia </c:v>
                </c:pt>
                <c:pt idx="3">
                  <c:v>Acceso a servicios sociales básicos con enfoque diferencial sexualmente diverso</c:v>
                </c:pt>
                <c:pt idx="4">
                  <c:v>Fortalecimiento económico, productivo y de capacidad instalada para la población sexualmente diversa</c:v>
                </c:pt>
              </c:strCache>
            </c:strRef>
          </c:cat>
          <c:val>
            <c:numRef>
              <c:f>Hoja1!$D$4:$D$8</c:f>
              <c:numCache>
                <c:formatCode>General</c:formatCode>
                <c:ptCount val="5"/>
              </c:numCache>
            </c:numRef>
          </c:val>
          <c:extLst>
            <c:ext xmlns:c16="http://schemas.microsoft.com/office/drawing/2014/chart" uri="{C3380CC4-5D6E-409C-BE32-E72D297353CC}">
              <c16:uniqueId val="{00000001-958F-4445-908F-BD235F54E9A1}"/>
            </c:ext>
          </c:extLst>
        </c:ser>
        <c:ser>
          <c:idx val="2"/>
          <c:order val="2"/>
          <c:tx>
            <c:strRef>
              <c:f>Hoja1!$E$3</c:f>
              <c:strCache>
                <c:ptCount val="1"/>
                <c:pt idx="0">
                  <c:v>MEDIO</c:v>
                </c:pt>
              </c:strCache>
            </c:strRef>
          </c:tx>
          <c:spPr>
            <a:solidFill>
              <a:srgbClr val="FFFF00"/>
            </a:solidFill>
            <a:ln>
              <a:noFill/>
            </a:ln>
            <a:effectLst/>
          </c:spPr>
          <c:invertIfNegative val="0"/>
          <c:cat>
            <c:strRef>
              <c:f>Hoja1!$B$4:$B$8</c:f>
              <c:strCache>
                <c:ptCount val="5"/>
                <c:pt idx="0">
                  <c:v>Reconocimiento de la población sexualmente diversa</c:v>
                </c:pt>
                <c:pt idx="1">
                  <c:v>Ciudadanía y participación en espacios político - institucionales</c:v>
                </c:pt>
                <c:pt idx="2">
                  <c:v>Inclusión social y aceptación de la diferencia </c:v>
                </c:pt>
                <c:pt idx="3">
                  <c:v>Acceso a servicios sociales básicos con enfoque diferencial sexualmente diverso</c:v>
                </c:pt>
                <c:pt idx="4">
                  <c:v>Fortalecimiento económico, productivo y de capacidad instalada para la población sexualmente diversa</c:v>
                </c:pt>
              </c:strCache>
            </c:strRef>
          </c:cat>
          <c:val>
            <c:numRef>
              <c:f>Hoja1!$E$4:$E$8</c:f>
              <c:numCache>
                <c:formatCode>General</c:formatCode>
                <c:ptCount val="5"/>
              </c:numCache>
            </c:numRef>
          </c:val>
          <c:extLst>
            <c:ext xmlns:c16="http://schemas.microsoft.com/office/drawing/2014/chart" uri="{C3380CC4-5D6E-409C-BE32-E72D297353CC}">
              <c16:uniqueId val="{00000002-958F-4445-908F-BD235F54E9A1}"/>
            </c:ext>
          </c:extLst>
        </c:ser>
        <c:ser>
          <c:idx val="3"/>
          <c:order val="3"/>
          <c:tx>
            <c:strRef>
              <c:f>Hoja1!$F$3</c:f>
              <c:strCache>
                <c:ptCount val="1"/>
                <c:pt idx="0">
                  <c:v>SATISFACTORIO</c:v>
                </c:pt>
              </c:strCache>
            </c:strRef>
          </c:tx>
          <c:spPr>
            <a:solidFill>
              <a:srgbClr val="92D050"/>
            </a:solidFill>
            <a:ln>
              <a:noFill/>
            </a:ln>
            <a:effectLst/>
          </c:spPr>
          <c:invertIfNegative val="0"/>
          <c:cat>
            <c:strRef>
              <c:f>Hoja1!$B$4:$B$8</c:f>
              <c:strCache>
                <c:ptCount val="5"/>
                <c:pt idx="0">
                  <c:v>Reconocimiento de la población sexualmente diversa</c:v>
                </c:pt>
                <c:pt idx="1">
                  <c:v>Ciudadanía y participación en espacios político - institucionales</c:v>
                </c:pt>
                <c:pt idx="2">
                  <c:v>Inclusión social y aceptación de la diferencia </c:v>
                </c:pt>
                <c:pt idx="3">
                  <c:v>Acceso a servicios sociales básicos con enfoque diferencial sexualmente diverso</c:v>
                </c:pt>
                <c:pt idx="4">
                  <c:v>Fortalecimiento económico, productivo y de capacidad instalada para la población sexualmente diversa</c:v>
                </c:pt>
              </c:strCache>
            </c:strRef>
          </c:cat>
          <c:val>
            <c:numRef>
              <c:f>Hoja1!$F$4:$F$8</c:f>
              <c:numCache>
                <c:formatCode>General</c:formatCode>
                <c:ptCount val="5"/>
              </c:numCache>
            </c:numRef>
          </c:val>
          <c:extLst>
            <c:ext xmlns:c16="http://schemas.microsoft.com/office/drawing/2014/chart" uri="{C3380CC4-5D6E-409C-BE32-E72D297353CC}">
              <c16:uniqueId val="{00000003-958F-4445-908F-BD235F54E9A1}"/>
            </c:ext>
          </c:extLst>
        </c:ser>
        <c:ser>
          <c:idx val="4"/>
          <c:order val="4"/>
          <c:tx>
            <c:strRef>
              <c:f>Hoja1!$G$3</c:f>
              <c:strCache>
                <c:ptCount val="1"/>
                <c:pt idx="0">
                  <c:v>SOBRESALIENTE</c:v>
                </c:pt>
              </c:strCache>
            </c:strRef>
          </c:tx>
          <c:spPr>
            <a:solidFill>
              <a:srgbClr val="00B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Hoja1!$B$4:$B$8</c:f>
              <c:strCache>
                <c:ptCount val="5"/>
                <c:pt idx="0">
                  <c:v>Reconocimiento de la población sexualmente diversa</c:v>
                </c:pt>
                <c:pt idx="1">
                  <c:v>Ciudadanía y participación en espacios político - institucionales</c:v>
                </c:pt>
                <c:pt idx="2">
                  <c:v>Inclusión social y aceptación de la diferencia </c:v>
                </c:pt>
                <c:pt idx="3">
                  <c:v>Acceso a servicios sociales básicos con enfoque diferencial sexualmente diverso</c:v>
                </c:pt>
                <c:pt idx="4">
                  <c:v>Fortalecimiento económico, productivo y de capacidad instalada para la población sexualmente diversa</c:v>
                </c:pt>
              </c:strCache>
            </c:strRef>
          </c:cat>
          <c:val>
            <c:numRef>
              <c:f>Hoja1!$G$4:$G$8</c:f>
              <c:numCache>
                <c:formatCode>General</c:formatCode>
                <c:ptCount val="5"/>
                <c:pt idx="1">
                  <c:v>1</c:v>
                </c:pt>
                <c:pt idx="2">
                  <c:v>1</c:v>
                </c:pt>
                <c:pt idx="3">
                  <c:v>2</c:v>
                </c:pt>
              </c:numCache>
            </c:numRef>
          </c:val>
          <c:extLst>
            <c:ext xmlns:c16="http://schemas.microsoft.com/office/drawing/2014/chart" uri="{C3380CC4-5D6E-409C-BE32-E72D297353CC}">
              <c16:uniqueId val="{00000004-958F-4445-908F-BD235F54E9A1}"/>
            </c:ext>
          </c:extLst>
        </c:ser>
        <c:dLbls>
          <c:showLegendKey val="0"/>
          <c:showVal val="0"/>
          <c:showCatName val="0"/>
          <c:showSerName val="0"/>
          <c:showPercent val="0"/>
          <c:showBubbleSize val="0"/>
        </c:dLbls>
        <c:gapWidth val="182"/>
        <c:axId val="203281391"/>
        <c:axId val="203281807"/>
      </c:barChart>
      <c:catAx>
        <c:axId val="20328139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3281807"/>
        <c:crosses val="autoZero"/>
        <c:auto val="1"/>
        <c:lblAlgn val="ctr"/>
        <c:lblOffset val="100"/>
        <c:noMultiLvlLbl val="0"/>
      </c:catAx>
      <c:valAx>
        <c:axId val="203281807"/>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32813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EJE ESTRATEGICO 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'Eje Estrategico 1'!$AD$5</c:f>
              <c:strCache>
                <c:ptCount val="1"/>
                <c:pt idx="0">
                  <c:v>eje estrategico 1</c:v>
                </c:pt>
              </c:strCache>
            </c:strRef>
          </c:tx>
          <c:dPt>
            <c:idx val="0"/>
            <c:bubble3D val="0"/>
            <c:spPr>
              <a:solidFill>
                <a:srgbClr val="FF0000"/>
              </a:solidFill>
              <a:ln w="19050">
                <a:solidFill>
                  <a:schemeClr val="lt1"/>
                </a:solidFill>
              </a:ln>
              <a:effectLst/>
            </c:spPr>
            <c:extLst>
              <c:ext xmlns:c16="http://schemas.microsoft.com/office/drawing/2014/chart" uri="{C3380CC4-5D6E-409C-BE32-E72D297353CC}">
                <c16:uniqueId val="{00000006-5E11-4F04-8105-D83109BAA9F1}"/>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11-5E11-4F04-8105-D83109BAA9F1}"/>
              </c:ext>
            </c:extLst>
          </c:dPt>
          <c:dPt>
            <c:idx val="2"/>
            <c:bubble3D val="0"/>
            <c:spPr>
              <a:solidFill>
                <a:schemeClr val="accent6">
                  <a:lumMod val="40000"/>
                  <a:lumOff val="60000"/>
                </a:schemeClr>
              </a:solidFill>
              <a:ln w="19050">
                <a:solidFill>
                  <a:schemeClr val="lt1"/>
                </a:solidFill>
              </a:ln>
              <a:effectLst/>
            </c:spPr>
            <c:extLst>
              <c:ext xmlns:c16="http://schemas.microsoft.com/office/drawing/2014/chart" uri="{C3380CC4-5D6E-409C-BE32-E72D297353CC}">
                <c16:uniqueId val="{00000015-5E11-4F04-8105-D83109BAA9F1}"/>
              </c:ext>
            </c:extLst>
          </c:dPt>
          <c:dPt>
            <c:idx val="3"/>
            <c:bubble3D val="0"/>
            <c:spPr>
              <a:solidFill>
                <a:srgbClr val="00B050"/>
              </a:solidFill>
              <a:ln w="19050">
                <a:solidFill>
                  <a:schemeClr val="lt1"/>
                </a:solidFill>
              </a:ln>
              <a:effectLst/>
            </c:spPr>
            <c:extLst>
              <c:ext xmlns:c16="http://schemas.microsoft.com/office/drawing/2014/chart" uri="{C3380CC4-5D6E-409C-BE32-E72D297353CC}">
                <c16:uniqueId val="{0000001C-5E11-4F04-8105-D83109BAA9F1}"/>
              </c:ext>
            </c:extLst>
          </c:dPt>
          <c:cat>
            <c:strRef>
              <c:f>'Eje Estrategico 1'!$AC$6:$AC$9</c:f>
              <c:strCache>
                <c:ptCount val="4"/>
                <c:pt idx="0">
                  <c:v>Rojo de  0% a 39%</c:v>
                </c:pt>
                <c:pt idx="1">
                  <c:v>Naranja 40% a 59%</c:v>
                </c:pt>
                <c:pt idx="2">
                  <c:v>Verde claro 70% a 79%</c:v>
                </c:pt>
                <c:pt idx="3">
                  <c:v>Verde  80% o mas</c:v>
                </c:pt>
              </c:strCache>
            </c:strRef>
          </c:cat>
          <c:val>
            <c:numRef>
              <c:f>'Eje Estrategico 1'!$AD$6:$AD$9</c:f>
              <c:numCache>
                <c:formatCode>General</c:formatCode>
                <c:ptCount val="4"/>
                <c:pt idx="0">
                  <c:v>2</c:v>
                </c:pt>
              </c:numCache>
            </c:numRef>
          </c:val>
          <c:extLst>
            <c:ext xmlns:c16="http://schemas.microsoft.com/office/drawing/2014/chart" uri="{C3380CC4-5D6E-409C-BE32-E72D297353CC}">
              <c16:uniqueId val="{00000000-5E11-4F04-8105-D83109BAA9F1}"/>
            </c:ext>
          </c:extLst>
        </c:ser>
        <c:ser>
          <c:idx val="1"/>
          <c:order val="1"/>
          <c:tx>
            <c:strRef>
              <c:f>'Eje Estrategico 1'!$AE$5</c:f>
              <c:strCache>
                <c:ptCount val="1"/>
                <c:pt idx="0">
                  <c:v>%del indicador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9-81DE-46AE-879E-3DA72343407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B-81DE-46AE-879E-3DA72343407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D-81DE-46AE-879E-3DA72343407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F-81DE-46AE-879E-3DA72343407D}"/>
              </c:ext>
            </c:extLst>
          </c:dPt>
          <c:cat>
            <c:strRef>
              <c:f>'Eje Estrategico 1'!$AC$6:$AC$9</c:f>
              <c:strCache>
                <c:ptCount val="4"/>
                <c:pt idx="0">
                  <c:v>Rojo de  0% a 39%</c:v>
                </c:pt>
                <c:pt idx="1">
                  <c:v>Naranja 40% a 59%</c:v>
                </c:pt>
                <c:pt idx="2">
                  <c:v>Verde claro 70% a 79%</c:v>
                </c:pt>
                <c:pt idx="3">
                  <c:v>Verde  80% o mas</c:v>
                </c:pt>
              </c:strCache>
            </c:strRef>
          </c:cat>
          <c:val>
            <c:numRef>
              <c:f>'Eje Estrategico 1'!$AE$6:$AE$9</c:f>
              <c:numCache>
                <c:formatCode>General</c:formatCode>
                <c:ptCount val="4"/>
                <c:pt idx="0" formatCode="0%">
                  <c:v>1</c:v>
                </c:pt>
                <c:pt idx="1">
                  <c:v>0</c:v>
                </c:pt>
                <c:pt idx="2">
                  <c:v>0</c:v>
                </c:pt>
                <c:pt idx="3">
                  <c:v>0</c:v>
                </c:pt>
              </c:numCache>
            </c:numRef>
          </c:val>
          <c:extLst>
            <c:ext xmlns:c16="http://schemas.microsoft.com/office/drawing/2014/chart" uri="{C3380CC4-5D6E-409C-BE32-E72D297353CC}">
              <c16:uniqueId val="{00000001-5E11-4F04-8105-D83109BAA9F1}"/>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doughnutChart>
        <c:varyColors val="1"/>
        <c:ser>
          <c:idx val="0"/>
          <c:order val="0"/>
          <c:tx>
            <c:strRef>
              <c:f>'Eje Estrategico 2 '!$AC$5</c:f>
              <c:strCache>
                <c:ptCount val="1"/>
                <c:pt idx="0">
                  <c:v>eje estrategico 2 </c:v>
                </c:pt>
              </c:strCache>
            </c:strRef>
          </c:tx>
          <c:dPt>
            <c:idx val="0"/>
            <c:bubble3D val="0"/>
            <c:spPr>
              <a:solidFill>
                <a:srgbClr val="FF3300"/>
              </a:solidFill>
              <a:ln w="19050">
                <a:solidFill>
                  <a:schemeClr val="lt1"/>
                </a:solidFill>
              </a:ln>
              <a:effectLst/>
            </c:spPr>
            <c:extLst>
              <c:ext xmlns:c16="http://schemas.microsoft.com/office/drawing/2014/chart" uri="{C3380CC4-5D6E-409C-BE32-E72D297353CC}">
                <c16:uniqueId val="{00000008-D2D1-406B-93E4-9748A9494A3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C7B-4B4B-9E40-8678867670EA}"/>
              </c:ext>
            </c:extLst>
          </c:dPt>
          <c:dPt>
            <c:idx val="2"/>
            <c:bubble3D val="0"/>
            <c:spPr>
              <a:solidFill>
                <a:schemeClr val="accent6">
                  <a:lumMod val="40000"/>
                  <a:lumOff val="60000"/>
                </a:schemeClr>
              </a:solidFill>
              <a:ln w="19050">
                <a:solidFill>
                  <a:schemeClr val="lt1"/>
                </a:solidFill>
              </a:ln>
              <a:effectLst/>
            </c:spPr>
            <c:extLst>
              <c:ext xmlns:c16="http://schemas.microsoft.com/office/drawing/2014/chart" uri="{C3380CC4-5D6E-409C-BE32-E72D297353CC}">
                <c16:uniqueId val="{00000003-659E-49B8-8DA8-D95420A6D2BD}"/>
              </c:ext>
            </c:extLst>
          </c:dPt>
          <c:dPt>
            <c:idx val="3"/>
            <c:bubble3D val="0"/>
            <c:spPr>
              <a:solidFill>
                <a:srgbClr val="00B050"/>
              </a:solidFill>
              <a:ln w="19050">
                <a:solidFill>
                  <a:schemeClr val="lt1"/>
                </a:solidFill>
              </a:ln>
              <a:effectLst/>
            </c:spPr>
            <c:extLst>
              <c:ext xmlns:c16="http://schemas.microsoft.com/office/drawing/2014/chart" uri="{C3380CC4-5D6E-409C-BE32-E72D297353CC}">
                <c16:uniqueId val="{00000007-659E-49B8-8DA8-D95420A6D2BD}"/>
              </c:ext>
            </c:extLst>
          </c:dPt>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'Eje Estrategico 2 '!$AB$6:$AB$9</c:f>
              <c:strCache>
                <c:ptCount val="4"/>
                <c:pt idx="0">
                  <c:v>Rojo de  0% a 39%</c:v>
                </c:pt>
                <c:pt idx="1">
                  <c:v>Naranja 40% a 59%</c:v>
                </c:pt>
                <c:pt idx="2">
                  <c:v>Verde claro 70% a 79%</c:v>
                </c:pt>
                <c:pt idx="3">
                  <c:v>Verde  80% o mas</c:v>
                </c:pt>
              </c:strCache>
            </c:strRef>
          </c:cat>
          <c:val>
            <c:numRef>
              <c:f>'Eje Estrategico 2 '!$AC$6:$AC$9</c:f>
              <c:numCache>
                <c:formatCode>General</c:formatCode>
                <c:ptCount val="4"/>
                <c:pt idx="0">
                  <c:v>10</c:v>
                </c:pt>
                <c:pt idx="3">
                  <c:v>1</c:v>
                </c:pt>
              </c:numCache>
            </c:numRef>
          </c:val>
          <c:extLst>
            <c:ext xmlns:c16="http://schemas.microsoft.com/office/drawing/2014/chart" uri="{C3380CC4-5D6E-409C-BE32-E72D297353CC}">
              <c16:uniqueId val="{00000000-D2D1-406B-93E4-9748A9494A30}"/>
            </c:ext>
          </c:extLst>
        </c:ser>
        <c:dLbls>
          <c:showLegendKey val="0"/>
          <c:showVal val="0"/>
          <c:showCatName val="0"/>
          <c:showSerName val="0"/>
          <c:showPercent val="0"/>
          <c:showBubbleSize val="0"/>
          <c:showLeaderLines val="1"/>
        </c:dLbls>
        <c:firstSliceAng val="0"/>
        <c:holeSize val="75"/>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doughnutChart>
        <c:varyColors val="1"/>
        <c:ser>
          <c:idx val="0"/>
          <c:order val="0"/>
          <c:tx>
            <c:strRef>
              <c:f>'Eje Estrategico 4 '!$AH$5</c:f>
              <c:strCache>
                <c:ptCount val="1"/>
                <c:pt idx="0">
                  <c:v>eje estrategico 4</c:v>
                </c:pt>
              </c:strCache>
            </c:strRef>
          </c:tx>
          <c:dPt>
            <c:idx val="0"/>
            <c:bubble3D val="0"/>
            <c:spPr>
              <a:solidFill>
                <a:srgbClr val="FF3300"/>
              </a:solidFill>
              <a:ln w="19050">
                <a:solidFill>
                  <a:schemeClr val="lt1"/>
                </a:solidFill>
              </a:ln>
              <a:effectLst/>
            </c:spPr>
            <c:extLst>
              <c:ext xmlns:c16="http://schemas.microsoft.com/office/drawing/2014/chart" uri="{C3380CC4-5D6E-409C-BE32-E72D297353CC}">
                <c16:uniqueId val="{00000001-F583-472F-8911-56E72972011D}"/>
              </c:ext>
            </c:extLst>
          </c:dPt>
          <c:dPt>
            <c:idx val="1"/>
            <c:bubble3D val="0"/>
            <c:spPr>
              <a:solidFill>
                <a:srgbClr val="00B050"/>
              </a:solidFill>
              <a:ln w="19050">
                <a:solidFill>
                  <a:schemeClr val="lt1"/>
                </a:solidFill>
              </a:ln>
              <a:effectLst/>
            </c:spPr>
            <c:extLst>
              <c:ext xmlns:c16="http://schemas.microsoft.com/office/drawing/2014/chart" uri="{C3380CC4-5D6E-409C-BE32-E72D297353CC}">
                <c16:uniqueId val="{00000003-F583-472F-8911-56E72972011D}"/>
              </c:ext>
            </c:extLst>
          </c:dPt>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'Eje Estrategico 4 '!$AG$6:$AG$7</c:f>
              <c:strCache>
                <c:ptCount val="2"/>
                <c:pt idx="0">
                  <c:v>Rojo de  0% a 39%</c:v>
                </c:pt>
                <c:pt idx="1">
                  <c:v>Verde  80% o mas</c:v>
                </c:pt>
              </c:strCache>
            </c:strRef>
          </c:cat>
          <c:val>
            <c:numRef>
              <c:f>'Eje Estrategico 4 '!$AH$6:$AH$7</c:f>
              <c:numCache>
                <c:formatCode>0%</c:formatCode>
                <c:ptCount val="2"/>
                <c:pt idx="0">
                  <c:v>0.9285714285714286</c:v>
                </c:pt>
                <c:pt idx="1">
                  <c:v>7.1428571428571425E-2</c:v>
                </c:pt>
              </c:numCache>
            </c:numRef>
          </c:val>
          <c:extLst>
            <c:ext xmlns:c16="http://schemas.microsoft.com/office/drawing/2014/chart" uri="{C3380CC4-5D6E-409C-BE32-E72D297353CC}">
              <c16:uniqueId val="{00000000-875A-4B7F-A37A-B4639FD36854}"/>
            </c:ext>
          </c:extLst>
        </c:ser>
        <c:dLbls>
          <c:showLegendKey val="0"/>
          <c:showVal val="0"/>
          <c:showCatName val="0"/>
          <c:showSerName val="0"/>
          <c:showPercent val="0"/>
          <c:showBubbleSize val="0"/>
          <c:showLeaderLines val="1"/>
        </c:dLbls>
        <c:firstSliceAng val="0"/>
        <c:holeSize val="75"/>
      </c:doughnut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doughnutChart>
        <c:varyColors val="1"/>
        <c:ser>
          <c:idx val="0"/>
          <c:order val="0"/>
          <c:tx>
            <c:strRef>
              <c:f>'Eje Estrategico 5'!$AG$5</c:f>
              <c:strCache>
                <c:ptCount val="1"/>
                <c:pt idx="0">
                  <c:v>eje estrategico 5</c:v>
                </c:pt>
              </c:strCache>
            </c:strRef>
          </c:tx>
          <c:dPt>
            <c:idx val="0"/>
            <c:bubble3D val="0"/>
            <c:spPr>
              <a:solidFill>
                <a:srgbClr val="FF0000"/>
              </a:solidFill>
              <a:ln w="19050">
                <a:solidFill>
                  <a:schemeClr val="lt1"/>
                </a:solidFill>
              </a:ln>
              <a:effectLst/>
            </c:spPr>
            <c:extLst>
              <c:ext xmlns:c16="http://schemas.microsoft.com/office/drawing/2014/chart" uri="{C3380CC4-5D6E-409C-BE32-E72D297353CC}">
                <c16:uniqueId val="{00000002-0E44-4AA3-AE79-0AC7356FFFA5}"/>
              </c:ext>
            </c:extLst>
          </c:dPt>
          <c:dPt>
            <c:idx val="1"/>
            <c:bubble3D val="0"/>
            <c:spPr>
              <a:solidFill>
                <a:srgbClr val="00B050"/>
              </a:solidFill>
              <a:ln w="19050">
                <a:solidFill>
                  <a:schemeClr val="lt1"/>
                </a:solidFill>
              </a:ln>
              <a:effectLst/>
            </c:spPr>
            <c:extLst>
              <c:ext xmlns:c16="http://schemas.microsoft.com/office/drawing/2014/chart" uri="{C3380CC4-5D6E-409C-BE32-E72D297353CC}">
                <c16:uniqueId val="{00000005-0E44-4AA3-AE79-0AC7356FFFA5}"/>
              </c:ext>
            </c:extLst>
          </c:dPt>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E44-4AA3-AE79-0AC7356FFFA5}"/>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s>
          <c:cat>
            <c:strRef>
              <c:f>'Eje Estrategico 5'!$AF$6:$AF$7</c:f>
              <c:strCache>
                <c:ptCount val="2"/>
                <c:pt idx="0">
                  <c:v>Rojo de  0% a 39%</c:v>
                </c:pt>
                <c:pt idx="1">
                  <c:v>Verde  80% o mas</c:v>
                </c:pt>
              </c:strCache>
            </c:strRef>
          </c:cat>
          <c:val>
            <c:numRef>
              <c:f>'Eje Estrategico 5'!$AG$6:$AG$7</c:f>
              <c:numCache>
                <c:formatCode>0%</c:formatCode>
                <c:ptCount val="2"/>
                <c:pt idx="0">
                  <c:v>1</c:v>
                </c:pt>
                <c:pt idx="1">
                  <c:v>0</c:v>
                </c:pt>
              </c:numCache>
            </c:numRef>
          </c:val>
          <c:extLst>
            <c:ext xmlns:c16="http://schemas.microsoft.com/office/drawing/2014/chart" uri="{C3380CC4-5D6E-409C-BE32-E72D297353CC}">
              <c16:uniqueId val="{00000000-0E44-4AA3-AE79-0AC7356FFFA5}"/>
            </c:ext>
          </c:extLst>
        </c:ser>
        <c:dLbls>
          <c:showLegendKey val="0"/>
          <c:showVal val="0"/>
          <c:showCatName val="0"/>
          <c:showSerName val="0"/>
          <c:showPercent val="0"/>
          <c:showBubbleSize val="0"/>
          <c:showLeaderLines val="1"/>
        </c:dLbls>
        <c:firstSliceAng val="0"/>
        <c:holeSize val="75"/>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chart" Target="../charts/chart7.xml"/></Relationships>
</file>

<file path=xl/drawings/_rels/drawing3.xml.rels><?xml version="1.0" encoding="UTF-8" standalone="yes"?>
<Relationships xmlns="http://schemas.openxmlformats.org/package/2006/relationships"><Relationship Id="rId1" Type="http://schemas.openxmlformats.org/officeDocument/2006/relationships/chart" Target="../charts/chart8.xml"/></Relationships>
</file>

<file path=xl/drawings/_rels/drawing4.xml.rels><?xml version="1.0" encoding="UTF-8" standalone="yes"?>
<Relationships xmlns="http://schemas.openxmlformats.org/package/2006/relationships"><Relationship Id="rId1" Type="http://schemas.openxmlformats.org/officeDocument/2006/relationships/chart" Target="../charts/chart9.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1</xdr:col>
      <xdr:colOff>1116007</xdr:colOff>
      <xdr:row>17</xdr:row>
      <xdr:rowOff>5506</xdr:rowOff>
    </xdr:from>
    <xdr:to>
      <xdr:col>6</xdr:col>
      <xdr:colOff>875685</xdr:colOff>
      <xdr:row>24</xdr:row>
      <xdr:rowOff>675967</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450892</xdr:colOff>
      <xdr:row>17</xdr:row>
      <xdr:rowOff>142195</xdr:rowOff>
    </xdr:from>
    <xdr:to>
      <xdr:col>13</xdr:col>
      <xdr:colOff>1674556</xdr:colOff>
      <xdr:row>24</xdr:row>
      <xdr:rowOff>798871</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614992</xdr:colOff>
      <xdr:row>27</xdr:row>
      <xdr:rowOff>257613</xdr:rowOff>
    </xdr:from>
    <xdr:to>
      <xdr:col>6</xdr:col>
      <xdr:colOff>1229032</xdr:colOff>
      <xdr:row>40</xdr:row>
      <xdr:rowOff>122904</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129766</xdr:colOff>
      <xdr:row>27</xdr:row>
      <xdr:rowOff>292131</xdr:rowOff>
    </xdr:from>
    <xdr:to>
      <xdr:col>13</xdr:col>
      <xdr:colOff>1613105</xdr:colOff>
      <xdr:row>40</xdr:row>
      <xdr:rowOff>168992</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629880</xdr:colOff>
      <xdr:row>47</xdr:row>
      <xdr:rowOff>153631</xdr:rowOff>
    </xdr:from>
    <xdr:to>
      <xdr:col>6</xdr:col>
      <xdr:colOff>997492</xdr:colOff>
      <xdr:row>66</xdr:row>
      <xdr:rowOff>92179</xdr:rowOff>
    </xdr:to>
    <xdr:graphicFrame macro="">
      <xdr:nvGraphicFramePr>
        <xdr:cNvPr id="7" name="Gráfico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313084</xdr:colOff>
      <xdr:row>0</xdr:row>
      <xdr:rowOff>192026</xdr:rowOff>
    </xdr:from>
    <xdr:to>
      <xdr:col>21</xdr:col>
      <xdr:colOff>623660</xdr:colOff>
      <xdr:row>7</xdr:row>
      <xdr:rowOff>202914</xdr:rowOff>
    </xdr:to>
    <xdr:graphicFrame macro="">
      <xdr:nvGraphicFramePr>
        <xdr:cNvPr id="8" name="Gráfico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9</xdr:col>
      <xdr:colOff>11206</xdr:colOff>
      <xdr:row>1</xdr:row>
      <xdr:rowOff>36139</xdr:rowOff>
    </xdr:from>
    <xdr:to>
      <xdr:col>19</xdr:col>
      <xdr:colOff>336177</xdr:colOff>
      <xdr:row>17</xdr:row>
      <xdr:rowOff>28014</xdr:rowOff>
    </xdr:to>
    <xdr:graphicFrame macro="">
      <xdr:nvGraphicFramePr>
        <xdr:cNvPr id="11" name="Gráfico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32</xdr:col>
      <xdr:colOff>241787</xdr:colOff>
      <xdr:row>4</xdr:row>
      <xdr:rowOff>112100</xdr:rowOff>
    </xdr:from>
    <xdr:to>
      <xdr:col>43</xdr:col>
      <xdr:colOff>732691</xdr:colOff>
      <xdr:row>6</xdr:row>
      <xdr:rowOff>73269</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31</xdr:col>
      <xdr:colOff>317500</xdr:colOff>
      <xdr:row>3</xdr:row>
      <xdr:rowOff>723900</xdr:rowOff>
    </xdr:from>
    <xdr:to>
      <xdr:col>41</xdr:col>
      <xdr:colOff>206375</xdr:colOff>
      <xdr:row>8</xdr:row>
      <xdr:rowOff>476250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27</xdr:col>
      <xdr:colOff>0</xdr:colOff>
      <xdr:row>0</xdr:row>
      <xdr:rowOff>77354</xdr:rowOff>
    </xdr:from>
    <xdr:to>
      <xdr:col>33</xdr:col>
      <xdr:colOff>37522</xdr:colOff>
      <xdr:row>3</xdr:row>
      <xdr:rowOff>1142134</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26</xdr:col>
      <xdr:colOff>682625</xdr:colOff>
      <xdr:row>0</xdr:row>
      <xdr:rowOff>0</xdr:rowOff>
    </xdr:from>
    <xdr:to>
      <xdr:col>32</xdr:col>
      <xdr:colOff>682625</xdr:colOff>
      <xdr:row>3</xdr:row>
      <xdr:rowOff>1047750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R%20ALEX%20SALINAS/Desktop/Jefatura%20Mujer%20ABRIL/Instrumentos%20de%20planificaci&#243;n/F-PLA-06_PLAN_DE_ACCION_VIGENCIA_2021-PUBLICADO%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MINISTRATIVA"/>
      <sheetName val="PLANEACIÓN"/>
      <sheetName val="HACIENDA"/>
      <sheetName val="INFRAESTRUCTURA"/>
      <sheetName val="INTERIOR"/>
      <sheetName val="CULTURA"/>
      <sheetName val="TURISMO"/>
      <sheetName val="AGRICULTURA"/>
      <sheetName val="PRIVADA"/>
      <sheetName val="EDUCACIÓN"/>
      <sheetName val="FAMILIA"/>
      <sheetName val="TIC"/>
      <sheetName val="SALUD"/>
      <sheetName val="IDTQ"/>
      <sheetName val="INDEPORTES"/>
      <sheetName val="PROMOTOR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60">
          <cell r="E60">
            <v>4103050</v>
          </cell>
        </row>
        <row r="94">
          <cell r="B94" t="str">
            <v>LIDERAZGO GOBERNABILILIDAD Y TRANSPARENCIA</v>
          </cell>
        </row>
      </sheetData>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77"/>
  <sheetViews>
    <sheetView tabSelected="1" zoomScale="35" zoomScaleNormal="35" zoomScaleSheetLayoutView="50" workbookViewId="0">
      <selection sqref="A1:XFD1"/>
    </sheetView>
  </sheetViews>
  <sheetFormatPr baseColWidth="10" defaultRowHeight="102.75" customHeight="1"/>
  <cols>
    <col min="1" max="1" width="6" style="124" bestFit="1" customWidth="1"/>
    <col min="2" max="2" width="43" style="124" customWidth="1"/>
    <col min="3" max="3" width="8.140625" style="124" bestFit="1" customWidth="1"/>
    <col min="4" max="4" width="41.42578125" style="124" customWidth="1"/>
    <col min="5" max="5" width="11.42578125" style="124" customWidth="1"/>
    <col min="6" max="6" width="81" style="124" customWidth="1"/>
    <col min="7" max="7" width="27" style="124" customWidth="1"/>
    <col min="8" max="8" width="86" style="124" customWidth="1"/>
    <col min="9" max="9" width="188.85546875" style="124" customWidth="1"/>
    <col min="10" max="10" width="131.28515625" style="125" customWidth="1"/>
    <col min="11" max="11" width="111.42578125" style="125" customWidth="1"/>
    <col min="12" max="12" width="57.28515625" style="125" customWidth="1"/>
    <col min="13" max="13" width="51.85546875" style="125" customWidth="1"/>
    <col min="14" max="14" width="37" style="125" customWidth="1"/>
    <col min="15" max="15" width="44.5703125" style="125" customWidth="1"/>
    <col min="16" max="16" width="45.140625" style="125" customWidth="1"/>
    <col min="17" max="17" width="47.42578125" style="125" customWidth="1"/>
    <col min="18" max="18" width="46.42578125" style="125" customWidth="1"/>
    <col min="19" max="19" width="23.140625" style="125" customWidth="1"/>
    <col min="20" max="20" width="20.5703125" style="125" customWidth="1"/>
    <col min="21" max="21" width="20" style="125" customWidth="1"/>
    <col min="22" max="22" width="42.140625" style="209" customWidth="1"/>
    <col min="23" max="23" width="32.5703125" style="209" customWidth="1"/>
    <col min="24" max="24" width="20.28515625" style="125" customWidth="1"/>
    <col min="25" max="25" width="40.85546875" style="209" customWidth="1"/>
    <col min="26" max="26" width="18" style="125" hidden="1" customWidth="1"/>
    <col min="27" max="27" width="21.5703125" style="125" hidden="1" customWidth="1"/>
    <col min="28" max="28" width="18.28515625" style="125" hidden="1" customWidth="1"/>
    <col min="29" max="29" width="21.140625" style="125" hidden="1" customWidth="1"/>
    <col min="30" max="30" width="21.42578125" style="125" hidden="1" customWidth="1"/>
    <col min="31" max="31" width="20.5703125" style="125" hidden="1" customWidth="1"/>
    <col min="32" max="32" width="175.7109375" style="123" customWidth="1"/>
    <col min="33" max="33" width="27.28515625" style="124" customWidth="1"/>
    <col min="34" max="34" width="18.5703125" style="124" customWidth="1"/>
    <col min="35" max="39" width="11.42578125" style="124"/>
    <col min="40" max="40" width="25" style="124" customWidth="1"/>
    <col min="41" max="16384" width="11.42578125" style="124"/>
  </cols>
  <sheetData>
    <row r="1" spans="1:41" s="216" customFormat="1" ht="102.75" customHeight="1">
      <c r="A1" s="212" t="s">
        <v>318</v>
      </c>
      <c r="B1" s="212"/>
      <c r="C1" s="212"/>
      <c r="D1" s="212"/>
      <c r="E1" s="212"/>
      <c r="F1" s="212"/>
      <c r="G1" s="212"/>
      <c r="H1" s="212"/>
      <c r="I1" s="212"/>
      <c r="J1" s="212"/>
      <c r="K1" s="212"/>
      <c r="L1" s="212"/>
      <c r="M1" s="212"/>
      <c r="N1" s="212"/>
      <c r="O1" s="212"/>
      <c r="P1" s="212"/>
      <c r="Q1" s="212"/>
      <c r="R1" s="212"/>
      <c r="S1" s="213"/>
      <c r="T1" s="213"/>
      <c r="U1" s="213"/>
      <c r="V1" s="214"/>
      <c r="W1" s="214"/>
      <c r="X1" s="213"/>
      <c r="Y1" s="214"/>
      <c r="Z1" s="213"/>
      <c r="AA1" s="213"/>
      <c r="AB1" s="213"/>
      <c r="AC1" s="213"/>
      <c r="AD1" s="213"/>
      <c r="AE1" s="213"/>
      <c r="AF1" s="215"/>
    </row>
    <row r="2" spans="1:41" ht="102.75" customHeight="1">
      <c r="A2" s="81"/>
      <c r="B2" s="81"/>
      <c r="C2" s="81"/>
      <c r="D2" s="81"/>
      <c r="E2" s="81"/>
      <c r="F2" s="81"/>
      <c r="G2" s="81"/>
      <c r="H2" s="81"/>
      <c r="I2" s="81"/>
      <c r="J2" s="81"/>
      <c r="K2" s="81"/>
      <c r="L2" s="81"/>
      <c r="M2" s="81"/>
      <c r="N2" s="81"/>
      <c r="O2" s="81"/>
      <c r="P2" s="81"/>
      <c r="Q2" s="81"/>
      <c r="R2" s="81"/>
      <c r="S2" s="81"/>
      <c r="T2" s="81"/>
      <c r="U2" s="81"/>
      <c r="V2" s="205"/>
      <c r="W2" s="205"/>
      <c r="X2" s="81"/>
      <c r="Y2" s="205"/>
      <c r="Z2" s="81"/>
      <c r="AA2" s="81"/>
      <c r="AB2" s="81"/>
      <c r="AC2" s="81"/>
      <c r="AD2" s="81"/>
      <c r="AE2" s="81"/>
    </row>
    <row r="3" spans="1:41" ht="102.75" customHeight="1">
      <c r="A3" s="81"/>
      <c r="B3" s="81"/>
      <c r="C3" s="81"/>
      <c r="D3" s="81"/>
      <c r="E3" s="81"/>
      <c r="F3" s="81"/>
      <c r="G3" s="81"/>
      <c r="H3" s="158"/>
      <c r="I3" s="158"/>
      <c r="J3" s="158"/>
      <c r="K3" s="159"/>
      <c r="L3" s="160" t="s">
        <v>292</v>
      </c>
      <c r="M3" s="160"/>
      <c r="N3" s="160"/>
      <c r="O3" s="160"/>
      <c r="P3" s="160"/>
      <c r="Q3" s="160"/>
      <c r="R3" s="160"/>
      <c r="S3" s="153" t="s">
        <v>283</v>
      </c>
      <c r="T3" s="154"/>
      <c r="U3" s="155"/>
      <c r="V3" s="206" t="s">
        <v>284</v>
      </c>
      <c r="W3" s="207"/>
      <c r="X3" s="151" t="s">
        <v>316</v>
      </c>
      <c r="Y3" s="151"/>
      <c r="Z3" s="151" t="s">
        <v>243</v>
      </c>
      <c r="AA3" s="151"/>
      <c r="AB3" s="151" t="s">
        <v>244</v>
      </c>
      <c r="AC3" s="151"/>
      <c r="AD3" s="151" t="s">
        <v>245</v>
      </c>
      <c r="AE3" s="151"/>
    </row>
    <row r="4" spans="1:41" ht="102.75" customHeight="1">
      <c r="B4" s="46" t="s">
        <v>4</v>
      </c>
      <c r="C4" s="152" t="s">
        <v>0</v>
      </c>
      <c r="D4" s="152"/>
      <c r="E4" s="152" t="s">
        <v>5</v>
      </c>
      <c r="F4" s="152"/>
      <c r="G4" s="143" t="s">
        <v>1</v>
      </c>
      <c r="H4" s="143"/>
      <c r="I4" s="42" t="s">
        <v>6</v>
      </c>
      <c r="J4" s="42" t="s">
        <v>2</v>
      </c>
      <c r="K4" s="43" t="s">
        <v>3</v>
      </c>
      <c r="L4" s="43" t="s">
        <v>285</v>
      </c>
      <c r="M4" s="43" t="s">
        <v>286</v>
      </c>
      <c r="N4" s="43" t="s">
        <v>287</v>
      </c>
      <c r="O4" s="43" t="s">
        <v>288</v>
      </c>
      <c r="P4" s="43" t="s">
        <v>289</v>
      </c>
      <c r="Q4" s="43" t="s">
        <v>290</v>
      </c>
      <c r="R4" s="43" t="s">
        <v>291</v>
      </c>
      <c r="S4" s="80" t="s">
        <v>238</v>
      </c>
      <c r="T4" s="7" t="s">
        <v>239</v>
      </c>
      <c r="U4" s="44" t="s">
        <v>240</v>
      </c>
      <c r="V4" s="7" t="s">
        <v>238</v>
      </c>
      <c r="W4" s="7" t="s">
        <v>239</v>
      </c>
      <c r="X4" s="80" t="s">
        <v>6</v>
      </c>
      <c r="Y4" s="7" t="s">
        <v>246</v>
      </c>
      <c r="Z4" s="80" t="s">
        <v>6</v>
      </c>
      <c r="AA4" s="7" t="s">
        <v>246</v>
      </c>
      <c r="AB4" s="80" t="s">
        <v>6</v>
      </c>
      <c r="AC4" s="7" t="s">
        <v>246</v>
      </c>
      <c r="AD4" s="80" t="s">
        <v>6</v>
      </c>
      <c r="AE4" s="7" t="s">
        <v>246</v>
      </c>
      <c r="AF4" s="58" t="s">
        <v>236</v>
      </c>
    </row>
    <row r="5" spans="1:41" ht="148.5" customHeight="1">
      <c r="A5" s="148" t="s">
        <v>7</v>
      </c>
      <c r="B5" s="149" t="s">
        <v>8</v>
      </c>
      <c r="C5" s="144" t="s">
        <v>145</v>
      </c>
      <c r="D5" s="144" t="s">
        <v>9</v>
      </c>
      <c r="E5" s="82" t="s">
        <v>156</v>
      </c>
      <c r="F5" s="85" t="s">
        <v>10</v>
      </c>
      <c r="G5" s="59" t="s">
        <v>11</v>
      </c>
      <c r="H5" s="85" t="s">
        <v>140</v>
      </c>
      <c r="I5" s="85" t="s">
        <v>218</v>
      </c>
      <c r="J5" s="60" t="s">
        <v>73</v>
      </c>
      <c r="K5" s="60" t="s">
        <v>75</v>
      </c>
      <c r="L5" s="60"/>
      <c r="M5" s="60"/>
      <c r="N5" s="60"/>
      <c r="O5" s="60"/>
      <c r="P5" s="60"/>
      <c r="Q5" s="60"/>
      <c r="R5" s="60"/>
      <c r="S5" s="10">
        <v>1</v>
      </c>
      <c r="T5" s="10">
        <v>0</v>
      </c>
      <c r="U5" s="11">
        <f>T5/S5*1</f>
        <v>0</v>
      </c>
      <c r="V5" s="208"/>
      <c r="X5" s="63"/>
      <c r="Y5" s="208"/>
      <c r="Z5" s="6"/>
      <c r="AA5" s="6"/>
      <c r="AB5" s="6"/>
      <c r="AC5" s="6"/>
      <c r="AD5" s="6"/>
      <c r="AE5" s="6"/>
      <c r="AF5" s="67" t="s">
        <v>303</v>
      </c>
      <c r="AM5" s="126"/>
      <c r="AN5" s="127"/>
      <c r="AO5" s="127"/>
    </row>
    <row r="6" spans="1:41" ht="249.75" customHeight="1">
      <c r="A6" s="148"/>
      <c r="B6" s="149"/>
      <c r="C6" s="144"/>
      <c r="D6" s="144"/>
      <c r="E6" s="82" t="s">
        <v>157</v>
      </c>
      <c r="F6" s="87" t="s">
        <v>12</v>
      </c>
      <c r="G6" s="61" t="s">
        <v>141</v>
      </c>
      <c r="H6" s="87" t="s">
        <v>41</v>
      </c>
      <c r="I6" s="87" t="s">
        <v>219</v>
      </c>
      <c r="J6" s="62" t="s">
        <v>74</v>
      </c>
      <c r="K6" s="62" t="s">
        <v>75</v>
      </c>
      <c r="L6" s="62"/>
      <c r="M6" s="62"/>
      <c r="N6" s="62"/>
      <c r="O6" s="62"/>
      <c r="P6" s="62"/>
      <c r="Q6" s="62"/>
      <c r="R6" s="62"/>
      <c r="S6" s="10">
        <v>1</v>
      </c>
      <c r="T6" s="10">
        <v>0</v>
      </c>
      <c r="U6" s="11">
        <v>0</v>
      </c>
      <c r="V6" s="208"/>
      <c r="W6" s="208"/>
      <c r="X6" s="63"/>
      <c r="Y6" s="208"/>
      <c r="Z6" s="63"/>
      <c r="AA6" s="63"/>
      <c r="AB6" s="63"/>
      <c r="AC6" s="63"/>
      <c r="AD6" s="63"/>
      <c r="AE6" s="63"/>
      <c r="AF6" s="67" t="s">
        <v>303</v>
      </c>
      <c r="AM6" s="127"/>
      <c r="AN6" s="126"/>
      <c r="AO6" s="128"/>
    </row>
    <row r="7" spans="1:41" ht="234" customHeight="1">
      <c r="A7" s="148" t="s">
        <v>13</v>
      </c>
      <c r="B7" s="150" t="s">
        <v>14</v>
      </c>
      <c r="C7" s="141" t="s">
        <v>146</v>
      </c>
      <c r="D7" s="141" t="s">
        <v>15</v>
      </c>
      <c r="E7" s="141" t="s">
        <v>158</v>
      </c>
      <c r="F7" s="138" t="s">
        <v>16</v>
      </c>
      <c r="G7" s="83" t="s">
        <v>143</v>
      </c>
      <c r="H7" s="86" t="s">
        <v>51</v>
      </c>
      <c r="I7" s="86" t="s">
        <v>67</v>
      </c>
      <c r="J7" s="64" t="s">
        <v>76</v>
      </c>
      <c r="K7" s="64" t="s">
        <v>77</v>
      </c>
      <c r="L7" s="64" t="str">
        <f>[1]FAMILIA!$B$94</f>
        <v>LIDERAZGO GOBERNABILILIDAD Y TRANSPARENCIA</v>
      </c>
      <c r="M7" s="64" t="s">
        <v>293</v>
      </c>
      <c r="N7" s="64">
        <v>4502038</v>
      </c>
      <c r="O7" s="64" t="s">
        <v>294</v>
      </c>
      <c r="P7" s="64">
        <v>450203800</v>
      </c>
      <c r="Q7" s="64" t="s">
        <v>295</v>
      </c>
      <c r="R7" s="64">
        <v>1</v>
      </c>
      <c r="S7" s="45">
        <v>24</v>
      </c>
      <c r="T7" s="45">
        <v>1</v>
      </c>
      <c r="U7" s="17">
        <f t="shared" ref="U7:U41" si="0">T7/S7*1</f>
        <v>4.1666666666666664E-2</v>
      </c>
      <c r="V7" s="208">
        <v>2700000</v>
      </c>
      <c r="W7" s="208">
        <v>450000</v>
      </c>
      <c r="X7" s="65">
        <v>12</v>
      </c>
      <c r="Y7" s="211">
        <f>W7</f>
        <v>450000</v>
      </c>
      <c r="Z7" s="65"/>
      <c r="AA7" s="65"/>
      <c r="AB7" s="65"/>
      <c r="AC7" s="65"/>
      <c r="AD7" s="65"/>
      <c r="AE7" s="65"/>
      <c r="AF7" s="67" t="s">
        <v>313</v>
      </c>
      <c r="AM7" s="127"/>
      <c r="AN7" s="126"/>
      <c r="AO7" s="129"/>
    </row>
    <row r="8" spans="1:41" ht="141.75" customHeight="1">
      <c r="A8" s="148"/>
      <c r="B8" s="149"/>
      <c r="C8" s="144"/>
      <c r="D8" s="144"/>
      <c r="E8" s="144"/>
      <c r="F8" s="139"/>
      <c r="G8" s="82" t="s">
        <v>144</v>
      </c>
      <c r="H8" s="87" t="s">
        <v>52</v>
      </c>
      <c r="I8" s="87" t="s">
        <v>221</v>
      </c>
      <c r="J8" s="62" t="s">
        <v>78</v>
      </c>
      <c r="K8" s="62" t="s">
        <v>79</v>
      </c>
      <c r="L8" s="64" t="str">
        <f>[1]FAMILIA!$B$94</f>
        <v>LIDERAZGO GOBERNABILILIDAD Y TRANSPARENCIA</v>
      </c>
      <c r="M8" s="64" t="s">
        <v>293</v>
      </c>
      <c r="N8" s="64">
        <v>4502038</v>
      </c>
      <c r="O8" s="64" t="s">
        <v>294</v>
      </c>
      <c r="P8" s="64">
        <v>450203800</v>
      </c>
      <c r="Q8" s="64" t="s">
        <v>295</v>
      </c>
      <c r="R8" s="64">
        <v>1</v>
      </c>
      <c r="S8" s="10">
        <v>1</v>
      </c>
      <c r="T8" s="10">
        <v>0</v>
      </c>
      <c r="U8" s="11">
        <v>0</v>
      </c>
      <c r="V8" s="208"/>
      <c r="W8" s="208"/>
      <c r="X8" s="63"/>
      <c r="Y8" s="208"/>
      <c r="Z8" s="63"/>
      <c r="AA8" s="63"/>
      <c r="AB8" s="63"/>
      <c r="AC8" s="63"/>
      <c r="AD8" s="63"/>
      <c r="AE8" s="63"/>
      <c r="AF8" s="67" t="s">
        <v>303</v>
      </c>
      <c r="AM8" s="127"/>
      <c r="AN8" s="126"/>
      <c r="AO8" s="130"/>
    </row>
    <row r="9" spans="1:41" ht="353.25" customHeight="1">
      <c r="A9" s="148"/>
      <c r="B9" s="149"/>
      <c r="C9" s="144"/>
      <c r="D9" s="144"/>
      <c r="E9" s="144" t="s">
        <v>159</v>
      </c>
      <c r="F9" s="139" t="s">
        <v>42</v>
      </c>
      <c r="G9" s="82" t="s">
        <v>172</v>
      </c>
      <c r="H9" s="87" t="s">
        <v>43</v>
      </c>
      <c r="I9" s="87" t="s">
        <v>222</v>
      </c>
      <c r="J9" s="62" t="s">
        <v>80</v>
      </c>
      <c r="K9" s="62" t="s">
        <v>79</v>
      </c>
      <c r="L9" s="64" t="str">
        <f>[1]FAMILIA!$B$94</f>
        <v>LIDERAZGO GOBERNABILILIDAD Y TRANSPARENCIA</v>
      </c>
      <c r="M9" s="64" t="s">
        <v>293</v>
      </c>
      <c r="N9" s="64">
        <v>4502038</v>
      </c>
      <c r="O9" s="64" t="s">
        <v>294</v>
      </c>
      <c r="P9" s="64">
        <v>450203800</v>
      </c>
      <c r="Q9" s="64" t="s">
        <v>295</v>
      </c>
      <c r="R9" s="64">
        <v>1</v>
      </c>
      <c r="S9" s="10">
        <v>12</v>
      </c>
      <c r="T9" s="10">
        <v>1</v>
      </c>
      <c r="U9" s="11">
        <f t="shared" si="0"/>
        <v>8.3333333333333329E-2</v>
      </c>
      <c r="V9" s="208">
        <v>2700000</v>
      </c>
      <c r="W9" s="208">
        <v>450000</v>
      </c>
      <c r="X9" s="63">
        <v>12</v>
      </c>
      <c r="Y9" s="208">
        <f>W9</f>
        <v>450000</v>
      </c>
      <c r="Z9" s="63"/>
      <c r="AA9" s="63"/>
      <c r="AB9" s="63"/>
      <c r="AC9" s="63"/>
      <c r="AD9" s="63"/>
      <c r="AE9" s="63"/>
      <c r="AF9" s="67" t="s">
        <v>304</v>
      </c>
      <c r="AM9" s="127"/>
      <c r="AN9" s="126"/>
      <c r="AO9" s="130"/>
    </row>
    <row r="10" spans="1:41" ht="141.75" customHeight="1">
      <c r="A10" s="148"/>
      <c r="B10" s="149"/>
      <c r="C10" s="144"/>
      <c r="D10" s="144"/>
      <c r="E10" s="144"/>
      <c r="F10" s="139"/>
      <c r="G10" s="82" t="s">
        <v>173</v>
      </c>
      <c r="H10" s="87" t="s">
        <v>44</v>
      </c>
      <c r="I10" s="87" t="s">
        <v>223</v>
      </c>
      <c r="J10" s="62" t="s">
        <v>81</v>
      </c>
      <c r="K10" s="62" t="s">
        <v>79</v>
      </c>
      <c r="L10" s="64" t="str">
        <f>[1]FAMILIA!$B$94</f>
        <v>LIDERAZGO GOBERNABILILIDAD Y TRANSPARENCIA</v>
      </c>
      <c r="M10" s="64" t="s">
        <v>293</v>
      </c>
      <c r="N10" s="64">
        <v>4502038</v>
      </c>
      <c r="O10" s="64" t="s">
        <v>294</v>
      </c>
      <c r="P10" s="64">
        <v>450203800</v>
      </c>
      <c r="Q10" s="64" t="s">
        <v>295</v>
      </c>
      <c r="R10" s="64">
        <v>1</v>
      </c>
      <c r="S10" s="10">
        <v>1</v>
      </c>
      <c r="T10" s="10">
        <v>0</v>
      </c>
      <c r="U10" s="11">
        <f t="shared" si="0"/>
        <v>0</v>
      </c>
      <c r="V10" s="208">
        <v>2700000</v>
      </c>
      <c r="W10" s="208">
        <v>450000</v>
      </c>
      <c r="X10" s="63">
        <v>7</v>
      </c>
      <c r="Y10" s="208">
        <f>W10</f>
        <v>450000</v>
      </c>
      <c r="Z10" s="63"/>
      <c r="AA10" s="63"/>
      <c r="AB10" s="63"/>
      <c r="AC10" s="63"/>
      <c r="AD10" s="63"/>
      <c r="AE10" s="63"/>
      <c r="AF10" s="67" t="s">
        <v>305</v>
      </c>
    </row>
    <row r="11" spans="1:41" ht="155.25" customHeight="1">
      <c r="A11" s="148"/>
      <c r="B11" s="149"/>
      <c r="C11" s="144" t="s">
        <v>147</v>
      </c>
      <c r="D11" s="144" t="s">
        <v>17</v>
      </c>
      <c r="E11" s="144" t="s">
        <v>160</v>
      </c>
      <c r="F11" s="139" t="s">
        <v>18</v>
      </c>
      <c r="G11" s="82" t="s">
        <v>174</v>
      </c>
      <c r="H11" s="87" t="s">
        <v>53</v>
      </c>
      <c r="I11" s="87" t="s">
        <v>47</v>
      </c>
      <c r="J11" s="62" t="s">
        <v>82</v>
      </c>
      <c r="K11" s="62" t="s">
        <v>95</v>
      </c>
      <c r="L11" s="62" t="str">
        <f>[1]FAMILIA!$B$94</f>
        <v>LIDERAZGO GOBERNABILILIDAD Y TRANSPARENCIA</v>
      </c>
      <c r="M11" s="62" t="s">
        <v>293</v>
      </c>
      <c r="N11" s="62">
        <v>4502001</v>
      </c>
      <c r="O11" s="62" t="s">
        <v>296</v>
      </c>
      <c r="P11" s="62">
        <v>450200108</v>
      </c>
      <c r="Q11" s="62" t="s">
        <v>297</v>
      </c>
      <c r="R11" s="62">
        <v>1</v>
      </c>
      <c r="S11" s="10">
        <v>12</v>
      </c>
      <c r="T11" s="10">
        <v>3</v>
      </c>
      <c r="U11" s="11">
        <f t="shared" si="0"/>
        <v>0.25</v>
      </c>
      <c r="V11" s="208">
        <v>2885000</v>
      </c>
      <c r="W11" s="208">
        <v>1442500</v>
      </c>
      <c r="X11" s="63">
        <v>2</v>
      </c>
      <c r="Y11" s="208">
        <f>W11</f>
        <v>1442500</v>
      </c>
      <c r="Z11" s="63"/>
      <c r="AA11" s="63"/>
      <c r="AB11" s="63"/>
      <c r="AC11" s="63"/>
      <c r="AD11" s="63"/>
      <c r="AE11" s="63"/>
      <c r="AF11" s="67" t="s">
        <v>317</v>
      </c>
    </row>
    <row r="12" spans="1:41" ht="159.75" customHeight="1">
      <c r="A12" s="148"/>
      <c r="B12" s="149"/>
      <c r="C12" s="144"/>
      <c r="D12" s="144"/>
      <c r="E12" s="144"/>
      <c r="F12" s="139"/>
      <c r="G12" s="82" t="s">
        <v>175</v>
      </c>
      <c r="H12" s="87" t="s">
        <v>203</v>
      </c>
      <c r="I12" s="87" t="s">
        <v>54</v>
      </c>
      <c r="J12" s="62" t="s">
        <v>84</v>
      </c>
      <c r="K12" s="62" t="s">
        <v>97</v>
      </c>
      <c r="L12" s="62" t="str">
        <f>[1]FAMILIA!$B$94</f>
        <v>LIDERAZGO GOBERNABILILIDAD Y TRANSPARENCIA</v>
      </c>
      <c r="M12" s="62" t="s">
        <v>293</v>
      </c>
      <c r="N12" s="62">
        <v>4502024</v>
      </c>
      <c r="O12" s="62" t="s">
        <v>298</v>
      </c>
      <c r="P12" s="62">
        <v>450202401</v>
      </c>
      <c r="Q12" s="62" t="s">
        <v>299</v>
      </c>
      <c r="R12" s="62">
        <v>1</v>
      </c>
      <c r="S12" s="10">
        <v>1</v>
      </c>
      <c r="T12" s="10">
        <v>0</v>
      </c>
      <c r="U12" s="11">
        <f t="shared" si="0"/>
        <v>0</v>
      </c>
      <c r="V12" s="208"/>
      <c r="W12" s="208"/>
      <c r="X12" s="63"/>
      <c r="Y12" s="208"/>
      <c r="Z12" s="63"/>
      <c r="AA12" s="63"/>
      <c r="AB12" s="63"/>
      <c r="AC12" s="63"/>
      <c r="AD12" s="63"/>
      <c r="AE12" s="63"/>
      <c r="AF12" s="67" t="s">
        <v>303</v>
      </c>
    </row>
    <row r="13" spans="1:41" ht="216.75" customHeight="1">
      <c r="A13" s="148"/>
      <c r="B13" s="149"/>
      <c r="C13" s="144"/>
      <c r="D13" s="144"/>
      <c r="E13" s="144" t="s">
        <v>161</v>
      </c>
      <c r="F13" s="139" t="s">
        <v>19</v>
      </c>
      <c r="G13" s="142" t="s">
        <v>176</v>
      </c>
      <c r="H13" s="136" t="s">
        <v>45</v>
      </c>
      <c r="I13" s="85" t="s">
        <v>55</v>
      </c>
      <c r="J13" s="62" t="s">
        <v>85</v>
      </c>
      <c r="K13" s="62" t="s">
        <v>83</v>
      </c>
      <c r="L13" s="62" t="str">
        <f>[1]FAMILIA!$B$94</f>
        <v>LIDERAZGO GOBERNABILILIDAD Y TRANSPARENCIA</v>
      </c>
      <c r="M13" s="62" t="s">
        <v>293</v>
      </c>
      <c r="N13" s="62">
        <v>4502038</v>
      </c>
      <c r="O13" s="62" t="s">
        <v>294</v>
      </c>
      <c r="P13" s="62">
        <v>450203800</v>
      </c>
      <c r="Q13" s="62" t="s">
        <v>295</v>
      </c>
      <c r="R13" s="62">
        <v>1</v>
      </c>
      <c r="S13" s="10">
        <v>1</v>
      </c>
      <c r="T13" s="10">
        <v>1</v>
      </c>
      <c r="U13" s="11">
        <f t="shared" si="0"/>
        <v>1</v>
      </c>
      <c r="V13" s="208" t="s">
        <v>315</v>
      </c>
      <c r="W13" s="208" t="s">
        <v>315</v>
      </c>
      <c r="X13" s="63">
        <v>13</v>
      </c>
      <c r="Y13" s="208" t="s">
        <v>315</v>
      </c>
      <c r="Z13" s="63"/>
      <c r="AA13" s="63"/>
      <c r="AB13" s="63"/>
      <c r="AC13" s="63"/>
      <c r="AD13" s="63"/>
      <c r="AE13" s="63"/>
      <c r="AF13" s="67" t="s">
        <v>306</v>
      </c>
    </row>
    <row r="14" spans="1:41" ht="267.75" customHeight="1">
      <c r="A14" s="148"/>
      <c r="B14" s="149"/>
      <c r="C14" s="144"/>
      <c r="D14" s="144"/>
      <c r="E14" s="144"/>
      <c r="F14" s="139"/>
      <c r="G14" s="141"/>
      <c r="H14" s="138"/>
      <c r="I14" s="87" t="s">
        <v>224</v>
      </c>
      <c r="J14" s="62" t="s">
        <v>86</v>
      </c>
      <c r="K14" s="62" t="s">
        <v>95</v>
      </c>
      <c r="L14" s="62" t="str">
        <f>[1]FAMILIA!$B$94</f>
        <v>LIDERAZGO GOBERNABILILIDAD Y TRANSPARENCIA</v>
      </c>
      <c r="M14" s="62" t="s">
        <v>293</v>
      </c>
      <c r="N14" s="62">
        <v>4502038</v>
      </c>
      <c r="O14" s="62" t="s">
        <v>294</v>
      </c>
      <c r="P14" s="62">
        <v>450203800</v>
      </c>
      <c r="Q14" s="62" t="s">
        <v>295</v>
      </c>
      <c r="R14" s="62">
        <v>1</v>
      </c>
      <c r="S14" s="10">
        <v>1</v>
      </c>
      <c r="T14" s="10">
        <v>0</v>
      </c>
      <c r="U14" s="11">
        <f t="shared" si="0"/>
        <v>0</v>
      </c>
      <c r="V14" s="208"/>
      <c r="W14" s="208"/>
      <c r="X14" s="63"/>
      <c r="Y14" s="208"/>
      <c r="Z14" s="63"/>
      <c r="AA14" s="63"/>
      <c r="AB14" s="63"/>
      <c r="AC14" s="63"/>
      <c r="AD14" s="63"/>
      <c r="AE14" s="63"/>
      <c r="AF14" s="67" t="s">
        <v>303</v>
      </c>
    </row>
    <row r="15" spans="1:41" ht="102.75" customHeight="1">
      <c r="A15" s="148"/>
      <c r="B15" s="149"/>
      <c r="C15" s="144" t="s">
        <v>148</v>
      </c>
      <c r="D15" s="144" t="s">
        <v>20</v>
      </c>
      <c r="E15" s="144" t="s">
        <v>162</v>
      </c>
      <c r="F15" s="139" t="s">
        <v>21</v>
      </c>
      <c r="G15" s="82" t="s">
        <v>177</v>
      </c>
      <c r="H15" s="87" t="s">
        <v>128</v>
      </c>
      <c r="I15" s="87" t="s">
        <v>129</v>
      </c>
      <c r="J15" s="62" t="s">
        <v>87</v>
      </c>
      <c r="K15" s="62" t="s">
        <v>88</v>
      </c>
      <c r="L15" s="62"/>
      <c r="M15" s="62"/>
      <c r="N15" s="62"/>
      <c r="O15" s="62"/>
      <c r="P15" s="62"/>
      <c r="Q15" s="62"/>
      <c r="R15" s="62"/>
      <c r="S15" s="10">
        <v>1</v>
      </c>
      <c r="T15" s="10">
        <v>0</v>
      </c>
      <c r="U15" s="11">
        <f t="shared" si="0"/>
        <v>0</v>
      </c>
      <c r="V15" s="208"/>
      <c r="W15" s="208"/>
      <c r="X15" s="63"/>
      <c r="Y15" s="208"/>
      <c r="Z15" s="63"/>
      <c r="AA15" s="63"/>
      <c r="AB15" s="63"/>
      <c r="AC15" s="63"/>
      <c r="AD15" s="63"/>
      <c r="AE15" s="63"/>
      <c r="AF15" s="67" t="s">
        <v>303</v>
      </c>
    </row>
    <row r="16" spans="1:41" ht="172.5" customHeight="1">
      <c r="A16" s="148"/>
      <c r="B16" s="149"/>
      <c r="C16" s="144"/>
      <c r="D16" s="144"/>
      <c r="E16" s="144"/>
      <c r="F16" s="139"/>
      <c r="G16" s="82" t="s">
        <v>178</v>
      </c>
      <c r="H16" s="87" t="s">
        <v>46</v>
      </c>
      <c r="I16" s="87" t="s">
        <v>130</v>
      </c>
      <c r="J16" s="62" t="s">
        <v>89</v>
      </c>
      <c r="K16" s="62" t="s">
        <v>96</v>
      </c>
      <c r="L16" s="62"/>
      <c r="M16" s="62"/>
      <c r="N16" s="62"/>
      <c r="O16" s="62"/>
      <c r="P16" s="62"/>
      <c r="Q16" s="62"/>
      <c r="R16" s="62"/>
      <c r="S16" s="10">
        <v>12</v>
      </c>
      <c r="T16" s="10">
        <v>0</v>
      </c>
      <c r="U16" s="11">
        <f t="shared" si="0"/>
        <v>0</v>
      </c>
      <c r="V16" s="208">
        <v>3000000</v>
      </c>
      <c r="W16" s="208">
        <v>3000000</v>
      </c>
      <c r="X16" s="63">
        <v>12</v>
      </c>
      <c r="Y16" s="208">
        <f>W16</f>
        <v>3000000</v>
      </c>
      <c r="Z16" s="63"/>
      <c r="AA16" s="63"/>
      <c r="AB16" s="63"/>
      <c r="AC16" s="63"/>
      <c r="AD16" s="63"/>
      <c r="AE16" s="63"/>
      <c r="AF16" s="67" t="s">
        <v>300</v>
      </c>
    </row>
    <row r="17" spans="1:32" ht="153" customHeight="1">
      <c r="A17" s="148"/>
      <c r="B17" s="149"/>
      <c r="C17" s="144"/>
      <c r="D17" s="144"/>
      <c r="E17" s="82" t="s">
        <v>163</v>
      </c>
      <c r="F17" s="85" t="s">
        <v>22</v>
      </c>
      <c r="G17" s="84" t="s">
        <v>179</v>
      </c>
      <c r="H17" s="85" t="s">
        <v>204</v>
      </c>
      <c r="I17" s="85" t="s">
        <v>225</v>
      </c>
      <c r="J17" s="62" t="s">
        <v>90</v>
      </c>
      <c r="K17" s="62" t="s">
        <v>91</v>
      </c>
      <c r="L17" s="62"/>
      <c r="M17" s="62"/>
      <c r="N17" s="62"/>
      <c r="O17" s="62"/>
      <c r="P17" s="62"/>
      <c r="Q17" s="62"/>
      <c r="R17" s="62"/>
      <c r="S17" s="10">
        <v>1</v>
      </c>
      <c r="T17" s="10">
        <v>0</v>
      </c>
      <c r="U17" s="11">
        <f>T17/S17*1</f>
        <v>0</v>
      </c>
      <c r="V17" s="208">
        <v>5000000</v>
      </c>
      <c r="W17" s="208">
        <v>5000000</v>
      </c>
      <c r="X17" s="63">
        <v>2</v>
      </c>
      <c r="Y17" s="208">
        <f>W17</f>
        <v>5000000</v>
      </c>
      <c r="Z17" s="63"/>
      <c r="AA17" s="63"/>
      <c r="AB17" s="63"/>
      <c r="AC17" s="63"/>
      <c r="AD17" s="63"/>
      <c r="AE17" s="63"/>
      <c r="AF17" s="67" t="s">
        <v>301</v>
      </c>
    </row>
    <row r="18" spans="1:32" ht="102.75" customHeight="1">
      <c r="A18" s="145" t="s">
        <v>23</v>
      </c>
      <c r="B18" s="142" t="s">
        <v>24</v>
      </c>
      <c r="C18" s="144" t="s">
        <v>149</v>
      </c>
      <c r="D18" s="142" t="s">
        <v>25</v>
      </c>
      <c r="E18" s="144" t="s">
        <v>164</v>
      </c>
      <c r="F18" s="136" t="s">
        <v>26</v>
      </c>
      <c r="G18" s="142" t="s">
        <v>180</v>
      </c>
      <c r="H18" s="139" t="s">
        <v>57</v>
      </c>
      <c r="I18" s="87" t="s">
        <v>58</v>
      </c>
      <c r="J18" s="62" t="s">
        <v>92</v>
      </c>
      <c r="K18" s="62" t="s">
        <v>95</v>
      </c>
      <c r="L18" s="62"/>
      <c r="M18" s="62"/>
      <c r="N18" s="62"/>
      <c r="O18" s="62"/>
      <c r="P18" s="62"/>
      <c r="Q18" s="62"/>
      <c r="R18" s="62"/>
      <c r="S18" s="10">
        <v>12</v>
      </c>
      <c r="T18" s="10">
        <v>0</v>
      </c>
      <c r="U18" s="11">
        <f t="shared" si="0"/>
        <v>0</v>
      </c>
      <c r="V18" s="208"/>
      <c r="W18" s="208"/>
      <c r="X18" s="63"/>
      <c r="Y18" s="208"/>
      <c r="Z18" s="63"/>
      <c r="AA18" s="63"/>
      <c r="AB18" s="63"/>
      <c r="AC18" s="63"/>
      <c r="AD18" s="63"/>
      <c r="AE18" s="63"/>
      <c r="AF18" s="67" t="s">
        <v>303</v>
      </c>
    </row>
    <row r="19" spans="1:32" ht="102.75" customHeight="1">
      <c r="A19" s="146"/>
      <c r="B19" s="140"/>
      <c r="C19" s="144"/>
      <c r="D19" s="140"/>
      <c r="E19" s="144"/>
      <c r="F19" s="137"/>
      <c r="G19" s="141"/>
      <c r="H19" s="139"/>
      <c r="I19" s="87" t="s">
        <v>56</v>
      </c>
      <c r="J19" s="62" t="s">
        <v>92</v>
      </c>
      <c r="K19" s="62" t="s">
        <v>95</v>
      </c>
      <c r="L19" s="62"/>
      <c r="M19" s="62"/>
      <c r="N19" s="62"/>
      <c r="O19" s="62"/>
      <c r="P19" s="62"/>
      <c r="Q19" s="62"/>
      <c r="R19" s="62"/>
      <c r="S19" s="72">
        <v>1</v>
      </c>
      <c r="T19" s="10">
        <v>0</v>
      </c>
      <c r="U19" s="11">
        <v>0</v>
      </c>
      <c r="V19" s="208"/>
      <c r="W19" s="208"/>
      <c r="X19" s="63"/>
      <c r="Y19" s="208"/>
      <c r="Z19" s="63"/>
      <c r="AA19" s="63"/>
      <c r="AB19" s="63"/>
      <c r="AC19" s="63"/>
      <c r="AD19" s="63"/>
      <c r="AE19" s="63"/>
      <c r="AF19" s="67" t="s">
        <v>303</v>
      </c>
    </row>
    <row r="20" spans="1:32" ht="189.75" customHeight="1">
      <c r="A20" s="146"/>
      <c r="B20" s="140"/>
      <c r="C20" s="144"/>
      <c r="D20" s="140"/>
      <c r="E20" s="144"/>
      <c r="F20" s="137"/>
      <c r="G20" s="82" t="s">
        <v>181</v>
      </c>
      <c r="H20" s="87" t="s">
        <v>131</v>
      </c>
      <c r="I20" s="87" t="s">
        <v>59</v>
      </c>
      <c r="J20" s="62" t="s">
        <v>93</v>
      </c>
      <c r="K20" s="62" t="s">
        <v>94</v>
      </c>
      <c r="L20" s="62"/>
      <c r="M20" s="62"/>
      <c r="N20" s="62"/>
      <c r="O20" s="62"/>
      <c r="P20" s="62"/>
      <c r="Q20" s="62"/>
      <c r="R20" s="62"/>
      <c r="S20" s="10">
        <v>1</v>
      </c>
      <c r="T20" s="10">
        <v>1</v>
      </c>
      <c r="U20" s="11">
        <f t="shared" si="0"/>
        <v>1</v>
      </c>
      <c r="V20" s="208">
        <v>1500000</v>
      </c>
      <c r="W20" s="208">
        <v>1500000</v>
      </c>
      <c r="X20" s="63">
        <v>1</v>
      </c>
      <c r="Y20" s="208">
        <f>W20</f>
        <v>1500000</v>
      </c>
      <c r="Z20" s="63"/>
      <c r="AA20" s="63"/>
      <c r="AB20" s="63"/>
      <c r="AC20" s="63"/>
      <c r="AD20" s="63"/>
      <c r="AE20" s="63"/>
      <c r="AF20" s="67" t="s">
        <v>302</v>
      </c>
    </row>
    <row r="21" spans="1:32" ht="102.75" customHeight="1">
      <c r="A21" s="146"/>
      <c r="B21" s="140"/>
      <c r="C21" s="144"/>
      <c r="D21" s="140"/>
      <c r="E21" s="144"/>
      <c r="F21" s="137"/>
      <c r="G21" s="82" t="s">
        <v>182</v>
      </c>
      <c r="H21" s="87" t="s">
        <v>60</v>
      </c>
      <c r="I21" s="87" t="s">
        <v>132</v>
      </c>
      <c r="J21" s="62" t="s">
        <v>98</v>
      </c>
      <c r="K21" s="62" t="s">
        <v>99</v>
      </c>
      <c r="L21" s="62"/>
      <c r="M21" s="62"/>
      <c r="N21" s="62"/>
      <c r="O21" s="62"/>
      <c r="P21" s="62"/>
      <c r="Q21" s="62"/>
      <c r="R21" s="62"/>
      <c r="S21" s="10">
        <v>1</v>
      </c>
      <c r="T21" s="10">
        <v>0</v>
      </c>
      <c r="U21" s="11">
        <f t="shared" si="0"/>
        <v>0</v>
      </c>
      <c r="V21" s="208"/>
      <c r="W21" s="208"/>
      <c r="X21" s="63"/>
      <c r="Y21" s="208"/>
      <c r="Z21" s="63"/>
      <c r="AA21" s="63"/>
      <c r="AB21" s="63"/>
      <c r="AC21" s="63"/>
      <c r="AD21" s="63"/>
      <c r="AE21" s="63"/>
      <c r="AF21" s="67" t="s">
        <v>303</v>
      </c>
    </row>
    <row r="22" spans="1:32" ht="207" customHeight="1">
      <c r="A22" s="146"/>
      <c r="B22" s="140"/>
      <c r="C22" s="144"/>
      <c r="D22" s="141"/>
      <c r="E22" s="144"/>
      <c r="F22" s="138"/>
      <c r="G22" s="82" t="s">
        <v>183</v>
      </c>
      <c r="H22" s="87" t="s">
        <v>205</v>
      </c>
      <c r="I22" s="87" t="s">
        <v>226</v>
      </c>
      <c r="J22" s="62" t="s">
        <v>84</v>
      </c>
      <c r="K22" s="62" t="s">
        <v>95</v>
      </c>
      <c r="L22" s="62"/>
      <c r="M22" s="62"/>
      <c r="N22" s="62"/>
      <c r="O22" s="62"/>
      <c r="P22" s="62"/>
      <c r="Q22" s="62"/>
      <c r="R22" s="62"/>
      <c r="S22" s="10">
        <v>1</v>
      </c>
      <c r="T22" s="10">
        <v>0</v>
      </c>
      <c r="U22" s="11">
        <f t="shared" si="0"/>
        <v>0</v>
      </c>
      <c r="V22" s="208"/>
      <c r="W22" s="208"/>
      <c r="X22" s="63"/>
      <c r="Y22" s="208"/>
      <c r="Z22" s="63"/>
      <c r="AA22" s="63"/>
      <c r="AB22" s="63"/>
      <c r="AC22" s="63"/>
      <c r="AD22" s="66"/>
      <c r="AE22" s="63"/>
      <c r="AF22" s="67" t="s">
        <v>303</v>
      </c>
    </row>
    <row r="23" spans="1:32" ht="291.75" customHeight="1">
      <c r="A23" s="146"/>
      <c r="B23" s="140"/>
      <c r="C23" s="144" t="s">
        <v>150</v>
      </c>
      <c r="D23" s="144" t="s">
        <v>27</v>
      </c>
      <c r="E23" s="144" t="s">
        <v>165</v>
      </c>
      <c r="F23" s="139" t="s">
        <v>28</v>
      </c>
      <c r="G23" s="82" t="s">
        <v>184</v>
      </c>
      <c r="H23" s="87" t="s">
        <v>49</v>
      </c>
      <c r="I23" s="87" t="s">
        <v>227</v>
      </c>
      <c r="J23" s="62" t="s">
        <v>100</v>
      </c>
      <c r="K23" s="62" t="s">
        <v>101</v>
      </c>
      <c r="L23" s="62"/>
      <c r="M23" s="62"/>
      <c r="N23" s="62"/>
      <c r="O23" s="62"/>
      <c r="P23" s="62"/>
      <c r="Q23" s="62"/>
      <c r="R23" s="62"/>
      <c r="S23" s="10">
        <v>12</v>
      </c>
      <c r="T23" s="10">
        <v>0</v>
      </c>
      <c r="U23" s="11">
        <f t="shared" si="0"/>
        <v>0</v>
      </c>
      <c r="V23" s="208"/>
      <c r="W23" s="208"/>
      <c r="X23" s="63"/>
      <c r="Y23" s="208"/>
      <c r="Z23" s="63"/>
      <c r="AA23" s="63"/>
      <c r="AB23" s="63"/>
      <c r="AC23" s="63"/>
      <c r="AD23" s="66"/>
      <c r="AE23" s="63"/>
      <c r="AF23" s="67" t="s">
        <v>303</v>
      </c>
    </row>
    <row r="24" spans="1:32" ht="102.75" customHeight="1">
      <c r="A24" s="147"/>
      <c r="B24" s="141"/>
      <c r="C24" s="144"/>
      <c r="D24" s="144"/>
      <c r="E24" s="144"/>
      <c r="F24" s="139"/>
      <c r="G24" s="82" t="s">
        <v>185</v>
      </c>
      <c r="H24" s="87" t="s">
        <v>206</v>
      </c>
      <c r="I24" s="87" t="s">
        <v>228</v>
      </c>
      <c r="J24" s="62" t="s">
        <v>102</v>
      </c>
      <c r="K24" s="62" t="s">
        <v>103</v>
      </c>
      <c r="L24" s="62"/>
      <c r="M24" s="62"/>
      <c r="N24" s="62"/>
      <c r="O24" s="62"/>
      <c r="P24" s="62"/>
      <c r="Q24" s="62"/>
      <c r="R24" s="62"/>
      <c r="S24" s="10">
        <v>12</v>
      </c>
      <c r="T24" s="10">
        <v>0</v>
      </c>
      <c r="U24" s="11">
        <f t="shared" si="0"/>
        <v>0</v>
      </c>
      <c r="V24" s="208"/>
      <c r="W24" s="208"/>
      <c r="X24" s="63"/>
      <c r="Y24" s="208"/>
      <c r="Z24" s="63"/>
      <c r="AA24" s="63"/>
      <c r="AB24" s="63"/>
      <c r="AC24" s="63"/>
      <c r="AD24" s="63"/>
      <c r="AE24" s="63"/>
      <c r="AF24" s="67" t="s">
        <v>303</v>
      </c>
    </row>
    <row r="25" spans="1:32" ht="221.25" customHeight="1">
      <c r="A25" s="145" t="s">
        <v>29</v>
      </c>
      <c r="B25" s="144" t="s">
        <v>30</v>
      </c>
      <c r="C25" s="144" t="s">
        <v>151</v>
      </c>
      <c r="D25" s="144" t="s">
        <v>31</v>
      </c>
      <c r="E25" s="82" t="s">
        <v>166</v>
      </c>
      <c r="F25" s="87" t="s">
        <v>32</v>
      </c>
      <c r="G25" s="82" t="s">
        <v>186</v>
      </c>
      <c r="H25" s="85" t="s">
        <v>207</v>
      </c>
      <c r="I25" s="87" t="s">
        <v>229</v>
      </c>
      <c r="J25" s="62" t="s">
        <v>104</v>
      </c>
      <c r="K25" s="62" t="s">
        <v>105</v>
      </c>
      <c r="L25" s="62"/>
      <c r="M25" s="62"/>
      <c r="N25" s="62"/>
      <c r="O25" s="62"/>
      <c r="P25" s="62"/>
      <c r="Q25" s="62"/>
      <c r="R25" s="62"/>
      <c r="S25" s="10">
        <v>12</v>
      </c>
      <c r="T25" s="10">
        <v>0</v>
      </c>
      <c r="U25" s="11">
        <f t="shared" si="0"/>
        <v>0</v>
      </c>
      <c r="V25" s="208"/>
      <c r="W25" s="208"/>
      <c r="X25" s="63"/>
      <c r="Y25" s="208"/>
      <c r="Z25" s="63"/>
      <c r="AA25" s="63"/>
      <c r="AB25" s="63"/>
      <c r="AC25" s="63"/>
      <c r="AD25" s="63"/>
      <c r="AE25" s="63"/>
      <c r="AF25" s="67" t="s">
        <v>303</v>
      </c>
    </row>
    <row r="26" spans="1:32" ht="157.5" customHeight="1">
      <c r="A26" s="146"/>
      <c r="B26" s="144"/>
      <c r="C26" s="144"/>
      <c r="D26" s="144"/>
      <c r="E26" s="82" t="s">
        <v>167</v>
      </c>
      <c r="F26" s="87" t="s">
        <v>133</v>
      </c>
      <c r="G26" s="82" t="s">
        <v>187</v>
      </c>
      <c r="H26" s="85" t="s">
        <v>208</v>
      </c>
      <c r="I26" s="87" t="s">
        <v>230</v>
      </c>
      <c r="J26" s="62" t="s">
        <v>106</v>
      </c>
      <c r="K26" s="62" t="s">
        <v>107</v>
      </c>
      <c r="L26" s="62"/>
      <c r="M26" s="62"/>
      <c r="N26" s="62"/>
      <c r="O26" s="62"/>
      <c r="P26" s="62"/>
      <c r="Q26" s="62"/>
      <c r="R26" s="62"/>
      <c r="S26" s="10">
        <v>12</v>
      </c>
      <c r="T26" s="10">
        <v>12</v>
      </c>
      <c r="U26" s="11">
        <f t="shared" si="0"/>
        <v>1</v>
      </c>
      <c r="V26" s="210">
        <v>181269500</v>
      </c>
      <c r="W26" s="210">
        <v>181269500</v>
      </c>
      <c r="X26" s="63">
        <v>12</v>
      </c>
      <c r="Y26" s="210">
        <f>W26</f>
        <v>181269500</v>
      </c>
      <c r="Z26" s="63"/>
      <c r="AA26" s="63"/>
      <c r="AB26" s="63"/>
      <c r="AC26" s="63"/>
      <c r="AD26" s="63"/>
      <c r="AE26" s="63"/>
      <c r="AF26" s="67" t="s">
        <v>282</v>
      </c>
    </row>
    <row r="27" spans="1:32" ht="102.75" customHeight="1">
      <c r="A27" s="146"/>
      <c r="B27" s="144"/>
      <c r="C27" s="144" t="s">
        <v>152</v>
      </c>
      <c r="D27" s="142" t="s">
        <v>33</v>
      </c>
      <c r="E27" s="144" t="s">
        <v>168</v>
      </c>
      <c r="F27" s="136" t="s">
        <v>34</v>
      </c>
      <c r="G27" s="142" t="s">
        <v>188</v>
      </c>
      <c r="H27" s="136" t="s">
        <v>209</v>
      </c>
      <c r="I27" s="86" t="s">
        <v>134</v>
      </c>
      <c r="J27" s="62" t="s">
        <v>108</v>
      </c>
      <c r="K27" s="62" t="s">
        <v>109</v>
      </c>
      <c r="L27" s="62"/>
      <c r="M27" s="62"/>
      <c r="N27" s="62"/>
      <c r="O27" s="62"/>
      <c r="P27" s="62"/>
      <c r="Q27" s="62"/>
      <c r="R27" s="62"/>
      <c r="S27" s="10">
        <v>1</v>
      </c>
      <c r="T27" s="10">
        <v>0</v>
      </c>
      <c r="U27" s="11">
        <f t="shared" si="0"/>
        <v>0</v>
      </c>
      <c r="V27" s="210"/>
      <c r="W27" s="210"/>
      <c r="X27" s="63"/>
      <c r="Y27" s="210"/>
      <c r="Z27" s="63"/>
      <c r="AA27" s="63"/>
      <c r="AB27" s="63"/>
      <c r="AC27" s="63"/>
      <c r="AD27" s="63"/>
      <c r="AE27" s="63"/>
      <c r="AF27" s="67" t="s">
        <v>303</v>
      </c>
    </row>
    <row r="28" spans="1:32" ht="259.5" customHeight="1">
      <c r="A28" s="146"/>
      <c r="B28" s="144"/>
      <c r="C28" s="144"/>
      <c r="D28" s="140"/>
      <c r="E28" s="144"/>
      <c r="F28" s="137"/>
      <c r="G28" s="141"/>
      <c r="H28" s="138"/>
      <c r="I28" s="87" t="s">
        <v>231</v>
      </c>
      <c r="J28" s="62" t="s">
        <v>110</v>
      </c>
      <c r="K28" s="62" t="s">
        <v>111</v>
      </c>
      <c r="L28" s="62"/>
      <c r="M28" s="62"/>
      <c r="N28" s="62"/>
      <c r="O28" s="62"/>
      <c r="P28" s="62"/>
      <c r="Q28" s="62"/>
      <c r="R28" s="62"/>
      <c r="S28" s="10">
        <v>1</v>
      </c>
      <c r="T28" s="10">
        <v>0</v>
      </c>
      <c r="U28" s="11">
        <f t="shared" si="0"/>
        <v>0</v>
      </c>
      <c r="V28" s="208"/>
      <c r="W28" s="208"/>
      <c r="X28" s="63"/>
      <c r="Y28" s="210"/>
      <c r="Z28" s="63"/>
      <c r="AA28" s="63"/>
      <c r="AB28" s="63"/>
      <c r="AC28" s="63"/>
      <c r="AD28" s="63"/>
      <c r="AE28" s="63"/>
      <c r="AF28" s="67" t="s">
        <v>303</v>
      </c>
    </row>
    <row r="29" spans="1:32" ht="102.75" customHeight="1">
      <c r="A29" s="146"/>
      <c r="B29" s="144"/>
      <c r="C29" s="144"/>
      <c r="D29" s="140"/>
      <c r="E29" s="144"/>
      <c r="F29" s="137"/>
      <c r="G29" s="82" t="s">
        <v>189</v>
      </c>
      <c r="H29" s="87" t="s">
        <v>210</v>
      </c>
      <c r="I29" s="87" t="s">
        <v>61</v>
      </c>
      <c r="J29" s="62" t="s">
        <v>93</v>
      </c>
      <c r="K29" s="62" t="s">
        <v>111</v>
      </c>
      <c r="L29" s="62"/>
      <c r="M29" s="62"/>
      <c r="N29" s="62"/>
      <c r="O29" s="62"/>
      <c r="P29" s="62"/>
      <c r="Q29" s="62"/>
      <c r="R29" s="62"/>
      <c r="S29" s="10">
        <v>1</v>
      </c>
      <c r="T29" s="10">
        <v>0</v>
      </c>
      <c r="U29" s="11">
        <f t="shared" si="0"/>
        <v>0</v>
      </c>
      <c r="V29" s="208">
        <v>13200000</v>
      </c>
      <c r="W29" s="208">
        <v>33000</v>
      </c>
      <c r="X29" s="63">
        <v>1</v>
      </c>
      <c r="Y29" s="208">
        <f>W29</f>
        <v>33000</v>
      </c>
      <c r="Z29" s="63"/>
      <c r="AA29" s="63"/>
      <c r="AB29" s="63"/>
      <c r="AC29" s="63"/>
      <c r="AD29" s="63"/>
      <c r="AE29" s="63"/>
      <c r="AF29" s="67" t="s">
        <v>281</v>
      </c>
    </row>
    <row r="30" spans="1:32" ht="164.25" customHeight="1">
      <c r="A30" s="146"/>
      <c r="B30" s="144"/>
      <c r="C30" s="144"/>
      <c r="D30" s="140"/>
      <c r="E30" s="144"/>
      <c r="F30" s="137"/>
      <c r="G30" s="82" t="s">
        <v>190</v>
      </c>
      <c r="H30" s="87" t="s">
        <v>211</v>
      </c>
      <c r="I30" s="87" t="s">
        <v>135</v>
      </c>
      <c r="J30" s="62" t="s">
        <v>112</v>
      </c>
      <c r="K30" s="62" t="s">
        <v>111</v>
      </c>
      <c r="L30" s="62"/>
      <c r="M30" s="62"/>
      <c r="N30" s="62"/>
      <c r="O30" s="62"/>
      <c r="P30" s="62"/>
      <c r="Q30" s="62"/>
      <c r="R30" s="62"/>
      <c r="S30" s="10">
        <v>1</v>
      </c>
      <c r="T30" s="10">
        <v>0</v>
      </c>
      <c r="U30" s="11">
        <f t="shared" si="0"/>
        <v>0</v>
      </c>
      <c r="V30" s="208"/>
      <c r="W30" s="208"/>
      <c r="X30" s="63"/>
      <c r="Y30" s="208"/>
      <c r="Z30" s="63"/>
      <c r="AA30" s="63"/>
      <c r="AB30" s="63"/>
      <c r="AC30" s="63"/>
      <c r="AD30" s="63"/>
      <c r="AE30" s="63"/>
      <c r="AF30" s="67" t="s">
        <v>303</v>
      </c>
    </row>
    <row r="31" spans="1:32" ht="264.75" customHeight="1">
      <c r="A31" s="146"/>
      <c r="B31" s="144"/>
      <c r="C31" s="144"/>
      <c r="D31" s="140"/>
      <c r="E31" s="144"/>
      <c r="F31" s="137"/>
      <c r="G31" s="82" t="s">
        <v>191</v>
      </c>
      <c r="H31" s="87" t="s">
        <v>62</v>
      </c>
      <c r="I31" s="87" t="s">
        <v>136</v>
      </c>
      <c r="J31" s="62" t="s">
        <v>82</v>
      </c>
      <c r="K31" s="62" t="s">
        <v>111</v>
      </c>
      <c r="L31" s="62"/>
      <c r="M31" s="62"/>
      <c r="N31" s="62"/>
      <c r="O31" s="62"/>
      <c r="P31" s="62"/>
      <c r="Q31" s="62"/>
      <c r="R31" s="62"/>
      <c r="S31" s="10">
        <v>12</v>
      </c>
      <c r="T31" s="10">
        <v>4</v>
      </c>
      <c r="U31" s="11">
        <f t="shared" si="0"/>
        <v>0.33333333333333331</v>
      </c>
      <c r="V31" s="208">
        <v>36280000</v>
      </c>
      <c r="W31" s="210">
        <v>9100000</v>
      </c>
      <c r="X31" s="63">
        <v>12</v>
      </c>
      <c r="Y31" s="210">
        <f>W31</f>
        <v>9100000</v>
      </c>
      <c r="Z31" s="63"/>
      <c r="AA31" s="63"/>
      <c r="AB31" s="63"/>
      <c r="AC31" s="63"/>
      <c r="AD31" s="63"/>
      <c r="AE31" s="63"/>
      <c r="AF31" s="67" t="s">
        <v>280</v>
      </c>
    </row>
    <row r="32" spans="1:32" ht="409.6" customHeight="1">
      <c r="A32" s="146"/>
      <c r="B32" s="144"/>
      <c r="C32" s="144"/>
      <c r="D32" s="140"/>
      <c r="E32" s="144"/>
      <c r="F32" s="138"/>
      <c r="G32" s="82" t="s">
        <v>192</v>
      </c>
      <c r="H32" s="87" t="s">
        <v>212</v>
      </c>
      <c r="I32" s="87" t="s">
        <v>232</v>
      </c>
      <c r="J32" s="62" t="s">
        <v>113</v>
      </c>
      <c r="K32" s="62" t="s">
        <v>111</v>
      </c>
      <c r="L32" s="62"/>
      <c r="M32" s="62"/>
      <c r="N32" s="62"/>
      <c r="O32" s="62"/>
      <c r="P32" s="62"/>
      <c r="Q32" s="62"/>
      <c r="R32" s="62"/>
      <c r="S32" s="10">
        <v>1</v>
      </c>
      <c r="T32" s="10">
        <v>0</v>
      </c>
      <c r="U32" s="11">
        <f t="shared" si="0"/>
        <v>0</v>
      </c>
      <c r="V32" s="208">
        <v>13200000</v>
      </c>
      <c r="W32" s="208">
        <v>33000</v>
      </c>
      <c r="X32" s="63">
        <v>1</v>
      </c>
      <c r="Y32" s="208">
        <f>W32</f>
        <v>33000</v>
      </c>
      <c r="Z32" s="63"/>
      <c r="AA32" s="63"/>
      <c r="AB32" s="63"/>
      <c r="AC32" s="63"/>
      <c r="AD32" s="63"/>
      <c r="AE32" s="63"/>
      <c r="AF32" s="67" t="s">
        <v>314</v>
      </c>
    </row>
    <row r="33" spans="1:32" ht="132" customHeight="1">
      <c r="A33" s="146"/>
      <c r="B33" s="144"/>
      <c r="C33" s="144"/>
      <c r="D33" s="140"/>
      <c r="E33" s="82" t="s">
        <v>169</v>
      </c>
      <c r="F33" s="87" t="s">
        <v>35</v>
      </c>
      <c r="G33" s="82" t="s">
        <v>193</v>
      </c>
      <c r="H33" s="85" t="s">
        <v>213</v>
      </c>
      <c r="I33" s="85" t="s">
        <v>63</v>
      </c>
      <c r="J33" s="62" t="s">
        <v>114</v>
      </c>
      <c r="K33" s="62" t="s">
        <v>83</v>
      </c>
      <c r="L33" s="62"/>
      <c r="M33" s="62"/>
      <c r="N33" s="62"/>
      <c r="O33" s="62"/>
      <c r="P33" s="62"/>
      <c r="Q33" s="62"/>
      <c r="R33" s="62"/>
      <c r="S33" s="10">
        <v>1</v>
      </c>
      <c r="T33" s="10">
        <v>0</v>
      </c>
      <c r="U33" s="11">
        <f t="shared" si="0"/>
        <v>0</v>
      </c>
      <c r="V33" s="208"/>
      <c r="W33" s="208"/>
      <c r="X33" s="63"/>
      <c r="Y33" s="208"/>
      <c r="Z33" s="63"/>
      <c r="AA33" s="63"/>
      <c r="AB33" s="63"/>
      <c r="AC33" s="63"/>
      <c r="AD33" s="63"/>
      <c r="AE33" s="63"/>
      <c r="AF33" s="67" t="s">
        <v>303</v>
      </c>
    </row>
    <row r="34" spans="1:32" ht="140.25" customHeight="1">
      <c r="A34" s="146"/>
      <c r="B34" s="144"/>
      <c r="C34" s="144" t="s">
        <v>153</v>
      </c>
      <c r="D34" s="144" t="s">
        <v>36</v>
      </c>
      <c r="E34" s="144" t="s">
        <v>170</v>
      </c>
      <c r="F34" s="139" t="s">
        <v>37</v>
      </c>
      <c r="G34" s="82" t="s">
        <v>194</v>
      </c>
      <c r="H34" s="87" t="s">
        <v>64</v>
      </c>
      <c r="I34" s="87" t="s">
        <v>233</v>
      </c>
      <c r="J34" s="62" t="s">
        <v>115</v>
      </c>
      <c r="K34" s="62" t="s">
        <v>116</v>
      </c>
      <c r="L34" s="62"/>
      <c r="M34" s="62"/>
      <c r="N34" s="62"/>
      <c r="O34" s="62"/>
      <c r="P34" s="62"/>
      <c r="Q34" s="62"/>
      <c r="R34" s="62"/>
      <c r="S34" s="10">
        <v>1</v>
      </c>
      <c r="T34" s="10">
        <v>0</v>
      </c>
      <c r="U34" s="11">
        <f t="shared" si="0"/>
        <v>0</v>
      </c>
      <c r="V34" s="208"/>
      <c r="W34" s="208"/>
      <c r="X34" s="63"/>
      <c r="Y34" s="208"/>
      <c r="Z34" s="63"/>
      <c r="AA34" s="63"/>
      <c r="AB34" s="63"/>
      <c r="AC34" s="63"/>
      <c r="AD34" s="63"/>
      <c r="AE34" s="63"/>
      <c r="AF34" s="67" t="s">
        <v>303</v>
      </c>
    </row>
    <row r="35" spans="1:32" ht="125.25" customHeight="1">
      <c r="A35" s="146"/>
      <c r="B35" s="144"/>
      <c r="C35" s="144"/>
      <c r="D35" s="144"/>
      <c r="E35" s="144"/>
      <c r="F35" s="139"/>
      <c r="G35" s="82" t="s">
        <v>195</v>
      </c>
      <c r="H35" s="87" t="s">
        <v>214</v>
      </c>
      <c r="I35" s="87" t="s">
        <v>66</v>
      </c>
      <c r="J35" s="62" t="s">
        <v>117</v>
      </c>
      <c r="K35" s="62" t="s">
        <v>116</v>
      </c>
      <c r="L35" s="62"/>
      <c r="M35" s="62"/>
      <c r="N35" s="62"/>
      <c r="O35" s="62"/>
      <c r="P35" s="62"/>
      <c r="Q35" s="62"/>
      <c r="R35" s="62"/>
      <c r="S35" s="72">
        <v>54</v>
      </c>
      <c r="T35" s="10">
        <v>54</v>
      </c>
      <c r="U35" s="11">
        <f t="shared" si="0"/>
        <v>1</v>
      </c>
      <c r="V35" s="208" t="s">
        <v>315</v>
      </c>
      <c r="W35" s="208" t="s">
        <v>315</v>
      </c>
      <c r="X35" s="63">
        <v>54</v>
      </c>
      <c r="Y35" s="208" t="s">
        <v>315</v>
      </c>
      <c r="Z35" s="63"/>
      <c r="AA35" s="63"/>
      <c r="AB35" s="63"/>
      <c r="AC35" s="63"/>
      <c r="AD35" s="63"/>
      <c r="AE35" s="63"/>
      <c r="AF35" s="67" t="s">
        <v>312</v>
      </c>
    </row>
    <row r="36" spans="1:32" ht="102.75" customHeight="1">
      <c r="A36" s="146"/>
      <c r="B36" s="144"/>
      <c r="C36" s="144"/>
      <c r="D36" s="144"/>
      <c r="E36" s="144"/>
      <c r="F36" s="139"/>
      <c r="G36" s="82" t="s">
        <v>196</v>
      </c>
      <c r="H36" s="87" t="s">
        <v>50</v>
      </c>
      <c r="I36" s="87" t="s">
        <v>67</v>
      </c>
      <c r="J36" s="62" t="s">
        <v>82</v>
      </c>
      <c r="K36" s="62" t="s">
        <v>116</v>
      </c>
      <c r="L36" s="62"/>
      <c r="M36" s="62"/>
      <c r="N36" s="62"/>
      <c r="O36" s="62"/>
      <c r="P36" s="62"/>
      <c r="Q36" s="62"/>
      <c r="R36" s="62"/>
      <c r="S36" s="10">
        <v>12</v>
      </c>
      <c r="T36" s="10">
        <v>0</v>
      </c>
      <c r="U36" s="11">
        <f t="shared" si="0"/>
        <v>0</v>
      </c>
      <c r="V36" s="208"/>
      <c r="W36" s="208"/>
      <c r="X36" s="63"/>
      <c r="Y36" s="208"/>
      <c r="Z36" s="63"/>
      <c r="AA36" s="63"/>
      <c r="AB36" s="63"/>
      <c r="AC36" s="63"/>
      <c r="AD36" s="63"/>
      <c r="AE36" s="63"/>
      <c r="AF36" s="67" t="s">
        <v>303</v>
      </c>
    </row>
    <row r="37" spans="1:32" ht="102.75" customHeight="1">
      <c r="A37" s="146"/>
      <c r="B37" s="144"/>
      <c r="C37" s="144"/>
      <c r="D37" s="144"/>
      <c r="E37" s="144"/>
      <c r="F37" s="139"/>
      <c r="G37" s="82" t="s">
        <v>197</v>
      </c>
      <c r="H37" s="87" t="s">
        <v>65</v>
      </c>
      <c r="I37" s="87" t="s">
        <v>137</v>
      </c>
      <c r="J37" s="62" t="s">
        <v>118</v>
      </c>
      <c r="K37" s="62" t="s">
        <v>119</v>
      </c>
      <c r="L37" s="62"/>
      <c r="M37" s="62"/>
      <c r="N37" s="62"/>
      <c r="O37" s="62"/>
      <c r="P37" s="62"/>
      <c r="Q37" s="62"/>
      <c r="R37" s="62"/>
      <c r="S37" s="10">
        <v>1</v>
      </c>
      <c r="T37" s="10">
        <v>0</v>
      </c>
      <c r="U37" s="11">
        <f t="shared" si="0"/>
        <v>0</v>
      </c>
      <c r="V37" s="208"/>
      <c r="W37" s="208"/>
      <c r="X37" s="63"/>
      <c r="Y37" s="208"/>
      <c r="Z37" s="63"/>
      <c r="AA37" s="63"/>
      <c r="AB37" s="63"/>
      <c r="AC37" s="63"/>
      <c r="AD37" s="63"/>
      <c r="AE37" s="63"/>
      <c r="AF37" s="67" t="s">
        <v>303</v>
      </c>
    </row>
    <row r="38" spans="1:32" ht="102.75" customHeight="1">
      <c r="A38" s="146"/>
      <c r="B38" s="144"/>
      <c r="C38" s="144"/>
      <c r="D38" s="144"/>
      <c r="E38" s="144"/>
      <c r="F38" s="139"/>
      <c r="G38" s="82" t="s">
        <v>198</v>
      </c>
      <c r="H38" s="85" t="s">
        <v>215</v>
      </c>
      <c r="I38" s="86" t="s">
        <v>68</v>
      </c>
      <c r="J38" s="62" t="s">
        <v>98</v>
      </c>
      <c r="K38" s="62" t="s">
        <v>120</v>
      </c>
      <c r="L38" s="62"/>
      <c r="M38" s="62"/>
      <c r="N38" s="62"/>
      <c r="O38" s="62"/>
      <c r="P38" s="62"/>
      <c r="Q38" s="62"/>
      <c r="R38" s="62"/>
      <c r="S38" s="10">
        <v>1</v>
      </c>
      <c r="T38" s="10">
        <v>0</v>
      </c>
      <c r="U38" s="11">
        <f t="shared" si="0"/>
        <v>0</v>
      </c>
      <c r="V38" s="208"/>
      <c r="W38" s="208"/>
      <c r="X38" s="63"/>
      <c r="Y38" s="208"/>
      <c r="Z38" s="63"/>
      <c r="AA38" s="63"/>
      <c r="AB38" s="63"/>
      <c r="AC38" s="63"/>
      <c r="AD38" s="63"/>
      <c r="AE38" s="63"/>
      <c r="AF38" s="67" t="s">
        <v>303</v>
      </c>
    </row>
    <row r="39" spans="1:32" ht="144" customHeight="1">
      <c r="A39" s="146" t="s">
        <v>38</v>
      </c>
      <c r="B39" s="144" t="s">
        <v>39</v>
      </c>
      <c r="C39" s="144" t="s">
        <v>154</v>
      </c>
      <c r="D39" s="144" t="s">
        <v>40</v>
      </c>
      <c r="E39" s="144" t="s">
        <v>171</v>
      </c>
      <c r="F39" s="139" t="s">
        <v>138</v>
      </c>
      <c r="G39" s="140" t="s">
        <v>199</v>
      </c>
      <c r="H39" s="136" t="s">
        <v>216</v>
      </c>
      <c r="I39" s="86" t="s">
        <v>69</v>
      </c>
      <c r="J39" s="62" t="s">
        <v>121</v>
      </c>
      <c r="K39" s="62" t="s">
        <v>122</v>
      </c>
      <c r="L39" s="62"/>
      <c r="M39" s="62"/>
      <c r="N39" s="62"/>
      <c r="O39" s="62"/>
      <c r="P39" s="62"/>
      <c r="Q39" s="62"/>
      <c r="R39" s="62"/>
      <c r="S39" s="10">
        <v>1</v>
      </c>
      <c r="T39" s="10">
        <v>0</v>
      </c>
      <c r="U39" s="11">
        <f t="shared" si="0"/>
        <v>0</v>
      </c>
      <c r="V39" s="208"/>
      <c r="W39" s="208"/>
      <c r="X39" s="63"/>
      <c r="Y39" s="208"/>
      <c r="Z39" s="63"/>
      <c r="AA39" s="63"/>
      <c r="AB39" s="63"/>
      <c r="AC39" s="63"/>
      <c r="AD39" s="63"/>
      <c r="AE39" s="63"/>
      <c r="AF39" s="67" t="s">
        <v>303</v>
      </c>
    </row>
    <row r="40" spans="1:32" ht="102.75" customHeight="1">
      <c r="A40" s="146"/>
      <c r="B40" s="144"/>
      <c r="C40" s="144"/>
      <c r="D40" s="144"/>
      <c r="E40" s="144"/>
      <c r="F40" s="139"/>
      <c r="G40" s="140"/>
      <c r="H40" s="137"/>
      <c r="I40" s="87" t="s">
        <v>234</v>
      </c>
      <c r="J40" s="62" t="s">
        <v>82</v>
      </c>
      <c r="K40" s="62" t="s">
        <v>123</v>
      </c>
      <c r="L40" s="62"/>
      <c r="M40" s="62"/>
      <c r="N40" s="62"/>
      <c r="O40" s="62"/>
      <c r="P40" s="62"/>
      <c r="Q40" s="62"/>
      <c r="R40" s="62"/>
      <c r="S40" s="10">
        <v>12</v>
      </c>
      <c r="T40" s="10">
        <v>0</v>
      </c>
      <c r="U40" s="11">
        <f t="shared" si="0"/>
        <v>0</v>
      </c>
      <c r="V40" s="208"/>
      <c r="W40" s="208"/>
      <c r="X40" s="63"/>
      <c r="Y40" s="208"/>
      <c r="Z40" s="63"/>
      <c r="AA40" s="63"/>
      <c r="AB40" s="63"/>
      <c r="AC40" s="63"/>
      <c r="AD40" s="63"/>
      <c r="AE40" s="63"/>
      <c r="AF40" s="67" t="s">
        <v>303</v>
      </c>
    </row>
    <row r="41" spans="1:32" ht="102.75" customHeight="1">
      <c r="A41" s="146"/>
      <c r="B41" s="144"/>
      <c r="C41" s="144"/>
      <c r="D41" s="144"/>
      <c r="E41" s="144"/>
      <c r="F41" s="139"/>
      <c r="G41" s="141"/>
      <c r="H41" s="138"/>
      <c r="I41" s="87" t="s">
        <v>235</v>
      </c>
      <c r="J41" s="62" t="s">
        <v>82</v>
      </c>
      <c r="K41" s="62" t="s">
        <v>123</v>
      </c>
      <c r="L41" s="62"/>
      <c r="M41" s="62"/>
      <c r="N41" s="62"/>
      <c r="O41" s="62"/>
      <c r="P41" s="62"/>
      <c r="Q41" s="62"/>
      <c r="R41" s="62"/>
      <c r="S41" s="10">
        <v>12</v>
      </c>
      <c r="T41" s="10">
        <v>0</v>
      </c>
      <c r="U41" s="11">
        <f t="shared" si="0"/>
        <v>0</v>
      </c>
      <c r="V41" s="208"/>
      <c r="W41" s="208"/>
      <c r="X41" s="63"/>
      <c r="Y41" s="208"/>
      <c r="Z41" s="63"/>
      <c r="AA41" s="63"/>
      <c r="AB41" s="63"/>
      <c r="AC41" s="63"/>
      <c r="AD41" s="63"/>
      <c r="AE41" s="63"/>
      <c r="AF41" s="67" t="s">
        <v>303</v>
      </c>
    </row>
    <row r="42" spans="1:32" ht="102.75" customHeight="1">
      <c r="A42" s="146"/>
      <c r="B42" s="144"/>
      <c r="C42" s="144"/>
      <c r="D42" s="144"/>
      <c r="E42" s="144"/>
      <c r="F42" s="139"/>
      <c r="G42" s="82" t="s">
        <v>200</v>
      </c>
      <c r="H42" s="87" t="s">
        <v>70</v>
      </c>
      <c r="I42" s="87" t="s">
        <v>71</v>
      </c>
      <c r="J42" s="62" t="s">
        <v>124</v>
      </c>
      <c r="K42" s="62" t="s">
        <v>125</v>
      </c>
      <c r="L42" s="62"/>
      <c r="M42" s="62"/>
      <c r="N42" s="62"/>
      <c r="O42" s="62"/>
      <c r="P42" s="62"/>
      <c r="Q42" s="62"/>
      <c r="R42" s="62"/>
      <c r="S42" s="10">
        <v>0</v>
      </c>
      <c r="T42" s="10">
        <v>0</v>
      </c>
      <c r="U42" s="11">
        <v>0</v>
      </c>
      <c r="V42" s="208"/>
      <c r="W42" s="208"/>
      <c r="X42" s="63"/>
      <c r="Y42" s="208"/>
      <c r="Z42" s="63"/>
      <c r="AA42" s="63"/>
      <c r="AB42" s="63"/>
      <c r="AC42" s="63"/>
      <c r="AD42" s="63"/>
      <c r="AE42" s="63"/>
      <c r="AF42" s="67" t="s">
        <v>303</v>
      </c>
    </row>
    <row r="43" spans="1:32" ht="180" customHeight="1">
      <c r="A43" s="146"/>
      <c r="B43" s="144"/>
      <c r="C43" s="82" t="s">
        <v>155</v>
      </c>
      <c r="D43" s="82" t="s">
        <v>139</v>
      </c>
      <c r="E43" s="82" t="s">
        <v>201</v>
      </c>
      <c r="F43" s="87" t="s">
        <v>48</v>
      </c>
      <c r="G43" s="82" t="s">
        <v>202</v>
      </c>
      <c r="H43" s="87" t="s">
        <v>217</v>
      </c>
      <c r="I43" s="87" t="s">
        <v>72</v>
      </c>
      <c r="J43" s="62" t="s">
        <v>126</v>
      </c>
      <c r="K43" s="62" t="s">
        <v>127</v>
      </c>
      <c r="L43" s="62"/>
      <c r="M43" s="62"/>
      <c r="N43" s="62"/>
      <c r="O43" s="62"/>
      <c r="P43" s="62"/>
      <c r="Q43" s="62"/>
      <c r="R43" s="62"/>
      <c r="S43" s="10">
        <v>0</v>
      </c>
      <c r="T43" s="10">
        <v>0</v>
      </c>
      <c r="U43" s="11">
        <v>0</v>
      </c>
      <c r="V43" s="208"/>
      <c r="W43" s="208"/>
      <c r="X43" s="63"/>
      <c r="Y43" s="208"/>
      <c r="Z43" s="63"/>
      <c r="AA43" s="63"/>
      <c r="AB43" s="63"/>
      <c r="AC43" s="63"/>
      <c r="AD43" s="63"/>
      <c r="AE43" s="63"/>
      <c r="AF43" s="67" t="s">
        <v>303</v>
      </c>
    </row>
    <row r="62" spans="2:5" ht="102.75" customHeight="1">
      <c r="B62" s="131"/>
      <c r="C62" s="131"/>
      <c r="D62" s="132"/>
      <c r="E62" s="133"/>
    </row>
    <row r="63" spans="2:5" ht="102.75" customHeight="1">
      <c r="B63" s="131"/>
      <c r="C63" s="131"/>
      <c r="D63" s="132"/>
      <c r="E63" s="133"/>
    </row>
    <row r="64" spans="2:5" ht="102.75" customHeight="1">
      <c r="B64" s="131"/>
      <c r="C64" s="131"/>
      <c r="D64" s="132"/>
      <c r="E64" s="133"/>
    </row>
    <row r="65" spans="2:5" ht="102.75" customHeight="1">
      <c r="B65" s="131"/>
      <c r="C65" s="131"/>
      <c r="D65" s="132"/>
      <c r="E65" s="133"/>
    </row>
    <row r="66" spans="2:5" ht="102.75" customHeight="1">
      <c r="B66" s="131"/>
      <c r="C66" s="131"/>
      <c r="D66" s="132"/>
      <c r="E66" s="133"/>
    </row>
    <row r="67" spans="2:5" ht="102.75" customHeight="1">
      <c r="B67" s="131"/>
      <c r="C67" s="131"/>
      <c r="D67" s="132"/>
      <c r="E67" s="133"/>
    </row>
    <row r="68" spans="2:5" ht="102.75" customHeight="1">
      <c r="B68" s="131"/>
      <c r="C68" s="131"/>
      <c r="D68" s="132"/>
      <c r="E68" s="133"/>
    </row>
    <row r="69" spans="2:5" ht="102.75" customHeight="1">
      <c r="B69" s="131"/>
      <c r="C69" s="131"/>
      <c r="D69" s="132"/>
      <c r="E69" s="133"/>
    </row>
    <row r="70" spans="2:5" ht="102.75" customHeight="1">
      <c r="B70" s="131"/>
      <c r="C70" s="131"/>
      <c r="D70" s="132"/>
      <c r="E70" s="133"/>
    </row>
    <row r="71" spans="2:5" ht="102.75" customHeight="1">
      <c r="B71" s="131"/>
      <c r="C71" s="131"/>
      <c r="D71" s="132"/>
      <c r="E71" s="133"/>
    </row>
    <row r="73" spans="2:5" ht="102.75" customHeight="1">
      <c r="B73" s="131"/>
      <c r="C73" s="131"/>
      <c r="D73" s="132"/>
      <c r="E73" s="133"/>
    </row>
    <row r="74" spans="2:5" ht="102.75" customHeight="1">
      <c r="B74" s="131"/>
      <c r="C74" s="131"/>
      <c r="D74" s="132"/>
      <c r="E74" s="133"/>
    </row>
    <row r="75" spans="2:5" ht="102.75" customHeight="1">
      <c r="B75" s="131"/>
      <c r="C75" s="131"/>
      <c r="D75" s="132"/>
      <c r="E75" s="133"/>
    </row>
    <row r="76" spans="2:5" ht="102.75" customHeight="1">
      <c r="B76" s="131"/>
      <c r="C76" s="131"/>
      <c r="D76" s="132"/>
      <c r="E76" s="133"/>
    </row>
    <row r="77" spans="2:5" ht="102.75" customHeight="1">
      <c r="B77" s="131"/>
      <c r="C77" s="131"/>
      <c r="D77" s="132"/>
      <c r="E77" s="133"/>
    </row>
  </sheetData>
  <mergeCells count="69">
    <mergeCell ref="X3:Y3"/>
    <mergeCell ref="Z3:AA3"/>
    <mergeCell ref="AB3:AC3"/>
    <mergeCell ref="AD3:AE3"/>
    <mergeCell ref="C4:D4"/>
    <mergeCell ref="E4:F4"/>
    <mergeCell ref="S3:U3"/>
    <mergeCell ref="V3:W3"/>
    <mergeCell ref="H3:K3"/>
    <mergeCell ref="L3:R3"/>
    <mergeCell ref="A39:A43"/>
    <mergeCell ref="E39:E42"/>
    <mergeCell ref="C39:C42"/>
    <mergeCell ref="B25:B38"/>
    <mergeCell ref="E34:E38"/>
    <mergeCell ref="C34:C38"/>
    <mergeCell ref="D25:D26"/>
    <mergeCell ref="C27:C33"/>
    <mergeCell ref="C25:C26"/>
    <mergeCell ref="D34:D38"/>
    <mergeCell ref="B39:B43"/>
    <mergeCell ref="D39:D42"/>
    <mergeCell ref="D11:D14"/>
    <mergeCell ref="C15:C17"/>
    <mergeCell ref="D15:D17"/>
    <mergeCell ref="A5:A6"/>
    <mergeCell ref="C5:C6"/>
    <mergeCell ref="B5:B6"/>
    <mergeCell ref="A7:A17"/>
    <mergeCell ref="B7:B17"/>
    <mergeCell ref="C7:C10"/>
    <mergeCell ref="D5:D6"/>
    <mergeCell ref="D7:D10"/>
    <mergeCell ref="C11:C14"/>
    <mergeCell ref="D23:D24"/>
    <mergeCell ref="E15:E16"/>
    <mergeCell ref="D27:D33"/>
    <mergeCell ref="G27:G28"/>
    <mergeCell ref="A18:A24"/>
    <mergeCell ref="B18:B24"/>
    <mergeCell ref="C18:C22"/>
    <mergeCell ref="C23:C24"/>
    <mergeCell ref="D18:D22"/>
    <mergeCell ref="A25:A38"/>
    <mergeCell ref="G18:G19"/>
    <mergeCell ref="E18:E22"/>
    <mergeCell ref="E27:E32"/>
    <mergeCell ref="F27:F32"/>
    <mergeCell ref="F9:F10"/>
    <mergeCell ref="F7:F8"/>
    <mergeCell ref="G4:H4"/>
    <mergeCell ref="E23:E24"/>
    <mergeCell ref="F13:F14"/>
    <mergeCell ref="H18:H19"/>
    <mergeCell ref="E7:E8"/>
    <mergeCell ref="E13:E14"/>
    <mergeCell ref="E9:E10"/>
    <mergeCell ref="E11:E12"/>
    <mergeCell ref="H39:H41"/>
    <mergeCell ref="F39:F42"/>
    <mergeCell ref="G39:G41"/>
    <mergeCell ref="F34:F38"/>
    <mergeCell ref="F11:F12"/>
    <mergeCell ref="F18:F22"/>
    <mergeCell ref="F23:F24"/>
    <mergeCell ref="F15:F16"/>
    <mergeCell ref="G13:G14"/>
    <mergeCell ref="H13:H14"/>
    <mergeCell ref="H27:H28"/>
  </mergeCells>
  <conditionalFormatting sqref="U5:U43">
    <cfRule type="cellIs" dxfId="29" priority="1" operator="between">
      <formula>0.8</formula>
      <formula>"mas"</formula>
    </cfRule>
    <cfRule type="cellIs" dxfId="28" priority="2" operator="between">
      <formula>0.7</formula>
      <formula>0.79</formula>
    </cfRule>
    <cfRule type="cellIs" dxfId="27" priority="3" operator="between">
      <formula>0.6</formula>
      <formula>0.69</formula>
    </cfRule>
    <cfRule type="cellIs" dxfId="26" priority="4" operator="between">
      <formula>0.4</formula>
      <formula>0.59</formula>
    </cfRule>
    <cfRule type="cellIs" dxfId="25" priority="5" operator="between">
      <formula>0</formula>
      <formula>0.39</formula>
    </cfRule>
  </conditionalFormatting>
  <pageMargins left="0.7" right="0.7" top="0.75" bottom="0.75" header="0.3" footer="0.3"/>
  <pageSetup paperSize="5" scale="18" fitToHeight="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6"/>
  <sheetViews>
    <sheetView topLeftCell="A20" zoomScale="62" zoomScaleNormal="62" workbookViewId="0">
      <selection activeCell="I26" sqref="I26:N27"/>
    </sheetView>
  </sheetViews>
  <sheetFormatPr baseColWidth="10" defaultRowHeight="15"/>
  <cols>
    <col min="2" max="2" width="22.28515625" customWidth="1"/>
    <col min="3" max="3" width="20.42578125" customWidth="1"/>
    <col min="6" max="6" width="20.28515625" customWidth="1"/>
    <col min="7" max="7" width="20.42578125" customWidth="1"/>
    <col min="8" max="8" width="18.85546875" customWidth="1"/>
    <col min="9" max="9" width="22" customWidth="1"/>
    <col min="12" max="12" width="13.42578125" customWidth="1"/>
    <col min="13" max="13" width="18.85546875" customWidth="1"/>
    <col min="14" max="14" width="26.28515625" customWidth="1"/>
  </cols>
  <sheetData>
    <row r="1" spans="1:22" ht="15.75" customHeight="1" thickBot="1">
      <c r="A1" s="165" t="s">
        <v>272</v>
      </c>
      <c r="B1" s="167" t="s">
        <v>273</v>
      </c>
      <c r="C1" s="167" t="s">
        <v>274</v>
      </c>
      <c r="D1" s="169" t="s">
        <v>311</v>
      </c>
      <c r="E1" s="170"/>
      <c r="F1" s="170"/>
      <c r="G1" s="170"/>
      <c r="H1" s="170"/>
      <c r="I1" s="171"/>
    </row>
    <row r="2" spans="1:22" ht="27.75" customHeight="1" thickBot="1">
      <c r="A2" s="166"/>
      <c r="B2" s="168"/>
      <c r="C2" s="168"/>
      <c r="D2" s="88" t="s">
        <v>262</v>
      </c>
      <c r="E2" s="88" t="s">
        <v>263</v>
      </c>
      <c r="F2" s="88" t="s">
        <v>264</v>
      </c>
      <c r="G2" s="88" t="s">
        <v>265</v>
      </c>
      <c r="H2" s="88" t="s">
        <v>266</v>
      </c>
      <c r="I2" s="89" t="s">
        <v>275</v>
      </c>
      <c r="M2" s="50" t="s">
        <v>277</v>
      </c>
      <c r="N2" s="51" t="s">
        <v>278</v>
      </c>
      <c r="P2" s="161"/>
      <c r="Q2" s="161"/>
      <c r="R2" s="161"/>
      <c r="S2" s="161"/>
      <c r="T2" s="161"/>
      <c r="U2" s="161"/>
      <c r="V2" s="161"/>
    </row>
    <row r="3" spans="1:22" ht="60.75" customHeight="1" thickBot="1">
      <c r="A3" s="90">
        <v>1</v>
      </c>
      <c r="B3" s="91" t="s">
        <v>253</v>
      </c>
      <c r="C3" s="92">
        <v>2</v>
      </c>
      <c r="D3" s="93">
        <v>2</v>
      </c>
      <c r="E3" s="94"/>
      <c r="F3" s="95"/>
      <c r="G3" s="96"/>
      <c r="H3" s="97"/>
      <c r="I3" s="98">
        <f>SUM(D3:H3)</f>
        <v>2</v>
      </c>
      <c r="M3" s="52" t="s">
        <v>279</v>
      </c>
      <c r="N3" s="53">
        <v>35</v>
      </c>
    </row>
    <row r="4" spans="1:22" ht="83.25" customHeight="1" thickBot="1">
      <c r="A4" s="90">
        <v>2</v>
      </c>
      <c r="B4" s="91" t="s">
        <v>14</v>
      </c>
      <c r="C4" s="92">
        <v>11</v>
      </c>
      <c r="D4" s="93">
        <v>10</v>
      </c>
      <c r="E4" s="94"/>
      <c r="F4" s="95"/>
      <c r="G4" s="96"/>
      <c r="H4" s="97">
        <v>1</v>
      </c>
      <c r="I4" s="98">
        <f t="shared" ref="I4:I7" si="0">SUM(D4:H4)</f>
        <v>11</v>
      </c>
      <c r="M4" s="54" t="s">
        <v>263</v>
      </c>
      <c r="N4" s="53"/>
    </row>
    <row r="5" spans="1:22" ht="60" customHeight="1" thickBot="1">
      <c r="A5" s="90">
        <v>3</v>
      </c>
      <c r="B5" s="91" t="s">
        <v>24</v>
      </c>
      <c r="C5" s="92">
        <v>7</v>
      </c>
      <c r="D5" s="93">
        <v>6</v>
      </c>
      <c r="E5" s="94"/>
      <c r="F5" s="95"/>
      <c r="G5" s="96"/>
      <c r="H5" s="97">
        <v>1</v>
      </c>
      <c r="I5" s="98">
        <f t="shared" si="0"/>
        <v>7</v>
      </c>
      <c r="M5" s="55" t="s">
        <v>264</v>
      </c>
      <c r="N5" s="53"/>
    </row>
    <row r="6" spans="1:22" ht="79.5" customHeight="1" thickBot="1">
      <c r="A6" s="90">
        <v>4</v>
      </c>
      <c r="B6" s="91" t="s">
        <v>30</v>
      </c>
      <c r="C6" s="92">
        <v>14</v>
      </c>
      <c r="D6" s="93">
        <v>12</v>
      </c>
      <c r="E6" s="94"/>
      <c r="F6" s="95"/>
      <c r="G6" s="96"/>
      <c r="H6" s="97">
        <v>2</v>
      </c>
      <c r="I6" s="98">
        <f t="shared" si="0"/>
        <v>14</v>
      </c>
      <c r="M6" s="56" t="s">
        <v>265</v>
      </c>
      <c r="N6" s="53"/>
    </row>
    <row r="7" spans="1:22" ht="107.25" customHeight="1" thickBot="1">
      <c r="A7" s="90">
        <v>5</v>
      </c>
      <c r="B7" s="91" t="s">
        <v>39</v>
      </c>
      <c r="C7" s="92">
        <v>5</v>
      </c>
      <c r="D7" s="93">
        <v>5</v>
      </c>
      <c r="E7" s="94"/>
      <c r="F7" s="95"/>
      <c r="G7" s="96"/>
      <c r="H7" s="97"/>
      <c r="I7" s="98">
        <f t="shared" si="0"/>
        <v>5</v>
      </c>
      <c r="M7" s="57" t="s">
        <v>266</v>
      </c>
      <c r="N7" s="53">
        <v>4</v>
      </c>
    </row>
    <row r="8" spans="1:22" ht="15.75" thickBot="1">
      <c r="A8" s="162" t="s">
        <v>276</v>
      </c>
      <c r="B8" s="163"/>
      <c r="C8" s="164"/>
      <c r="D8" s="99">
        <f>SUM(D3:D7)</f>
        <v>35</v>
      </c>
      <c r="E8" s="99">
        <f t="shared" ref="E8:H8" si="1">SUM(E3:E7)</f>
        <v>0</v>
      </c>
      <c r="F8" s="99">
        <f t="shared" si="1"/>
        <v>0</v>
      </c>
      <c r="G8" s="99">
        <f t="shared" si="1"/>
        <v>0</v>
      </c>
      <c r="H8" s="99">
        <f t="shared" si="1"/>
        <v>4</v>
      </c>
      <c r="I8" s="99">
        <f>SUM(I3:I7)</f>
        <v>39</v>
      </c>
      <c r="N8">
        <f>N3+N4+N5+N6+N7</f>
        <v>39</v>
      </c>
    </row>
    <row r="14" spans="1:22" ht="15.75" thickBot="1"/>
    <row r="15" spans="1:22" ht="24" customHeight="1">
      <c r="B15" s="101" t="s">
        <v>267</v>
      </c>
      <c r="C15" s="102" t="s">
        <v>262</v>
      </c>
      <c r="D15" s="102" t="s">
        <v>263</v>
      </c>
      <c r="E15" s="102" t="s">
        <v>264</v>
      </c>
      <c r="F15" s="102" t="s">
        <v>265</v>
      </c>
      <c r="G15" s="103" t="s">
        <v>266</v>
      </c>
      <c r="I15" s="101" t="s">
        <v>268</v>
      </c>
      <c r="J15" s="102" t="s">
        <v>262</v>
      </c>
      <c r="K15" s="102" t="s">
        <v>263</v>
      </c>
      <c r="L15" s="102" t="s">
        <v>264</v>
      </c>
      <c r="M15" s="102" t="s">
        <v>265</v>
      </c>
      <c r="N15" s="103" t="s">
        <v>266</v>
      </c>
    </row>
    <row r="16" spans="1:22" ht="70.5" customHeight="1" thickBot="1">
      <c r="B16" s="104" t="s">
        <v>253</v>
      </c>
      <c r="C16" s="93">
        <v>2</v>
      </c>
      <c r="D16" s="100"/>
      <c r="E16" s="105"/>
      <c r="F16" s="96"/>
      <c r="G16" s="97"/>
      <c r="I16" s="104" t="s">
        <v>14</v>
      </c>
      <c r="J16" s="93">
        <v>10</v>
      </c>
      <c r="K16" s="94"/>
      <c r="L16" s="105"/>
      <c r="M16" s="96"/>
      <c r="N16" s="97">
        <v>1</v>
      </c>
    </row>
    <row r="17" spans="2:29">
      <c r="B17" s="49"/>
    </row>
    <row r="19" spans="2:29" ht="65.25" customHeight="1"/>
    <row r="22" spans="2:29" ht="54.75" customHeight="1"/>
    <row r="24" spans="2:29">
      <c r="AC24" s="49"/>
    </row>
    <row r="25" spans="2:29" ht="80.25" customHeight="1" thickBot="1"/>
    <row r="26" spans="2:29" ht="48" customHeight="1">
      <c r="B26" s="101" t="s">
        <v>269</v>
      </c>
      <c r="C26" s="102" t="s">
        <v>262</v>
      </c>
      <c r="D26" s="102" t="s">
        <v>263</v>
      </c>
      <c r="E26" s="102" t="s">
        <v>264</v>
      </c>
      <c r="F26" s="102" t="s">
        <v>265</v>
      </c>
      <c r="G26" s="103" t="s">
        <v>266</v>
      </c>
      <c r="I26" s="101" t="s">
        <v>270</v>
      </c>
      <c r="J26" s="102" t="s">
        <v>262</v>
      </c>
      <c r="K26" s="102" t="s">
        <v>263</v>
      </c>
      <c r="L26" s="102" t="s">
        <v>264</v>
      </c>
      <c r="M26" s="102" t="s">
        <v>265</v>
      </c>
      <c r="N26" s="103" t="s">
        <v>266</v>
      </c>
    </row>
    <row r="27" spans="2:29" ht="134.25" customHeight="1" thickBot="1">
      <c r="B27" s="104" t="s">
        <v>24</v>
      </c>
      <c r="C27" s="93">
        <v>6</v>
      </c>
      <c r="D27" s="94"/>
      <c r="E27" s="105"/>
      <c r="F27" s="96"/>
      <c r="G27" s="97">
        <v>1</v>
      </c>
      <c r="I27" s="104" t="s">
        <v>30</v>
      </c>
      <c r="J27" s="93">
        <v>12</v>
      </c>
      <c r="K27" s="94"/>
      <c r="L27" s="105"/>
      <c r="M27" s="96"/>
      <c r="N27" s="97">
        <v>2</v>
      </c>
      <c r="AC27" s="49"/>
    </row>
    <row r="28" spans="2:29" ht="96.75" customHeight="1"/>
    <row r="30" spans="2:29">
      <c r="AC30" s="49"/>
    </row>
    <row r="44" spans="2:7" ht="15.75" thickBot="1"/>
    <row r="45" spans="2:7">
      <c r="B45" s="101" t="s">
        <v>271</v>
      </c>
      <c r="C45" s="102" t="s">
        <v>262</v>
      </c>
      <c r="D45" s="102" t="s">
        <v>263</v>
      </c>
      <c r="E45" s="102" t="s">
        <v>264</v>
      </c>
      <c r="F45" s="102" t="s">
        <v>265</v>
      </c>
      <c r="G45" s="103" t="s">
        <v>266</v>
      </c>
    </row>
    <row r="46" spans="2:7" ht="90.75" customHeight="1" thickBot="1">
      <c r="B46" s="104" t="s">
        <v>39</v>
      </c>
      <c r="C46" s="93">
        <v>5</v>
      </c>
      <c r="D46" s="94"/>
      <c r="E46" s="105"/>
      <c r="F46" s="96"/>
      <c r="G46" s="97"/>
    </row>
  </sheetData>
  <mergeCells count="6">
    <mergeCell ref="P2:V2"/>
    <mergeCell ref="A8:C8"/>
    <mergeCell ref="A1:A2"/>
    <mergeCell ref="B1:B2"/>
    <mergeCell ref="C1:C2"/>
    <mergeCell ref="D1:I1"/>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zoomScale="68" zoomScaleNormal="68" workbookViewId="0">
      <selection activeCell="H7" sqref="H7"/>
    </sheetView>
  </sheetViews>
  <sheetFormatPr baseColWidth="10" defaultRowHeight="15"/>
  <cols>
    <col min="2" max="2" width="26.7109375" customWidth="1"/>
    <col min="6" max="6" width="19.85546875" customWidth="1"/>
    <col min="7" max="7" width="18.140625" customWidth="1"/>
  </cols>
  <sheetData>
    <row r="1" spans="1:8" ht="15.75" customHeight="1" thickBot="1">
      <c r="A1" s="165" t="s">
        <v>272</v>
      </c>
      <c r="B1" s="106"/>
      <c r="C1" s="169" t="s">
        <v>311</v>
      </c>
      <c r="D1" s="170"/>
      <c r="E1" s="170"/>
      <c r="F1" s="170"/>
      <c r="G1" s="170"/>
      <c r="H1" s="171"/>
    </row>
    <row r="2" spans="1:8" ht="15.75" thickBot="1">
      <c r="A2" s="172"/>
      <c r="B2" s="107"/>
      <c r="C2" s="108"/>
      <c r="D2" s="108"/>
      <c r="E2" s="108"/>
      <c r="F2" s="108"/>
      <c r="G2" s="108"/>
      <c r="H2" s="109"/>
    </row>
    <row r="3" spans="1:8" ht="15.75" thickBot="1">
      <c r="A3" s="166"/>
      <c r="B3" s="110" t="s">
        <v>273</v>
      </c>
      <c r="C3" s="88" t="s">
        <v>262</v>
      </c>
      <c r="D3" s="88" t="s">
        <v>263</v>
      </c>
      <c r="E3" s="88" t="s">
        <v>264</v>
      </c>
      <c r="F3" s="88" t="s">
        <v>265</v>
      </c>
      <c r="G3" s="88" t="s">
        <v>266</v>
      </c>
      <c r="H3" s="89" t="s">
        <v>275</v>
      </c>
    </row>
    <row r="4" spans="1:8" ht="26.25" thickBot="1">
      <c r="A4" s="90">
        <v>1</v>
      </c>
      <c r="B4" s="91" t="s">
        <v>253</v>
      </c>
      <c r="C4" s="93">
        <v>2</v>
      </c>
      <c r="D4" s="94"/>
      <c r="E4" s="95"/>
      <c r="F4" s="96"/>
      <c r="G4" s="97"/>
      <c r="H4" s="98">
        <f>SUM(C4:G4)</f>
        <v>2</v>
      </c>
    </row>
    <row r="5" spans="1:8" ht="26.25" thickBot="1">
      <c r="A5" s="90">
        <v>2</v>
      </c>
      <c r="B5" s="91" t="s">
        <v>14</v>
      </c>
      <c r="C5" s="93">
        <v>10</v>
      </c>
      <c r="D5" s="94"/>
      <c r="E5" s="95"/>
      <c r="F5" s="96"/>
      <c r="G5" s="97">
        <v>1</v>
      </c>
      <c r="H5" s="98">
        <f t="shared" ref="H5:H8" si="0">SUM(C5:G5)</f>
        <v>11</v>
      </c>
    </row>
    <row r="6" spans="1:8" ht="26.25" thickBot="1">
      <c r="A6" s="90">
        <v>3</v>
      </c>
      <c r="B6" s="91" t="s">
        <v>24</v>
      </c>
      <c r="C6" s="93">
        <v>6</v>
      </c>
      <c r="D6" s="94"/>
      <c r="E6" s="95"/>
      <c r="F6" s="96"/>
      <c r="G6" s="97">
        <v>1</v>
      </c>
      <c r="H6" s="98">
        <f t="shared" si="0"/>
        <v>7</v>
      </c>
    </row>
    <row r="7" spans="1:8" ht="39" thickBot="1">
      <c r="A7" s="90">
        <v>4</v>
      </c>
      <c r="B7" s="91" t="s">
        <v>30</v>
      </c>
      <c r="C7" s="93">
        <v>12</v>
      </c>
      <c r="D7" s="94"/>
      <c r="E7" s="95"/>
      <c r="F7" s="96"/>
      <c r="G7" s="97">
        <v>2</v>
      </c>
      <c r="H7" s="98">
        <f t="shared" si="0"/>
        <v>14</v>
      </c>
    </row>
    <row r="8" spans="1:8" ht="51.75" thickBot="1">
      <c r="A8" s="90">
        <v>5</v>
      </c>
      <c r="B8" s="91" t="s">
        <v>39</v>
      </c>
      <c r="C8" s="93">
        <v>5</v>
      </c>
      <c r="D8" s="94"/>
      <c r="E8" s="95"/>
      <c r="F8" s="96"/>
      <c r="G8" s="97"/>
      <c r="H8" s="98">
        <f t="shared" si="0"/>
        <v>5</v>
      </c>
    </row>
    <row r="9" spans="1:8" ht="15.75" thickBot="1">
      <c r="A9" s="173" t="s">
        <v>276</v>
      </c>
      <c r="B9" s="174"/>
      <c r="C9" s="99">
        <f>SUM(C4:C8)</f>
        <v>35</v>
      </c>
      <c r="D9" s="99">
        <f t="shared" ref="D9:G9" si="1">SUM(D4:D8)</f>
        <v>0</v>
      </c>
      <c r="E9" s="99">
        <f t="shared" si="1"/>
        <v>0</v>
      </c>
      <c r="F9" s="99">
        <f t="shared" si="1"/>
        <v>0</v>
      </c>
      <c r="G9" s="99">
        <f t="shared" si="1"/>
        <v>4</v>
      </c>
      <c r="H9" s="99">
        <f>SUM(H4:H8)</f>
        <v>39</v>
      </c>
    </row>
  </sheetData>
  <mergeCells count="3">
    <mergeCell ref="A1:A3"/>
    <mergeCell ref="C1:H1"/>
    <mergeCell ref="A9:B9"/>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37"/>
  <sheetViews>
    <sheetView zoomScale="26" zoomScaleNormal="26" zoomScaleSheetLayoutView="30" workbookViewId="0">
      <selection sqref="A1:XFD1"/>
    </sheetView>
  </sheetViews>
  <sheetFormatPr baseColWidth="10" defaultRowHeight="26.25"/>
  <cols>
    <col min="1" max="1" width="6" style="1" bestFit="1" customWidth="1"/>
    <col min="2" max="2" width="43" style="1" customWidth="1"/>
    <col min="3" max="3" width="8.140625" style="1" bestFit="1" customWidth="1"/>
    <col min="4" max="4" width="41.42578125" style="1" customWidth="1"/>
    <col min="5" max="5" width="11.42578125" style="1"/>
    <col min="6" max="6" width="80.140625" style="1" customWidth="1"/>
    <col min="7" max="7" width="20.42578125" style="1" customWidth="1"/>
    <col min="8" max="8" width="67" style="1" customWidth="1"/>
    <col min="9" max="9" width="42.85546875" style="1" customWidth="1"/>
    <col min="10" max="10" width="43.42578125" style="5" customWidth="1"/>
    <col min="11" max="11" width="44" style="5" customWidth="1"/>
    <col min="12" max="12" width="20.85546875" style="5" customWidth="1"/>
    <col min="13" max="13" width="20.5703125" style="5" customWidth="1"/>
    <col min="14" max="14" width="20" style="5" customWidth="1"/>
    <col min="15" max="15" width="15.7109375" style="5" hidden="1" customWidth="1"/>
    <col min="16" max="16" width="13.140625" style="5" hidden="1" customWidth="1"/>
    <col min="17" max="17" width="18" style="5" hidden="1" customWidth="1"/>
    <col min="18" max="18" width="20.28515625" style="5" hidden="1" customWidth="1"/>
    <col min="19" max="19" width="15.7109375" style="5" hidden="1" customWidth="1"/>
    <col min="20" max="20" width="18" style="5" hidden="1" customWidth="1"/>
    <col min="21" max="21" width="12" style="5" hidden="1" customWidth="1"/>
    <col min="22" max="22" width="18.28515625" style="5" hidden="1" customWidth="1"/>
    <col min="23" max="23" width="14.85546875" style="5" hidden="1" customWidth="1"/>
    <col min="24" max="24" width="21.42578125" style="5" hidden="1" customWidth="1"/>
    <col min="25" max="25" width="20.5703125" style="5" hidden="1" customWidth="1"/>
    <col min="26" max="26" width="121.28515625" style="12" customWidth="1"/>
    <col min="27" max="16384" width="11.42578125" style="1"/>
  </cols>
  <sheetData>
    <row r="1" spans="1:34" s="71" customFormat="1" ht="55.5" customHeight="1">
      <c r="A1" s="68" t="s">
        <v>142</v>
      </c>
      <c r="B1" s="68"/>
      <c r="C1" s="68"/>
      <c r="D1" s="68"/>
      <c r="E1" s="68"/>
      <c r="F1" s="68"/>
      <c r="G1" s="68"/>
      <c r="H1" s="68"/>
      <c r="I1" s="68"/>
      <c r="J1" s="68"/>
      <c r="K1" s="68"/>
      <c r="L1" s="69"/>
      <c r="M1" s="69"/>
      <c r="N1" s="69"/>
      <c r="O1" s="69"/>
      <c r="P1" s="69"/>
      <c r="Q1" s="69"/>
      <c r="R1" s="69"/>
      <c r="S1" s="69"/>
      <c r="T1" s="69"/>
      <c r="U1" s="69"/>
      <c r="V1" s="69"/>
      <c r="W1" s="69"/>
      <c r="X1" s="69"/>
      <c r="Y1" s="69"/>
      <c r="Z1" s="70"/>
    </row>
    <row r="2" spans="1:34" ht="25.5" customHeight="1">
      <c r="A2" s="15"/>
      <c r="B2" s="15"/>
      <c r="C2" s="15"/>
      <c r="D2" s="15"/>
      <c r="E2" s="15"/>
      <c r="F2" s="15"/>
      <c r="G2" s="15"/>
      <c r="H2" s="15"/>
      <c r="I2" s="15"/>
      <c r="J2" s="15"/>
      <c r="K2" s="15"/>
      <c r="L2" s="15"/>
      <c r="M2" s="15"/>
      <c r="N2" s="15"/>
      <c r="O2" s="15"/>
      <c r="P2" s="15"/>
      <c r="Q2" s="15"/>
      <c r="R2" s="15"/>
      <c r="S2" s="15"/>
      <c r="T2" s="15"/>
      <c r="U2" s="15"/>
      <c r="V2" s="15"/>
      <c r="W2" s="15"/>
      <c r="X2" s="15"/>
      <c r="Y2" s="15"/>
    </row>
    <row r="3" spans="1:34" ht="52.5" customHeight="1">
      <c r="A3" s="15"/>
      <c r="B3" s="15"/>
      <c r="C3" s="15"/>
      <c r="D3" s="15"/>
      <c r="E3" s="15"/>
      <c r="F3" s="15"/>
      <c r="G3" s="15"/>
      <c r="H3" s="179"/>
      <c r="I3" s="179"/>
      <c r="J3" s="179"/>
      <c r="K3" s="180"/>
      <c r="L3" s="153" t="s">
        <v>237</v>
      </c>
      <c r="M3" s="154"/>
      <c r="N3" s="155"/>
      <c r="O3" s="156" t="s">
        <v>241</v>
      </c>
      <c r="P3" s="157"/>
      <c r="Q3" s="175"/>
      <c r="R3" s="151" t="s">
        <v>242</v>
      </c>
      <c r="S3" s="151"/>
      <c r="T3" s="151" t="s">
        <v>243</v>
      </c>
      <c r="U3" s="151"/>
      <c r="V3" s="151" t="s">
        <v>244</v>
      </c>
      <c r="W3" s="151"/>
      <c r="X3" s="151" t="s">
        <v>245</v>
      </c>
      <c r="Y3" s="151"/>
    </row>
    <row r="4" spans="1:34" ht="94.5" customHeight="1">
      <c r="A4" s="152" t="s">
        <v>4</v>
      </c>
      <c r="B4" s="152"/>
      <c r="C4" s="152" t="s">
        <v>0</v>
      </c>
      <c r="D4" s="152"/>
      <c r="E4" s="152" t="s">
        <v>5</v>
      </c>
      <c r="F4" s="152"/>
      <c r="G4" s="143" t="s">
        <v>1</v>
      </c>
      <c r="H4" s="143"/>
      <c r="I4" s="9" t="s">
        <v>6</v>
      </c>
      <c r="J4" s="9" t="s">
        <v>2</v>
      </c>
      <c r="K4" s="8" t="s">
        <v>3</v>
      </c>
      <c r="L4" s="16" t="s">
        <v>238</v>
      </c>
      <c r="M4" s="7" t="s">
        <v>239</v>
      </c>
      <c r="N4" s="13" t="s">
        <v>240</v>
      </c>
      <c r="O4" s="16" t="s">
        <v>238</v>
      </c>
      <c r="P4" s="7" t="s">
        <v>239</v>
      </c>
      <c r="Q4" s="13" t="s">
        <v>240</v>
      </c>
      <c r="R4" s="16" t="s">
        <v>6</v>
      </c>
      <c r="S4" s="7" t="s">
        <v>246</v>
      </c>
      <c r="T4" s="16" t="s">
        <v>6</v>
      </c>
      <c r="U4" s="7" t="s">
        <v>246</v>
      </c>
      <c r="V4" s="16" t="s">
        <v>6</v>
      </c>
      <c r="W4" s="7" t="s">
        <v>246</v>
      </c>
      <c r="X4" s="16" t="s">
        <v>6</v>
      </c>
      <c r="Y4" s="7" t="s">
        <v>246</v>
      </c>
      <c r="Z4" s="14" t="s">
        <v>236</v>
      </c>
    </row>
    <row r="5" spans="1:34" ht="309" customHeight="1">
      <c r="A5" s="176" t="s">
        <v>7</v>
      </c>
      <c r="B5" s="177" t="s">
        <v>253</v>
      </c>
      <c r="C5" s="178" t="s">
        <v>145</v>
      </c>
      <c r="D5" s="178" t="s">
        <v>9</v>
      </c>
      <c r="E5" s="74" t="s">
        <v>156</v>
      </c>
      <c r="F5" s="75" t="s">
        <v>10</v>
      </c>
      <c r="G5" s="111" t="s">
        <v>11</v>
      </c>
      <c r="H5" s="73" t="s">
        <v>140</v>
      </c>
      <c r="I5" s="73" t="s">
        <v>218</v>
      </c>
      <c r="J5" s="37" t="s">
        <v>73</v>
      </c>
      <c r="K5" s="37" t="s">
        <v>75</v>
      </c>
      <c r="L5" s="112">
        <v>1</v>
      </c>
      <c r="M5" s="112">
        <v>0</v>
      </c>
      <c r="N5" s="39">
        <f>M5/L5*1</f>
        <v>0</v>
      </c>
      <c r="O5" s="113"/>
      <c r="P5" s="113"/>
      <c r="Q5" s="113"/>
      <c r="R5" s="113"/>
      <c r="S5" s="113"/>
      <c r="T5" s="113"/>
      <c r="U5" s="113"/>
      <c r="V5" s="113"/>
      <c r="W5" s="113"/>
      <c r="X5" s="113"/>
      <c r="Y5" s="113"/>
      <c r="Z5" s="35" t="s">
        <v>303</v>
      </c>
      <c r="AC5" s="1" t="s">
        <v>247</v>
      </c>
      <c r="AD5" s="1" t="s">
        <v>307</v>
      </c>
      <c r="AE5" s="1" t="s">
        <v>248</v>
      </c>
      <c r="AG5" s="29"/>
      <c r="AH5" s="28"/>
    </row>
    <row r="6" spans="1:34" ht="90">
      <c r="A6" s="176"/>
      <c r="B6" s="177"/>
      <c r="C6" s="178"/>
      <c r="D6" s="178"/>
      <c r="E6" s="74" t="s">
        <v>157</v>
      </c>
      <c r="F6" s="75" t="s">
        <v>12</v>
      </c>
      <c r="G6" s="111" t="s">
        <v>141</v>
      </c>
      <c r="H6" s="73" t="s">
        <v>41</v>
      </c>
      <c r="I6" s="73" t="s">
        <v>219</v>
      </c>
      <c r="J6" s="37" t="s">
        <v>74</v>
      </c>
      <c r="K6" s="37" t="s">
        <v>75</v>
      </c>
      <c r="L6" s="38">
        <v>1</v>
      </c>
      <c r="M6" s="38">
        <v>0</v>
      </c>
      <c r="N6" s="39">
        <v>0</v>
      </c>
      <c r="O6" s="37"/>
      <c r="P6" s="37"/>
      <c r="Q6" s="37"/>
      <c r="R6" s="37"/>
      <c r="S6" s="37"/>
      <c r="T6" s="37"/>
      <c r="U6" s="37"/>
      <c r="V6" s="37"/>
      <c r="W6" s="37"/>
      <c r="X6" s="37"/>
      <c r="Y6" s="37"/>
      <c r="Z6" s="35" t="s">
        <v>303</v>
      </c>
      <c r="AC6" s="1" t="s">
        <v>249</v>
      </c>
      <c r="AD6" s="1">
        <v>2</v>
      </c>
      <c r="AE6" s="31">
        <v>1</v>
      </c>
    </row>
    <row r="7" spans="1:34" s="27" customFormat="1" ht="30">
      <c r="A7" s="18"/>
      <c r="B7" s="19"/>
      <c r="C7" s="20"/>
      <c r="D7" s="20"/>
      <c r="E7" s="20"/>
      <c r="F7" s="21"/>
      <c r="G7" s="22"/>
      <c r="H7" s="23"/>
      <c r="I7" s="23"/>
      <c r="J7" s="24"/>
      <c r="K7" s="24"/>
      <c r="L7" s="25"/>
      <c r="M7" s="25"/>
      <c r="N7" s="5"/>
      <c r="O7" s="24"/>
      <c r="P7" s="24"/>
      <c r="Q7" s="24"/>
      <c r="R7" s="24"/>
      <c r="S7" s="24"/>
      <c r="T7" s="24"/>
      <c r="U7" s="24"/>
      <c r="V7" s="24"/>
      <c r="W7" s="24"/>
      <c r="X7" s="24"/>
      <c r="Y7" s="24"/>
      <c r="Z7" s="26"/>
      <c r="AC7" s="27" t="s">
        <v>250</v>
      </c>
      <c r="AE7" s="27">
        <f t="shared" ref="AE7:AE9" si="0">AD7/11</f>
        <v>0</v>
      </c>
    </row>
    <row r="8" spans="1:34" ht="30">
      <c r="AC8" s="1" t="s">
        <v>251</v>
      </c>
      <c r="AE8" s="1">
        <f t="shared" si="0"/>
        <v>0</v>
      </c>
    </row>
    <row r="9" spans="1:34" ht="30">
      <c r="AC9" s="1" t="s">
        <v>252</v>
      </c>
      <c r="AE9" s="1">
        <f t="shared" si="0"/>
        <v>0</v>
      </c>
    </row>
    <row r="12" spans="1:34">
      <c r="K12" s="5">
        <f>2/40</f>
        <v>0.05</v>
      </c>
    </row>
    <row r="22" spans="2:5">
      <c r="B22" s="2"/>
      <c r="C22" s="2"/>
      <c r="D22" s="3"/>
      <c r="E22" s="4"/>
    </row>
    <row r="23" spans="2:5">
      <c r="B23" s="2"/>
      <c r="C23" s="2"/>
      <c r="D23" s="3"/>
      <c r="E23" s="4"/>
    </row>
    <row r="24" spans="2:5">
      <c r="B24" s="2"/>
      <c r="C24" s="2"/>
      <c r="D24" s="3"/>
      <c r="E24" s="4"/>
    </row>
    <row r="25" spans="2:5">
      <c r="B25" s="2"/>
      <c r="C25" s="2"/>
      <c r="D25" s="3"/>
      <c r="E25" s="4"/>
    </row>
    <row r="26" spans="2:5">
      <c r="B26" s="2"/>
      <c r="C26" s="2"/>
      <c r="D26" s="3"/>
      <c r="E26" s="4"/>
    </row>
    <row r="27" spans="2:5">
      <c r="B27" s="2"/>
      <c r="C27" s="2"/>
      <c r="D27" s="3"/>
      <c r="E27" s="4"/>
    </row>
    <row r="28" spans="2:5">
      <c r="B28" s="2"/>
      <c r="C28" s="2"/>
      <c r="D28" s="3"/>
      <c r="E28" s="4"/>
    </row>
    <row r="29" spans="2:5">
      <c r="B29" s="2"/>
      <c r="C29" s="2"/>
      <c r="D29" s="3"/>
      <c r="E29" s="4"/>
    </row>
    <row r="30" spans="2:5">
      <c r="B30" s="2"/>
      <c r="C30" s="2"/>
      <c r="D30" s="3"/>
      <c r="E30" s="4"/>
    </row>
    <row r="31" spans="2:5">
      <c r="B31" s="2"/>
      <c r="C31" s="2"/>
      <c r="D31" s="3"/>
      <c r="E31" s="4"/>
    </row>
    <row r="33" spans="2:5">
      <c r="B33" s="2"/>
      <c r="C33" s="2"/>
      <c r="D33" s="3"/>
      <c r="E33" s="4"/>
    </row>
    <row r="34" spans="2:5">
      <c r="B34" s="2"/>
      <c r="C34" s="2"/>
      <c r="D34" s="3"/>
      <c r="E34" s="4"/>
    </row>
    <row r="35" spans="2:5">
      <c r="B35" s="2"/>
      <c r="C35" s="2"/>
      <c r="D35" s="3"/>
      <c r="E35" s="4"/>
    </row>
    <row r="36" spans="2:5">
      <c r="B36" s="2"/>
      <c r="C36" s="2"/>
      <c r="D36" s="3"/>
      <c r="E36" s="4"/>
    </row>
    <row r="37" spans="2:5">
      <c r="B37" s="2"/>
      <c r="C37" s="2"/>
      <c r="D37" s="3"/>
      <c r="E37" s="4"/>
    </row>
  </sheetData>
  <autoFilter ref="A4:Z7">
    <filterColumn colId="0" showButton="0"/>
    <filterColumn colId="2" showButton="0"/>
    <filterColumn colId="4" showButton="0"/>
    <filterColumn colId="6" showButton="0"/>
  </autoFilter>
  <mergeCells count="15">
    <mergeCell ref="A5:A6"/>
    <mergeCell ref="B5:B6"/>
    <mergeCell ref="C5:C6"/>
    <mergeCell ref="D5:D6"/>
    <mergeCell ref="H3:K3"/>
    <mergeCell ref="X3:Y3"/>
    <mergeCell ref="A4:B4"/>
    <mergeCell ref="C4:D4"/>
    <mergeCell ref="E4:F4"/>
    <mergeCell ref="G4:H4"/>
    <mergeCell ref="L3:N3"/>
    <mergeCell ref="O3:Q3"/>
    <mergeCell ref="R3:S3"/>
    <mergeCell ref="T3:U3"/>
    <mergeCell ref="V3:W3"/>
  </mergeCells>
  <conditionalFormatting sqref="N5:N6">
    <cfRule type="cellIs" dxfId="24" priority="1" operator="between">
      <formula>0.8</formula>
      <formula>"mas"</formula>
    </cfRule>
    <cfRule type="cellIs" dxfId="23" priority="2" operator="between">
      <formula>0.7</formula>
      <formula>0.79</formula>
    </cfRule>
    <cfRule type="cellIs" dxfId="22" priority="3" operator="between">
      <formula>0.6</formula>
      <formula>0.69</formula>
    </cfRule>
    <cfRule type="cellIs" dxfId="21" priority="4" operator="between">
      <formula>0.4</formula>
      <formula>0.59</formula>
    </cfRule>
    <cfRule type="cellIs" dxfId="20" priority="5" operator="between">
      <formula>0</formula>
      <formula>0.39</formula>
    </cfRule>
  </conditionalFormatting>
  <pageMargins left="0.7" right="0.7" top="0.75" bottom="0.75" header="0.3" footer="0.3"/>
  <pageSetup paperSize="5" scale="27" fitToHeight="3"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49"/>
  <sheetViews>
    <sheetView topLeftCell="G2" zoomScale="42" zoomScaleNormal="42" zoomScaleSheetLayoutView="20" workbookViewId="0">
      <selection activeCell="Z5" sqref="Z5:Z15"/>
    </sheetView>
  </sheetViews>
  <sheetFormatPr baseColWidth="10" defaultRowHeight="25.5"/>
  <cols>
    <col min="1" max="1" width="6" style="1" bestFit="1" customWidth="1"/>
    <col min="2" max="2" width="43" style="1" customWidth="1"/>
    <col min="3" max="3" width="8.140625" style="1" bestFit="1" customWidth="1"/>
    <col min="4" max="4" width="41.42578125" style="1" customWidth="1"/>
    <col min="5" max="5" width="11.42578125" style="1"/>
    <col min="6" max="6" width="80.140625" style="1" customWidth="1"/>
    <col min="7" max="7" width="20.42578125" style="1" customWidth="1"/>
    <col min="8" max="8" width="67" style="1" customWidth="1"/>
    <col min="9" max="9" width="42.85546875" style="1" customWidth="1"/>
    <col min="10" max="10" width="43.42578125" style="5" customWidth="1"/>
    <col min="11" max="11" width="44" style="5" customWidth="1"/>
    <col min="12" max="12" width="20.85546875" style="5" customWidth="1"/>
    <col min="13" max="13" width="20.5703125" style="5" customWidth="1"/>
    <col min="14" max="14" width="20" style="5" customWidth="1"/>
    <col min="15" max="15" width="15.7109375" style="5" hidden="1" customWidth="1"/>
    <col min="16" max="16" width="13.140625" style="5" hidden="1" customWidth="1"/>
    <col min="17" max="17" width="18" style="5" hidden="1" customWidth="1"/>
    <col min="18" max="18" width="20.28515625" style="5" hidden="1" customWidth="1"/>
    <col min="19" max="19" width="15.7109375" style="5" hidden="1" customWidth="1"/>
    <col min="20" max="20" width="18" style="5" hidden="1" customWidth="1"/>
    <col min="21" max="21" width="12" style="5" hidden="1" customWidth="1"/>
    <col min="22" max="22" width="18.28515625" style="5" hidden="1" customWidth="1"/>
    <col min="23" max="23" width="14.85546875" style="5" hidden="1" customWidth="1"/>
    <col min="24" max="24" width="21.42578125" style="5" hidden="1" customWidth="1"/>
    <col min="25" max="25" width="20.5703125" style="5" hidden="1" customWidth="1"/>
    <col min="26" max="26" width="121.28515625" style="33" customWidth="1"/>
    <col min="27" max="16384" width="11.42578125" style="1"/>
  </cols>
  <sheetData>
    <row r="1" spans="1:31" s="71" customFormat="1" ht="55.5" customHeight="1">
      <c r="A1" s="68" t="s">
        <v>142</v>
      </c>
      <c r="B1" s="68"/>
      <c r="C1" s="68"/>
      <c r="D1" s="68"/>
      <c r="E1" s="68"/>
      <c r="F1" s="68"/>
      <c r="G1" s="68"/>
      <c r="H1" s="68"/>
      <c r="I1" s="68"/>
      <c r="J1" s="68"/>
      <c r="K1" s="68"/>
      <c r="L1" s="69"/>
      <c r="M1" s="69"/>
      <c r="N1" s="69"/>
      <c r="O1" s="69"/>
      <c r="P1" s="69"/>
      <c r="Q1" s="69"/>
      <c r="R1" s="69"/>
      <c r="S1" s="69"/>
      <c r="T1" s="69"/>
      <c r="U1" s="69"/>
      <c r="V1" s="69"/>
      <c r="W1" s="69"/>
      <c r="X1" s="69"/>
      <c r="Y1" s="69"/>
      <c r="Z1" s="122"/>
    </row>
    <row r="2" spans="1:31" ht="25.5" customHeight="1">
      <c r="A2" s="15"/>
      <c r="B2" s="15"/>
      <c r="C2" s="15"/>
      <c r="D2" s="15"/>
      <c r="E2" s="15"/>
      <c r="F2" s="15"/>
      <c r="G2" s="15"/>
      <c r="H2" s="15"/>
      <c r="I2" s="15"/>
      <c r="J2" s="15"/>
      <c r="K2" s="15"/>
      <c r="L2" s="15"/>
      <c r="M2" s="15"/>
      <c r="N2" s="15"/>
      <c r="O2" s="15"/>
      <c r="P2" s="15"/>
      <c r="Q2" s="15"/>
      <c r="R2" s="15"/>
      <c r="S2" s="15"/>
      <c r="T2" s="15"/>
      <c r="U2" s="15"/>
      <c r="V2" s="15"/>
      <c r="W2" s="15"/>
      <c r="X2" s="15"/>
      <c r="Y2" s="15"/>
    </row>
    <row r="3" spans="1:31" ht="52.5" customHeight="1">
      <c r="A3" s="15"/>
      <c r="B3" s="15"/>
      <c r="C3" s="15"/>
      <c r="D3" s="15"/>
      <c r="E3" s="15"/>
      <c r="F3" s="15"/>
      <c r="G3" s="15"/>
      <c r="H3" s="179"/>
      <c r="I3" s="179"/>
      <c r="J3" s="179"/>
      <c r="K3" s="180"/>
      <c r="L3" s="153" t="s">
        <v>237</v>
      </c>
      <c r="M3" s="154"/>
      <c r="N3" s="155"/>
      <c r="O3" s="156" t="s">
        <v>241</v>
      </c>
      <c r="P3" s="157"/>
      <c r="Q3" s="175"/>
      <c r="R3" s="151" t="s">
        <v>242</v>
      </c>
      <c r="S3" s="151"/>
      <c r="T3" s="151" t="s">
        <v>243</v>
      </c>
      <c r="U3" s="151"/>
      <c r="V3" s="151" t="s">
        <v>244</v>
      </c>
      <c r="W3" s="151"/>
      <c r="X3" s="151" t="s">
        <v>245</v>
      </c>
      <c r="Y3" s="151"/>
    </row>
    <row r="4" spans="1:31" ht="94.5" customHeight="1">
      <c r="A4" s="185" t="s">
        <v>4</v>
      </c>
      <c r="B4" s="185"/>
      <c r="C4" s="185" t="s">
        <v>0</v>
      </c>
      <c r="D4" s="185"/>
      <c r="E4" s="185" t="s">
        <v>5</v>
      </c>
      <c r="F4" s="185"/>
      <c r="G4" s="186" t="s">
        <v>1</v>
      </c>
      <c r="H4" s="186"/>
      <c r="I4" s="114" t="s">
        <v>6</v>
      </c>
      <c r="J4" s="114" t="s">
        <v>2</v>
      </c>
      <c r="K4" s="115" t="s">
        <v>3</v>
      </c>
      <c r="L4" s="116" t="s">
        <v>238</v>
      </c>
      <c r="M4" s="117" t="s">
        <v>239</v>
      </c>
      <c r="N4" s="118" t="s">
        <v>240</v>
      </c>
      <c r="O4" s="116" t="s">
        <v>238</v>
      </c>
      <c r="P4" s="117" t="s">
        <v>239</v>
      </c>
      <c r="Q4" s="118" t="s">
        <v>240</v>
      </c>
      <c r="R4" s="116" t="s">
        <v>6</v>
      </c>
      <c r="S4" s="117" t="s">
        <v>246</v>
      </c>
      <c r="T4" s="116" t="s">
        <v>6</v>
      </c>
      <c r="U4" s="117" t="s">
        <v>246</v>
      </c>
      <c r="V4" s="116" t="s">
        <v>6</v>
      </c>
      <c r="W4" s="117" t="s">
        <v>246</v>
      </c>
      <c r="X4" s="116" t="s">
        <v>6</v>
      </c>
      <c r="Y4" s="117" t="s">
        <v>246</v>
      </c>
      <c r="Z4" s="34" t="s">
        <v>236</v>
      </c>
      <c r="AE4" s="1">
        <f>11/40</f>
        <v>0.27500000000000002</v>
      </c>
    </row>
    <row r="5" spans="1:31" ht="222" customHeight="1">
      <c r="A5" s="176" t="s">
        <v>13</v>
      </c>
      <c r="B5" s="177" t="s">
        <v>14</v>
      </c>
      <c r="C5" s="178" t="s">
        <v>146</v>
      </c>
      <c r="D5" s="178" t="s">
        <v>15</v>
      </c>
      <c r="E5" s="178" t="s">
        <v>158</v>
      </c>
      <c r="F5" s="183" t="s">
        <v>16</v>
      </c>
      <c r="G5" s="36" t="s">
        <v>143</v>
      </c>
      <c r="H5" s="73" t="s">
        <v>51</v>
      </c>
      <c r="I5" s="73" t="s">
        <v>220</v>
      </c>
      <c r="J5" s="37" t="s">
        <v>76</v>
      </c>
      <c r="K5" s="37" t="s">
        <v>77</v>
      </c>
      <c r="L5" s="38">
        <v>24</v>
      </c>
      <c r="M5" s="38">
        <v>1</v>
      </c>
      <c r="N5" s="39">
        <f t="shared" ref="N5:N14" si="0">M5/L5*1</f>
        <v>4.1666666666666664E-2</v>
      </c>
      <c r="O5" s="37">
        <v>2700000</v>
      </c>
      <c r="P5" s="37">
        <v>450000</v>
      </c>
      <c r="Q5" s="37">
        <v>12</v>
      </c>
      <c r="R5" s="37">
        <f>P5</f>
        <v>450000</v>
      </c>
      <c r="S5" s="37"/>
      <c r="T5" s="37"/>
      <c r="U5" s="37"/>
      <c r="V5" s="37"/>
      <c r="W5" s="37"/>
      <c r="X5" s="37"/>
      <c r="Y5" s="37" t="s">
        <v>313</v>
      </c>
      <c r="Z5" s="35" t="s">
        <v>313</v>
      </c>
      <c r="AB5" s="28" t="s">
        <v>247</v>
      </c>
      <c r="AC5" s="29" t="s">
        <v>254</v>
      </c>
      <c r="AD5" s="29" t="s">
        <v>248</v>
      </c>
    </row>
    <row r="6" spans="1:31" ht="99.75" customHeight="1">
      <c r="A6" s="176"/>
      <c r="B6" s="177"/>
      <c r="C6" s="178"/>
      <c r="D6" s="178"/>
      <c r="E6" s="178"/>
      <c r="F6" s="183"/>
      <c r="G6" s="36" t="s">
        <v>144</v>
      </c>
      <c r="H6" s="73" t="s">
        <v>52</v>
      </c>
      <c r="I6" s="73" t="s">
        <v>221</v>
      </c>
      <c r="J6" s="37" t="s">
        <v>78</v>
      </c>
      <c r="K6" s="37" t="s">
        <v>79</v>
      </c>
      <c r="L6" s="38">
        <v>1</v>
      </c>
      <c r="M6" s="38">
        <v>0</v>
      </c>
      <c r="N6" s="39">
        <v>0</v>
      </c>
      <c r="O6" s="37"/>
      <c r="P6" s="37"/>
      <c r="Q6" s="37"/>
      <c r="R6" s="37"/>
      <c r="S6" s="37"/>
      <c r="T6" s="37"/>
      <c r="U6" s="37"/>
      <c r="V6" s="37"/>
      <c r="W6" s="37"/>
      <c r="X6" s="37"/>
      <c r="Y6" s="37" t="s">
        <v>303</v>
      </c>
      <c r="Z6" s="35" t="s">
        <v>303</v>
      </c>
      <c r="AB6" s="29" t="s">
        <v>249</v>
      </c>
      <c r="AC6" s="28">
        <v>10</v>
      </c>
      <c r="AD6" s="30">
        <f>AC6/11</f>
        <v>0.90909090909090906</v>
      </c>
    </row>
    <row r="7" spans="1:31" ht="387.75" customHeight="1">
      <c r="A7" s="176"/>
      <c r="B7" s="177"/>
      <c r="C7" s="178"/>
      <c r="D7" s="178"/>
      <c r="E7" s="178" t="s">
        <v>159</v>
      </c>
      <c r="F7" s="183" t="s">
        <v>42</v>
      </c>
      <c r="G7" s="36" t="s">
        <v>172</v>
      </c>
      <c r="H7" s="73" t="s">
        <v>43</v>
      </c>
      <c r="I7" s="73" t="s">
        <v>222</v>
      </c>
      <c r="J7" s="37" t="s">
        <v>80</v>
      </c>
      <c r="K7" s="37" t="s">
        <v>79</v>
      </c>
      <c r="L7" s="38">
        <v>12</v>
      </c>
      <c r="M7" s="38">
        <v>1</v>
      </c>
      <c r="N7" s="39">
        <f t="shared" si="0"/>
        <v>8.3333333333333329E-2</v>
      </c>
      <c r="O7" s="37">
        <v>2700000</v>
      </c>
      <c r="P7" s="37">
        <v>450000</v>
      </c>
      <c r="Q7" s="37">
        <v>12</v>
      </c>
      <c r="R7" s="37">
        <f>P7</f>
        <v>450000</v>
      </c>
      <c r="S7" s="37"/>
      <c r="T7" s="37"/>
      <c r="U7" s="37"/>
      <c r="V7" s="37"/>
      <c r="W7" s="37"/>
      <c r="X7" s="37"/>
      <c r="Y7" s="37" t="s">
        <v>304</v>
      </c>
      <c r="Z7" s="35" t="s">
        <v>304</v>
      </c>
      <c r="AB7" s="29" t="s">
        <v>250</v>
      </c>
      <c r="AC7" s="28"/>
      <c r="AD7" s="30">
        <f t="shared" ref="AD7:AD9" si="1">AC7/11</f>
        <v>0</v>
      </c>
    </row>
    <row r="8" spans="1:31" ht="80.25" customHeight="1">
      <c r="A8" s="176"/>
      <c r="B8" s="177"/>
      <c r="C8" s="178"/>
      <c r="D8" s="178"/>
      <c r="E8" s="178"/>
      <c r="F8" s="183"/>
      <c r="G8" s="36" t="s">
        <v>173</v>
      </c>
      <c r="H8" s="73" t="s">
        <v>44</v>
      </c>
      <c r="I8" s="73" t="s">
        <v>223</v>
      </c>
      <c r="J8" s="37" t="s">
        <v>81</v>
      </c>
      <c r="K8" s="37" t="s">
        <v>79</v>
      </c>
      <c r="L8" s="38">
        <v>1</v>
      </c>
      <c r="M8" s="38">
        <v>0</v>
      </c>
      <c r="N8" s="39">
        <f t="shared" si="0"/>
        <v>0</v>
      </c>
      <c r="O8" s="37">
        <v>2700000</v>
      </c>
      <c r="P8" s="37">
        <v>450000</v>
      </c>
      <c r="Q8" s="37">
        <v>7</v>
      </c>
      <c r="R8" s="37">
        <f>P8</f>
        <v>450000</v>
      </c>
      <c r="S8" s="37"/>
      <c r="T8" s="37"/>
      <c r="U8" s="37"/>
      <c r="V8" s="37"/>
      <c r="W8" s="37"/>
      <c r="X8" s="37"/>
      <c r="Y8" s="37" t="s">
        <v>305</v>
      </c>
      <c r="Z8" s="35" t="s">
        <v>305</v>
      </c>
      <c r="AB8" s="29" t="s">
        <v>251</v>
      </c>
      <c r="AC8" s="28"/>
      <c r="AD8" s="30">
        <f t="shared" si="1"/>
        <v>0</v>
      </c>
    </row>
    <row r="9" spans="1:31" ht="199.5" customHeight="1">
      <c r="A9" s="176"/>
      <c r="B9" s="177"/>
      <c r="C9" s="178" t="s">
        <v>147</v>
      </c>
      <c r="D9" s="178" t="s">
        <v>17</v>
      </c>
      <c r="E9" s="178" t="s">
        <v>160</v>
      </c>
      <c r="F9" s="183" t="s">
        <v>18</v>
      </c>
      <c r="G9" s="36" t="s">
        <v>174</v>
      </c>
      <c r="H9" s="73" t="s">
        <v>53</v>
      </c>
      <c r="I9" s="73" t="s">
        <v>47</v>
      </c>
      <c r="J9" s="37" t="s">
        <v>82</v>
      </c>
      <c r="K9" s="37" t="s">
        <v>95</v>
      </c>
      <c r="L9" s="38">
        <v>12</v>
      </c>
      <c r="M9" s="38">
        <v>3</v>
      </c>
      <c r="N9" s="39">
        <f t="shared" si="0"/>
        <v>0.25</v>
      </c>
      <c r="O9" s="37">
        <v>2885000</v>
      </c>
      <c r="P9" s="37">
        <v>1442500</v>
      </c>
      <c r="Q9" s="37">
        <v>2</v>
      </c>
      <c r="R9" s="37">
        <f>P9</f>
        <v>1442500</v>
      </c>
      <c r="S9" s="37"/>
      <c r="T9" s="37"/>
      <c r="U9" s="37"/>
      <c r="V9" s="37"/>
      <c r="W9" s="37"/>
      <c r="X9" s="37"/>
      <c r="Y9" s="37" t="s">
        <v>317</v>
      </c>
      <c r="Z9" s="35" t="s">
        <v>317</v>
      </c>
      <c r="AB9" s="29" t="s">
        <v>252</v>
      </c>
      <c r="AC9" s="28">
        <v>1</v>
      </c>
      <c r="AD9" s="30">
        <f t="shared" si="1"/>
        <v>9.0909090909090912E-2</v>
      </c>
    </row>
    <row r="10" spans="1:31" ht="380.25" customHeight="1">
      <c r="A10" s="176"/>
      <c r="B10" s="177"/>
      <c r="C10" s="178"/>
      <c r="D10" s="178"/>
      <c r="E10" s="178"/>
      <c r="F10" s="183"/>
      <c r="G10" s="36" t="s">
        <v>175</v>
      </c>
      <c r="H10" s="73" t="s">
        <v>203</v>
      </c>
      <c r="I10" s="73" t="s">
        <v>54</v>
      </c>
      <c r="J10" s="37" t="s">
        <v>84</v>
      </c>
      <c r="K10" s="37" t="s">
        <v>97</v>
      </c>
      <c r="L10" s="38">
        <v>1</v>
      </c>
      <c r="M10" s="38">
        <v>0</v>
      </c>
      <c r="N10" s="39">
        <f t="shared" si="0"/>
        <v>0</v>
      </c>
      <c r="O10" s="37"/>
      <c r="P10" s="37"/>
      <c r="Q10" s="37"/>
      <c r="R10" s="37"/>
      <c r="S10" s="37"/>
      <c r="T10" s="37"/>
      <c r="U10" s="37"/>
      <c r="V10" s="37"/>
      <c r="W10" s="37"/>
      <c r="X10" s="37"/>
      <c r="Y10" s="37" t="s">
        <v>303</v>
      </c>
      <c r="Z10" s="35" t="s">
        <v>303</v>
      </c>
    </row>
    <row r="11" spans="1:31" ht="276.75" customHeight="1">
      <c r="A11" s="176"/>
      <c r="B11" s="177"/>
      <c r="C11" s="178"/>
      <c r="D11" s="178"/>
      <c r="E11" s="178" t="s">
        <v>161</v>
      </c>
      <c r="F11" s="184" t="s">
        <v>19</v>
      </c>
      <c r="G11" s="181" t="s">
        <v>176</v>
      </c>
      <c r="H11" s="182" t="s">
        <v>45</v>
      </c>
      <c r="I11" s="73" t="s">
        <v>55</v>
      </c>
      <c r="J11" s="37" t="s">
        <v>85</v>
      </c>
      <c r="K11" s="37" t="s">
        <v>83</v>
      </c>
      <c r="L11" s="38">
        <v>1</v>
      </c>
      <c r="M11" s="38">
        <v>1</v>
      </c>
      <c r="N11" s="39">
        <f t="shared" si="0"/>
        <v>1</v>
      </c>
      <c r="O11" s="37" t="s">
        <v>315</v>
      </c>
      <c r="P11" s="37" t="s">
        <v>315</v>
      </c>
      <c r="Q11" s="37">
        <v>13</v>
      </c>
      <c r="R11" s="37" t="s">
        <v>315</v>
      </c>
      <c r="S11" s="37"/>
      <c r="T11" s="37"/>
      <c r="U11" s="37"/>
      <c r="V11" s="37"/>
      <c r="W11" s="37"/>
      <c r="X11" s="37"/>
      <c r="Y11" s="37" t="s">
        <v>306</v>
      </c>
      <c r="Z11" s="35" t="s">
        <v>306</v>
      </c>
    </row>
    <row r="12" spans="1:31" ht="363.75" customHeight="1">
      <c r="A12" s="176"/>
      <c r="B12" s="177"/>
      <c r="C12" s="178"/>
      <c r="D12" s="178"/>
      <c r="E12" s="178"/>
      <c r="F12" s="184"/>
      <c r="G12" s="181"/>
      <c r="H12" s="182"/>
      <c r="I12" s="73" t="s">
        <v>224</v>
      </c>
      <c r="J12" s="37" t="s">
        <v>86</v>
      </c>
      <c r="K12" s="37" t="s">
        <v>95</v>
      </c>
      <c r="L12" s="38">
        <v>1</v>
      </c>
      <c r="M12" s="38">
        <v>0</v>
      </c>
      <c r="N12" s="39">
        <f t="shared" si="0"/>
        <v>0</v>
      </c>
      <c r="O12" s="37"/>
      <c r="P12" s="37"/>
      <c r="Q12" s="37"/>
      <c r="R12" s="37"/>
      <c r="S12" s="37"/>
      <c r="T12" s="37"/>
      <c r="U12" s="37"/>
      <c r="V12" s="37"/>
      <c r="W12" s="37"/>
      <c r="X12" s="37"/>
      <c r="Y12" s="37" t="s">
        <v>303</v>
      </c>
      <c r="Z12" s="35" t="s">
        <v>303</v>
      </c>
    </row>
    <row r="13" spans="1:31" ht="355.5" customHeight="1">
      <c r="A13" s="176"/>
      <c r="B13" s="177"/>
      <c r="C13" s="178" t="s">
        <v>148</v>
      </c>
      <c r="D13" s="178" t="s">
        <v>20</v>
      </c>
      <c r="E13" s="178" t="s">
        <v>162</v>
      </c>
      <c r="F13" s="183" t="s">
        <v>21</v>
      </c>
      <c r="G13" s="36" t="s">
        <v>177</v>
      </c>
      <c r="H13" s="73" t="s">
        <v>128</v>
      </c>
      <c r="I13" s="73" t="s">
        <v>129</v>
      </c>
      <c r="J13" s="37" t="s">
        <v>87</v>
      </c>
      <c r="K13" s="37" t="s">
        <v>88</v>
      </c>
      <c r="L13" s="38">
        <v>1</v>
      </c>
      <c r="M13" s="38">
        <v>0</v>
      </c>
      <c r="N13" s="39">
        <f t="shared" si="0"/>
        <v>0</v>
      </c>
      <c r="O13" s="37"/>
      <c r="P13" s="37"/>
      <c r="Q13" s="37"/>
      <c r="R13" s="37"/>
      <c r="S13" s="37"/>
      <c r="T13" s="37"/>
      <c r="U13" s="37"/>
      <c r="V13" s="37"/>
      <c r="W13" s="37"/>
      <c r="X13" s="37"/>
      <c r="Y13" s="37" t="s">
        <v>303</v>
      </c>
      <c r="Z13" s="35" t="s">
        <v>303</v>
      </c>
    </row>
    <row r="14" spans="1:31" ht="409.5">
      <c r="A14" s="176"/>
      <c r="B14" s="177"/>
      <c r="C14" s="178"/>
      <c r="D14" s="178"/>
      <c r="E14" s="178"/>
      <c r="F14" s="183"/>
      <c r="G14" s="36" t="s">
        <v>178</v>
      </c>
      <c r="H14" s="73" t="s">
        <v>46</v>
      </c>
      <c r="I14" s="73" t="s">
        <v>130</v>
      </c>
      <c r="J14" s="37" t="s">
        <v>89</v>
      </c>
      <c r="K14" s="37" t="s">
        <v>96</v>
      </c>
      <c r="L14" s="38">
        <v>12</v>
      </c>
      <c r="M14" s="38">
        <v>0</v>
      </c>
      <c r="N14" s="39">
        <f t="shared" si="0"/>
        <v>0</v>
      </c>
      <c r="O14" s="37">
        <v>3000000</v>
      </c>
      <c r="P14" s="37">
        <v>3000000</v>
      </c>
      <c r="Q14" s="37">
        <v>12</v>
      </c>
      <c r="R14" s="37">
        <f>P14</f>
        <v>3000000</v>
      </c>
      <c r="S14" s="37"/>
      <c r="T14" s="37"/>
      <c r="U14" s="37"/>
      <c r="V14" s="37"/>
      <c r="W14" s="37"/>
      <c r="X14" s="37"/>
      <c r="Y14" s="37" t="s">
        <v>300</v>
      </c>
      <c r="Z14" s="35" t="s">
        <v>300</v>
      </c>
    </row>
    <row r="15" spans="1:31" ht="201" customHeight="1">
      <c r="A15" s="176"/>
      <c r="B15" s="177"/>
      <c r="C15" s="178"/>
      <c r="D15" s="178"/>
      <c r="E15" s="74" t="s">
        <v>163</v>
      </c>
      <c r="F15" s="75" t="s">
        <v>22</v>
      </c>
      <c r="G15" s="36" t="s">
        <v>179</v>
      </c>
      <c r="H15" s="73" t="s">
        <v>204</v>
      </c>
      <c r="I15" s="73" t="s">
        <v>225</v>
      </c>
      <c r="J15" s="37" t="s">
        <v>90</v>
      </c>
      <c r="K15" s="37" t="s">
        <v>91</v>
      </c>
      <c r="L15" s="38">
        <v>1</v>
      </c>
      <c r="M15" s="38">
        <v>0</v>
      </c>
      <c r="N15" s="39">
        <f>M15/L15*1</f>
        <v>0</v>
      </c>
      <c r="O15" s="37">
        <v>5000000</v>
      </c>
      <c r="P15" s="37">
        <v>5000000</v>
      </c>
      <c r="Q15" s="37">
        <v>2</v>
      </c>
      <c r="R15" s="37">
        <f>P15</f>
        <v>5000000</v>
      </c>
      <c r="S15" s="37"/>
      <c r="T15" s="37"/>
      <c r="U15" s="37"/>
      <c r="V15" s="37"/>
      <c r="W15" s="37"/>
      <c r="X15" s="37"/>
      <c r="Y15" s="37" t="s">
        <v>301</v>
      </c>
      <c r="Z15" s="35" t="s">
        <v>301</v>
      </c>
    </row>
    <row r="34" spans="2:5" ht="26.25">
      <c r="B34" s="2"/>
      <c r="C34" s="2"/>
      <c r="D34" s="3"/>
      <c r="E34" s="4"/>
    </row>
    <row r="35" spans="2:5" ht="26.25">
      <c r="B35" s="2"/>
      <c r="C35" s="2"/>
      <c r="D35" s="3"/>
      <c r="E35" s="4"/>
    </row>
    <row r="36" spans="2:5" ht="26.25">
      <c r="B36" s="2"/>
      <c r="C36" s="2"/>
      <c r="D36" s="3"/>
      <c r="E36" s="4"/>
    </row>
    <row r="37" spans="2:5" ht="26.25">
      <c r="B37" s="2"/>
      <c r="C37" s="2"/>
      <c r="D37" s="3"/>
      <c r="E37" s="4"/>
    </row>
    <row r="38" spans="2:5" ht="26.25">
      <c r="B38" s="2"/>
      <c r="C38" s="2"/>
      <c r="D38" s="3"/>
      <c r="E38" s="4"/>
    </row>
    <row r="39" spans="2:5" ht="26.25">
      <c r="B39" s="2"/>
      <c r="C39" s="2"/>
      <c r="D39" s="3"/>
      <c r="E39" s="4"/>
    </row>
    <row r="40" spans="2:5" ht="26.25">
      <c r="B40" s="2"/>
      <c r="C40" s="2"/>
      <c r="D40" s="3"/>
      <c r="E40" s="4"/>
    </row>
    <row r="41" spans="2:5" ht="26.25">
      <c r="B41" s="2"/>
      <c r="C41" s="2"/>
      <c r="D41" s="3"/>
      <c r="E41" s="4"/>
    </row>
    <row r="42" spans="2:5" ht="26.25">
      <c r="B42" s="2"/>
      <c r="C42" s="2"/>
      <c r="D42" s="3"/>
      <c r="E42" s="4"/>
    </row>
    <row r="43" spans="2:5" ht="26.25">
      <c r="B43" s="2"/>
      <c r="C43" s="2"/>
      <c r="D43" s="3"/>
      <c r="E43" s="4"/>
    </row>
    <row r="45" spans="2:5" ht="26.25">
      <c r="B45" s="2"/>
      <c r="C45" s="2"/>
      <c r="D45" s="3"/>
      <c r="E45" s="4"/>
    </row>
    <row r="46" spans="2:5" ht="26.25">
      <c r="B46" s="2"/>
      <c r="C46" s="2"/>
      <c r="D46" s="3"/>
      <c r="E46" s="4"/>
    </row>
    <row r="47" spans="2:5" ht="26.25">
      <c r="B47" s="2"/>
      <c r="C47" s="2"/>
      <c r="D47" s="3"/>
      <c r="E47" s="4"/>
    </row>
    <row r="48" spans="2:5" ht="26.25">
      <c r="B48" s="2"/>
      <c r="C48" s="2"/>
      <c r="D48" s="3"/>
      <c r="E48" s="4"/>
    </row>
    <row r="49" spans="2:5" ht="26.25">
      <c r="B49" s="2"/>
      <c r="C49" s="2"/>
      <c r="D49" s="3"/>
      <c r="E49" s="4"/>
    </row>
  </sheetData>
  <autoFilter ref="A4:Z15">
    <filterColumn colId="0" showButton="0"/>
    <filterColumn colId="2" showButton="0"/>
    <filterColumn colId="4" showButton="0"/>
    <filterColumn colId="6" showButton="0"/>
  </autoFilter>
  <mergeCells count="31">
    <mergeCell ref="X3:Y3"/>
    <mergeCell ref="A4:B4"/>
    <mergeCell ref="C4:D4"/>
    <mergeCell ref="E4:F4"/>
    <mergeCell ref="G4:H4"/>
    <mergeCell ref="H3:K3"/>
    <mergeCell ref="L3:N3"/>
    <mergeCell ref="O3:Q3"/>
    <mergeCell ref="R3:S3"/>
    <mergeCell ref="T3:U3"/>
    <mergeCell ref="V3:W3"/>
    <mergeCell ref="A5:A15"/>
    <mergeCell ref="B5:B15"/>
    <mergeCell ref="C5:C8"/>
    <mergeCell ref="D5:D8"/>
    <mergeCell ref="F13:F14"/>
    <mergeCell ref="E9:E10"/>
    <mergeCell ref="F5:F6"/>
    <mergeCell ref="E7:E8"/>
    <mergeCell ref="F7:F8"/>
    <mergeCell ref="G11:G12"/>
    <mergeCell ref="H11:H12"/>
    <mergeCell ref="E5:E6"/>
    <mergeCell ref="C13:C15"/>
    <mergeCell ref="D13:D15"/>
    <mergeCell ref="E13:E14"/>
    <mergeCell ref="F9:F10"/>
    <mergeCell ref="E11:E12"/>
    <mergeCell ref="F11:F12"/>
    <mergeCell ref="C9:C12"/>
    <mergeCell ref="D9:D12"/>
  </mergeCells>
  <conditionalFormatting sqref="N5:N15">
    <cfRule type="cellIs" dxfId="19" priority="1" operator="between">
      <formula>0.8</formula>
      <formula>"mas"</formula>
    </cfRule>
    <cfRule type="cellIs" dxfId="18" priority="2" operator="between">
      <formula>0.7</formula>
      <formula>0.79</formula>
    </cfRule>
    <cfRule type="cellIs" dxfId="17" priority="3" operator="between">
      <formula>0.6</formula>
      <formula>0.69</formula>
    </cfRule>
    <cfRule type="cellIs" dxfId="16" priority="4" operator="between">
      <formula>0.4</formula>
      <formula>0.59</formula>
    </cfRule>
    <cfRule type="cellIs" dxfId="15" priority="5" operator="between">
      <formula>0</formula>
      <formula>0.39</formula>
    </cfRule>
  </conditionalFormatting>
  <pageMargins left="0.7" right="0.7" top="0.75" bottom="0.75" header="0.3" footer="0.3"/>
  <pageSetup paperSize="5" scale="25" fitToHeight="3"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45"/>
  <sheetViews>
    <sheetView topLeftCell="G1" zoomScale="42" zoomScaleNormal="42" zoomScaleSheetLayoutView="20" workbookViewId="0">
      <selection activeCell="L5" sqref="L5"/>
    </sheetView>
  </sheetViews>
  <sheetFormatPr baseColWidth="10" defaultRowHeight="26.25"/>
  <cols>
    <col min="1" max="1" width="6" style="1" bestFit="1" customWidth="1"/>
    <col min="2" max="2" width="43" style="1" customWidth="1"/>
    <col min="3" max="3" width="8.140625" style="1" bestFit="1" customWidth="1"/>
    <col min="4" max="4" width="41.42578125" style="1" customWidth="1"/>
    <col min="5" max="5" width="11.42578125" style="1"/>
    <col min="6" max="6" width="80.140625" style="1" customWidth="1"/>
    <col min="7" max="7" width="20.42578125" style="1" customWidth="1"/>
    <col min="8" max="8" width="67" style="1" customWidth="1"/>
    <col min="9" max="9" width="42.85546875" style="1" customWidth="1"/>
    <col min="10" max="10" width="43.42578125" style="5" customWidth="1"/>
    <col min="11" max="11" width="44" style="5" customWidth="1"/>
    <col min="12" max="12" width="20.85546875" style="5" customWidth="1"/>
    <col min="13" max="13" width="20.5703125" style="5" customWidth="1"/>
    <col min="14" max="14" width="20" style="5" customWidth="1"/>
    <col min="15" max="15" width="15.7109375" style="5" hidden="1" customWidth="1"/>
    <col min="16" max="16" width="13.140625" style="5" hidden="1" customWidth="1"/>
    <col min="17" max="17" width="18" style="5" hidden="1" customWidth="1"/>
    <col min="18" max="18" width="20.28515625" style="5" hidden="1" customWidth="1"/>
    <col min="19" max="19" width="15.7109375" style="5" hidden="1" customWidth="1"/>
    <col min="20" max="20" width="18" style="5" hidden="1" customWidth="1"/>
    <col min="21" max="21" width="12" style="5" hidden="1" customWidth="1"/>
    <col min="22" max="22" width="18.28515625" style="5" hidden="1" customWidth="1"/>
    <col min="23" max="23" width="14.85546875" style="5" hidden="1" customWidth="1"/>
    <col min="24" max="24" width="21.42578125" style="5" hidden="1" customWidth="1"/>
    <col min="25" max="25" width="20.5703125" style="5" hidden="1" customWidth="1"/>
    <col min="26" max="26" width="143.7109375" style="12" customWidth="1"/>
    <col min="27" max="29" width="11.42578125" style="1"/>
    <col min="30" max="30" width="14.140625" style="1" customWidth="1"/>
    <col min="31" max="33" width="11.42578125" style="1"/>
    <col min="34" max="34" width="15.42578125" style="1" customWidth="1"/>
    <col min="35" max="35" width="19.28515625" style="1" customWidth="1"/>
    <col min="36" max="37" width="11.42578125" style="1"/>
    <col min="38" max="38" width="15.85546875" style="1" customWidth="1"/>
    <col min="39" max="16384" width="11.42578125" style="1"/>
  </cols>
  <sheetData>
    <row r="1" spans="1:39" s="71" customFormat="1" ht="55.5" customHeight="1">
      <c r="A1" s="68" t="s">
        <v>142</v>
      </c>
      <c r="B1" s="68"/>
      <c r="C1" s="68"/>
      <c r="D1" s="68"/>
      <c r="E1" s="68"/>
      <c r="F1" s="68"/>
      <c r="G1" s="68"/>
      <c r="H1" s="68"/>
      <c r="I1" s="68"/>
      <c r="J1" s="68"/>
      <c r="K1" s="68"/>
      <c r="L1" s="69"/>
      <c r="M1" s="69"/>
      <c r="N1" s="69"/>
      <c r="O1" s="69"/>
      <c r="P1" s="69"/>
      <c r="Q1" s="69"/>
      <c r="R1" s="69"/>
      <c r="S1" s="69"/>
      <c r="T1" s="69"/>
      <c r="U1" s="69"/>
      <c r="V1" s="69"/>
      <c r="W1" s="69"/>
      <c r="X1" s="69"/>
      <c r="Y1" s="69"/>
      <c r="Z1" s="70"/>
    </row>
    <row r="2" spans="1:39" ht="25.5" customHeight="1">
      <c r="A2" s="15"/>
      <c r="B2" s="15"/>
      <c r="C2" s="15"/>
      <c r="D2" s="15"/>
      <c r="E2" s="15"/>
      <c r="F2" s="15"/>
      <c r="G2" s="15"/>
      <c r="H2" s="15"/>
      <c r="I2" s="15"/>
      <c r="J2" s="15"/>
      <c r="K2" s="15"/>
      <c r="L2" s="15"/>
      <c r="M2" s="15"/>
      <c r="N2" s="15"/>
      <c r="O2" s="15"/>
      <c r="P2" s="15"/>
      <c r="Q2" s="15"/>
      <c r="R2" s="15"/>
      <c r="S2" s="15"/>
      <c r="T2" s="15"/>
      <c r="U2" s="15"/>
      <c r="V2" s="15"/>
      <c r="W2" s="15"/>
      <c r="X2" s="15"/>
      <c r="Y2" s="15"/>
    </row>
    <row r="3" spans="1:39" ht="52.5" customHeight="1">
      <c r="A3" s="15"/>
      <c r="B3" s="15"/>
      <c r="C3" s="15"/>
      <c r="D3" s="15"/>
      <c r="E3" s="15"/>
      <c r="F3" s="15"/>
      <c r="G3" s="15"/>
      <c r="H3" s="179"/>
      <c r="I3" s="179"/>
      <c r="J3" s="179"/>
      <c r="K3" s="180"/>
      <c r="L3" s="153" t="s">
        <v>237</v>
      </c>
      <c r="M3" s="154"/>
      <c r="N3" s="155"/>
      <c r="O3" s="156" t="s">
        <v>241</v>
      </c>
      <c r="P3" s="157"/>
      <c r="Q3" s="175"/>
      <c r="R3" s="151" t="s">
        <v>242</v>
      </c>
      <c r="S3" s="151"/>
      <c r="T3" s="151" t="s">
        <v>243</v>
      </c>
      <c r="U3" s="151"/>
      <c r="V3" s="151" t="s">
        <v>244</v>
      </c>
      <c r="W3" s="151"/>
      <c r="X3" s="151" t="s">
        <v>245</v>
      </c>
      <c r="Y3" s="151"/>
    </row>
    <row r="4" spans="1:39" ht="94.5" customHeight="1">
      <c r="A4" s="198" t="s">
        <v>4</v>
      </c>
      <c r="B4" s="198"/>
      <c r="C4" s="198" t="s">
        <v>0</v>
      </c>
      <c r="D4" s="198"/>
      <c r="E4" s="198" t="s">
        <v>5</v>
      </c>
      <c r="F4" s="198"/>
      <c r="G4" s="199" t="s">
        <v>1</v>
      </c>
      <c r="H4" s="199"/>
      <c r="I4" s="114" t="s">
        <v>6</v>
      </c>
      <c r="J4" s="114" t="s">
        <v>2</v>
      </c>
      <c r="K4" s="115" t="s">
        <v>3</v>
      </c>
      <c r="L4" s="119" t="s">
        <v>238</v>
      </c>
      <c r="M4" s="120" t="s">
        <v>239</v>
      </c>
      <c r="N4" s="118" t="s">
        <v>240</v>
      </c>
      <c r="O4" s="119" t="s">
        <v>238</v>
      </c>
      <c r="P4" s="120" t="s">
        <v>239</v>
      </c>
      <c r="Q4" s="118" t="s">
        <v>240</v>
      </c>
      <c r="R4" s="119" t="s">
        <v>6</v>
      </c>
      <c r="S4" s="120" t="s">
        <v>246</v>
      </c>
      <c r="T4" s="119" t="s">
        <v>6</v>
      </c>
      <c r="U4" s="120" t="s">
        <v>246</v>
      </c>
      <c r="V4" s="119" t="s">
        <v>6</v>
      </c>
      <c r="W4" s="120" t="s">
        <v>246</v>
      </c>
      <c r="X4" s="119" t="s">
        <v>6</v>
      </c>
      <c r="Y4" s="120" t="s">
        <v>246</v>
      </c>
      <c r="Z4" s="34" t="s">
        <v>236</v>
      </c>
    </row>
    <row r="5" spans="1:39" ht="262.5">
      <c r="A5" s="192" t="s">
        <v>23</v>
      </c>
      <c r="B5" s="195" t="s">
        <v>24</v>
      </c>
      <c r="C5" s="178" t="s">
        <v>149</v>
      </c>
      <c r="D5" s="192" t="s">
        <v>25</v>
      </c>
      <c r="E5" s="178" t="s">
        <v>164</v>
      </c>
      <c r="F5" s="189" t="s">
        <v>26</v>
      </c>
      <c r="G5" s="187" t="s">
        <v>180</v>
      </c>
      <c r="H5" s="182" t="s">
        <v>57</v>
      </c>
      <c r="I5" s="73" t="s">
        <v>58</v>
      </c>
      <c r="J5" s="37" t="s">
        <v>92</v>
      </c>
      <c r="K5" s="37" t="s">
        <v>95</v>
      </c>
      <c r="L5" s="38">
        <v>12</v>
      </c>
      <c r="M5" s="38">
        <v>0</v>
      </c>
      <c r="N5" s="135">
        <f t="shared" ref="N5:N11" si="0">M5/L5*1</f>
        <v>0</v>
      </c>
      <c r="O5" s="134"/>
      <c r="P5" s="134"/>
      <c r="Q5" s="63"/>
      <c r="R5" s="134"/>
      <c r="S5" s="63"/>
      <c r="T5" s="63"/>
      <c r="U5" s="63"/>
      <c r="V5" s="63"/>
      <c r="W5" s="63"/>
      <c r="X5" s="63"/>
      <c r="Y5" s="67" t="s">
        <v>303</v>
      </c>
      <c r="Z5" s="47" t="s">
        <v>303</v>
      </c>
      <c r="AC5" s="28"/>
      <c r="AD5" s="29"/>
      <c r="AE5" s="29"/>
      <c r="AG5" s="28" t="s">
        <v>247</v>
      </c>
      <c r="AH5" s="29" t="s">
        <v>308</v>
      </c>
      <c r="AI5" s="29" t="s">
        <v>248</v>
      </c>
      <c r="AK5" s="28" t="s">
        <v>247</v>
      </c>
      <c r="AL5" s="29" t="s">
        <v>308</v>
      </c>
      <c r="AM5" s="29"/>
    </row>
    <row r="6" spans="1:39" ht="115.5" customHeight="1">
      <c r="A6" s="193"/>
      <c r="B6" s="196"/>
      <c r="C6" s="178"/>
      <c r="D6" s="193"/>
      <c r="E6" s="178"/>
      <c r="F6" s="190"/>
      <c r="G6" s="188"/>
      <c r="H6" s="182"/>
      <c r="I6" s="73" t="s">
        <v>56</v>
      </c>
      <c r="J6" s="37" t="s">
        <v>92</v>
      </c>
      <c r="K6" s="37" t="s">
        <v>95</v>
      </c>
      <c r="L6" s="38">
        <v>1</v>
      </c>
      <c r="M6" s="38">
        <v>0</v>
      </c>
      <c r="N6" s="135">
        <v>0</v>
      </c>
      <c r="O6" s="134"/>
      <c r="P6" s="134"/>
      <c r="Q6" s="63"/>
      <c r="R6" s="134"/>
      <c r="S6" s="63"/>
      <c r="T6" s="63"/>
      <c r="U6" s="63"/>
      <c r="V6" s="63"/>
      <c r="W6" s="63"/>
      <c r="X6" s="63"/>
      <c r="Y6" s="67" t="s">
        <v>303</v>
      </c>
      <c r="Z6" s="47" t="s">
        <v>303</v>
      </c>
      <c r="AC6" s="29"/>
      <c r="AD6" s="28"/>
      <c r="AE6" s="30"/>
      <c r="AG6" s="29" t="s">
        <v>249</v>
      </c>
      <c r="AH6" s="79">
        <v>6</v>
      </c>
      <c r="AI6" s="41" t="s">
        <v>309</v>
      </c>
      <c r="AK6" s="1" t="s">
        <v>249</v>
      </c>
      <c r="AL6" s="41" t="str">
        <f>AI6</f>
        <v>85.71%</v>
      </c>
    </row>
    <row r="7" spans="1:39" ht="201" customHeight="1">
      <c r="A7" s="193"/>
      <c r="B7" s="196"/>
      <c r="C7" s="178"/>
      <c r="D7" s="193"/>
      <c r="E7" s="178"/>
      <c r="F7" s="190"/>
      <c r="G7" s="36" t="s">
        <v>181</v>
      </c>
      <c r="H7" s="73" t="s">
        <v>131</v>
      </c>
      <c r="I7" s="73" t="s">
        <v>59</v>
      </c>
      <c r="J7" s="37" t="s">
        <v>93</v>
      </c>
      <c r="K7" s="37" t="s">
        <v>94</v>
      </c>
      <c r="L7" s="38">
        <v>1</v>
      </c>
      <c r="M7" s="38">
        <v>1</v>
      </c>
      <c r="N7" s="135">
        <f t="shared" si="0"/>
        <v>1</v>
      </c>
      <c r="O7" s="134">
        <v>1500000</v>
      </c>
      <c r="P7" s="134">
        <v>1500000</v>
      </c>
      <c r="Q7" s="63">
        <v>1</v>
      </c>
      <c r="R7" s="134">
        <f>P7</f>
        <v>1500000</v>
      </c>
      <c r="S7" s="63"/>
      <c r="T7" s="63"/>
      <c r="U7" s="63"/>
      <c r="V7" s="63"/>
      <c r="W7" s="63"/>
      <c r="X7" s="63"/>
      <c r="Y7" s="67" t="s">
        <v>302</v>
      </c>
      <c r="Z7" s="47" t="s">
        <v>302</v>
      </c>
      <c r="AC7" s="29"/>
      <c r="AD7" s="28"/>
      <c r="AE7" s="30"/>
      <c r="AG7" s="29" t="s">
        <v>250</v>
      </c>
      <c r="AH7" s="30">
        <v>0</v>
      </c>
      <c r="AI7" s="1">
        <f t="shared" ref="AI7:AI8" si="1">AH7/11</f>
        <v>0</v>
      </c>
      <c r="AK7" s="1" t="s">
        <v>252</v>
      </c>
      <c r="AL7" s="41" t="str">
        <f>AI9</f>
        <v>14.29%</v>
      </c>
    </row>
    <row r="8" spans="1:39" ht="186.75" customHeight="1">
      <c r="A8" s="193"/>
      <c r="B8" s="196"/>
      <c r="C8" s="178"/>
      <c r="D8" s="193"/>
      <c r="E8" s="178"/>
      <c r="F8" s="190"/>
      <c r="G8" s="36" t="s">
        <v>182</v>
      </c>
      <c r="H8" s="73" t="s">
        <v>60</v>
      </c>
      <c r="I8" s="73" t="s">
        <v>132</v>
      </c>
      <c r="J8" s="37" t="s">
        <v>98</v>
      </c>
      <c r="K8" s="37" t="s">
        <v>99</v>
      </c>
      <c r="L8" s="38">
        <v>1</v>
      </c>
      <c r="M8" s="38">
        <v>0</v>
      </c>
      <c r="N8" s="135">
        <f t="shared" si="0"/>
        <v>0</v>
      </c>
      <c r="O8" s="134"/>
      <c r="P8" s="134"/>
      <c r="Q8" s="63"/>
      <c r="R8" s="134"/>
      <c r="S8" s="63"/>
      <c r="T8" s="63"/>
      <c r="U8" s="63"/>
      <c r="V8" s="63"/>
      <c r="W8" s="63"/>
      <c r="X8" s="63"/>
      <c r="Y8" s="67" t="s">
        <v>303</v>
      </c>
      <c r="Z8" s="47" t="s">
        <v>303</v>
      </c>
      <c r="AG8" s="1" t="s">
        <v>251</v>
      </c>
      <c r="AH8" s="1">
        <v>0</v>
      </c>
      <c r="AI8" s="1">
        <f t="shared" si="1"/>
        <v>0</v>
      </c>
      <c r="AL8" s="41"/>
    </row>
    <row r="9" spans="1:39" ht="231.75" customHeight="1">
      <c r="A9" s="193"/>
      <c r="B9" s="196"/>
      <c r="C9" s="178"/>
      <c r="D9" s="194"/>
      <c r="E9" s="178"/>
      <c r="F9" s="191"/>
      <c r="G9" s="36" t="s">
        <v>183</v>
      </c>
      <c r="H9" s="73" t="s">
        <v>205</v>
      </c>
      <c r="I9" s="73" t="s">
        <v>226</v>
      </c>
      <c r="J9" s="37" t="s">
        <v>84</v>
      </c>
      <c r="K9" s="37" t="s">
        <v>95</v>
      </c>
      <c r="L9" s="38">
        <v>1</v>
      </c>
      <c r="M9" s="38">
        <v>0</v>
      </c>
      <c r="N9" s="135">
        <f t="shared" si="0"/>
        <v>0</v>
      </c>
      <c r="O9" s="134"/>
      <c r="P9" s="134"/>
      <c r="Q9" s="63"/>
      <c r="R9" s="134"/>
      <c r="S9" s="63"/>
      <c r="T9" s="63"/>
      <c r="U9" s="63"/>
      <c r="V9" s="63"/>
      <c r="W9" s="66"/>
      <c r="X9" s="63"/>
      <c r="Y9" s="67" t="s">
        <v>303</v>
      </c>
      <c r="Z9" s="47" t="s">
        <v>303</v>
      </c>
      <c r="AG9" s="1" t="s">
        <v>252</v>
      </c>
      <c r="AH9" s="1">
        <v>1</v>
      </c>
      <c r="AI9" s="1" t="s">
        <v>310</v>
      </c>
    </row>
    <row r="10" spans="1:39" ht="115.5" customHeight="1">
      <c r="A10" s="193"/>
      <c r="B10" s="196"/>
      <c r="C10" s="178" t="s">
        <v>150</v>
      </c>
      <c r="D10" s="178" t="s">
        <v>27</v>
      </c>
      <c r="E10" s="178" t="s">
        <v>165</v>
      </c>
      <c r="F10" s="183" t="s">
        <v>28</v>
      </c>
      <c r="G10" s="36" t="s">
        <v>184</v>
      </c>
      <c r="H10" s="73" t="s">
        <v>49</v>
      </c>
      <c r="I10" s="73" t="s">
        <v>227</v>
      </c>
      <c r="J10" s="37" t="s">
        <v>100</v>
      </c>
      <c r="K10" s="37" t="s">
        <v>101</v>
      </c>
      <c r="L10" s="38">
        <v>12</v>
      </c>
      <c r="M10" s="38">
        <v>0</v>
      </c>
      <c r="N10" s="135">
        <f t="shared" si="0"/>
        <v>0</v>
      </c>
      <c r="O10" s="134"/>
      <c r="P10" s="134"/>
      <c r="Q10" s="63"/>
      <c r="R10" s="134"/>
      <c r="S10" s="63"/>
      <c r="T10" s="63"/>
      <c r="U10" s="63"/>
      <c r="V10" s="63"/>
      <c r="W10" s="66"/>
      <c r="X10" s="63"/>
      <c r="Y10" s="67" t="s">
        <v>303</v>
      </c>
      <c r="Z10" s="47" t="s">
        <v>303</v>
      </c>
    </row>
    <row r="11" spans="1:39" ht="115.5" customHeight="1">
      <c r="A11" s="194"/>
      <c r="B11" s="197"/>
      <c r="C11" s="178"/>
      <c r="D11" s="178"/>
      <c r="E11" s="178"/>
      <c r="F11" s="183"/>
      <c r="G11" s="36" t="s">
        <v>185</v>
      </c>
      <c r="H11" s="73" t="s">
        <v>206</v>
      </c>
      <c r="I11" s="73" t="s">
        <v>228</v>
      </c>
      <c r="J11" s="37" t="s">
        <v>102</v>
      </c>
      <c r="K11" s="37" t="s">
        <v>103</v>
      </c>
      <c r="L11" s="38">
        <v>12</v>
      </c>
      <c r="M11" s="38">
        <v>0</v>
      </c>
      <c r="N11" s="135">
        <f t="shared" si="0"/>
        <v>0</v>
      </c>
      <c r="O11" s="134"/>
      <c r="P11" s="134"/>
      <c r="Q11" s="63"/>
      <c r="R11" s="134"/>
      <c r="S11" s="63"/>
      <c r="T11" s="63"/>
      <c r="U11" s="63"/>
      <c r="V11" s="63"/>
      <c r="W11" s="63"/>
      <c r="X11" s="63"/>
      <c r="Y11" s="67" t="s">
        <v>303</v>
      </c>
      <c r="Z11" s="47" t="s">
        <v>303</v>
      </c>
    </row>
    <row r="30" spans="2:5">
      <c r="B30" s="2"/>
      <c r="C30" s="2"/>
      <c r="D30" s="3"/>
      <c r="E30" s="4"/>
    </row>
    <row r="31" spans="2:5">
      <c r="B31" s="2"/>
      <c r="C31" s="2"/>
      <c r="D31" s="3"/>
      <c r="E31" s="4"/>
    </row>
    <row r="32" spans="2:5">
      <c r="B32" s="2"/>
      <c r="C32" s="2"/>
      <c r="D32" s="3"/>
      <c r="E32" s="4"/>
    </row>
    <row r="33" spans="2:5">
      <c r="B33" s="2"/>
      <c r="C33" s="2"/>
      <c r="D33" s="3"/>
      <c r="E33" s="4"/>
    </row>
    <row r="34" spans="2:5">
      <c r="B34" s="2"/>
      <c r="C34" s="2"/>
      <c r="D34" s="3"/>
      <c r="E34" s="4"/>
    </row>
    <row r="35" spans="2:5">
      <c r="B35" s="2"/>
      <c r="C35" s="2"/>
      <c r="D35" s="3"/>
      <c r="E35" s="4"/>
    </row>
    <row r="36" spans="2:5">
      <c r="B36" s="2"/>
      <c r="C36" s="2"/>
      <c r="D36" s="3"/>
      <c r="E36" s="4"/>
    </row>
    <row r="37" spans="2:5">
      <c r="B37" s="2"/>
      <c r="C37" s="2"/>
      <c r="D37" s="3"/>
      <c r="E37" s="4"/>
    </row>
    <row r="38" spans="2:5">
      <c r="B38" s="2"/>
      <c r="C38" s="2"/>
      <c r="D38" s="3"/>
      <c r="E38" s="4"/>
    </row>
    <row r="39" spans="2:5">
      <c r="B39" s="2"/>
      <c r="C39" s="2"/>
      <c r="D39" s="3"/>
      <c r="E39" s="4"/>
    </row>
    <row r="41" spans="2:5">
      <c r="B41" s="2"/>
      <c r="C41" s="2"/>
      <c r="D41" s="3"/>
      <c r="E41" s="4"/>
    </row>
    <row r="42" spans="2:5">
      <c r="B42" s="2"/>
      <c r="C42" s="2"/>
      <c r="D42" s="3"/>
      <c r="E42" s="4"/>
    </row>
    <row r="43" spans="2:5">
      <c r="B43" s="2"/>
      <c r="C43" s="2"/>
      <c r="D43" s="3"/>
      <c r="E43" s="4"/>
    </row>
    <row r="44" spans="2:5">
      <c r="B44" s="2"/>
      <c r="C44" s="2"/>
      <c r="D44" s="3"/>
      <c r="E44" s="4"/>
    </row>
    <row r="45" spans="2:5">
      <c r="B45" s="2"/>
      <c r="C45" s="2"/>
      <c r="D45" s="3"/>
      <c r="E45" s="4"/>
    </row>
  </sheetData>
  <autoFilter ref="A4:Z11">
    <filterColumn colId="0" showButton="0"/>
    <filterColumn colId="2" showButton="0"/>
    <filterColumn colId="4" showButton="0"/>
    <filterColumn colId="6" showButton="0"/>
  </autoFilter>
  <mergeCells count="23">
    <mergeCell ref="X3:Y3"/>
    <mergeCell ref="A4:B4"/>
    <mergeCell ref="C4:D4"/>
    <mergeCell ref="E4:F4"/>
    <mergeCell ref="G4:H4"/>
    <mergeCell ref="H3:K3"/>
    <mergeCell ref="L3:N3"/>
    <mergeCell ref="O3:Q3"/>
    <mergeCell ref="R3:S3"/>
    <mergeCell ref="T3:U3"/>
    <mergeCell ref="V3:W3"/>
    <mergeCell ref="A5:A11"/>
    <mergeCell ref="B5:B11"/>
    <mergeCell ref="C5:C9"/>
    <mergeCell ref="D5:D9"/>
    <mergeCell ref="E5:E9"/>
    <mergeCell ref="G5:G6"/>
    <mergeCell ref="H5:H6"/>
    <mergeCell ref="C10:C11"/>
    <mergeCell ref="D10:D11"/>
    <mergeCell ref="E10:E11"/>
    <mergeCell ref="F10:F11"/>
    <mergeCell ref="F5:F9"/>
  </mergeCells>
  <conditionalFormatting sqref="N5:N11">
    <cfRule type="cellIs" dxfId="14" priority="1" operator="between">
      <formula>0.8</formula>
      <formula>"mas"</formula>
    </cfRule>
    <cfRule type="cellIs" dxfId="13" priority="2" operator="between">
      <formula>0.7</formula>
      <formula>0.79</formula>
    </cfRule>
    <cfRule type="cellIs" dxfId="12" priority="3" operator="between">
      <formula>0.6</formula>
      <formula>0.69</formula>
    </cfRule>
    <cfRule type="cellIs" dxfId="11" priority="4" operator="between">
      <formula>0.4</formula>
      <formula>0.59</formula>
    </cfRule>
    <cfRule type="cellIs" dxfId="10" priority="5" operator="between">
      <formula>0</formula>
      <formula>0.39</formula>
    </cfRule>
  </conditionalFormatting>
  <pageMargins left="0.7" right="0.7" top="0.75" bottom="0.75" header="0.3" footer="0.3"/>
  <pageSetup paperSize="5" scale="22" fitToHeight="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37"/>
  <sheetViews>
    <sheetView topLeftCell="H2" zoomScale="48" zoomScaleNormal="48" zoomScaleSheetLayoutView="30" workbookViewId="0">
      <selection activeCell="Z5" sqref="Z5"/>
    </sheetView>
  </sheetViews>
  <sheetFormatPr baseColWidth="10" defaultRowHeight="26.25"/>
  <cols>
    <col min="1" max="1" width="6" style="1" bestFit="1" customWidth="1"/>
    <col min="2" max="2" width="43" style="1" customWidth="1"/>
    <col min="3" max="3" width="8.140625" style="1" bestFit="1" customWidth="1"/>
    <col min="4" max="4" width="41.42578125" style="1" customWidth="1"/>
    <col min="5" max="5" width="11.42578125" style="1"/>
    <col min="6" max="6" width="80.140625" style="1" customWidth="1"/>
    <col min="7" max="7" width="20.42578125" style="1" customWidth="1"/>
    <col min="8" max="8" width="67" style="1" customWidth="1"/>
    <col min="9" max="9" width="42.85546875" style="1" customWidth="1"/>
    <col min="10" max="10" width="43.42578125" style="5" customWidth="1"/>
    <col min="11" max="11" width="44" style="5" customWidth="1"/>
    <col min="12" max="12" width="20.85546875" style="5" customWidth="1"/>
    <col min="13" max="13" width="20.5703125" style="5" customWidth="1"/>
    <col min="14" max="14" width="20" style="5" customWidth="1"/>
    <col min="15" max="15" width="15.7109375" style="5" hidden="1" customWidth="1"/>
    <col min="16" max="16" width="13.140625" style="5" hidden="1" customWidth="1"/>
    <col min="17" max="17" width="18" style="5" hidden="1" customWidth="1"/>
    <col min="18" max="18" width="20.28515625" style="5" hidden="1" customWidth="1"/>
    <col min="19" max="19" width="15.7109375" style="5" hidden="1" customWidth="1"/>
    <col min="20" max="20" width="18" style="5" hidden="1" customWidth="1"/>
    <col min="21" max="21" width="12" style="5" hidden="1" customWidth="1"/>
    <col min="22" max="22" width="18.28515625" style="5" hidden="1" customWidth="1"/>
    <col min="23" max="23" width="14.85546875" style="5" hidden="1" customWidth="1"/>
    <col min="24" max="24" width="21.42578125" style="5" hidden="1" customWidth="1"/>
    <col min="25" max="25" width="20.5703125" style="5" hidden="1" customWidth="1"/>
    <col min="26" max="26" width="121.28515625" style="12" customWidth="1"/>
    <col min="27" max="33" width="11.42578125" style="1"/>
    <col min="34" max="34" width="15" style="1" customWidth="1"/>
    <col min="35" max="16384" width="11.42578125" style="1"/>
  </cols>
  <sheetData>
    <row r="1" spans="1:34" s="71" customFormat="1" ht="55.5" customHeight="1">
      <c r="A1" s="68" t="s">
        <v>142</v>
      </c>
      <c r="B1" s="68"/>
      <c r="C1" s="68"/>
      <c r="D1" s="68"/>
      <c r="E1" s="68"/>
      <c r="F1" s="68"/>
      <c r="G1" s="68"/>
      <c r="H1" s="68"/>
      <c r="I1" s="68"/>
      <c r="J1" s="68"/>
      <c r="K1" s="68"/>
      <c r="L1" s="69"/>
      <c r="M1" s="69"/>
      <c r="N1" s="69"/>
      <c r="O1" s="69"/>
      <c r="P1" s="69"/>
      <c r="Q1" s="69"/>
      <c r="R1" s="69"/>
      <c r="S1" s="69"/>
      <c r="T1" s="69"/>
      <c r="U1" s="69"/>
      <c r="V1" s="69"/>
      <c r="W1" s="69"/>
      <c r="X1" s="69"/>
      <c r="Y1" s="69"/>
      <c r="Z1" s="70"/>
    </row>
    <row r="2" spans="1:34" ht="25.5" customHeight="1">
      <c r="A2" s="15"/>
      <c r="B2" s="15"/>
      <c r="C2" s="15"/>
      <c r="D2" s="15"/>
      <c r="E2" s="15"/>
      <c r="F2" s="15"/>
      <c r="G2" s="15"/>
      <c r="H2" s="15"/>
      <c r="I2" s="15"/>
      <c r="J2" s="15"/>
      <c r="K2" s="15"/>
      <c r="L2" s="15"/>
      <c r="M2" s="15"/>
      <c r="N2" s="15"/>
      <c r="O2" s="15"/>
      <c r="P2" s="15"/>
      <c r="Q2" s="15"/>
      <c r="R2" s="15"/>
      <c r="S2" s="15"/>
      <c r="T2" s="15"/>
      <c r="U2" s="15"/>
      <c r="V2" s="15"/>
      <c r="W2" s="15"/>
      <c r="X2" s="15"/>
      <c r="Y2" s="15"/>
    </row>
    <row r="3" spans="1:34" ht="52.5" customHeight="1">
      <c r="A3" s="15"/>
      <c r="B3" s="15"/>
      <c r="C3" s="15"/>
      <c r="D3" s="15"/>
      <c r="E3" s="15"/>
      <c r="F3" s="15"/>
      <c r="G3" s="15"/>
      <c r="H3" s="179"/>
      <c r="I3" s="179"/>
      <c r="J3" s="179"/>
      <c r="K3" s="180"/>
      <c r="L3" s="153" t="s">
        <v>237</v>
      </c>
      <c r="M3" s="154"/>
      <c r="N3" s="155"/>
      <c r="O3" s="156" t="s">
        <v>241</v>
      </c>
      <c r="P3" s="157"/>
      <c r="Q3" s="175"/>
      <c r="R3" s="151" t="s">
        <v>242</v>
      </c>
      <c r="S3" s="151"/>
      <c r="T3" s="151" t="s">
        <v>243</v>
      </c>
      <c r="U3" s="151"/>
      <c r="V3" s="151" t="s">
        <v>244</v>
      </c>
      <c r="W3" s="151"/>
      <c r="X3" s="151" t="s">
        <v>245</v>
      </c>
      <c r="Y3" s="151"/>
    </row>
    <row r="4" spans="1:34" ht="94.5" customHeight="1">
      <c r="A4" s="198" t="s">
        <v>4</v>
      </c>
      <c r="B4" s="198"/>
      <c r="C4" s="198" t="s">
        <v>0</v>
      </c>
      <c r="D4" s="198"/>
      <c r="E4" s="198" t="s">
        <v>5</v>
      </c>
      <c r="F4" s="198"/>
      <c r="G4" s="199" t="s">
        <v>1</v>
      </c>
      <c r="H4" s="199"/>
      <c r="I4" s="114" t="s">
        <v>6</v>
      </c>
      <c r="J4" s="114" t="s">
        <v>2</v>
      </c>
      <c r="K4" s="115" t="s">
        <v>3</v>
      </c>
      <c r="L4" s="119" t="s">
        <v>238</v>
      </c>
      <c r="M4" s="120" t="s">
        <v>239</v>
      </c>
      <c r="N4" s="118" t="s">
        <v>240</v>
      </c>
      <c r="O4" s="119" t="s">
        <v>238</v>
      </c>
      <c r="P4" s="120" t="s">
        <v>239</v>
      </c>
      <c r="Q4" s="118" t="s">
        <v>240</v>
      </c>
      <c r="R4" s="119" t="s">
        <v>6</v>
      </c>
      <c r="S4" s="120" t="s">
        <v>246</v>
      </c>
      <c r="T4" s="119" t="s">
        <v>6</v>
      </c>
      <c r="U4" s="120" t="s">
        <v>246</v>
      </c>
      <c r="V4" s="119" t="s">
        <v>6</v>
      </c>
      <c r="W4" s="120" t="s">
        <v>246</v>
      </c>
      <c r="X4" s="119" t="s">
        <v>6</v>
      </c>
      <c r="Y4" s="120" t="s">
        <v>246</v>
      </c>
      <c r="Z4" s="34" t="s">
        <v>236</v>
      </c>
    </row>
    <row r="5" spans="1:34" ht="213" customHeight="1">
      <c r="A5" s="192" t="s">
        <v>29</v>
      </c>
      <c r="B5" s="176" t="s">
        <v>30</v>
      </c>
      <c r="C5" s="176" t="s">
        <v>151</v>
      </c>
      <c r="D5" s="178" t="s">
        <v>31</v>
      </c>
      <c r="E5" s="74" t="s">
        <v>166</v>
      </c>
      <c r="F5" s="73" t="s">
        <v>32</v>
      </c>
      <c r="G5" s="36" t="s">
        <v>186</v>
      </c>
      <c r="H5" s="76" t="s">
        <v>207</v>
      </c>
      <c r="I5" s="76" t="s">
        <v>229</v>
      </c>
      <c r="J5" s="37" t="s">
        <v>104</v>
      </c>
      <c r="K5" s="37" t="s">
        <v>105</v>
      </c>
      <c r="L5" s="38">
        <v>12</v>
      </c>
      <c r="M5" s="38">
        <v>0</v>
      </c>
      <c r="N5" s="39">
        <f t="shared" ref="N5:N18" si="0">M5/L5*1</f>
        <v>0</v>
      </c>
      <c r="O5" s="37"/>
      <c r="P5" s="37"/>
      <c r="Q5" s="37"/>
      <c r="R5" s="37"/>
      <c r="S5" s="37"/>
      <c r="T5" s="37"/>
      <c r="U5" s="37"/>
      <c r="V5" s="37"/>
      <c r="W5" s="37"/>
      <c r="X5" s="37"/>
      <c r="Y5" s="37" t="s">
        <v>303</v>
      </c>
      <c r="Z5" s="35" t="s">
        <v>303</v>
      </c>
      <c r="AB5" s="28" t="s">
        <v>247</v>
      </c>
      <c r="AC5" s="29" t="s">
        <v>254</v>
      </c>
      <c r="AD5" s="29" t="s">
        <v>248</v>
      </c>
      <c r="AG5" s="28" t="s">
        <v>247</v>
      </c>
      <c r="AH5" s="29" t="s">
        <v>255</v>
      </c>
    </row>
    <row r="6" spans="1:34" ht="111.75" customHeight="1">
      <c r="A6" s="193"/>
      <c r="B6" s="176"/>
      <c r="C6" s="176"/>
      <c r="D6" s="178"/>
      <c r="E6" s="74" t="s">
        <v>167</v>
      </c>
      <c r="F6" s="73" t="s">
        <v>133</v>
      </c>
      <c r="G6" s="36" t="s">
        <v>187</v>
      </c>
      <c r="H6" s="76" t="s">
        <v>208</v>
      </c>
      <c r="I6" s="73" t="s">
        <v>230</v>
      </c>
      <c r="J6" s="37" t="s">
        <v>106</v>
      </c>
      <c r="K6" s="37" t="s">
        <v>107</v>
      </c>
      <c r="L6" s="38">
        <v>12</v>
      </c>
      <c r="M6" s="38">
        <v>12</v>
      </c>
      <c r="N6" s="39">
        <f t="shared" si="0"/>
        <v>1</v>
      </c>
      <c r="O6" s="37">
        <v>181269500</v>
      </c>
      <c r="P6" s="37">
        <v>181269500</v>
      </c>
      <c r="Q6" s="37">
        <v>12</v>
      </c>
      <c r="R6" s="37">
        <f>P6</f>
        <v>181269500</v>
      </c>
      <c r="S6" s="37"/>
      <c r="T6" s="37"/>
      <c r="U6" s="37"/>
      <c r="V6" s="37"/>
      <c r="W6" s="37"/>
      <c r="X6" s="37"/>
      <c r="Y6" s="37" t="s">
        <v>282</v>
      </c>
      <c r="Z6" s="35" t="s">
        <v>282</v>
      </c>
      <c r="AB6" s="29" t="s">
        <v>249</v>
      </c>
      <c r="AC6" s="28">
        <v>13</v>
      </c>
      <c r="AD6" s="30">
        <f>AC6/14</f>
        <v>0.9285714285714286</v>
      </c>
      <c r="AG6" s="29" t="s">
        <v>249</v>
      </c>
      <c r="AH6" s="31">
        <f>AD6</f>
        <v>0.9285714285714286</v>
      </c>
    </row>
    <row r="7" spans="1:34" ht="111.75" customHeight="1">
      <c r="A7" s="193"/>
      <c r="B7" s="176"/>
      <c r="C7" s="176" t="s">
        <v>152</v>
      </c>
      <c r="D7" s="195" t="s">
        <v>33</v>
      </c>
      <c r="E7" s="178" t="s">
        <v>168</v>
      </c>
      <c r="F7" s="200" t="s">
        <v>34</v>
      </c>
      <c r="G7" s="187" t="s">
        <v>188</v>
      </c>
      <c r="H7" s="189" t="s">
        <v>209</v>
      </c>
      <c r="I7" s="77" t="s">
        <v>134</v>
      </c>
      <c r="J7" s="37" t="s">
        <v>108</v>
      </c>
      <c r="K7" s="37" t="s">
        <v>109</v>
      </c>
      <c r="L7" s="38">
        <v>1</v>
      </c>
      <c r="M7" s="38">
        <v>0</v>
      </c>
      <c r="N7" s="39">
        <f t="shared" si="0"/>
        <v>0</v>
      </c>
      <c r="O7" s="37"/>
      <c r="P7" s="37"/>
      <c r="Q7" s="37"/>
      <c r="R7" s="37"/>
      <c r="S7" s="37"/>
      <c r="T7" s="37"/>
      <c r="U7" s="37"/>
      <c r="V7" s="37"/>
      <c r="W7" s="37"/>
      <c r="X7" s="37"/>
      <c r="Y7" s="37" t="s">
        <v>303</v>
      </c>
      <c r="Z7" s="35" t="s">
        <v>303</v>
      </c>
      <c r="AB7" s="29" t="s">
        <v>252</v>
      </c>
      <c r="AC7" s="28">
        <v>1</v>
      </c>
      <c r="AD7" s="30">
        <f>AC7/14</f>
        <v>7.1428571428571425E-2</v>
      </c>
      <c r="AG7" s="29" t="s">
        <v>252</v>
      </c>
      <c r="AH7" s="31">
        <f>AD7</f>
        <v>7.1428571428571425E-2</v>
      </c>
    </row>
    <row r="8" spans="1:34" ht="111.75" customHeight="1">
      <c r="A8" s="193"/>
      <c r="B8" s="176"/>
      <c r="C8" s="176"/>
      <c r="D8" s="196"/>
      <c r="E8" s="178"/>
      <c r="F8" s="201"/>
      <c r="G8" s="188"/>
      <c r="H8" s="191"/>
      <c r="I8" s="73" t="s">
        <v>231</v>
      </c>
      <c r="J8" s="37" t="s">
        <v>110</v>
      </c>
      <c r="K8" s="37" t="s">
        <v>111</v>
      </c>
      <c r="L8" s="38">
        <v>1</v>
      </c>
      <c r="M8" s="38">
        <v>0</v>
      </c>
      <c r="N8" s="39">
        <f t="shared" si="0"/>
        <v>0</v>
      </c>
      <c r="O8" s="37"/>
      <c r="P8" s="37"/>
      <c r="Q8" s="37"/>
      <c r="R8" s="37"/>
      <c r="S8" s="37"/>
      <c r="T8" s="37"/>
      <c r="U8" s="37"/>
      <c r="V8" s="37"/>
      <c r="W8" s="37"/>
      <c r="X8" s="37"/>
      <c r="Y8" s="37" t="s">
        <v>303</v>
      </c>
      <c r="Z8" s="35" t="s">
        <v>303</v>
      </c>
    </row>
    <row r="9" spans="1:34" ht="111.75" customHeight="1">
      <c r="A9" s="193"/>
      <c r="B9" s="176"/>
      <c r="C9" s="176"/>
      <c r="D9" s="196"/>
      <c r="E9" s="178"/>
      <c r="F9" s="201"/>
      <c r="G9" s="36" t="s">
        <v>189</v>
      </c>
      <c r="H9" s="73" t="s">
        <v>210</v>
      </c>
      <c r="I9" s="73" t="s">
        <v>61</v>
      </c>
      <c r="J9" s="37" t="s">
        <v>93</v>
      </c>
      <c r="K9" s="37" t="s">
        <v>111</v>
      </c>
      <c r="L9" s="38">
        <v>1</v>
      </c>
      <c r="M9" s="38">
        <v>0</v>
      </c>
      <c r="N9" s="39">
        <f t="shared" si="0"/>
        <v>0</v>
      </c>
      <c r="O9" s="37">
        <v>13200000</v>
      </c>
      <c r="P9" s="37">
        <v>33000</v>
      </c>
      <c r="Q9" s="37">
        <v>1</v>
      </c>
      <c r="R9" s="37">
        <f>P9</f>
        <v>33000</v>
      </c>
      <c r="S9" s="37"/>
      <c r="T9" s="37"/>
      <c r="U9" s="37"/>
      <c r="V9" s="37"/>
      <c r="W9" s="37"/>
      <c r="X9" s="37"/>
      <c r="Y9" s="37" t="s">
        <v>281</v>
      </c>
      <c r="Z9" s="35" t="s">
        <v>281</v>
      </c>
    </row>
    <row r="10" spans="1:34" ht="223.5" customHeight="1">
      <c r="A10" s="193"/>
      <c r="B10" s="176"/>
      <c r="C10" s="176"/>
      <c r="D10" s="196"/>
      <c r="E10" s="178"/>
      <c r="F10" s="201"/>
      <c r="G10" s="36" t="s">
        <v>190</v>
      </c>
      <c r="H10" s="73" t="s">
        <v>211</v>
      </c>
      <c r="I10" s="73" t="s">
        <v>135</v>
      </c>
      <c r="J10" s="37" t="s">
        <v>112</v>
      </c>
      <c r="K10" s="37" t="s">
        <v>111</v>
      </c>
      <c r="L10" s="38">
        <v>1</v>
      </c>
      <c r="M10" s="38">
        <v>0</v>
      </c>
      <c r="N10" s="39">
        <f t="shared" si="0"/>
        <v>0</v>
      </c>
      <c r="O10" s="37"/>
      <c r="P10" s="37"/>
      <c r="Q10" s="37"/>
      <c r="R10" s="37"/>
      <c r="S10" s="37"/>
      <c r="T10" s="37"/>
      <c r="U10" s="37"/>
      <c r="V10" s="37"/>
      <c r="W10" s="37"/>
      <c r="X10" s="37"/>
      <c r="Y10" s="37" t="s">
        <v>303</v>
      </c>
      <c r="Z10" s="35" t="s">
        <v>303</v>
      </c>
    </row>
    <row r="11" spans="1:34" ht="409.5">
      <c r="A11" s="193"/>
      <c r="B11" s="176"/>
      <c r="C11" s="176"/>
      <c r="D11" s="196"/>
      <c r="E11" s="178"/>
      <c r="F11" s="201"/>
      <c r="G11" s="36" t="s">
        <v>191</v>
      </c>
      <c r="H11" s="73" t="s">
        <v>62</v>
      </c>
      <c r="I11" s="73" t="s">
        <v>136</v>
      </c>
      <c r="J11" s="37" t="s">
        <v>82</v>
      </c>
      <c r="K11" s="37" t="s">
        <v>111</v>
      </c>
      <c r="L11" s="38">
        <v>12</v>
      </c>
      <c r="M11" s="38">
        <v>4</v>
      </c>
      <c r="N11" s="39">
        <f t="shared" si="0"/>
        <v>0.33333333333333331</v>
      </c>
      <c r="O11" s="37">
        <v>36280000</v>
      </c>
      <c r="P11" s="37">
        <v>9100000</v>
      </c>
      <c r="Q11" s="37">
        <v>12</v>
      </c>
      <c r="R11" s="37">
        <f>P11</f>
        <v>9100000</v>
      </c>
      <c r="S11" s="37"/>
      <c r="T11" s="37"/>
      <c r="U11" s="37"/>
      <c r="V11" s="37"/>
      <c r="W11" s="37"/>
      <c r="X11" s="37"/>
      <c r="Y11" s="37" t="s">
        <v>280</v>
      </c>
      <c r="Z11" s="35" t="s">
        <v>280</v>
      </c>
    </row>
    <row r="12" spans="1:34" ht="409.5">
      <c r="A12" s="193"/>
      <c r="B12" s="176"/>
      <c r="C12" s="176"/>
      <c r="D12" s="196"/>
      <c r="E12" s="178"/>
      <c r="F12" s="202"/>
      <c r="G12" s="36" t="s">
        <v>192</v>
      </c>
      <c r="H12" s="73" t="s">
        <v>212</v>
      </c>
      <c r="I12" s="73" t="s">
        <v>232</v>
      </c>
      <c r="J12" s="37" t="s">
        <v>113</v>
      </c>
      <c r="K12" s="37" t="s">
        <v>111</v>
      </c>
      <c r="L12" s="38">
        <v>1</v>
      </c>
      <c r="M12" s="38">
        <v>0</v>
      </c>
      <c r="N12" s="39">
        <f t="shared" si="0"/>
        <v>0</v>
      </c>
      <c r="O12" s="37">
        <v>13200000</v>
      </c>
      <c r="P12" s="37">
        <v>33000</v>
      </c>
      <c r="Q12" s="37">
        <v>1</v>
      </c>
      <c r="R12" s="37">
        <f>P12</f>
        <v>33000</v>
      </c>
      <c r="S12" s="37"/>
      <c r="T12" s="37"/>
      <c r="U12" s="37"/>
      <c r="V12" s="37"/>
      <c r="W12" s="37"/>
      <c r="X12" s="37"/>
      <c r="Y12" s="37" t="s">
        <v>314</v>
      </c>
      <c r="Z12" s="35" t="s">
        <v>314</v>
      </c>
    </row>
    <row r="13" spans="1:34" ht="155.25" customHeight="1">
      <c r="A13" s="193"/>
      <c r="B13" s="176"/>
      <c r="C13" s="176"/>
      <c r="D13" s="196"/>
      <c r="E13" s="74" t="s">
        <v>169</v>
      </c>
      <c r="F13" s="75" t="s">
        <v>35</v>
      </c>
      <c r="G13" s="36" t="s">
        <v>193</v>
      </c>
      <c r="H13" s="76" t="s">
        <v>213</v>
      </c>
      <c r="I13" s="76" t="s">
        <v>63</v>
      </c>
      <c r="J13" s="37" t="s">
        <v>114</v>
      </c>
      <c r="K13" s="37" t="s">
        <v>83</v>
      </c>
      <c r="L13" s="38">
        <v>1</v>
      </c>
      <c r="M13" s="38">
        <v>0</v>
      </c>
      <c r="N13" s="39">
        <f t="shared" si="0"/>
        <v>0</v>
      </c>
      <c r="O13" s="37"/>
      <c r="P13" s="37"/>
      <c r="Q13" s="37"/>
      <c r="R13" s="37"/>
      <c r="S13" s="37"/>
      <c r="T13" s="37"/>
      <c r="U13" s="37"/>
      <c r="V13" s="37"/>
      <c r="W13" s="37"/>
      <c r="X13" s="37"/>
      <c r="Y13" s="37" t="s">
        <v>303</v>
      </c>
      <c r="Z13" s="35" t="s">
        <v>303</v>
      </c>
    </row>
    <row r="14" spans="1:34" ht="144">
      <c r="A14" s="193"/>
      <c r="B14" s="176"/>
      <c r="C14" s="176" t="s">
        <v>153</v>
      </c>
      <c r="D14" s="178" t="s">
        <v>36</v>
      </c>
      <c r="E14" s="178" t="s">
        <v>170</v>
      </c>
      <c r="F14" s="183" t="s">
        <v>37</v>
      </c>
      <c r="G14" s="36" t="s">
        <v>194</v>
      </c>
      <c r="H14" s="73" t="s">
        <v>64</v>
      </c>
      <c r="I14" s="73" t="s">
        <v>233</v>
      </c>
      <c r="J14" s="37" t="s">
        <v>115</v>
      </c>
      <c r="K14" s="37" t="s">
        <v>116</v>
      </c>
      <c r="L14" s="38">
        <v>1</v>
      </c>
      <c r="M14" s="38">
        <v>0</v>
      </c>
      <c r="N14" s="39">
        <f t="shared" si="0"/>
        <v>0</v>
      </c>
      <c r="O14" s="37"/>
      <c r="P14" s="37"/>
      <c r="Q14" s="37"/>
      <c r="R14" s="37"/>
      <c r="S14" s="37"/>
      <c r="T14" s="37"/>
      <c r="U14" s="37"/>
      <c r="V14" s="37"/>
      <c r="W14" s="37"/>
      <c r="X14" s="37"/>
      <c r="Y14" s="37" t="s">
        <v>303</v>
      </c>
      <c r="Z14" s="35" t="s">
        <v>303</v>
      </c>
    </row>
    <row r="15" spans="1:34" ht="270">
      <c r="A15" s="193"/>
      <c r="B15" s="176"/>
      <c r="C15" s="176"/>
      <c r="D15" s="178"/>
      <c r="E15" s="178"/>
      <c r="F15" s="183"/>
      <c r="G15" s="36" t="s">
        <v>195</v>
      </c>
      <c r="H15" s="73" t="s">
        <v>214</v>
      </c>
      <c r="I15" s="73" t="s">
        <v>66</v>
      </c>
      <c r="J15" s="37" t="s">
        <v>117</v>
      </c>
      <c r="K15" s="37" t="s">
        <v>116</v>
      </c>
      <c r="L15" s="38">
        <v>54</v>
      </c>
      <c r="M15" s="38">
        <v>54</v>
      </c>
      <c r="N15" s="39">
        <f t="shared" si="0"/>
        <v>1</v>
      </c>
      <c r="O15" s="37" t="s">
        <v>315</v>
      </c>
      <c r="P15" s="37" t="s">
        <v>315</v>
      </c>
      <c r="Q15" s="37">
        <v>54</v>
      </c>
      <c r="R15" s="37" t="s">
        <v>315</v>
      </c>
      <c r="S15" s="37"/>
      <c r="T15" s="37"/>
      <c r="U15" s="37"/>
      <c r="V15" s="37"/>
      <c r="W15" s="37"/>
      <c r="X15" s="37"/>
      <c r="Y15" s="37" t="s">
        <v>312</v>
      </c>
      <c r="Z15" s="35" t="s">
        <v>312</v>
      </c>
    </row>
    <row r="16" spans="1:34" ht="144">
      <c r="A16" s="193"/>
      <c r="B16" s="176"/>
      <c r="C16" s="176"/>
      <c r="D16" s="178"/>
      <c r="E16" s="178"/>
      <c r="F16" s="183"/>
      <c r="G16" s="36" t="s">
        <v>196</v>
      </c>
      <c r="H16" s="73" t="s">
        <v>50</v>
      </c>
      <c r="I16" s="73" t="s">
        <v>67</v>
      </c>
      <c r="J16" s="37" t="s">
        <v>82</v>
      </c>
      <c r="K16" s="37" t="s">
        <v>116</v>
      </c>
      <c r="L16" s="38">
        <v>12</v>
      </c>
      <c r="M16" s="38">
        <v>0</v>
      </c>
      <c r="N16" s="39">
        <f t="shared" si="0"/>
        <v>0</v>
      </c>
      <c r="O16" s="37"/>
      <c r="P16" s="37"/>
      <c r="Q16" s="37"/>
      <c r="R16" s="37"/>
      <c r="S16" s="37"/>
      <c r="T16" s="37"/>
      <c r="U16" s="37"/>
      <c r="V16" s="37"/>
      <c r="W16" s="37"/>
      <c r="X16" s="37"/>
      <c r="Y16" s="37" t="s">
        <v>303</v>
      </c>
      <c r="Z16" s="48" t="s">
        <v>303</v>
      </c>
    </row>
    <row r="17" spans="1:26" ht="144">
      <c r="A17" s="193"/>
      <c r="B17" s="176"/>
      <c r="C17" s="176"/>
      <c r="D17" s="178"/>
      <c r="E17" s="178"/>
      <c r="F17" s="183"/>
      <c r="G17" s="36" t="s">
        <v>197</v>
      </c>
      <c r="H17" s="73" t="s">
        <v>65</v>
      </c>
      <c r="I17" s="73" t="s">
        <v>137</v>
      </c>
      <c r="J17" s="37" t="s">
        <v>118</v>
      </c>
      <c r="K17" s="37" t="s">
        <v>119</v>
      </c>
      <c r="L17" s="38">
        <v>1</v>
      </c>
      <c r="M17" s="38">
        <v>0</v>
      </c>
      <c r="N17" s="39">
        <f t="shared" si="0"/>
        <v>0</v>
      </c>
      <c r="O17" s="37"/>
      <c r="P17" s="37"/>
      <c r="Q17" s="37"/>
      <c r="R17" s="37"/>
      <c r="S17" s="37"/>
      <c r="T17" s="37"/>
      <c r="U17" s="37"/>
      <c r="V17" s="37"/>
      <c r="W17" s="37"/>
      <c r="X17" s="37"/>
      <c r="Y17" s="37" t="s">
        <v>303</v>
      </c>
      <c r="Z17" s="35" t="s">
        <v>303</v>
      </c>
    </row>
    <row r="18" spans="1:26" ht="144">
      <c r="A18" s="193"/>
      <c r="B18" s="176"/>
      <c r="C18" s="176"/>
      <c r="D18" s="178"/>
      <c r="E18" s="178"/>
      <c r="F18" s="183"/>
      <c r="G18" s="36" t="s">
        <v>198</v>
      </c>
      <c r="H18" s="76" t="s">
        <v>215</v>
      </c>
      <c r="I18" s="77" t="s">
        <v>68</v>
      </c>
      <c r="J18" s="37" t="s">
        <v>98</v>
      </c>
      <c r="K18" s="37" t="s">
        <v>120</v>
      </c>
      <c r="L18" s="38">
        <v>1</v>
      </c>
      <c r="M18" s="38">
        <v>0</v>
      </c>
      <c r="N18" s="39">
        <f t="shared" si="0"/>
        <v>0</v>
      </c>
      <c r="O18" s="37"/>
      <c r="P18" s="37"/>
      <c r="Q18" s="37"/>
      <c r="R18" s="37"/>
      <c r="S18" s="37"/>
      <c r="T18" s="37"/>
      <c r="U18" s="37"/>
      <c r="V18" s="37"/>
      <c r="W18" s="37"/>
      <c r="X18" s="37"/>
      <c r="Y18" s="37" t="s">
        <v>303</v>
      </c>
      <c r="Z18" s="35" t="s">
        <v>303</v>
      </c>
    </row>
    <row r="22" spans="1:26">
      <c r="B22" s="2"/>
      <c r="C22" s="2"/>
      <c r="D22" s="3"/>
      <c r="E22" s="4"/>
    </row>
    <row r="23" spans="1:26">
      <c r="B23" s="2"/>
      <c r="C23" s="2"/>
      <c r="D23" s="3"/>
      <c r="E23" s="4"/>
    </row>
    <row r="24" spans="1:26">
      <c r="B24" s="2"/>
      <c r="C24" s="2"/>
      <c r="D24" s="3"/>
      <c r="E24" s="4"/>
    </row>
    <row r="25" spans="1:26">
      <c r="B25" s="2"/>
      <c r="C25" s="2"/>
      <c r="D25" s="3"/>
      <c r="E25" s="4"/>
    </row>
    <row r="26" spans="1:26">
      <c r="B26" s="2"/>
      <c r="C26" s="2"/>
      <c r="D26" s="3"/>
      <c r="E26" s="4"/>
    </row>
    <row r="27" spans="1:26">
      <c r="B27" s="2"/>
      <c r="C27" s="2"/>
      <c r="D27" s="3"/>
      <c r="E27" s="4"/>
    </row>
    <row r="28" spans="1:26">
      <c r="B28" s="2"/>
      <c r="C28" s="2"/>
      <c r="D28" s="3"/>
      <c r="E28" s="4"/>
    </row>
    <row r="29" spans="1:26">
      <c r="B29" s="2"/>
      <c r="C29" s="2"/>
      <c r="D29" s="3"/>
      <c r="E29" s="4"/>
    </row>
    <row r="30" spans="1:26">
      <c r="B30" s="2"/>
      <c r="C30" s="2"/>
      <c r="D30" s="3"/>
      <c r="E30" s="4"/>
    </row>
    <row r="31" spans="1:26">
      <c r="B31" s="2"/>
      <c r="C31" s="2"/>
      <c r="D31" s="3"/>
      <c r="E31" s="4"/>
    </row>
    <row r="33" spans="2:5">
      <c r="B33" s="2"/>
      <c r="C33" s="2"/>
      <c r="D33" s="3"/>
      <c r="E33" s="4"/>
    </row>
    <row r="34" spans="2:5">
      <c r="B34" s="2"/>
      <c r="C34" s="2"/>
      <c r="D34" s="3"/>
      <c r="E34" s="4"/>
    </row>
    <row r="35" spans="2:5">
      <c r="B35" s="2"/>
      <c r="C35" s="2"/>
      <c r="D35" s="3"/>
      <c r="E35" s="4"/>
    </row>
    <row r="36" spans="2:5">
      <c r="B36" s="2"/>
      <c r="C36" s="2"/>
      <c r="D36" s="3"/>
      <c r="E36" s="4"/>
    </row>
    <row r="37" spans="2:5">
      <c r="B37" s="2"/>
      <c r="C37" s="2"/>
      <c r="D37" s="3"/>
      <c r="E37" s="4"/>
    </row>
  </sheetData>
  <autoFilter ref="A4:Z18">
    <filterColumn colId="0" showButton="0"/>
    <filterColumn colId="2" showButton="0"/>
    <filterColumn colId="4" showButton="0"/>
    <filterColumn colId="6" showButton="0"/>
  </autoFilter>
  <mergeCells count="25">
    <mergeCell ref="X3:Y3"/>
    <mergeCell ref="A4:B4"/>
    <mergeCell ref="C4:D4"/>
    <mergeCell ref="E4:F4"/>
    <mergeCell ref="G4:H4"/>
    <mergeCell ref="H3:K3"/>
    <mergeCell ref="L3:N3"/>
    <mergeCell ref="O3:Q3"/>
    <mergeCell ref="R3:S3"/>
    <mergeCell ref="T3:U3"/>
    <mergeCell ref="V3:W3"/>
    <mergeCell ref="A5:A18"/>
    <mergeCell ref="B5:B18"/>
    <mergeCell ref="C5:C6"/>
    <mergeCell ref="D5:D6"/>
    <mergeCell ref="C7:C13"/>
    <mergeCell ref="D7:D13"/>
    <mergeCell ref="E7:E12"/>
    <mergeCell ref="F7:F12"/>
    <mergeCell ref="G7:G8"/>
    <mergeCell ref="H7:H8"/>
    <mergeCell ref="C14:C18"/>
    <mergeCell ref="D14:D18"/>
    <mergeCell ref="E14:E18"/>
    <mergeCell ref="F14:F18"/>
  </mergeCells>
  <conditionalFormatting sqref="N5:N18">
    <cfRule type="cellIs" dxfId="9" priority="1" operator="between">
      <formula>0.8</formula>
      <formula>"mas"</formula>
    </cfRule>
    <cfRule type="cellIs" dxfId="8" priority="2" operator="between">
      <formula>0.7</formula>
      <formula>0.79</formula>
    </cfRule>
    <cfRule type="cellIs" dxfId="7" priority="3" operator="between">
      <formula>0.6</formula>
      <formula>0.69</formula>
    </cfRule>
    <cfRule type="cellIs" dxfId="6" priority="4" operator="between">
      <formula>0.4</formula>
      <formula>0.59</formula>
    </cfRule>
    <cfRule type="cellIs" dxfId="5" priority="5" operator="between">
      <formula>0</formula>
      <formula>0.39</formula>
    </cfRule>
  </conditionalFormatting>
  <pageMargins left="0.7" right="0.7" top="0.75" bottom="0.75" header="0.3" footer="0.3"/>
  <pageSetup paperSize="5" scale="25" fitToHeight="3"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3"/>
  <sheetViews>
    <sheetView zoomScale="39" zoomScaleNormal="39" zoomScaleSheetLayoutView="20" workbookViewId="0">
      <selection activeCell="J7" sqref="J7"/>
    </sheetView>
  </sheetViews>
  <sheetFormatPr baseColWidth="10" defaultRowHeight="26.25"/>
  <cols>
    <col min="1" max="1" width="6" style="1" bestFit="1" customWidth="1"/>
    <col min="2" max="2" width="43" style="1" customWidth="1"/>
    <col min="3" max="3" width="8.140625" style="1" bestFit="1" customWidth="1"/>
    <col min="4" max="4" width="41.42578125" style="1" customWidth="1"/>
    <col min="5" max="5" width="11.42578125" style="1"/>
    <col min="6" max="6" width="80.140625" style="1" customWidth="1"/>
    <col min="7" max="7" width="20.42578125" style="1" customWidth="1"/>
    <col min="8" max="8" width="67" style="1" customWidth="1"/>
    <col min="9" max="9" width="42.85546875" style="1" customWidth="1"/>
    <col min="10" max="10" width="43.42578125" style="5" customWidth="1"/>
    <col min="11" max="11" width="44" style="5" customWidth="1"/>
    <col min="12" max="12" width="20.85546875" style="5" customWidth="1"/>
    <col min="13" max="13" width="20.5703125" style="5" customWidth="1"/>
    <col min="14" max="14" width="20" style="5" customWidth="1"/>
    <col min="15" max="15" width="15.7109375" style="5" hidden="1" customWidth="1"/>
    <col min="16" max="16" width="13.140625" style="5" hidden="1" customWidth="1"/>
    <col min="17" max="17" width="18" style="5" hidden="1" customWidth="1"/>
    <col min="18" max="18" width="20.28515625" style="5" hidden="1" customWidth="1"/>
    <col min="19" max="19" width="15.7109375" style="5" hidden="1" customWidth="1"/>
    <col min="20" max="20" width="18" style="5" hidden="1" customWidth="1"/>
    <col min="21" max="21" width="12" style="5" hidden="1" customWidth="1"/>
    <col min="22" max="22" width="18.28515625" style="5" hidden="1" customWidth="1"/>
    <col min="23" max="23" width="14.85546875" style="5" hidden="1" customWidth="1"/>
    <col min="24" max="24" width="21.42578125" style="5" hidden="1" customWidth="1"/>
    <col min="25" max="25" width="20.5703125" style="5" hidden="1" customWidth="1"/>
    <col min="26" max="26" width="121.28515625" style="12" customWidth="1"/>
    <col min="27" max="16384" width="11.42578125" style="1"/>
  </cols>
  <sheetData>
    <row r="1" spans="1:33" s="68" customFormat="1" ht="55.5" customHeight="1">
      <c r="A1" s="68" t="s">
        <v>142</v>
      </c>
    </row>
    <row r="2" spans="1:33" ht="25.5" customHeight="1">
      <c r="A2" s="15"/>
      <c r="B2" s="15"/>
      <c r="C2" s="15"/>
      <c r="D2" s="15"/>
      <c r="E2" s="15"/>
      <c r="F2" s="15"/>
      <c r="G2" s="15"/>
      <c r="H2" s="15"/>
      <c r="I2" s="15"/>
      <c r="J2" s="15"/>
      <c r="K2" s="15"/>
      <c r="L2" s="15"/>
      <c r="M2" s="15"/>
      <c r="N2" s="15"/>
      <c r="O2" s="15"/>
      <c r="P2" s="15"/>
      <c r="Q2" s="15"/>
      <c r="R2" s="15"/>
      <c r="S2" s="15"/>
      <c r="T2" s="15"/>
      <c r="U2" s="15"/>
      <c r="V2" s="15"/>
      <c r="W2" s="15"/>
      <c r="X2" s="15"/>
      <c r="Y2" s="15"/>
    </row>
    <row r="3" spans="1:33" ht="52.5" customHeight="1">
      <c r="A3" s="15"/>
      <c r="B3" s="15"/>
      <c r="C3" s="15"/>
      <c r="D3" s="15"/>
      <c r="E3" s="15"/>
      <c r="F3" s="15"/>
      <c r="G3" s="15"/>
      <c r="H3" s="179"/>
      <c r="I3" s="179"/>
      <c r="J3" s="179"/>
      <c r="K3" s="180"/>
      <c r="L3" s="153" t="s">
        <v>237</v>
      </c>
      <c r="M3" s="154"/>
      <c r="N3" s="155"/>
      <c r="O3" s="156" t="s">
        <v>241</v>
      </c>
      <c r="P3" s="157"/>
      <c r="Q3" s="175"/>
      <c r="R3" s="151" t="s">
        <v>242</v>
      </c>
      <c r="S3" s="151"/>
      <c r="T3" s="151" t="s">
        <v>243</v>
      </c>
      <c r="U3" s="151"/>
      <c r="V3" s="151" t="s">
        <v>244</v>
      </c>
      <c r="W3" s="151"/>
      <c r="X3" s="151" t="s">
        <v>245</v>
      </c>
      <c r="Y3" s="151"/>
    </row>
    <row r="4" spans="1:33" ht="94.5" customHeight="1">
      <c r="A4" s="152" t="s">
        <v>4</v>
      </c>
      <c r="B4" s="152"/>
      <c r="C4" s="152" t="s">
        <v>0</v>
      </c>
      <c r="D4" s="152"/>
      <c r="E4" s="152" t="s">
        <v>5</v>
      </c>
      <c r="F4" s="152"/>
      <c r="G4" s="143" t="s">
        <v>1</v>
      </c>
      <c r="H4" s="143"/>
      <c r="I4" s="9" t="s">
        <v>6</v>
      </c>
      <c r="J4" s="9" t="s">
        <v>2</v>
      </c>
      <c r="K4" s="8" t="s">
        <v>3</v>
      </c>
      <c r="L4" s="16" t="s">
        <v>238</v>
      </c>
      <c r="M4" s="7" t="s">
        <v>239</v>
      </c>
      <c r="N4" s="13" t="s">
        <v>240</v>
      </c>
      <c r="O4" s="16" t="s">
        <v>238</v>
      </c>
      <c r="P4" s="7" t="s">
        <v>239</v>
      </c>
      <c r="Q4" s="13" t="s">
        <v>240</v>
      </c>
      <c r="R4" s="16" t="s">
        <v>6</v>
      </c>
      <c r="S4" s="7" t="s">
        <v>246</v>
      </c>
      <c r="T4" s="16" t="s">
        <v>6</v>
      </c>
      <c r="U4" s="7" t="s">
        <v>246</v>
      </c>
      <c r="V4" s="16" t="s">
        <v>6</v>
      </c>
      <c r="W4" s="7" t="s">
        <v>246</v>
      </c>
      <c r="X4" s="16" t="s">
        <v>6</v>
      </c>
      <c r="Y4" s="7" t="s">
        <v>246</v>
      </c>
      <c r="Z4" s="14" t="s">
        <v>236</v>
      </c>
    </row>
    <row r="5" spans="1:33" ht="132.75" customHeight="1">
      <c r="A5" s="204" t="s">
        <v>38</v>
      </c>
      <c r="B5" s="176" t="s">
        <v>39</v>
      </c>
      <c r="C5" s="176" t="s">
        <v>154</v>
      </c>
      <c r="D5" s="178" t="s">
        <v>40</v>
      </c>
      <c r="E5" s="178" t="s">
        <v>171</v>
      </c>
      <c r="F5" s="183" t="s">
        <v>138</v>
      </c>
      <c r="G5" s="203" t="s">
        <v>199</v>
      </c>
      <c r="H5" s="189" t="s">
        <v>216</v>
      </c>
      <c r="I5" s="40" t="s">
        <v>69</v>
      </c>
      <c r="J5" s="37" t="s">
        <v>121</v>
      </c>
      <c r="K5" s="37" t="s">
        <v>122</v>
      </c>
      <c r="L5" s="38">
        <v>1</v>
      </c>
      <c r="M5" s="38">
        <v>0</v>
      </c>
      <c r="N5" s="39">
        <f t="shared" ref="N5:N7" si="0">M5/L5*1</f>
        <v>0</v>
      </c>
      <c r="O5" s="37"/>
      <c r="P5" s="37"/>
      <c r="Q5" s="37"/>
      <c r="R5" s="37"/>
      <c r="S5" s="37"/>
      <c r="T5" s="37"/>
      <c r="U5" s="37"/>
      <c r="V5" s="37">
        <v>1</v>
      </c>
      <c r="W5" s="37"/>
      <c r="X5" s="37"/>
      <c r="Y5" s="37"/>
      <c r="Z5" s="121" t="s">
        <v>303</v>
      </c>
      <c r="AB5" s="28" t="s">
        <v>247</v>
      </c>
      <c r="AC5" s="29" t="s">
        <v>254</v>
      </c>
      <c r="AD5" s="29" t="s">
        <v>248</v>
      </c>
      <c r="AG5" s="29" t="s">
        <v>256</v>
      </c>
    </row>
    <row r="6" spans="1:33" ht="90" customHeight="1">
      <c r="A6" s="204"/>
      <c r="B6" s="176"/>
      <c r="C6" s="176"/>
      <c r="D6" s="178"/>
      <c r="E6" s="178"/>
      <c r="F6" s="183"/>
      <c r="G6" s="203"/>
      <c r="H6" s="190"/>
      <c r="I6" s="73" t="s">
        <v>234</v>
      </c>
      <c r="J6" s="37" t="s">
        <v>82</v>
      </c>
      <c r="K6" s="37" t="s">
        <v>123</v>
      </c>
      <c r="L6" s="38">
        <v>12</v>
      </c>
      <c r="M6" s="38">
        <v>0</v>
      </c>
      <c r="N6" s="39">
        <f t="shared" si="0"/>
        <v>0</v>
      </c>
      <c r="O6" s="37"/>
      <c r="P6" s="37"/>
      <c r="Q6" s="37"/>
      <c r="R6" s="37"/>
      <c r="S6" s="37"/>
      <c r="T6" s="37"/>
      <c r="U6" s="37"/>
      <c r="V6" s="37"/>
      <c r="W6" s="37"/>
      <c r="X6" s="37"/>
      <c r="Y6" s="37"/>
      <c r="Z6" s="121" t="s">
        <v>303</v>
      </c>
      <c r="AB6" s="29" t="s">
        <v>249</v>
      </c>
      <c r="AC6" s="28">
        <v>5</v>
      </c>
      <c r="AD6" s="30">
        <f>AC6/5</f>
        <v>1</v>
      </c>
      <c r="AF6" s="29" t="s">
        <v>249</v>
      </c>
      <c r="AG6" s="31">
        <f>AD6</f>
        <v>1</v>
      </c>
    </row>
    <row r="7" spans="1:33" ht="90" customHeight="1">
      <c r="A7" s="204"/>
      <c r="B7" s="176"/>
      <c r="C7" s="176"/>
      <c r="D7" s="178"/>
      <c r="E7" s="178"/>
      <c r="F7" s="183"/>
      <c r="G7" s="188"/>
      <c r="H7" s="191"/>
      <c r="I7" s="73" t="s">
        <v>235</v>
      </c>
      <c r="J7" s="37" t="s">
        <v>82</v>
      </c>
      <c r="K7" s="37" t="s">
        <v>123</v>
      </c>
      <c r="L7" s="38">
        <v>12</v>
      </c>
      <c r="M7" s="38">
        <v>0</v>
      </c>
      <c r="N7" s="39">
        <f t="shared" si="0"/>
        <v>0</v>
      </c>
      <c r="O7" s="37"/>
      <c r="P7" s="37"/>
      <c r="Q7" s="37"/>
      <c r="R7" s="37"/>
      <c r="S7" s="37"/>
      <c r="T7" s="37"/>
      <c r="U7" s="37"/>
      <c r="V7" s="37"/>
      <c r="W7" s="37"/>
      <c r="X7" s="37"/>
      <c r="Y7" s="37"/>
      <c r="Z7" s="121" t="s">
        <v>303</v>
      </c>
      <c r="AB7" s="29" t="s">
        <v>252</v>
      </c>
      <c r="AC7" s="28">
        <v>0</v>
      </c>
      <c r="AD7" s="30">
        <f>AC7/5</f>
        <v>0</v>
      </c>
      <c r="AF7" s="29" t="s">
        <v>252</v>
      </c>
      <c r="AG7" s="31">
        <f>AD7</f>
        <v>0</v>
      </c>
    </row>
    <row r="8" spans="1:33" ht="90" customHeight="1">
      <c r="A8" s="204"/>
      <c r="B8" s="176"/>
      <c r="C8" s="176"/>
      <c r="D8" s="178"/>
      <c r="E8" s="178"/>
      <c r="F8" s="183"/>
      <c r="G8" s="36" t="s">
        <v>200</v>
      </c>
      <c r="H8" s="73" t="s">
        <v>70</v>
      </c>
      <c r="I8" s="73" t="s">
        <v>71</v>
      </c>
      <c r="J8" s="37" t="s">
        <v>124</v>
      </c>
      <c r="K8" s="37" t="s">
        <v>125</v>
      </c>
      <c r="L8" s="38">
        <v>0</v>
      </c>
      <c r="M8" s="38">
        <v>0</v>
      </c>
      <c r="N8" s="39">
        <v>0</v>
      </c>
      <c r="O8" s="37"/>
      <c r="P8" s="37"/>
      <c r="Q8" s="37"/>
      <c r="R8" s="37"/>
      <c r="S8" s="37"/>
      <c r="T8" s="37"/>
      <c r="U8" s="37"/>
      <c r="V8" s="37"/>
      <c r="W8" s="37"/>
      <c r="X8" s="37"/>
      <c r="Y8" s="37"/>
      <c r="Z8" s="121" t="s">
        <v>303</v>
      </c>
      <c r="AG8" s="32"/>
    </row>
    <row r="9" spans="1:33" ht="90" customHeight="1">
      <c r="A9" s="204"/>
      <c r="B9" s="176"/>
      <c r="C9" s="78" t="s">
        <v>155</v>
      </c>
      <c r="D9" s="74" t="s">
        <v>139</v>
      </c>
      <c r="E9" s="74" t="s">
        <v>201</v>
      </c>
      <c r="F9" s="75" t="s">
        <v>48</v>
      </c>
      <c r="G9" s="36" t="s">
        <v>202</v>
      </c>
      <c r="H9" s="73" t="s">
        <v>217</v>
      </c>
      <c r="I9" s="73" t="s">
        <v>72</v>
      </c>
      <c r="J9" s="37" t="s">
        <v>126</v>
      </c>
      <c r="K9" s="37" t="s">
        <v>127</v>
      </c>
      <c r="L9" s="38">
        <v>0</v>
      </c>
      <c r="M9" s="38">
        <v>0</v>
      </c>
      <c r="N9" s="39">
        <v>0</v>
      </c>
      <c r="O9" s="37"/>
      <c r="P9" s="37"/>
      <c r="Q9" s="37"/>
      <c r="R9" s="37"/>
      <c r="S9" s="37"/>
      <c r="T9" s="37"/>
      <c r="U9" s="37"/>
      <c r="V9" s="37"/>
      <c r="W9" s="37"/>
      <c r="X9" s="37"/>
      <c r="Y9" s="37"/>
      <c r="Z9" s="121" t="s">
        <v>303</v>
      </c>
    </row>
    <row r="12" spans="1:33">
      <c r="AF12" s="1" t="s">
        <v>257</v>
      </c>
      <c r="AG12" s="31">
        <v>0</v>
      </c>
    </row>
    <row r="13" spans="1:33">
      <c r="AF13" s="1" t="s">
        <v>258</v>
      </c>
      <c r="AG13" s="31">
        <v>0.46</v>
      </c>
    </row>
    <row r="14" spans="1:33">
      <c r="AF14" s="1" t="s">
        <v>259</v>
      </c>
      <c r="AG14" s="31">
        <v>0.36</v>
      </c>
    </row>
    <row r="15" spans="1:33">
      <c r="AF15" s="1" t="s">
        <v>260</v>
      </c>
      <c r="AG15" s="31">
        <v>0.21</v>
      </c>
    </row>
    <row r="16" spans="1:33">
      <c r="AF16" s="1" t="s">
        <v>261</v>
      </c>
      <c r="AG16" s="31">
        <v>0.3</v>
      </c>
    </row>
    <row r="28" spans="2:5">
      <c r="B28" s="2"/>
      <c r="C28" s="2"/>
      <c r="D28" s="3"/>
      <c r="E28" s="4"/>
    </row>
    <row r="29" spans="2:5">
      <c r="B29" s="2"/>
      <c r="C29" s="2"/>
      <c r="D29" s="3"/>
      <c r="E29" s="4"/>
    </row>
    <row r="30" spans="2:5">
      <c r="B30" s="2"/>
      <c r="C30" s="2"/>
      <c r="D30" s="3"/>
      <c r="E30" s="4"/>
    </row>
    <row r="31" spans="2:5">
      <c r="B31" s="2"/>
      <c r="C31" s="2"/>
      <c r="D31" s="3"/>
      <c r="E31" s="4"/>
    </row>
    <row r="32" spans="2:5">
      <c r="B32" s="2"/>
      <c r="C32" s="2"/>
      <c r="D32" s="3"/>
      <c r="E32" s="4"/>
    </row>
    <row r="33" spans="2:5">
      <c r="B33" s="2"/>
      <c r="C33" s="2"/>
      <c r="D33" s="3"/>
      <c r="E33" s="4"/>
    </row>
    <row r="34" spans="2:5">
      <c r="B34" s="2"/>
      <c r="C34" s="2"/>
      <c r="D34" s="3"/>
      <c r="E34" s="4"/>
    </row>
    <row r="35" spans="2:5">
      <c r="B35" s="2"/>
      <c r="C35" s="2"/>
      <c r="D35" s="3"/>
      <c r="E35" s="4"/>
    </row>
    <row r="36" spans="2:5">
      <c r="B36" s="2"/>
      <c r="C36" s="2"/>
      <c r="D36" s="3"/>
      <c r="E36" s="4"/>
    </row>
    <row r="37" spans="2:5">
      <c r="B37" s="2"/>
      <c r="C37" s="2"/>
      <c r="D37" s="3"/>
      <c r="E37" s="4"/>
    </row>
    <row r="39" spans="2:5">
      <c r="B39" s="2"/>
      <c r="C39" s="2"/>
      <c r="D39" s="3"/>
      <c r="E39" s="4"/>
    </row>
    <row r="40" spans="2:5">
      <c r="B40" s="2"/>
      <c r="C40" s="2"/>
      <c r="D40" s="3"/>
      <c r="E40" s="4"/>
    </row>
    <row r="41" spans="2:5">
      <c r="B41" s="2"/>
      <c r="C41" s="2"/>
      <c r="D41" s="3"/>
      <c r="E41" s="4"/>
    </row>
    <row r="42" spans="2:5">
      <c r="B42" s="2"/>
      <c r="C42" s="2"/>
      <c r="D42" s="3"/>
      <c r="E42" s="4"/>
    </row>
    <row r="43" spans="2:5">
      <c r="B43" s="2"/>
      <c r="C43" s="2"/>
      <c r="D43" s="3"/>
      <c r="E43" s="4"/>
    </row>
  </sheetData>
  <autoFilter ref="A4:Z9">
    <filterColumn colId="0" showButton="0"/>
    <filterColumn colId="2" showButton="0"/>
    <filterColumn colId="4" showButton="0"/>
    <filterColumn colId="6" showButton="0"/>
  </autoFilter>
  <mergeCells count="19">
    <mergeCell ref="X3:Y3"/>
    <mergeCell ref="A4:B4"/>
    <mergeCell ref="C4:D4"/>
    <mergeCell ref="E4:F4"/>
    <mergeCell ref="G4:H4"/>
    <mergeCell ref="H3:K3"/>
    <mergeCell ref="L3:N3"/>
    <mergeCell ref="O3:Q3"/>
    <mergeCell ref="R3:S3"/>
    <mergeCell ref="T3:U3"/>
    <mergeCell ref="V3:W3"/>
    <mergeCell ref="G5:G7"/>
    <mergeCell ref="H5:H7"/>
    <mergeCell ref="A5:A9"/>
    <mergeCell ref="B5:B9"/>
    <mergeCell ref="C5:C8"/>
    <mergeCell ref="D5:D8"/>
    <mergeCell ref="E5:E8"/>
    <mergeCell ref="F5:F8"/>
  </mergeCells>
  <conditionalFormatting sqref="N5:N9">
    <cfRule type="cellIs" dxfId="4" priority="1" operator="between">
      <formula>0.8</formula>
      <formula>"mas"</formula>
    </cfRule>
    <cfRule type="cellIs" dxfId="3" priority="2" operator="between">
      <formula>0.7</formula>
      <formula>0.79</formula>
    </cfRule>
    <cfRule type="cellIs" dxfId="2" priority="3" operator="between">
      <formula>0.6</formula>
      <formula>0.69</formula>
    </cfRule>
    <cfRule type="cellIs" dxfId="1" priority="4" operator="between">
      <formula>0.4</formula>
      <formula>0.59</formula>
    </cfRule>
    <cfRule type="cellIs" dxfId="0" priority="5" operator="between">
      <formula>0</formula>
      <formula>0.39</formula>
    </cfRule>
  </conditionalFormatting>
  <pageMargins left="0.7" right="0.7" top="0.75" bottom="0.75" header="0.3" footer="0.3"/>
  <pageSetup paperSize="5" scale="23" fitToHeight="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Matriz Seguimiento</vt:lpstr>
      <vt:lpstr>GRAFICOS</vt:lpstr>
      <vt:lpstr>Hoja1</vt:lpstr>
      <vt:lpstr>Eje Estrategico 1</vt:lpstr>
      <vt:lpstr>Eje Estrategico 2 </vt:lpstr>
      <vt:lpstr>Eje Estrategico 3</vt:lpstr>
      <vt:lpstr>Eje Estrategico 4 </vt:lpstr>
      <vt:lpstr>Eje Estrategico 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Nicolás</dc:creator>
  <cp:lastModifiedBy>LAURA CAMILA</cp:lastModifiedBy>
  <cp:lastPrinted>2020-06-23T18:21:00Z</cp:lastPrinted>
  <dcterms:created xsi:type="dcterms:W3CDTF">2019-05-08T13:38:43Z</dcterms:created>
  <dcterms:modified xsi:type="dcterms:W3CDTF">2021-06-10T14:45:24Z</dcterms:modified>
</cp:coreProperties>
</file>