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LAURA CAMILA\Desktop\GOBER- CAMILA\"/>
    </mc:Choice>
  </mc:AlternateContent>
  <bookViews>
    <workbookView xWindow="0" yWindow="0" windowWidth="20490" windowHeight="7305"/>
  </bookViews>
  <sheets>
    <sheet name="Matriz Seguimiento" sheetId="2" r:id="rId1"/>
    <sheet name="GRAFICOS" sheetId="4" r:id="rId2"/>
    <sheet name="Hoja1" sheetId="10" r:id="rId3"/>
    <sheet name="Eje Estrategico 1" sheetId="5" r:id="rId4"/>
    <sheet name="Eje Estrategico 2 " sheetId="6" r:id="rId5"/>
    <sheet name="Eje Estrategico 3" sheetId="7" r:id="rId6"/>
    <sheet name="Eje Estrategico 4 " sheetId="8" r:id="rId7"/>
    <sheet name="Eje Estrategico 5" sheetId="9" r:id="rId8"/>
  </sheets>
  <externalReferences>
    <externalReference r:id="rId9"/>
  </externalReferences>
  <definedNames>
    <definedName name="_xlnm._FilterDatabase" localSheetId="3" hidden="1">'Eje Estrategico 1'!$A$4:$Z$7</definedName>
    <definedName name="_xlnm._FilterDatabase" localSheetId="4" hidden="1">'Eje Estrategico 2 '!$A$4:$Z$15</definedName>
    <definedName name="_xlnm._FilterDatabase" localSheetId="5" hidden="1">'Eje Estrategico 3'!$A$4:$Z$11</definedName>
    <definedName name="_xlnm._FilterDatabase" localSheetId="6" hidden="1">'Eje Estrategico 4 '!$A$4:$Z$18</definedName>
    <definedName name="_xlnm._FilterDatabase" localSheetId="7" hidden="1">'Eje Estrategico 5'!$A$4:$Z$9</definedName>
    <definedName name="_xlnm._FilterDatabase" localSheetId="0" hidden="1">'Matriz Seguimiento'!$A$3:$AH$43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8" l="1"/>
  <c r="N17" i="8"/>
  <c r="N16" i="8"/>
  <c r="N15" i="8"/>
  <c r="N14" i="8"/>
  <c r="N13" i="8"/>
  <c r="N12" i="8"/>
  <c r="N11" i="8"/>
  <c r="N10" i="8"/>
  <c r="N9" i="8"/>
  <c r="N8" i="8"/>
  <c r="N7" i="8"/>
  <c r="N6" i="8"/>
  <c r="N5" i="8"/>
  <c r="N11" i="7"/>
  <c r="N10" i="7"/>
  <c r="N9" i="7"/>
  <c r="N8" i="7"/>
  <c r="N7" i="7"/>
  <c r="N5" i="7"/>
  <c r="N15" i="6"/>
  <c r="N14" i="6"/>
  <c r="N13" i="6"/>
  <c r="N12" i="6"/>
  <c r="N11" i="6"/>
  <c r="N10" i="6"/>
  <c r="N9" i="6"/>
  <c r="N8" i="6"/>
  <c r="N7" i="6"/>
  <c r="N5" i="6"/>
  <c r="R12" i="8"/>
  <c r="R11" i="8"/>
  <c r="R9" i="8"/>
  <c r="R6" i="8"/>
  <c r="R7" i="7"/>
  <c r="R15" i="6"/>
  <c r="R14" i="6"/>
  <c r="R9" i="6"/>
  <c r="R8" i="6"/>
  <c r="R7" i="6"/>
  <c r="R5" i="6"/>
  <c r="Y11" i="2"/>
  <c r="U17" i="2" l="1"/>
  <c r="Y20" i="2"/>
  <c r="Y32" i="2"/>
  <c r="Y31" i="2"/>
  <c r="Y29" i="2"/>
  <c r="Y26" i="2"/>
  <c r="Y17" i="2"/>
  <c r="Y16" i="2"/>
  <c r="Y10" i="2"/>
  <c r="Y9" i="2"/>
  <c r="Y7" i="2"/>
  <c r="AL7" i="7" l="1"/>
  <c r="AL6" i="7"/>
  <c r="AG7" i="9"/>
  <c r="AG6" i="9"/>
  <c r="AH7" i="8"/>
  <c r="AH6" i="8"/>
  <c r="AI8" i="7"/>
  <c r="AI7" i="7"/>
  <c r="AE9" i="5"/>
  <c r="AE8" i="5"/>
  <c r="AE7" i="5"/>
  <c r="N5" i="5"/>
  <c r="L14" i="2" l="1"/>
  <c r="L13" i="2"/>
  <c r="L12" i="2"/>
  <c r="L11" i="2"/>
  <c r="L10" i="2"/>
  <c r="L9" i="2"/>
  <c r="L8" i="2"/>
  <c r="L7" i="2"/>
  <c r="G9" i="10" l="1"/>
  <c r="F9" i="10"/>
  <c r="E9" i="10"/>
  <c r="D9" i="10"/>
  <c r="C9" i="10"/>
  <c r="H8" i="10"/>
  <c r="H7" i="10"/>
  <c r="H6" i="10"/>
  <c r="H5" i="10"/>
  <c r="H4" i="10"/>
  <c r="H9" i="10" s="1"/>
  <c r="N8" i="4"/>
  <c r="H8" i="4"/>
  <c r="G8" i="4"/>
  <c r="F8" i="4"/>
  <c r="E8" i="4"/>
  <c r="D8" i="4"/>
  <c r="I7" i="4"/>
  <c r="I6" i="4"/>
  <c r="I5" i="4"/>
  <c r="I4" i="4"/>
  <c r="I3" i="4"/>
  <c r="N7" i="9"/>
  <c r="N6" i="9"/>
  <c r="N5" i="9"/>
  <c r="I8" i="4" l="1"/>
  <c r="U34" i="2"/>
  <c r="U35" i="2"/>
  <c r="U36" i="2"/>
  <c r="U37" i="2"/>
  <c r="U38" i="2"/>
  <c r="U39" i="2"/>
  <c r="U40" i="2"/>
  <c r="U41" i="2"/>
  <c r="U29" i="2"/>
  <c r="U32" i="2" l="1"/>
  <c r="U25" i="2"/>
  <c r="AD7" i="9" l="1"/>
  <c r="AD6" i="9"/>
  <c r="AD7" i="8"/>
  <c r="AD6" i="8"/>
  <c r="AD9" i="6"/>
  <c r="AD8" i="6"/>
  <c r="AD7" i="6"/>
  <c r="AD6" i="6"/>
  <c r="AE4" i="6"/>
  <c r="K12" i="5"/>
  <c r="U7" i="2" l="1"/>
  <c r="U9" i="2"/>
  <c r="U10" i="2"/>
  <c r="U11" i="2"/>
  <c r="U12" i="2"/>
  <c r="U13" i="2"/>
  <c r="U14" i="2"/>
  <c r="U15" i="2"/>
  <c r="U16" i="2"/>
  <c r="U18" i="2"/>
  <c r="U20" i="2"/>
  <c r="U21" i="2"/>
  <c r="U22" i="2"/>
  <c r="U23" i="2"/>
  <c r="U24" i="2"/>
  <c r="U26" i="2"/>
  <c r="U27" i="2"/>
  <c r="U28" i="2"/>
  <c r="U30" i="2"/>
  <c r="U31" i="2"/>
  <c r="U33" i="2"/>
  <c r="U5" i="2"/>
</calcChain>
</file>

<file path=xl/sharedStrings.xml><?xml version="1.0" encoding="utf-8"?>
<sst xmlns="http://schemas.openxmlformats.org/spreadsheetml/2006/main" count="951" uniqueCount="319">
  <si>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</si>
  <si>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</si>
  <si>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</si>
  <si>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</si>
  <si>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</si>
  <si>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</si>
  <si>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</si>
  <si>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</si>
  <si>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</si>
  <si>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</si>
  <si>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</si>
  <si>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</si>
  <si>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</si>
  <si>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</si>
  <si>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</si>
  <si>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</si>
  <si>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</si>
  <si>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</si>
  <si>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</si>
  <si>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</si>
  <si>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</si>
  <si>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</si>
  <si>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</si>
  <si>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</si>
  <si>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</si>
  <si>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</si>
  <si>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</si>
  <si>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</si>
  <si>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</si>
  <si>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</si>
  <si>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</si>
  <si>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</si>
  <si>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</si>
  <si>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</si>
  <si>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</si>
  <si>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</si>
  <si>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</si>
  <si>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</si>
  <si>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</si>
  <si>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</si>
  <si>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</si>
  <si>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</si>
  <si>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</si>
  <si>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</si>
  <si>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</si>
  <si>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</si>
  <si>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</si>
  <si>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</si>
  <si>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</si>
  <si>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</si>
  <si>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</si>
  <si>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</si>
  <si>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</si>
  <si>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</si>
  <si>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</si>
  <si>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</si>
  <si>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</si>
  <si>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</si>
  <si>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</si>
  <si>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</si>
  <si>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</si>
  <si>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</si>
  <si>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</si>
  <si>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</si>
  <si>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</si>
  <si>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</si>
  <si>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</si>
  <si>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</si>
  <si>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</si>
  <si>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</si>
  <si>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</si>
  <si>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</si>
  <si>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</si>
  <si>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</si>
  <si>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</si>
  <si>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</si>
  <si>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</si>
  <si>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</si>
  <si>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</si>
  <si>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</si>
  <si>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</si>
  <si>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</si>
  <si>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</si>
  <si>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</si>
  <si>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</si>
  <si>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</si>
  <si>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</si>
  <si>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</si>
  <si>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</si>
  <si>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</si>
  <si>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</si>
  <si>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</si>
  <si>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</si>
  <si>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</si>
  <si>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</si>
  <si>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</si>
  <si>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</si>
  <si>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</si>
  <si>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</si>
  <si>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</si>
  <si>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</si>
  <si>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</si>
  <si>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</si>
  <si>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</si>
  <si>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</si>
  <si>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</si>
  <si>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</si>
  <si>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</si>
  <si>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</si>
  <si>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</si>
  <si>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</si>
  <si>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</si>
  <si>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</si>
  <si>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</si>
  <si>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</si>
  <si>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</si>
  <si>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</si>
  <si>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</si>
  <si>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</si>
  <si>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</si>
  <si>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</si>
  <si>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</si>
  <si>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</si>
  <si>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</si>
  <si>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</si>
  <si>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</si>
  <si>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</si>
  <si>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</si>
  <si>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</si>
  <si>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</si>
  <si>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</si>
  <si>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</si>
  <si>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</si>
  <si>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</si>
  <si>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</si>
  <si>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</si>
  <si>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</si>
  <si>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</si>
  <si>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</si>
  <si>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</si>
  <si>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</si>
  <si>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</si>
  <si>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r>
      <t xml:space="preserve">POLÍTICA PÚBLICA DE DIVERSIDAD SEXUAL E IDENTIDAD DE GÉNERO 2019-2029  </t>
    </r>
    <r>
      <rPr>
        <b/>
        <i/>
        <sz val="36"/>
        <color theme="1"/>
        <rFont val="Arial"/>
        <family val="2"/>
      </rPr>
      <t>QUINDÍO DIVERSO</t>
    </r>
  </si>
  <si>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</si>
  <si>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</si>
  <si>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</si>
  <si>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</si>
  <si>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</si>
  <si>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</si>
  <si>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</si>
  <si>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</si>
  <si>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</si>
  <si>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</si>
  <si>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</si>
  <si>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</si>
  <si>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</si>
  <si>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</si>
  <si>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</si>
  <si>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</si>
  <si>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</si>
  <si>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</si>
  <si>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</si>
  <si>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</si>
  <si>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</si>
  <si>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</si>
  <si>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</si>
  <si>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</si>
  <si>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</si>
  <si>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</si>
  <si>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</si>
  <si>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</si>
  <si>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</si>
  <si>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</si>
  <si>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</si>
  <si>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</si>
  <si>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</si>
  <si>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</si>
  <si>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</si>
  <si>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</si>
  <si>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</si>
  <si>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</si>
  <si>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</si>
  <si>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</si>
  <si>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</si>
  <si>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</si>
  <si>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</si>
  <si>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</si>
  <si>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</si>
  <si>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</si>
  <si>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</si>
  <si>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</si>
  <si>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</si>
  <si>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</si>
  <si>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</si>
  <si>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</si>
  <si>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</si>
  <si>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</si>
  <si>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</si>
  <si>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</si>
  <si>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</si>
  <si>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</si>
  <si>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</si>
  <si>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</si>
  <si>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</si>
  <si>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</si>
  <si>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</si>
  <si>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</si>
  <si>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</si>
  <si>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</si>
  <si>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</si>
  <si>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</si>
  <si>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</si>
  <si>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</si>
  <si>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</si>
  <si>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</si>
  <si>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</si>
  <si>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</si>
  <si>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</si>
  <si>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</si>
  <si>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</si>
  <si>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Desarrollar dos (2) jornadas de asistencia técnica anuales por municipio.</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</si>
  <si>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</si>
  <si>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</si>
  <si>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</si>
  <si>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</si>
  <si>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</si>
  <si>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</si>
  <si>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</si>
  <si>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</si>
  <si>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</si>
  <si>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</si>
  <si>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</si>
  <si>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</si>
  <si>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</si>
  <si>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</si>
  <si>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</si>
  <si>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 xml:space="preserve">LOGROS ALCANZADOS </t>
  </si>
  <si>
    <t>METAS 2020</t>
  </si>
  <si>
    <t>PROGRAMADO</t>
  </si>
  <si>
    <t>EJECUTADO</t>
  </si>
  <si>
    <t>% AVANCE</t>
  </si>
  <si>
    <t>RECURSOS 2020</t>
  </si>
  <si>
    <t>EJECUTADO PRIMER TRIMESTRE         ENERO-MARZO</t>
  </si>
  <si>
    <t>EJECUTADO SEGUNDO TRIMESTRE         ABRIL-JUNIO</t>
  </si>
  <si>
    <t>EJECUTADO TERCER TRIMESTRE            JULIO-SEPTIEMBRE</t>
  </si>
  <si>
    <t>EJECUTADO CUARTO TRIMESTRE         OCTUBRE-DICIEMBRE</t>
  </si>
  <si>
    <t>RECURSOS</t>
  </si>
  <si>
    <t>indicador</t>
  </si>
  <si>
    <t>%del indicador</t>
  </si>
  <si>
    <t>Rojo de  0% a 39%</t>
  </si>
  <si>
    <t>Naranja 40% a 59%</t>
  </si>
  <si>
    <t>Verde claro 70% a 79%</t>
  </si>
  <si>
    <t>Verde  80% o mas</t>
  </si>
  <si>
    <t>Reconocimiento de la población sexualmente diversa</t>
  </si>
  <si>
    <t xml:space="preserve">eje estrategico 2 </t>
  </si>
  <si>
    <t>eje estrategico 4</t>
  </si>
  <si>
    <t>eje estrategico 5</t>
  </si>
  <si>
    <t>EJE 1</t>
  </si>
  <si>
    <t>EJE 3</t>
  </si>
  <si>
    <t>EJE 2</t>
  </si>
  <si>
    <t>EJE 4</t>
  </si>
  <si>
    <t>EJE 5</t>
  </si>
  <si>
    <t>CRITICO</t>
  </si>
  <si>
    <t>BAJO</t>
  </si>
  <si>
    <t>MEDIO</t>
  </si>
  <si>
    <t>SATISFACTORIO</t>
  </si>
  <si>
    <t>SOBRESALIENTE</t>
  </si>
  <si>
    <t>Eje 1</t>
  </si>
  <si>
    <t>Eje 2</t>
  </si>
  <si>
    <t>Eje 3</t>
  </si>
  <si>
    <t>Eje 4</t>
  </si>
  <si>
    <t>Eje 5</t>
  </si>
  <si>
    <t>LINEAS</t>
  </si>
  <si>
    <t>EJES ESTRATÉGICOS</t>
  </si>
  <si>
    <t>INDICADORES</t>
  </si>
  <si>
    <t>TOTAL</t>
  </si>
  <si>
    <t>TOTAL, INDICADORES</t>
  </si>
  <si>
    <t>RANGO</t>
  </si>
  <si>
    <t>CANTIDAD</t>
  </si>
  <si>
    <t>CRÍTICO</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</si>
  <si>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t>
  </si>
  <si>
    <t>En el marco de la realización de mesas tecnicas con el sector salud se promociona con las EPS Medimás, Asmetsalud, Nueva EPS la garantía de la adecuación de los servicios en salud con perspectiva de Género</t>
  </si>
  <si>
    <t xml:space="preserve">Durante el primer trimestre de la vigencia 2021, Indeportes Quindio ha desarrollo en todos sus programas  un enfoque inclusivo sin importar su raza genero u orientacion sexual para el beneficio de toda la comunidad del deporte del Quindio
</t>
  </si>
  <si>
    <t>METAS 2021</t>
  </si>
  <si>
    <t>RECURSOS 2021</t>
  </si>
  <si>
    <t>Línea estratégica</t>
  </si>
  <si>
    <t>Programa presupuestal</t>
  </si>
  <si>
    <t>Código del producto</t>
  </si>
  <si>
    <t>Producto</t>
  </si>
  <si>
    <t>Código del indicador de producto</t>
  </si>
  <si>
    <t>Nombre del indicador</t>
  </si>
  <si>
    <t>Meta del cuatrenio</t>
  </si>
  <si>
    <t>Plan Departamental de Desarrollo Tu y yo somos Quindío 2020-2023</t>
  </si>
  <si>
    <t>Fortalecimiento del buen gobierno para el respeto y garantía de los derechos humanos. "Quindío integrado y participativo"</t>
  </si>
  <si>
    <t>Implementar  la política  pública de diversidad sexual e identidad de género</t>
  </si>
  <si>
    <t>Política pública de diversidad sexual e identidad de género implementada.</t>
  </si>
  <si>
    <t>Servicio de promoción a la participación ciudadana</t>
  </si>
  <si>
    <t>Iniciativas para la promoción de la participación femenina en escenarios sociales y políticos implementada.</t>
  </si>
  <si>
    <t>Servicio de apoyo para la implementación de medidas en derechos humanos y derecho internacional humanitario</t>
  </si>
  <si>
    <t>Casa de la Mujer Empoderada implementada</t>
  </si>
  <si>
    <t xml:space="preserve">Para la implementacion de componentes de genero y diversidad en los planes de accion de los comites municipales, se brindo asistencia tecnica a cada municipio del Departamento con el fin de realizar la instalación y operación del Comité Municipal de Paz, con el fin de garantizar la participación dela población OSIGGD en estos espacios. </t>
  </si>
  <si>
    <t xml:space="preserve">Actualización Plan de Acción Territorial de Victimas, el cual incluye acciones que garantizan los derechos de las victimas con orientación sexualmente diversa, ademas se brindo asistencia tecnica a los 12 municipios del Departamento con el fin de realizar la instalación y operación del Comité Municipal de Paz, asi como la participación dela población con orientación sexualmente diversa en estos espacios </t>
  </si>
  <si>
    <t xml:space="preserve">Se creo una mesa permanente de seguimiento de acuerdo a lo estipulado en el decreto 441, para el primer trimestre de 2021 se atendieron 2 casos de amenazas en contra de lideres y activistas de la población OSIGD del Departamento del Quindío </t>
  </si>
  <si>
    <t>Durante el periodo informado no se realizaron acciones orientadas al cumplimiento de este.</t>
  </si>
  <si>
    <t>Desde la Dirección de Desarrollo Humano y Familia se realizo una jornada de asistencia técnica para la inclusión del enfoque de diversidad sexual en instrumentos de planeación y gestión pública en el municipio de Pijao, ademas se implemento la ruta antidiscriminacion a poblacion sexualmente diversa en el municipio de Armenia.</t>
  </si>
  <si>
    <t>Desde la Dirección de Desarrollo Humano y Familia se realizo una jornada de asistencia técnica para la inclusión del enfoque de diversidad sexual en instrumentos de planeación y gestión pública en el municipio de Pijao</t>
  </si>
  <si>
    <t>Con la creación del consejo consultivo de diversidad sexual e identidad de género(Decreto 510/2020) y el correspondiente comité se dio cuplimiento al 100% de esta meta.</t>
  </si>
  <si>
    <t>eje estrategico 1</t>
  </si>
  <si>
    <t>eje estrategico 3</t>
  </si>
  <si>
    <t>85.71%</t>
  </si>
  <si>
    <t>14.29%</t>
  </si>
  <si>
    <t>META (FISICA) I TRIMESTRE 2021</t>
  </si>
  <si>
    <t>Los manuales de convivencia escolar de las instituciones educativas oficiales adscritas a la secretaría de educación departamental se encuentran actualizados de conformidad a la Ley 1620 de 2013</t>
  </si>
  <si>
    <t>Desde la Dirección de Desarrollo Humano y Familia se realizo una jornada de asistencia técnica para la capacidad de respuesta institucional al municipio de Pijao en el cual incluye el enfoque de diversidad sexual.</t>
  </si>
  <si>
    <t xml:space="preserve">En el marco del modelo de atención se realizó  1 apoyo en actividad  del Dia Internacional de la Visibilidad Trans con acciones de promoción  y prevención encaminada a la población LGTBI en el municipio de Salento, asi mismo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t>
  </si>
  <si>
    <t>N/A</t>
  </si>
  <si>
    <t>EJECUTADO PRIMER TRIMESTRE                                        ENERO-MARZO</t>
  </si>
  <si>
    <t xml:space="preserve">La Secretaria de familia a traves de la Jefatura de la mujer y la equidad, asistio tecnicamente en la conformación y consolidación de espacios de participación de la población sexualmente diversa en los municipios de Pijao y Genova. </t>
  </si>
  <si>
    <r>
      <t xml:space="preserve">POLÍTICA PÚBLICA DE DIVERSIDAD SEXUAL E IDENTIDAD DE GÉNERO 2019-2029  </t>
    </r>
    <r>
      <rPr>
        <b/>
        <i/>
        <sz val="36"/>
        <rFont val="Arial"/>
        <family val="2"/>
      </rPr>
      <t>QUINDÍO DIVERSO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</si>
</sst>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quot;$&quot;\ #,##0"/>
    <numFmt numFmtId="165" formatCode="&quot;$&quot;\ #,##0.00"/>
  </numFmts>
  <fonts count="46">
    <font>
      <sz val="11"/>
      <color theme="1"/>
      <name val="Calibri"/>
      <family val="2"/>
      <scheme val="minor"/>
    </font>
    <font>
      <u/>
      <sz val="11"/>
      <color theme="10"/>
      <name val="Calibri"/>
      <family val="2"/>
      <scheme val="minor"/>
    </font>
    <font>
      <b/>
      <sz val="20"/>
      <color theme="1"/>
      <name val="Arial"/>
      <family val="2"/>
    </font>
    <font>
      <b/>
      <u/>
      <sz val="20"/>
      <color theme="10"/>
      <name val="Arial"/>
      <family val="2"/>
    </font>
    <font>
      <sz val="20"/>
      <color theme="1"/>
      <name val="Arial"/>
      <family val="2"/>
    </font>
    <font>
      <b/>
      <sz val="20"/>
      <name val="Arial"/>
      <family val="2"/>
    </font>
    <font>
      <b/>
      <sz val="20"/>
      <color rgb="FF000000"/>
      <name val="Arial"/>
      <family val="2"/>
    </font>
    <font>
      <sz val="20"/>
      <color rgb="FF000000"/>
      <name val="Arial"/>
      <family val="2"/>
    </font>
    <font>
      <u/>
      <sz val="20"/>
      <color theme="10"/>
      <name val="Arial"/>
      <family val="2"/>
    </font>
    <font>
      <sz val="20"/>
      <name val="Arial"/>
      <family val="2"/>
    </font>
    <font>
      <b/>
      <sz val="24"/>
      <color theme="1"/>
      <name val="Arial"/>
      <family val="2"/>
    </font>
    <font>
      <b/>
      <sz val="24"/>
      <name val="Arial"/>
      <family val="2"/>
    </font>
    <font>
      <b/>
      <sz val="36"/>
      <color theme="1"/>
      <name val="Arial"/>
      <family val="2"/>
    </font>
    <font>
      <b/>
      <i/>
      <sz val="36"/>
      <color theme="1"/>
      <name val="Arial"/>
      <family val="2"/>
    </font>
    <font>
      <sz val="20"/>
      <color theme="1"/>
      <name val="Calibri"/>
      <family val="2"/>
      <scheme val="minor"/>
    </font>
    <font>
      <b/>
      <sz val="12"/>
      <name val="Calibri"/>
      <family val="2"/>
      <scheme val="minor"/>
    </font>
    <font>
      <b/>
      <sz val="10"/>
      <name val="Calibri"/>
      <family val="2"/>
      <scheme val="minor"/>
    </font>
    <font>
      <b/>
      <sz val="12"/>
      <color theme="1"/>
      <name val="Arial"/>
      <family val="2"/>
    </font>
    <font>
      <b/>
      <sz val="20"/>
      <color theme="1"/>
      <name val="Arial "/>
    </font>
    <font>
      <sz val="11"/>
      <color theme="1"/>
      <name val="Calibri"/>
      <family val="2"/>
      <scheme val="minor"/>
    </font>
    <font>
      <sz val="20"/>
      <name val="Calibri"/>
      <family val="2"/>
      <scheme val="minor"/>
    </font>
    <font>
      <sz val="14"/>
      <color theme="1"/>
      <name val="Calibri"/>
      <family val="2"/>
      <scheme val="minor"/>
    </font>
    <font>
      <b/>
      <sz val="14"/>
      <color theme="1"/>
      <name val="Arial "/>
    </font>
    <font>
      <b/>
      <sz val="14"/>
      <color rgb="FF000000"/>
      <name val="Arial"/>
      <family val="2"/>
    </font>
    <font>
      <sz val="14"/>
      <color rgb="FF000000"/>
      <name val="Arial"/>
      <family val="2"/>
    </font>
    <font>
      <b/>
      <sz val="14"/>
      <name val="Arial"/>
      <family val="2"/>
    </font>
    <font>
      <sz val="14"/>
      <color theme="1"/>
      <name val="Arial"/>
      <family val="2"/>
    </font>
    <font>
      <sz val="14"/>
      <name val="Arial"/>
      <family val="2"/>
    </font>
    <font>
      <b/>
      <sz val="14"/>
      <color theme="1"/>
      <name val="Arial"/>
      <family val="2"/>
    </font>
    <font>
      <sz val="14"/>
      <name val="Calibri"/>
      <family val="2"/>
      <scheme val="minor"/>
    </font>
    <font>
      <b/>
      <sz val="36"/>
      <name val="Arial"/>
      <family val="2"/>
    </font>
    <font>
      <b/>
      <sz val="12"/>
      <name val="Arial"/>
      <family val="2"/>
    </font>
    <font>
      <b/>
      <sz val="11"/>
      <color rgb="FF000000"/>
      <name val="Calibri"/>
      <family val="2"/>
      <scheme val="minor"/>
    </font>
    <font>
      <sz val="11"/>
      <color rgb="FF000000"/>
      <name val="Calibri"/>
      <family val="2"/>
      <scheme val="minor"/>
    </font>
    <font>
      <b/>
      <sz val="20"/>
      <name val="Arial "/>
    </font>
    <font>
      <sz val="12"/>
      <name val="Arial"/>
      <family val="2"/>
    </font>
    <font>
      <b/>
      <sz val="26"/>
      <name val="Arial"/>
      <family val="2"/>
    </font>
    <font>
      <b/>
      <sz val="10"/>
      <name val="Arial Narrow"/>
      <family val="2"/>
    </font>
    <font>
      <sz val="10"/>
      <name val="Arial Narrow"/>
      <family val="2"/>
    </font>
    <font>
      <sz val="10"/>
      <name val="Calibri"/>
      <family val="2"/>
      <scheme val="minor"/>
    </font>
    <font>
      <sz val="11"/>
      <name val="Calibri"/>
      <family val="2"/>
      <scheme val="minor"/>
    </font>
    <font>
      <b/>
      <sz val="14"/>
      <name val="Calibri"/>
      <family val="2"/>
      <scheme val="minor"/>
    </font>
    <font>
      <b/>
      <u/>
      <sz val="20"/>
      <name val="Arial"/>
      <family val="2"/>
    </font>
    <font>
      <u/>
      <sz val="20"/>
      <name val="Arial"/>
      <family val="2"/>
    </font>
    <font>
      <b/>
      <i/>
      <sz val="36"/>
      <name val="Arial"/>
      <family val="2"/>
    </font>
    <font>
      <sz val="36"/>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FFFFFF"/>
        <bgColor indexed="64"/>
      </patternFill>
    </fill>
    <fill>
      <patternFill patternType="solid">
        <fgColor theme="5"/>
        <bgColor indexed="64"/>
      </patternFill>
    </fill>
    <fill>
      <patternFill patternType="solid">
        <fgColor rgb="FFA9D08E"/>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auto="1"/>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4">
    <xf numFmtId="0" fontId="0" fillId="0" borderId="0"/>
    <xf numFmtId="0" fontId="1" fillId="0" borderId="0" applyNumberFormat="0" applyFill="0" applyBorder="0" applyAlignment="0" applyProtection="0"/>
    <xf numFmtId="9" fontId="19" fillId="0" borderId="0" applyFont="0" applyFill="0" applyBorder="0" applyAlignment="0" applyProtection="0"/>
    <xf numFmtId="44" fontId="19" fillId="0" borderId="0" applyFont="0" applyFill="0" applyBorder="0" applyAlignment="0" applyProtection="0"/>
  </cellStyleXfs>
  <cellXfs count="217">
    <xf numFmtId="0" fontId="0" fillId="0" borderId="0" xfId="0"/>
    <xf numFmtId="0" fontId="0" fillId="0" borderId="0" xfId="0" applyAlignment="1">
      <alignment wrapText="1"/>
    </xf>
    <xf numFmtId="0" fontId="3" fillId="0" borderId="0" xfId="1" applyFont="1" applyFill="1" applyAlignment="1">
      <alignment horizontal="left" vertical="center" wrapText="1"/>
    </xf>
    <xf numFmtId="0" fontId="8" fillId="0" borderId="0" xfId="1" applyFont="1" applyFill="1" applyAlignment="1">
      <alignment vertical="center" wrapText="1"/>
    </xf>
    <xf numFmtId="0" fontId="8" fillId="0" borderId="0" xfId="1" applyFont="1" applyFill="1" applyAlignment="1">
      <alignment horizontal="left" vertical="center" wrapText="1"/>
    </xf>
    <xf numFmtId="0" fontId="4" fillId="0" borderId="0" xfId="0" applyFont="1" applyAlignment="1">
      <alignment horizontal="center" vertical="center" wrapText="1"/>
    </xf>
    <xf numFmtId="164" fontId="16" fillId="0" borderId="1" xfId="0" applyNumberFormat="1" applyFont="1" applyBorder="1" applyAlignment="1">
      <alignment horizontal="center" vertical="center" wrapText="1"/>
    </xf>
    <xf numFmtId="164" fontId="16" fillId="3" borderId="1"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1" fontId="9"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14" fillId="0" borderId="0" xfId="0" applyFont="1" applyAlignment="1">
      <alignment horizontal="center" vertical="center" wrapText="1"/>
    </xf>
    <xf numFmtId="0" fontId="17" fillId="3" borderId="2" xfId="0" applyFont="1" applyFill="1" applyBorder="1" applyAlignment="1">
      <alignment vertical="center" wrapText="1"/>
    </xf>
    <xf numFmtId="0" fontId="18" fillId="3" borderId="8" xfId="0" applyFont="1" applyFill="1" applyBorder="1" applyAlignment="1">
      <alignment horizontal="center" vertical="center" wrapText="1"/>
    </xf>
    <xf numFmtId="0" fontId="12" fillId="0" borderId="0" xfId="0" applyFont="1" applyAlignment="1">
      <alignment horizontal="center" vertical="center" wrapText="1"/>
    </xf>
    <xf numFmtId="0" fontId="16" fillId="3" borderId="1" xfId="0" applyFont="1" applyFill="1" applyBorder="1" applyAlignment="1">
      <alignment horizontal="center" vertical="center" wrapText="1"/>
    </xf>
    <xf numFmtId="9" fontId="9" fillId="0" borderId="4" xfId="0" applyNumberFormat="1" applyFont="1" applyBorder="1" applyAlignment="1">
      <alignment horizontal="center"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5" fillId="0" borderId="0"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Border="1" applyAlignment="1">
      <alignment horizontal="center" vertical="center" wrapText="1"/>
    </xf>
    <xf numFmtId="1" fontId="4" fillId="0" borderId="0" xfId="0" applyNumberFormat="1" applyFont="1" applyBorder="1" applyAlignment="1">
      <alignment horizontal="center" vertical="center" wrapText="1"/>
    </xf>
    <xf numFmtId="0" fontId="14" fillId="0" borderId="0" xfId="0" applyFont="1" applyBorder="1" applyAlignment="1">
      <alignment horizontal="center" vertical="center" wrapText="1"/>
    </xf>
    <xf numFmtId="0" fontId="0" fillId="0" borderId="0" xfId="0" applyBorder="1" applyAlignment="1">
      <alignment wrapText="1"/>
    </xf>
    <xf numFmtId="0" fontId="0" fillId="0" borderId="0" xfId="0" applyAlignment="1">
      <alignment horizontal="center" vertical="center"/>
    </xf>
    <xf numFmtId="0" fontId="0" fillId="0" borderId="0" xfId="0" applyAlignment="1">
      <alignment horizontal="center" vertical="justify"/>
    </xf>
    <xf numFmtId="9" fontId="0" fillId="0" borderId="0" xfId="2" applyFont="1" applyAlignment="1">
      <alignment horizontal="center" vertical="center"/>
    </xf>
    <xf numFmtId="9" fontId="0" fillId="0" borderId="0" xfId="0" applyNumberFormat="1" applyAlignment="1">
      <alignment wrapText="1"/>
    </xf>
    <xf numFmtId="17" fontId="0" fillId="0" borderId="0" xfId="0" applyNumberFormat="1" applyAlignment="1">
      <alignment wrapText="1"/>
    </xf>
    <xf numFmtId="0" fontId="21" fillId="0" borderId="0" xfId="0" applyFont="1" applyAlignment="1">
      <alignment horizontal="center" vertical="center" wrapText="1"/>
    </xf>
    <xf numFmtId="0" fontId="22" fillId="3" borderId="8" xfId="0"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1" fontId="26" fillId="0" borderId="1"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0" fontId="27" fillId="0" borderId="4" xfId="0" applyFont="1" applyFill="1" applyBorder="1" applyAlignment="1">
      <alignment horizontal="justify" vertical="center" wrapText="1"/>
    </xf>
    <xf numFmtId="10" fontId="0" fillId="0" borderId="0" xfId="0" applyNumberFormat="1" applyAlignment="1">
      <alignment wrapText="1"/>
    </xf>
    <xf numFmtId="0" fontId="11" fillId="2" borderId="0"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31" fillId="3" borderId="2" xfId="0" applyFont="1" applyFill="1" applyBorder="1" applyAlignment="1">
      <alignment vertical="center" wrapText="1"/>
    </xf>
    <xf numFmtId="1" fontId="9" fillId="0" borderId="4" xfId="0" applyNumberFormat="1" applyFont="1" applyBorder="1" applyAlignment="1">
      <alignment horizontal="center" vertical="center" wrapText="1"/>
    </xf>
    <xf numFmtId="0" fontId="11" fillId="2" borderId="1" xfId="0" applyFont="1" applyFill="1" applyBorder="1" applyAlignment="1">
      <alignment vertical="center" wrapText="1"/>
    </xf>
    <xf numFmtId="0" fontId="29"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Alignment="1">
      <alignment horizontal="center" vertical="center"/>
    </xf>
    <xf numFmtId="0" fontId="32" fillId="0" borderId="25" xfId="0" applyFont="1" applyBorder="1" applyAlignment="1">
      <alignment horizontal="center" vertical="center"/>
    </xf>
    <xf numFmtId="0" fontId="32" fillId="0" borderId="22" xfId="0" applyFont="1" applyBorder="1" applyAlignment="1">
      <alignment horizontal="center" vertical="center"/>
    </xf>
    <xf numFmtId="0" fontId="33" fillId="7" borderId="23" xfId="0" applyFont="1" applyFill="1" applyBorder="1" applyAlignment="1">
      <alignment horizontal="center" vertical="center"/>
    </xf>
    <xf numFmtId="0" fontId="33" fillId="0" borderId="24" xfId="0" applyFont="1" applyBorder="1" applyAlignment="1">
      <alignment horizontal="center" vertical="center"/>
    </xf>
    <xf numFmtId="0" fontId="33" fillId="10" borderId="23" xfId="0" applyFont="1" applyFill="1" applyBorder="1" applyAlignment="1">
      <alignment horizontal="center" vertical="center"/>
    </xf>
    <xf numFmtId="0" fontId="33" fillId="4" borderId="23" xfId="0" applyFont="1" applyFill="1" applyBorder="1" applyAlignment="1">
      <alignment horizontal="center" vertical="center"/>
    </xf>
    <xf numFmtId="0" fontId="33" fillId="15" borderId="23" xfId="0" applyFont="1" applyFill="1" applyBorder="1" applyAlignment="1">
      <alignment horizontal="center" vertical="center"/>
    </xf>
    <xf numFmtId="0" fontId="33" fillId="6" borderId="23" xfId="0" applyFont="1" applyFill="1" applyBorder="1" applyAlignment="1">
      <alignment horizontal="center" vertical="center"/>
    </xf>
    <xf numFmtId="0" fontId="34" fillId="3" borderId="8" xfId="0" applyFont="1" applyFill="1" applyBorder="1" applyAlignment="1">
      <alignment horizontal="center" vertical="center" wrapText="1"/>
    </xf>
    <xf numFmtId="0" fontId="5" fillId="5" borderId="2" xfId="0" applyFont="1" applyFill="1" applyBorder="1" applyAlignment="1">
      <alignment horizontal="center" vertical="center"/>
    </xf>
    <xf numFmtId="0" fontId="9" fillId="5" borderId="2" xfId="0" applyFont="1" applyFill="1" applyBorder="1" applyAlignment="1">
      <alignment horizontal="center" vertical="center" wrapText="1"/>
    </xf>
    <xf numFmtId="0" fontId="5"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35" fillId="0" borderId="0" xfId="0" applyFont="1"/>
    <xf numFmtId="0" fontId="20" fillId="0" borderId="1" xfId="0"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14" fillId="0" borderId="0" xfId="0" applyFont="1" applyAlignment="1">
      <alignment horizontal="center" vertical="center"/>
    </xf>
    <xf numFmtId="0" fontId="0" fillId="0" borderId="0" xfId="0" applyAlignment="1"/>
    <xf numFmtId="1" fontId="9" fillId="0" borderId="1" xfId="0"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6" fillId="0" borderId="2"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1" xfId="0" applyFont="1" applyFill="1" applyBorder="1" applyAlignment="1">
      <alignment horizontal="center" vertical="center" wrapText="1"/>
    </xf>
    <xf numFmtId="1" fontId="0" fillId="0" borderId="0" xfId="2" applyNumberFormat="1" applyFont="1" applyAlignment="1">
      <alignment horizontal="center" vertical="center"/>
    </xf>
    <xf numFmtId="0" fontId="16" fillId="3" borderId="1" xfId="0" applyFont="1" applyFill="1" applyBorder="1" applyAlignment="1">
      <alignment horizontal="center" vertical="center" wrapText="1"/>
    </xf>
    <xf numFmtId="0" fontId="30" fillId="0" borderId="0" xfId="0" applyFont="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9" fillId="5" borderId="2" xfId="0" applyFont="1" applyFill="1" applyBorder="1" applyAlignment="1">
      <alignment horizontal="justify" vertical="center" wrapText="1"/>
    </xf>
    <xf numFmtId="0" fontId="9" fillId="5" borderId="4"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38" fillId="9" borderId="24" xfId="0" applyFont="1" applyFill="1" applyBorder="1" applyAlignment="1">
      <alignment horizontal="center" vertical="center" wrapText="1"/>
    </xf>
    <xf numFmtId="0" fontId="37" fillId="9" borderId="24" xfId="0" applyFont="1" applyFill="1" applyBorder="1" applyAlignment="1">
      <alignment horizontal="center" vertical="center" wrapText="1"/>
    </xf>
    <xf numFmtId="0" fontId="38" fillId="0" borderId="23" xfId="0" applyFont="1" applyBorder="1" applyAlignment="1">
      <alignment horizontal="center" vertical="center"/>
    </xf>
    <xf numFmtId="0" fontId="38" fillId="0" borderId="16" xfId="0" applyFont="1" applyBorder="1" applyAlignment="1">
      <alignment horizontal="center" vertical="center" wrapText="1"/>
    </xf>
    <xf numFmtId="0" fontId="37" fillId="0" borderId="24" xfId="0" applyFont="1" applyBorder="1" applyAlignment="1">
      <alignment horizontal="center" vertical="center"/>
    </xf>
    <xf numFmtId="0" fontId="37" fillId="7" borderId="17" xfId="0" applyFont="1" applyFill="1" applyBorder="1" applyAlignment="1">
      <alignment horizontal="center" vertical="center"/>
    </xf>
    <xf numFmtId="0" fontId="37" fillId="10" borderId="17" xfId="0" applyFont="1" applyFill="1" applyBorder="1" applyAlignment="1">
      <alignment horizontal="center" vertical="center"/>
    </xf>
    <xf numFmtId="0" fontId="39" fillId="4" borderId="17" xfId="0" applyFont="1" applyFill="1" applyBorder="1" applyAlignment="1">
      <alignment vertical="center"/>
    </xf>
    <xf numFmtId="0" fontId="37" fillId="11" borderId="17" xfId="0" applyFont="1" applyFill="1" applyBorder="1" applyAlignment="1">
      <alignment horizontal="center" vertical="center"/>
    </xf>
    <xf numFmtId="0" fontId="37" fillId="6" borderId="18" xfId="0" applyFont="1" applyFill="1" applyBorder="1" applyAlignment="1">
      <alignment horizontal="center" vertical="center"/>
    </xf>
    <xf numFmtId="0" fontId="37" fillId="12" borderId="24" xfId="0" applyFont="1" applyFill="1" applyBorder="1" applyAlignment="1">
      <alignment horizontal="center" vertical="center"/>
    </xf>
    <xf numFmtId="0" fontId="37" fillId="7" borderId="23" xfId="0" applyFont="1" applyFill="1" applyBorder="1" applyAlignment="1">
      <alignment horizontal="center" vertical="center"/>
    </xf>
    <xf numFmtId="0" fontId="37" fillId="14" borderId="17" xfId="0" applyFont="1" applyFill="1" applyBorder="1" applyAlignment="1">
      <alignment horizontal="center" vertical="center"/>
    </xf>
    <xf numFmtId="0" fontId="37" fillId="8" borderId="13" xfId="0" applyFont="1" applyFill="1" applyBorder="1" applyAlignment="1">
      <alignment horizontal="center" vertical="center" wrapText="1"/>
    </xf>
    <xf numFmtId="0" fontId="37" fillId="9" borderId="14" xfId="0" applyFont="1" applyFill="1" applyBorder="1" applyAlignment="1">
      <alignment horizontal="center" vertical="center" wrapText="1"/>
    </xf>
    <xf numFmtId="0" fontId="37" fillId="9" borderId="15" xfId="0" applyFont="1" applyFill="1" applyBorder="1" applyAlignment="1">
      <alignment horizontal="center" vertical="center" wrapText="1"/>
    </xf>
    <xf numFmtId="0" fontId="37" fillId="0" borderId="16" xfId="0" applyFont="1" applyBorder="1" applyAlignment="1">
      <alignment horizontal="center" vertical="center" wrapText="1"/>
    </xf>
    <xf numFmtId="0" fontId="16" fillId="4" borderId="17" xfId="0" applyFont="1" applyFill="1" applyBorder="1" applyAlignment="1">
      <alignment vertical="center"/>
    </xf>
    <xf numFmtId="0" fontId="40" fillId="0" borderId="0" xfId="0" applyFont="1"/>
    <xf numFmtId="0" fontId="37" fillId="8" borderId="26" xfId="0" applyFont="1" applyFill="1" applyBorder="1" applyAlignment="1">
      <alignment vertical="center" wrapText="1"/>
    </xf>
    <xf numFmtId="0" fontId="37" fillId="8" borderId="27" xfId="0" applyFont="1" applyFill="1" applyBorder="1" applyAlignment="1">
      <alignment horizontal="center" vertical="center" wrapText="1"/>
    </xf>
    <xf numFmtId="0" fontId="37" fillId="8" borderId="24" xfId="0" applyFont="1" applyFill="1" applyBorder="1" applyAlignment="1">
      <alignment horizontal="center" vertical="center" wrapText="1"/>
    </xf>
    <xf numFmtId="0" fontId="37" fillId="8" borderId="19" xfId="0" applyFont="1" applyFill="1" applyBorder="1" applyAlignment="1">
      <alignment vertical="center" wrapText="1"/>
    </xf>
    <xf numFmtId="0" fontId="25" fillId="0" borderId="1" xfId="0" applyFont="1" applyFill="1" applyBorder="1" applyAlignment="1">
      <alignment horizontal="center" vertical="center"/>
    </xf>
    <xf numFmtId="1" fontId="27" fillId="0" borderId="1" xfId="0" applyNumberFormat="1" applyFont="1" applyBorder="1" applyAlignment="1">
      <alignment horizontal="center" vertical="center" wrapText="1"/>
    </xf>
    <xf numFmtId="164" fontId="41" fillId="0" borderId="1" xfId="0" applyNumberFormat="1" applyFont="1" applyBorder="1" applyAlignment="1">
      <alignment horizontal="center" vertical="center" wrapText="1"/>
    </xf>
    <xf numFmtId="0" fontId="28" fillId="2" borderId="0"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41" fillId="3" borderId="2" xfId="0" applyFont="1" applyFill="1" applyBorder="1" applyAlignment="1">
      <alignment horizontal="center" vertical="center" wrapText="1"/>
    </xf>
    <xf numFmtId="164" fontId="41"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0" fontId="41" fillId="3" borderId="1" xfId="0" applyFont="1" applyFill="1" applyBorder="1" applyAlignment="1">
      <alignment horizontal="center" vertical="center" wrapText="1"/>
    </xf>
    <xf numFmtId="164" fontId="41" fillId="3"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0" fontId="40" fillId="0" borderId="0" xfId="0" applyFont="1" applyAlignment="1">
      <alignment wrapText="1"/>
    </xf>
    <xf numFmtId="0" fontId="9" fillId="0" borderId="0" xfId="0" applyFont="1" applyAlignment="1">
      <alignment horizontal="center" vertical="center" wrapText="1"/>
    </xf>
    <xf numFmtId="0" fontId="40" fillId="0" borderId="0" xfId="0" applyFont="1" applyAlignment="1">
      <alignment horizontal="center" vertical="center"/>
    </xf>
    <xf numFmtId="0" fontId="40" fillId="0" borderId="0" xfId="0" applyFont="1" applyAlignment="1">
      <alignment horizontal="center" vertical="justify"/>
    </xf>
    <xf numFmtId="9" fontId="40" fillId="0" borderId="0" xfId="2" applyFont="1" applyAlignment="1">
      <alignment horizontal="center" vertical="center"/>
    </xf>
    <xf numFmtId="10" fontId="40" fillId="0" borderId="0" xfId="0" applyNumberFormat="1" applyFont="1" applyAlignment="1">
      <alignment wrapText="1"/>
    </xf>
    <xf numFmtId="10" fontId="40" fillId="0" borderId="0" xfId="0" applyNumberFormat="1" applyFont="1" applyAlignment="1">
      <alignment horizontal="center" vertical="center"/>
    </xf>
    <xf numFmtId="0" fontId="42" fillId="0" borderId="0" xfId="1" applyFont="1" applyFill="1" applyAlignment="1">
      <alignment horizontal="left" vertical="center" wrapText="1"/>
    </xf>
    <xf numFmtId="0" fontId="43" fillId="0" borderId="0" xfId="1" applyFont="1" applyFill="1" applyAlignment="1">
      <alignment vertical="center" wrapText="1"/>
    </xf>
    <xf numFmtId="0" fontId="43" fillId="0" borderId="0" xfId="1" applyFont="1" applyFill="1" applyAlignment="1">
      <alignment horizontal="left" vertical="center" wrapText="1"/>
    </xf>
    <xf numFmtId="165" fontId="9"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9" fillId="5" borderId="2" xfId="0" applyFont="1" applyFill="1" applyBorder="1" applyAlignment="1">
      <alignment horizontal="justify" vertical="center" wrapText="1"/>
    </xf>
    <xf numFmtId="0" fontId="9" fillId="5" borderId="3" xfId="0" applyFont="1" applyFill="1" applyBorder="1" applyAlignment="1">
      <alignment horizontal="justify" vertical="center" wrapText="1"/>
    </xf>
    <xf numFmtId="0" fontId="9" fillId="5" borderId="4" xfId="0" applyFont="1" applyFill="1" applyBorder="1" applyAlignment="1">
      <alignment horizontal="justify" vertical="center" wrapText="1"/>
    </xf>
    <xf numFmtId="0" fontId="9" fillId="5" borderId="1"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2"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5" borderId="4"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0" fillId="0" borderId="0" xfId="0" applyFont="1" applyAlignment="1">
      <alignment horizontal="center" vertical="center" wrapText="1"/>
    </xf>
    <xf numFmtId="0" fontId="30" fillId="0" borderId="5" xfId="0" applyFont="1" applyBorder="1" applyAlignment="1">
      <alignment horizontal="center" vertical="center" wrapText="1"/>
    </xf>
    <xf numFmtId="0" fontId="36" fillId="2" borderId="1" xfId="0" applyFont="1" applyFill="1" applyBorder="1" applyAlignment="1">
      <alignment horizontal="center" vertical="center" wrapText="1"/>
    </xf>
    <xf numFmtId="0" fontId="0" fillId="0" borderId="0" xfId="0" applyAlignment="1">
      <alignment horizontal="center"/>
    </xf>
    <xf numFmtId="0" fontId="37" fillId="13" borderId="20" xfId="0" applyFont="1" applyFill="1" applyBorder="1" applyAlignment="1">
      <alignment horizontal="right" vertical="center"/>
    </xf>
    <xf numFmtId="0" fontId="37" fillId="13" borderId="21" xfId="0" applyFont="1" applyFill="1" applyBorder="1" applyAlignment="1">
      <alignment horizontal="right" vertical="center"/>
    </xf>
    <xf numFmtId="0" fontId="37" fillId="13" borderId="22" xfId="0" applyFont="1" applyFill="1" applyBorder="1" applyAlignment="1">
      <alignment horizontal="right" vertical="center"/>
    </xf>
    <xf numFmtId="0" fontId="37" fillId="8" borderId="19" xfId="0" applyFont="1" applyFill="1" applyBorder="1" applyAlignment="1">
      <alignment horizontal="center" vertical="center"/>
    </xf>
    <xf numFmtId="0" fontId="37" fillId="8" borderId="23" xfId="0" applyFont="1" applyFill="1" applyBorder="1" applyAlignment="1">
      <alignment horizontal="center" vertical="center"/>
    </xf>
    <xf numFmtId="0" fontId="37" fillId="8" borderId="19" xfId="0" applyFont="1" applyFill="1" applyBorder="1" applyAlignment="1">
      <alignment horizontal="center" vertical="center" wrapText="1"/>
    </xf>
    <xf numFmtId="0" fontId="37" fillId="8" borderId="23" xfId="0" applyFont="1" applyFill="1" applyBorder="1" applyAlignment="1">
      <alignment horizontal="center" vertical="center" wrapText="1"/>
    </xf>
    <xf numFmtId="0" fontId="37" fillId="8" borderId="20" xfId="0" applyFont="1" applyFill="1" applyBorder="1" applyAlignment="1">
      <alignment horizontal="center" vertical="center" wrapText="1"/>
    </xf>
    <xf numFmtId="0" fontId="37" fillId="8" borderId="21" xfId="0" applyFont="1" applyFill="1" applyBorder="1" applyAlignment="1">
      <alignment horizontal="center" vertical="center" wrapText="1"/>
    </xf>
    <xf numFmtId="0" fontId="37" fillId="8" borderId="22" xfId="0" applyFont="1" applyFill="1" applyBorder="1" applyAlignment="1">
      <alignment horizontal="center" vertical="center" wrapText="1"/>
    </xf>
    <xf numFmtId="0" fontId="37" fillId="8" borderId="26" xfId="0" applyFont="1" applyFill="1" applyBorder="1" applyAlignment="1">
      <alignment horizontal="center" vertical="center"/>
    </xf>
    <xf numFmtId="0" fontId="37" fillId="13" borderId="20" xfId="0" applyFont="1" applyFill="1" applyBorder="1" applyAlignment="1">
      <alignment horizontal="center" vertical="center"/>
    </xf>
    <xf numFmtId="0" fontId="37" fillId="13" borderId="21" xfId="0" applyFont="1" applyFill="1" applyBorder="1" applyAlignment="1">
      <alignment horizontal="center" vertical="center"/>
    </xf>
    <xf numFmtId="0" fontId="15" fillId="3" borderId="1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27" fillId="0" borderId="1" xfId="0" applyFont="1" applyFill="1" applyBorder="1" applyAlignment="1">
      <alignment horizontal="justify" vertical="center" wrapText="1"/>
    </xf>
    <xf numFmtId="0" fontId="25" fillId="2" borderId="2"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6" fillId="0" borderId="2" xfId="0" applyFont="1" applyFill="1" applyBorder="1" applyAlignment="1">
      <alignment horizontal="justify" vertical="center" wrapText="1"/>
    </xf>
    <xf numFmtId="0" fontId="26" fillId="0" borderId="3" xfId="0" applyFont="1" applyFill="1" applyBorder="1" applyAlignment="1">
      <alignment horizontal="justify" vertical="center" wrapText="1"/>
    </xf>
    <xf numFmtId="0" fontId="26" fillId="0" borderId="4" xfId="0" applyFont="1" applyFill="1" applyBorder="1" applyAlignment="1">
      <alignment horizontal="justify"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4" fillId="0" borderId="2" xfId="0" applyFont="1" applyFill="1" applyBorder="1" applyAlignment="1">
      <alignment horizontal="justify" vertical="center" wrapText="1"/>
    </xf>
    <xf numFmtId="0" fontId="24" fillId="0" borderId="3" xfId="0" applyFont="1" applyFill="1" applyBorder="1" applyAlignment="1">
      <alignment horizontal="justify" vertical="center" wrapText="1"/>
    </xf>
    <xf numFmtId="0" fontId="24" fillId="0" borderId="4" xfId="0" applyFont="1" applyFill="1" applyBorder="1" applyAlignment="1">
      <alignment horizontal="justify" vertical="center" wrapText="1"/>
    </xf>
    <xf numFmtId="0" fontId="25"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164" fontId="30" fillId="0" borderId="0" xfId="0" applyNumberFormat="1" applyFont="1" applyAlignment="1">
      <alignment horizontal="center" vertical="center" wrapText="1"/>
    </xf>
    <xf numFmtId="164" fontId="15" fillId="3" borderId="10" xfId="0" applyNumberFormat="1" applyFont="1" applyFill="1" applyBorder="1" applyAlignment="1">
      <alignment horizontal="center" vertical="center" wrapText="1"/>
    </xf>
    <xf numFmtId="164" fontId="15" fillId="3" borderId="12"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164" fontId="9" fillId="0" borderId="0" xfId="0" applyNumberFormat="1" applyFont="1" applyAlignment="1">
      <alignment horizontal="center" vertical="center" wrapText="1"/>
    </xf>
    <xf numFmtId="164" fontId="9" fillId="0" borderId="1" xfId="3" applyNumberFormat="1" applyFont="1" applyBorder="1" applyAlignment="1">
      <alignment horizontal="center" vertical="center" wrapText="1"/>
    </xf>
    <xf numFmtId="164" fontId="9" fillId="0" borderId="4" xfId="0" applyNumberFormat="1" applyFont="1" applyBorder="1" applyAlignment="1">
      <alignment horizontal="center" vertical="center" wrapText="1"/>
    </xf>
    <xf numFmtId="0" fontId="30" fillId="0" borderId="0" xfId="0" applyFont="1" applyAlignment="1">
      <alignment vertical="center"/>
    </xf>
    <xf numFmtId="0" fontId="30" fillId="0" borderId="0" xfId="0" applyFont="1" applyAlignment="1">
      <alignment horizontal="center" vertical="center"/>
    </xf>
    <xf numFmtId="164" fontId="30" fillId="0" borderId="0" xfId="0" applyNumberFormat="1" applyFont="1" applyAlignment="1">
      <alignment horizontal="center" vertical="center"/>
    </xf>
    <xf numFmtId="0" fontId="45" fillId="0" borderId="0" xfId="0" applyFont="1" applyAlignment="1">
      <alignment horizontal="center" vertical="center"/>
    </xf>
    <xf numFmtId="0" fontId="45" fillId="0" borderId="0" xfId="0" applyFont="1" applyAlignment="1"/>
  </cellXfs>
  <cellStyles count="4">
    <cellStyle name="Hipervínculo" xfId="1" builtinId="8"/>
    <cellStyle name="Moneda" xfId="3" builtinId="4"/>
    <cellStyle name="Normal" xfId="0" builtinId="0"/>
    <cellStyle name="Porcentaje" xfId="2" builtinId="5"/>
  </cellStyles>
  <dxfs count="30">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33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6FA-446D-A108-3E38FBCBFF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6FA-446D-A108-3E38FBCBFF1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5-76FA-446D-A108-3E38FBCBFF16}"/>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9-76FA-446D-A108-3E38FBCBFF1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76FA-446D-A108-3E38FBCBFF1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2</c:v>
                </c:pt>
              </c:numCache>
            </c:numRef>
          </c:val>
          <c:extLst>
            <c:ext xmlns:c16="http://schemas.microsoft.com/office/drawing/2014/chart" uri="{C3380CC4-5D6E-409C-BE32-E72D297353CC}">
              <c16:uniqueId val="{00000000-76FA-446D-A108-3E38FBCBFF16}"/>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4 '!$AH$5</c:f>
              <c:strCache>
                <c:ptCount val="1"/>
                <c:pt idx="0">
                  <c:v>eje estrategico 4</c:v>
                </c:pt>
              </c:strCache>
            </c:strRef>
          </c:tx>
          <c:dPt>
            <c:idx val="0"/>
            <c:bubble3D val="0"/>
            <c:spPr>
              <a:solidFill>
                <a:srgbClr val="FF3300"/>
              </a:solidFill>
              <a:ln w="19050">
                <a:solidFill>
                  <a:schemeClr val="lt1"/>
                </a:solidFill>
              </a:ln>
              <a:effectLst/>
            </c:spPr>
            <c:extLst>
              <c:ext xmlns:c16="http://schemas.microsoft.com/office/drawing/2014/chart" uri="{C3380CC4-5D6E-409C-BE32-E72D297353CC}">
                <c16:uniqueId val="{00000001-F583-472F-8911-56E72972011D}"/>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3-F583-472F-8911-56E72972011D}"/>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'Eje Estrategico 4 '!$AG$6:$AG$7</c:f>
              <c:strCache>
                <c:ptCount val="2"/>
                <c:pt idx="0">
                  <c:v>Rojo de  0% a 39%</c:v>
                </c:pt>
                <c:pt idx="1">
                  <c:v>Verde  80% o mas</c:v>
                </c:pt>
              </c:strCache>
            </c:strRef>
          </c:cat>
          <c:val>
            <c:numRef>
              <c:f>'Eje Estrategico 4 '!$AH$6:$AH$7</c:f>
              <c:numCache>
                <c:formatCode>0%</c:formatCode>
                <c:ptCount val="2"/>
                <c:pt idx="0">
                  <c:v>0.9285714285714286</c:v>
                </c:pt>
                <c:pt idx="1">
                  <c:v>7.1428571428571425E-2</c:v>
                </c:pt>
              </c:numCache>
            </c:numRef>
          </c:val>
          <c:extLst>
            <c:ext xmlns:c16="http://schemas.microsoft.com/office/drawing/2014/chart" uri="{C3380CC4-5D6E-409C-BE32-E72D297353CC}">
              <c16:uniqueId val="{00000000-875A-4B7F-A37A-B4639FD36854}"/>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5'!$AG$5</c:f>
              <c:strCache>
                <c:ptCount val="1"/>
                <c:pt idx="0">
                  <c:v>eje estrategico 5</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0E44-4AA3-AE79-0AC7356FFFA5}"/>
              </c:ext>
            </c:extLst>
          </c:dPt>
          <c:dPt>
            <c:idx val="1"/>
            <c:bubble3D val="0"/>
            <c:spPr>
              <a:solidFill>
                <a:srgbClr val="00B050"/>
              </a:solidFill>
              <a:ln w="19050">
                <a:solidFill>
                  <a:schemeClr val="lt1"/>
                </a:solidFill>
              </a:ln>
              <a:effectLst/>
            </c:spPr>
            <c:extLst>
              <c:ext xmlns:c16="http://schemas.microsoft.com/office/drawing/2014/chart" uri="{C3380CC4-5D6E-409C-BE32-E72D297353CC}">
                <c16:uniqueId val="{00000005-0E44-4AA3-AE79-0AC7356FFFA5}"/>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44-4AA3-AE79-0AC7356FFFA5}"/>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s>
          <c:cat>
            <c:strRef>
              <c:f>'Eje Estrategico 5'!$AF$6:$AF$7</c:f>
              <c:strCache>
                <c:ptCount val="2"/>
                <c:pt idx="0">
                  <c:v>Rojo de  0% a 39%</c:v>
                </c:pt>
                <c:pt idx="1">
                  <c:v>Verde  80% o mas</c:v>
                </c:pt>
              </c:strCache>
            </c:strRef>
          </c:cat>
          <c:val>
            <c:numRef>
              <c:f>'Eje Estrategico 5'!$AG$6:$AG$7</c:f>
              <c:numCache>
                <c:formatCode>0%</c:formatCode>
                <c:ptCount val="2"/>
                <c:pt idx="0">
                  <c:v>1</c:v>
                </c:pt>
                <c:pt idx="1">
                  <c:v>0</c:v>
                </c:pt>
              </c:numCache>
            </c:numRef>
          </c:val>
          <c:extLst>
            <c:ext xmlns:c16="http://schemas.microsoft.com/office/drawing/2014/chart" uri="{C3380CC4-5D6E-409C-BE32-E72D297353CC}">
              <c16:uniqueId val="{00000000-0E44-4AA3-AE79-0AC7356FFFA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GRAFICOS!$I$16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GRAFICOS!$J$15:$N$15</c:f>
              <c:strCache>
                <c:ptCount val="5"/>
                <c:pt idx="0">
                  <c:v>CRITICO</c:v>
                </c:pt>
                <c:pt idx="1">
                  <c:v>BAJO</c:v>
                </c:pt>
                <c:pt idx="2">
                  <c:v>MEDIO</c:v>
                </c:pt>
                <c:pt idx="3">
                  <c:v>SATISFACTORIO</c:v>
                </c:pt>
                <c:pt idx="4">
                  <c:v>SOBRESALIENTE</c:v>
                </c:pt>
              </c:strCache>
            </c:strRef>
          </c:cat>
          <c:val>
            <c:numRef>
              <c:f>GRAFICOS!$J$16:$N$16</c:f>
              <c:numCache>
                <c:formatCode>General</c:formatCode>
                <c:ptCount val="5"/>
                <c:pt idx="0">
                  <c:v>10</c:v>
                </c:pt>
                <c:pt idx="4">
                  <c:v>1</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A4D3-4857-8FB4-095E1870C24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A4D3-4857-8FB4-095E1870C24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A4D3-4857-8FB4-095E1870C24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A4D3-4857-8FB4-095E1870C24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A4D3-4857-8FB4-095E1870C24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GRAFICOS!$C$26:$G$26</c:f>
              <c:strCache>
                <c:ptCount val="5"/>
                <c:pt idx="0">
                  <c:v>CRITICO</c:v>
                </c:pt>
                <c:pt idx="1">
                  <c:v>BAJO</c:v>
                </c:pt>
                <c:pt idx="2">
                  <c:v>MEDIO</c:v>
                </c:pt>
                <c:pt idx="3">
                  <c:v>SATISFACTORIO</c:v>
                </c:pt>
                <c:pt idx="4">
                  <c:v>SOBRESALIENTE</c:v>
                </c:pt>
              </c:strCache>
            </c:strRef>
          </c:cat>
          <c:val>
            <c:numRef>
              <c:f>GRAFICOS!$C$27:$G$27</c:f>
              <c:numCache>
                <c:formatCode>General</c:formatCode>
                <c:ptCount val="5"/>
                <c:pt idx="0">
                  <c:v>6</c:v>
                </c:pt>
                <c:pt idx="4">
                  <c:v>1</c:v>
                </c:pt>
              </c:numCache>
            </c:numRef>
          </c:val>
          <c:extLst>
            <c:ext xmlns:c16="http://schemas.microsoft.com/office/drawing/2014/chart" uri="{C3380CC4-5D6E-409C-BE32-E72D297353CC}">
              <c16:uniqueId val="{00000000-A4D3-4857-8FB4-095E1870C247}"/>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GRAFICOS!$I$27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GRAFICOS!$J$26:$N$26</c:f>
              <c:strCache>
                <c:ptCount val="5"/>
                <c:pt idx="0">
                  <c:v>CRITICO</c:v>
                </c:pt>
                <c:pt idx="1">
                  <c:v>BAJO</c:v>
                </c:pt>
                <c:pt idx="2">
                  <c:v>MEDIO</c:v>
                </c:pt>
                <c:pt idx="3">
                  <c:v>SATISFACTORIO</c:v>
                </c:pt>
                <c:pt idx="4">
                  <c:v>SOBRESALIENTE</c:v>
                </c:pt>
              </c:strCache>
            </c:strRef>
          </c:cat>
          <c:val>
            <c:numRef>
              <c:f>GRAFICOS!$J$27:$N$27</c:f>
              <c:numCache>
                <c:formatCode>General</c:formatCode>
                <c:ptCount val="5"/>
                <c:pt idx="0">
                  <c:v>12</c:v>
                </c:pt>
                <c:pt idx="4">
                  <c:v>2</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5</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Primer Trimestre 2021</a:t>
            </a:r>
          </a:p>
          <a:p>
            <a:pPr>
              <a:defRPr sz="1400" b="0" i="0" u="none" strike="noStrike" kern="1200" spc="0" baseline="0">
                <a:solidFill>
                  <a:schemeClr val="tx1">
                    <a:lumMod val="65000"/>
                    <a:lumOff val="35000"/>
                  </a:schemeClr>
                </a:solidFill>
                <a:latin typeface="+mn-lt"/>
                <a:ea typeface="+mn-ea"/>
                <a:cs typeface="+mn-cs"/>
              </a:defRPr>
            </a:pPr>
            <a:endParaRPr lang="en-US"/>
          </a:p>
        </c:rich>
      </c:tx>
      <c:overlay val="0"/>
      <c:spPr>
        <a:noFill/>
        <a:ln>
          <a:noFill/>
        </a:ln>
        <a:effectLst/>
      </c:spPr>
    </c:title>
    <c:autoTitleDeleted val="0"/>
    <c:plotArea>
      <c:layout/>
      <c:doughnutChart>
        <c:varyColors val="1"/>
        <c:ser>
          <c:idx val="0"/>
          <c:order val="0"/>
          <c:tx>
            <c:strRef>
              <c:f>GRAFICOS!$N$2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GRAFICOS!$M$3:$M$7</c:f>
              <c:strCache>
                <c:ptCount val="5"/>
                <c:pt idx="0">
                  <c:v>CRÍTICO</c:v>
                </c:pt>
                <c:pt idx="1">
                  <c:v>BAJO</c:v>
                </c:pt>
                <c:pt idx="2">
                  <c:v>MEDIO</c:v>
                </c:pt>
                <c:pt idx="3">
                  <c:v>SATISFACTORIO</c:v>
                </c:pt>
                <c:pt idx="4">
                  <c:v>SOBRESALIENTE</c:v>
                </c:pt>
              </c:strCache>
            </c:strRef>
          </c:cat>
          <c:val>
            <c:numRef>
              <c:f>GRAFICOS!$N$3:$N$7</c:f>
              <c:numCache>
                <c:formatCode>General</c:formatCode>
                <c:ptCount val="5"/>
                <c:pt idx="0">
                  <c:v>35</c:v>
                </c:pt>
                <c:pt idx="4">
                  <c:v>4</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600" b="0" i="0" baseline="0">
                <a:effectLst/>
              </a:rPr>
              <a:t>Ejes estratégicos política Pública Diversidad Sexual e Identidad de Género- Primer Trimestre 2021</a:t>
            </a:r>
            <a:endParaRPr lang="es-CO" sz="1200">
              <a:effectLst/>
            </a:endParaRPr>
          </a:p>
          <a:p>
            <a:pPr>
              <a:defRPr/>
            </a:pP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tx>
            <c:strRef>
              <c:f>Hoja1!$C$3</c:f>
              <c:strCache>
                <c:ptCount val="1"/>
                <c:pt idx="0">
                  <c:v>CRITICO</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Hoja1!$C$4:$C$8</c:f>
              <c:numCache>
                <c:formatCode>General</c:formatCode>
                <c:ptCount val="5"/>
                <c:pt idx="0">
                  <c:v>2</c:v>
                </c:pt>
                <c:pt idx="1">
                  <c:v>10</c:v>
                </c:pt>
                <c:pt idx="2">
                  <c:v>6</c:v>
                </c:pt>
                <c:pt idx="3">
                  <c:v>12</c:v>
                </c:pt>
                <c:pt idx="4">
                  <c:v>5</c:v>
                </c:pt>
              </c:numCache>
            </c:numRef>
          </c:val>
          <c:extLst>
            <c:ext xmlns:c16="http://schemas.microsoft.com/office/drawing/2014/chart" uri="{C3380CC4-5D6E-409C-BE32-E72D297353CC}">
              <c16:uniqueId val="{00000000-958F-4445-908F-BD235F54E9A1}"/>
            </c:ext>
          </c:extLst>
        </c:ser>
        <c:ser>
          <c:idx val="1"/>
          <c:order val="1"/>
          <c:tx>
            <c:strRef>
              <c:f>Hoja1!$D$3</c:f>
              <c:strCache>
                <c:ptCount val="1"/>
                <c:pt idx="0">
                  <c:v>BAJO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Hoja1!$D$4:$D$8</c:f>
              <c:numCache>
                <c:formatCode>General</c:formatCode>
                <c:ptCount val="5"/>
              </c:numCache>
            </c:numRef>
          </c:val>
          <c:extLst>
            <c:ext xmlns:c16="http://schemas.microsoft.com/office/drawing/2014/chart" uri="{C3380CC4-5D6E-409C-BE32-E72D297353CC}">
              <c16:uniqueId val="{00000001-958F-4445-908F-BD235F54E9A1}"/>
            </c:ext>
          </c:extLst>
        </c:ser>
        <c:ser>
          <c:idx val="2"/>
          <c:order val="2"/>
          <c:tx>
            <c:strRef>
              <c:f>Hoja1!$E$3</c:f>
              <c:strCache>
                <c:ptCount val="1"/>
                <c:pt idx="0">
                  <c:v>MEDIO</c:v>
                </c:pt>
              </c:strCache>
            </c:strRef>
          </c:tx>
          <c:spPr>
            <a:solidFill>
              <a:srgbClr val="FFFF0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Hoja1!$E$4:$E$8</c:f>
              <c:numCache>
                <c:formatCode>General</c:formatCode>
                <c:ptCount val="5"/>
              </c:numCache>
            </c:numRef>
          </c:val>
          <c:extLst>
            <c:ext xmlns:c16="http://schemas.microsoft.com/office/drawing/2014/chart" uri="{C3380CC4-5D6E-409C-BE32-E72D297353CC}">
              <c16:uniqueId val="{00000002-958F-4445-908F-BD235F54E9A1}"/>
            </c:ext>
          </c:extLst>
        </c:ser>
        <c:ser>
          <c:idx val="3"/>
          <c:order val="3"/>
          <c:tx>
            <c:strRef>
              <c:f>Hoja1!$F$3</c:f>
              <c:strCache>
                <c:ptCount val="1"/>
                <c:pt idx="0">
                  <c:v>SATISFACTORIO</c:v>
                </c:pt>
              </c:strCache>
            </c:strRef>
          </c:tx>
          <c:spPr>
            <a:solidFill>
              <a:srgbClr val="92D050"/>
            </a:solidFill>
            <a:ln>
              <a:noFill/>
            </a:ln>
            <a:effectLst/>
          </c:spPr>
          <c:invertIfNegative val="0"/>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Hoja1!$F$4:$F$8</c:f>
              <c:numCache>
                <c:formatCode>General</c:formatCode>
                <c:ptCount val="5"/>
              </c:numCache>
            </c:numRef>
          </c:val>
          <c:extLst>
            <c:ext xmlns:c16="http://schemas.microsoft.com/office/drawing/2014/chart" uri="{C3380CC4-5D6E-409C-BE32-E72D297353CC}">
              <c16:uniqueId val="{00000003-958F-4445-908F-BD235F54E9A1}"/>
            </c:ext>
          </c:extLst>
        </c:ser>
        <c:ser>
          <c:idx val="4"/>
          <c:order val="4"/>
          <c:tx>
            <c:strRef>
              <c:f>Hoja1!$G$3</c:f>
              <c:strCache>
                <c:ptCount val="1"/>
                <c:pt idx="0">
                  <c:v>SOBRESALIENTE</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Hoja1!$B$4:$B$8</c:f>
              <c:strCache>
                <c:ptCount val="5"/>
                <c:pt idx="0">
                  <c:v>Reconocimiento de la población sexualmente diversa</c:v>
                </c:pt>
                <c:pt idx="1">
                  <c:v>Ciudadanía y participación en espacios político - institucionales</c:v>
                </c:pt>
                <c:pt idx="2">
                  <c:v>Inclusión social y aceptación de la diferencia </c:v>
                </c:pt>
                <c:pt idx="3">
                  <c:v>Acceso a servicios sociales básicos con enfoque diferencial sexualmente diverso</c:v>
                </c:pt>
                <c:pt idx="4">
                  <c:v>Fortalecimiento económico, productivo y de capacidad instalada para la población sexualmente diversa</c:v>
                </c:pt>
              </c:strCache>
            </c:strRef>
          </c:cat>
          <c:val>
            <c:numRef>
              <c:f>Hoja1!$G$4:$G$8</c:f>
              <c:numCache>
                <c:formatCode>General</c:formatCode>
                <c:ptCount val="5"/>
                <c:pt idx="1">
                  <c:v>1</c:v>
                </c:pt>
                <c:pt idx="2">
                  <c:v>1</c:v>
                </c:pt>
                <c:pt idx="3">
                  <c:v>2</c:v>
                </c:pt>
              </c:numCache>
            </c:numRef>
          </c:val>
          <c:extLst>
            <c:ext xmlns:c16="http://schemas.microsoft.com/office/drawing/2014/chart" uri="{C3380CC4-5D6E-409C-BE32-E72D297353CC}">
              <c16:uniqueId val="{00000004-958F-4445-908F-BD235F54E9A1}"/>
            </c:ext>
          </c:extLst>
        </c:ser>
        <c:dLbls>
          <c:showLegendKey val="0"/>
          <c:showVal val="0"/>
          <c:showCatName val="0"/>
          <c:showSerName val="0"/>
          <c:showPercent val="0"/>
          <c:showBubbleSize val="0"/>
        </c:dLbls>
        <c:gapWidth val="182"/>
        <c:axId val="203281391"/>
        <c:axId val="203281807"/>
      </c:barChart>
      <c:catAx>
        <c:axId val="20328139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281807"/>
        <c:crosses val="autoZero"/>
        <c:auto val="1"/>
        <c:lblAlgn val="ctr"/>
        <c:lblOffset val="100"/>
        <c:noMultiLvlLbl val="0"/>
      </c:catAx>
      <c:valAx>
        <c:axId val="20328180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281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EJE ESTRATEGICO 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'Eje Estrategico 1'!$AD$5</c:f>
              <c:strCache>
                <c:ptCount val="1"/>
                <c:pt idx="0">
                  <c:v>eje estrategico 1</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6-5E11-4F04-8105-D83109BAA9F1}"/>
              </c:ext>
            </c:extLst>
          </c:dPt>
          <c:dPt>
            <c:idx val="1"/>
            <c:bubble3D val="0"/>
            <c:spPr>
              <a:solidFill>
                <a:schemeClr val="accent4"/>
              </a:solidFill>
              <a:ln w="19050">
                <a:solidFill>
                  <a:schemeClr val="lt1"/>
                </a:solidFill>
              </a:ln>
              <a:effectLst/>
            </c:spPr>
            <c:extLst>
              <c:ext xmlns:c16="http://schemas.microsoft.com/office/drawing/2014/chart" uri="{C3380CC4-5D6E-409C-BE32-E72D297353CC}">
                <c16:uniqueId val="{00000011-5E11-4F04-8105-D83109BAA9F1}"/>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15-5E11-4F04-8105-D83109BAA9F1}"/>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1C-5E11-4F04-8105-D83109BAA9F1}"/>
              </c:ext>
            </c:extLst>
          </c:dPt>
          <c:cat>
            <c:strRef>
              <c:f>'Eje Estrategico 1'!$AC$6:$AC$9</c:f>
              <c:strCache>
                <c:ptCount val="4"/>
                <c:pt idx="0">
                  <c:v>Rojo de  0% a 39%</c:v>
                </c:pt>
                <c:pt idx="1">
                  <c:v>Naranja 40% a 59%</c:v>
                </c:pt>
                <c:pt idx="2">
                  <c:v>Verde claro 70% a 79%</c:v>
                </c:pt>
                <c:pt idx="3">
                  <c:v>Verde  80% o mas</c:v>
                </c:pt>
              </c:strCache>
            </c:strRef>
          </c:cat>
          <c:val>
            <c:numRef>
              <c:f>'Eje Estrategico 1'!$AD$6:$AD$9</c:f>
              <c:numCache>
                <c:formatCode>General</c:formatCode>
                <c:ptCount val="4"/>
                <c:pt idx="0">
                  <c:v>2</c:v>
                </c:pt>
              </c:numCache>
            </c:numRef>
          </c:val>
          <c:extLst>
            <c:ext xmlns:c16="http://schemas.microsoft.com/office/drawing/2014/chart" uri="{C3380CC4-5D6E-409C-BE32-E72D297353CC}">
              <c16:uniqueId val="{00000000-5E11-4F04-8105-D83109BAA9F1}"/>
            </c:ext>
          </c:extLst>
        </c:ser>
        <c:ser>
          <c:idx val="1"/>
          <c:order val="1"/>
          <c:tx>
            <c:strRef>
              <c:f>'Eje Estrategico 1'!$AE$5</c:f>
              <c:strCache>
                <c:ptCount val="1"/>
                <c:pt idx="0">
                  <c:v>%del indicador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9-81DE-46AE-879E-3DA7234340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B-81DE-46AE-879E-3DA7234340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D-81DE-46AE-879E-3DA7234340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F-81DE-46AE-879E-3DA72343407D}"/>
              </c:ext>
            </c:extLst>
          </c:dPt>
          <c:cat>
            <c:strRef>
              <c:f>'Eje Estrategico 1'!$AC$6:$AC$9</c:f>
              <c:strCache>
                <c:ptCount val="4"/>
                <c:pt idx="0">
                  <c:v>Rojo de  0% a 39%</c:v>
                </c:pt>
                <c:pt idx="1">
                  <c:v>Naranja 40% a 59%</c:v>
                </c:pt>
                <c:pt idx="2">
                  <c:v>Verde claro 70% a 79%</c:v>
                </c:pt>
                <c:pt idx="3">
                  <c:v>Verde  80% o mas</c:v>
                </c:pt>
              </c:strCache>
            </c:strRef>
          </c:cat>
          <c:val>
            <c:numRef>
              <c:f>'Eje Estrategico 1'!$AE$6:$AE$9</c:f>
              <c:numCache>
                <c:formatCode>General</c:formatCode>
                <c:ptCount val="4"/>
                <c:pt idx="0" formatCode="0%">
                  <c:v>1</c:v>
                </c:pt>
                <c:pt idx="1">
                  <c:v>0</c:v>
                </c:pt>
                <c:pt idx="2">
                  <c:v>0</c:v>
                </c:pt>
                <c:pt idx="3">
                  <c:v>0</c:v>
                </c:pt>
              </c:numCache>
            </c:numRef>
          </c:val>
          <c:extLst>
            <c:ext xmlns:c16="http://schemas.microsoft.com/office/drawing/2014/chart" uri="{C3380CC4-5D6E-409C-BE32-E72D297353CC}">
              <c16:uniqueId val="{00000001-5E11-4F04-8105-D83109BAA9F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doughnutChart>
        <c:varyColors val="1"/>
        <c:ser>
          <c:idx val="0"/>
          <c:order val="0"/>
          <c:tx>
            <c:strRef>
              <c:f>'Eje Estrategico 2 '!$AC$5</c:f>
              <c:strCache>
                <c:ptCount val="1"/>
                <c:pt idx="0">
                  <c:v>eje estrategico 2 </c:v>
                </c:pt>
              </c:strCache>
            </c:strRef>
          </c:tx>
          <c:dPt>
            <c:idx val="0"/>
            <c:bubble3D val="0"/>
            <c:spPr>
              <a:solidFill>
                <a:srgbClr val="FF3300"/>
              </a:solidFill>
              <a:ln w="19050">
                <a:solidFill>
                  <a:schemeClr val="lt1"/>
                </a:solidFill>
              </a:ln>
              <a:effectLst/>
            </c:spPr>
            <c:extLst>
              <c:ext xmlns:c16="http://schemas.microsoft.com/office/drawing/2014/chart" uri="{C3380CC4-5D6E-409C-BE32-E72D297353CC}">
                <c16:uniqueId val="{00000008-D2D1-406B-93E4-9748A9494A3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C7B-4B4B-9E40-8678867670EA}"/>
              </c:ext>
            </c:extLst>
          </c:dPt>
          <c:dPt>
            <c:idx val="2"/>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3-659E-49B8-8DA8-D95420A6D2BD}"/>
              </c:ext>
            </c:extLst>
          </c:dPt>
          <c:dPt>
            <c:idx val="3"/>
            <c:bubble3D val="0"/>
            <c:spPr>
              <a:solidFill>
                <a:srgbClr val="00B050"/>
              </a:solidFill>
              <a:ln w="19050">
                <a:solidFill>
                  <a:schemeClr val="lt1"/>
                </a:solidFill>
              </a:ln>
              <a:effectLst/>
            </c:spPr>
            <c:extLst>
              <c:ext xmlns:c16="http://schemas.microsoft.com/office/drawing/2014/chart" uri="{C3380CC4-5D6E-409C-BE32-E72D297353CC}">
                <c16:uniqueId val="{00000007-659E-49B8-8DA8-D95420A6D2BD}"/>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'Eje Estrategico 2 '!$AB$6:$AB$9</c:f>
              <c:strCache>
                <c:ptCount val="4"/>
                <c:pt idx="0">
                  <c:v>Rojo de  0% a 39%</c:v>
                </c:pt>
                <c:pt idx="1">
                  <c:v>Naranja 40% a 59%</c:v>
                </c:pt>
                <c:pt idx="2">
                  <c:v>Verde claro 70% a 79%</c:v>
                </c:pt>
                <c:pt idx="3">
                  <c:v>Verde  80% o mas</c:v>
                </c:pt>
              </c:strCache>
            </c:strRef>
          </c:cat>
          <c:val>
            <c:numRef>
              <c:f>'Eje Estrategico 2 '!$AC$6:$AC$9</c:f>
              <c:numCache>
                <c:formatCode>General</c:formatCode>
                <c:ptCount val="4"/>
                <c:pt idx="0">
                  <c:v>10</c:v>
                </c:pt>
                <c:pt idx="3">
                  <c:v>1</c:v>
                </c:pt>
              </c:numCache>
            </c:numRef>
          </c:val>
          <c:extLst>
            <c:ext xmlns:c16="http://schemas.microsoft.com/office/drawing/2014/chart" uri="{C3380CC4-5D6E-409C-BE32-E72D297353CC}">
              <c16:uniqueId val="{00000000-D2D1-406B-93E4-9748A9494A30}"/>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xdr:col>
      <xdr:colOff>1116007</xdr:colOff>
      <xdr:row>17</xdr:row>
      <xdr:rowOff>5506</xdr:rowOff>
    </xdr:from>
    <xdr:to>
      <xdr:col>6</xdr:col>
      <xdr:colOff>875685</xdr:colOff>
      <xdr:row>24</xdr:row>
      <xdr:rowOff>675967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450892</xdr:colOff>
      <xdr:row>17</xdr:row>
      <xdr:rowOff>142195</xdr:rowOff>
    </xdr:from>
    <xdr:to>
      <xdr:col>13</xdr:col>
      <xdr:colOff>1674556</xdr:colOff>
      <xdr:row>24</xdr:row>
      <xdr:rowOff>798871</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614992</xdr:colOff>
      <xdr:row>27</xdr:row>
      <xdr:rowOff>257613</xdr:rowOff>
    </xdr:from>
    <xdr:to>
      <xdr:col>6</xdr:col>
      <xdr:colOff>1229032</xdr:colOff>
      <xdr:row>40</xdr:row>
      <xdr:rowOff>122904</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129766</xdr:colOff>
      <xdr:row>27</xdr:row>
      <xdr:rowOff>292131</xdr:rowOff>
    </xdr:from>
    <xdr:to>
      <xdr:col>13</xdr:col>
      <xdr:colOff>1613105</xdr:colOff>
      <xdr:row>40</xdr:row>
      <xdr:rowOff>168992</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629880</xdr:colOff>
      <xdr:row>47</xdr:row>
      <xdr:rowOff>153631</xdr:rowOff>
    </xdr:from>
    <xdr:to>
      <xdr:col>6</xdr:col>
      <xdr:colOff>997492</xdr:colOff>
      <xdr:row>66</xdr:row>
      <xdr:rowOff>92179</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313084</xdr:colOff>
      <xdr:row>0</xdr:row>
      <xdr:rowOff>192026</xdr:rowOff>
    </xdr:from>
    <xdr:to>
      <xdr:col>21</xdr:col>
      <xdr:colOff>623660</xdr:colOff>
      <xdr:row>7</xdr:row>
      <xdr:rowOff>202914</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11206</xdr:colOff>
      <xdr:row>1</xdr:row>
      <xdr:rowOff>36139</xdr:rowOff>
    </xdr:from>
    <xdr:to>
      <xdr:col>19</xdr:col>
      <xdr:colOff>336177</xdr:colOff>
      <xdr:row>17</xdr:row>
      <xdr:rowOff>28014</xdr:rowOff>
    </xdr:to>
    <xdr:graphicFrame macro="">
      <xdr:nvGraphicFramePr>
        <xdr:cNvPr id="11" name="Gráfico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32</xdr:col>
      <xdr:colOff>241787</xdr:colOff>
      <xdr:row>4</xdr:row>
      <xdr:rowOff>112100</xdr:rowOff>
    </xdr:from>
    <xdr:to>
      <xdr:col>43</xdr:col>
      <xdr:colOff>732691</xdr:colOff>
      <xdr:row>6</xdr:row>
      <xdr:rowOff>73269</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31</xdr:col>
      <xdr:colOff>317500</xdr:colOff>
      <xdr:row>3</xdr:row>
      <xdr:rowOff>723900</xdr:rowOff>
    </xdr:from>
    <xdr:to>
      <xdr:col>41</xdr:col>
      <xdr:colOff>206375</xdr:colOff>
      <xdr:row>8</xdr:row>
      <xdr:rowOff>476250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27</xdr:col>
      <xdr:colOff>0</xdr:colOff>
      <xdr:row>0</xdr:row>
      <xdr:rowOff>77354</xdr:rowOff>
    </xdr:from>
    <xdr:to>
      <xdr:col>33</xdr:col>
      <xdr:colOff>37522</xdr:colOff>
      <xdr:row>3</xdr:row>
      <xdr:rowOff>1142134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26</xdr:col>
      <xdr:colOff>682625</xdr:colOff>
      <xdr:row>0</xdr:row>
      <xdr:rowOff>0</xdr:rowOff>
    </xdr:from>
    <xdr:to>
      <xdr:col>32</xdr:col>
      <xdr:colOff>682625</xdr:colOff>
      <xdr:row>3</xdr:row>
      <xdr:rowOff>1047750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R%20ALEX%20SALINAS/Desktop/Jefatura%20Mujer%20ABRIL/Instrumentos%20de%20planificaci&#243;n/F-PLA-06_PLAN_DE_ACCION_VIGENCIA_2021-PUBLICADO%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ISTRATIVA"/>
      <sheetName val="PLANEACIÓN"/>
      <sheetName val="HACIENDA"/>
      <sheetName val="INFRAESTRUCTURA"/>
      <sheetName val="INTERIOR"/>
      <sheetName val="CULTURA"/>
      <sheetName val="TURISMO"/>
      <sheetName val="AGRICULTURA"/>
      <sheetName val="PRIVADA"/>
      <sheetName val="EDUCACIÓN"/>
      <sheetName val="FAMILIA"/>
      <sheetName val="TIC"/>
      <sheetName val="SALUD"/>
      <sheetName val="IDTQ"/>
      <sheetName val="INDEPORTES"/>
      <sheetName val="PROMOTO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60">
          <cell r="E60">
            <v>4103050</v>
          </cell>
        </row>
        <row r="94">
          <cell r="B94" t="str">
            <v>LIDERAZGO GOBERNABILILIDAD Y TRANSPARENCIA</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77"/>
  <sheetViews>
    <sheetView tabSelected="1" zoomScale="35" zoomScaleNormal="35" zoomScaleSheetLayoutView="50" workbookViewId="0">
      <selection sqref="A1:XFD1"/>
    </sheetView>
  </sheetViews>
  <sheetFormatPr baseColWidth="10" defaultRowHeight="102.75" customHeight="1"/>
  <cols>
    <col min="1" max="1" width="6" style="124" bestFit="1" customWidth="1"/>
    <col min="2" max="2" width="43" style="124" customWidth="1"/>
    <col min="3" max="3" width="8.140625" style="124" bestFit="1" customWidth="1"/>
    <col min="4" max="4" width="41.42578125" style="124" customWidth="1"/>
    <col min="5" max="5" width="11.42578125" style="124" customWidth="1"/>
    <col min="6" max="6" width="81" style="124" customWidth="1"/>
    <col min="7" max="7" width="27" style="124" customWidth="1"/>
    <col min="8" max="8" width="86" style="124" customWidth="1"/>
    <col min="9" max="9" width="188.85546875" style="124" customWidth="1"/>
    <col min="10" max="10" width="131.28515625" style="125" customWidth="1"/>
    <col min="11" max="11" width="111.42578125" style="125" customWidth="1"/>
    <col min="12" max="12" width="57.28515625" style="125" customWidth="1"/>
    <col min="13" max="13" width="51.85546875" style="125" customWidth="1"/>
    <col min="14" max="14" width="37" style="125" customWidth="1"/>
    <col min="15" max="15" width="44.5703125" style="125" customWidth="1"/>
    <col min="16" max="16" width="45.140625" style="125" customWidth="1"/>
    <col min="17" max="17" width="47.42578125" style="125" customWidth="1"/>
    <col min="18" max="18" width="46.42578125" style="125" customWidth="1"/>
    <col min="19" max="19" width="23.140625" style="125" customWidth="1"/>
    <col min="20" max="20" width="20.5703125" style="125" customWidth="1"/>
    <col min="21" max="21" width="20" style="125" customWidth="1"/>
    <col min="22" max="22" width="42.140625" style="209" customWidth="1"/>
    <col min="23" max="23" width="32.5703125" style="209" customWidth="1"/>
    <col min="24" max="24" width="20.28515625" style="125" customWidth="1"/>
    <col min="25" max="25" width="40.85546875" style="209" customWidth="1"/>
    <col min="26" max="26" width="18" style="125" hidden="1" customWidth="1"/>
    <col min="27" max="27" width="21.5703125" style="125" hidden="1" customWidth="1"/>
    <col min="28" max="28" width="18.28515625" style="125" hidden="1" customWidth="1"/>
    <col min="29" max="29" width="21.140625" style="125" hidden="1" customWidth="1"/>
    <col min="30" max="30" width="21.42578125" style="125" hidden="1" customWidth="1"/>
    <col min="31" max="31" width="20.5703125" style="125" hidden="1" customWidth="1"/>
    <col min="32" max="32" width="175.7109375" style="123" customWidth="1"/>
    <col min="33" max="33" width="27.28515625" style="124" customWidth="1"/>
    <col min="34" max="34" width="18.5703125" style="124" customWidth="1"/>
    <col min="35" max="39" width="11.42578125" style="124"/>
    <col min="40" max="40" width="25" style="124" customWidth="1"/>
    <col min="41" max="16384" width="11.42578125" style="124"/>
  </cols>
  <sheetData>
    <row r="1" spans="1:41" s="216" customFormat="1" ht="102.75" customHeight="1">
      <c r="A1" s="212" t="s">
        <v>318</v>
      </c>
      <c r="B1" s="212"/>
      <c r="C1" s="212"/>
      <c r="D1" s="212"/>
      <c r="E1" s="212"/>
      <c r="F1" s="212"/>
      <c r="G1" s="212"/>
      <c r="H1" s="212"/>
      <c r="I1" s="212"/>
      <c r="J1" s="212"/>
      <c r="K1" s="212"/>
      <c r="L1" s="212"/>
      <c r="M1" s="212"/>
      <c r="N1" s="212"/>
      <c r="O1" s="212"/>
      <c r="P1" s="212"/>
      <c r="Q1" s="212"/>
      <c r="R1" s="212"/>
      <c r="S1" s="213"/>
      <c r="T1" s="213"/>
      <c r="U1" s="213"/>
      <c r="V1" s="214"/>
      <c r="W1" s="214"/>
      <c r="X1" s="213"/>
      <c r="Y1" s="214"/>
      <c r="Z1" s="213"/>
      <c r="AA1" s="213"/>
      <c r="AB1" s="213"/>
      <c r="AC1" s="213"/>
      <c r="AD1" s="213"/>
      <c r="AE1" s="213"/>
      <c r="AF1" s="215"/>
    </row>
    <row r="2" spans="1:41" ht="102.75" customHeight="1">
      <c r="A2" s="81"/>
      <c r="B2" s="81"/>
      <c r="C2" s="81"/>
      <c r="D2" s="81"/>
      <c r="E2" s="81"/>
      <c r="F2" s="81"/>
      <c r="G2" s="81"/>
      <c r="H2" s="81"/>
      <c r="I2" s="81"/>
      <c r="J2" s="81"/>
      <c r="K2" s="81"/>
      <c r="L2" s="81"/>
      <c r="M2" s="81"/>
      <c r="N2" s="81"/>
      <c r="O2" s="81"/>
      <c r="P2" s="81"/>
      <c r="Q2" s="81"/>
      <c r="R2" s="81"/>
      <c r="S2" s="81"/>
      <c r="T2" s="81"/>
      <c r="U2" s="81"/>
      <c r="V2" s="205"/>
      <c r="W2" s="205"/>
      <c r="X2" s="81"/>
      <c r="Y2" s="205"/>
      <c r="Z2" s="81"/>
      <c r="AA2" s="81"/>
      <c r="AB2" s="81"/>
      <c r="AC2" s="81"/>
      <c r="AD2" s="81"/>
      <c r="AE2" s="81"/>
    </row>
    <row r="3" spans="1:41" ht="102.75" customHeight="1">
      <c r="A3" s="81"/>
      <c r="B3" s="81"/>
      <c r="C3" s="81"/>
      <c r="D3" s="81"/>
      <c r="E3" s="81"/>
      <c r="F3" s="81"/>
      <c r="G3" s="81"/>
      <c r="H3" s="158"/>
      <c r="I3" s="158"/>
      <c r="J3" s="158"/>
      <c r="K3" s="159"/>
      <c r="L3" s="160" t="s">
        <v>292</v>
      </c>
      <c r="M3" s="160"/>
      <c r="N3" s="160"/>
      <c r="O3" s="160"/>
      <c r="P3" s="160"/>
      <c r="Q3" s="160"/>
      <c r="R3" s="160"/>
      <c r="S3" s="153" t="s">
        <v>283</v>
      </c>
      <c r="T3" s="154"/>
      <c r="U3" s="155"/>
      <c r="V3" s="206" t="s">
        <v>284</v>
      </c>
      <c r="W3" s="207"/>
      <c r="X3" s="151" t="s">
        <v>316</v>
      </c>
      <c r="Y3" s="151"/>
      <c r="Z3" s="151" t="s">
        <v>243</v>
      </c>
      <c r="AA3" s="151"/>
      <c r="AB3" s="151" t="s">
        <v>244</v>
      </c>
      <c r="AC3" s="151"/>
      <c r="AD3" s="151" t="s">
        <v>245</v>
      </c>
      <c r="AE3" s="151"/>
    </row>
    <row r="4" spans="1:41" ht="102.75" customHeight="1">
      <c r="B4" s="46" t="s">
        <v>4</v>
      </c>
      <c r="C4" s="152" t="s">
        <v>0</v>
      </c>
      <c r="D4" s="152"/>
      <c r="E4" s="152" t="s">
        <v>5</v>
      </c>
      <c r="F4" s="152"/>
      <c r="G4" s="143" t="s">
        <v>1</v>
      </c>
      <c r="H4" s="143"/>
      <c r="I4" s="42" t="s">
        <v>6</v>
      </c>
      <c r="J4" s="42" t="s">
        <v>2</v>
      </c>
      <c r="K4" s="43" t="s">
        <v>3</v>
      </c>
      <c r="L4" s="43" t="s">
        <v>285</v>
      </c>
      <c r="M4" s="43" t="s">
        <v>286</v>
      </c>
      <c r="N4" s="43" t="s">
        <v>287</v>
      </c>
      <c r="O4" s="43" t="s">
        <v>288</v>
      </c>
      <c r="P4" s="43" t="s">
        <v>289</v>
      </c>
      <c r="Q4" s="43" t="s">
        <v>290</v>
      </c>
      <c r="R4" s="43" t="s">
        <v>291</v>
      </c>
      <c r="S4" s="80" t="s">
        <v>238</v>
      </c>
      <c r="T4" s="7" t="s">
        <v>239</v>
      </c>
      <c r="U4" s="44" t="s">
        <v>240</v>
      </c>
      <c r="V4" s="7" t="s">
        <v>238</v>
      </c>
      <c r="W4" s="7" t="s">
        <v>239</v>
      </c>
      <c r="X4" s="80" t="s">
        <v>6</v>
      </c>
      <c r="Y4" s="7" t="s">
        <v>246</v>
      </c>
      <c r="Z4" s="80" t="s">
        <v>6</v>
      </c>
      <c r="AA4" s="7" t="s">
        <v>246</v>
      </c>
      <c r="AB4" s="80" t="s">
        <v>6</v>
      </c>
      <c r="AC4" s="7" t="s">
        <v>246</v>
      </c>
      <c r="AD4" s="80" t="s">
        <v>6</v>
      </c>
      <c r="AE4" s="7" t="s">
        <v>246</v>
      </c>
      <c r="AF4" s="58" t="s">
        <v>236</v>
      </c>
    </row>
    <row r="5" spans="1:41" ht="148.5" customHeight="1">
      <c r="A5" s="148" t="s">
        <v>7</v>
      </c>
      <c r="B5" s="149" t="s">
        <v>8</v>
      </c>
      <c r="C5" s="144" t="s">
        <v>145</v>
      </c>
      <c r="D5" s="144" t="s">
        <v>9</v>
      </c>
      <c r="E5" s="82" t="s">
        <v>156</v>
      </c>
      <c r="F5" s="85" t="s">
        <v>10</v>
      </c>
      <c r="G5" s="59" t="s">
        <v>11</v>
      </c>
      <c r="H5" s="85" t="s">
        <v>140</v>
      </c>
      <c r="I5" s="85" t="s">
        <v>218</v>
      </c>
      <c r="J5" s="60" t="s">
        <v>73</v>
      </c>
      <c r="K5" s="60" t="s">
        <v>75</v>
      </c>
      <c r="L5" s="60"/>
      <c r="M5" s="60"/>
      <c r="N5" s="60"/>
      <c r="O5" s="60"/>
      <c r="P5" s="60"/>
      <c r="Q5" s="60"/>
      <c r="R5" s="60"/>
      <c r="S5" s="10">
        <v>1</v>
      </c>
      <c r="T5" s="10">
        <v>0</v>
      </c>
      <c r="U5" s="11">
        <f>T5/S5*1</f>
        <v>0</v>
      </c>
      <c r="V5" s="208"/>
      <c r="X5" s="63"/>
      <c r="Y5" s="208"/>
      <c r="Z5" s="6"/>
      <c r="AA5" s="6"/>
      <c r="AB5" s="6"/>
      <c r="AC5" s="6"/>
      <c r="AD5" s="6"/>
      <c r="AE5" s="6"/>
      <c r="AF5" s="67" t="s">
        <v>303</v>
      </c>
      <c r="AM5" s="126"/>
      <c r="AN5" s="127"/>
      <c r="AO5" s="127"/>
    </row>
    <row r="6" spans="1:41" ht="249.75" customHeight="1">
      <c r="A6" s="148"/>
      <c r="B6" s="149"/>
      <c r="C6" s="144"/>
      <c r="D6" s="144"/>
      <c r="E6" s="82" t="s">
        <v>157</v>
      </c>
      <c r="F6" s="87" t="s">
        <v>12</v>
      </c>
      <c r="G6" s="61" t="s">
        <v>141</v>
      </c>
      <c r="H6" s="87" t="s">
        <v>41</v>
      </c>
      <c r="I6" s="87" t="s">
        <v>219</v>
      </c>
      <c r="J6" s="62" t="s">
        <v>74</v>
      </c>
      <c r="K6" s="62" t="s">
        <v>75</v>
      </c>
      <c r="L6" s="62"/>
      <c r="M6" s="62"/>
      <c r="N6" s="62"/>
      <c r="O6" s="62"/>
      <c r="P6" s="62"/>
      <c r="Q6" s="62"/>
      <c r="R6" s="62"/>
      <c r="S6" s="10">
        <v>1</v>
      </c>
      <c r="T6" s="10">
        <v>0</v>
      </c>
      <c r="U6" s="11">
        <v>0</v>
      </c>
      <c r="V6" s="208"/>
      <c r="W6" s="208"/>
      <c r="X6" s="63"/>
      <c r="Y6" s="208"/>
      <c r="Z6" s="63"/>
      <c r="AA6" s="63"/>
      <c r="AB6" s="63"/>
      <c r="AC6" s="63"/>
      <c r="AD6" s="63"/>
      <c r="AE6" s="63"/>
      <c r="AF6" s="67" t="s">
        <v>303</v>
      </c>
      <c r="AM6" s="127"/>
      <c r="AN6" s="126"/>
      <c r="AO6" s="128"/>
    </row>
    <row r="7" spans="1:41" ht="234" customHeight="1">
      <c r="A7" s="148" t="s">
        <v>13</v>
      </c>
      <c r="B7" s="150" t="s">
        <v>14</v>
      </c>
      <c r="C7" s="141" t="s">
        <v>146</v>
      </c>
      <c r="D7" s="141" t="s">
        <v>15</v>
      </c>
      <c r="E7" s="141" t="s">
        <v>158</v>
      </c>
      <c r="F7" s="138" t="s">
        <v>16</v>
      </c>
      <c r="G7" s="83" t="s">
        <v>143</v>
      </c>
      <c r="H7" s="86" t="s">
        <v>51</v>
      </c>
      <c r="I7" s="86" t="s">
        <v>67</v>
      </c>
      <c r="J7" s="64" t="s">
        <v>76</v>
      </c>
      <c r="K7" s="64" t="s">
        <v>77</v>
      </c>
      <c r="L7" s="64" t="str">
        <f>[1]FAMILIA!$B$94</f>
        <v>LIDERAZGO GOBERNABILILIDAD Y TRANSPARENCIA</v>
      </c>
      <c r="M7" s="64" t="s">
        <v>293</v>
      </c>
      <c r="N7" s="64">
        <v>4502038</v>
      </c>
      <c r="O7" s="64" t="s">
        <v>294</v>
      </c>
      <c r="P7" s="64">
        <v>450203800</v>
      </c>
      <c r="Q7" s="64" t="s">
        <v>295</v>
      </c>
      <c r="R7" s="64">
        <v>1</v>
      </c>
      <c r="S7" s="45">
        <v>24</v>
      </c>
      <c r="T7" s="45">
        <v>1</v>
      </c>
      <c r="U7" s="17">
        <f t="shared" ref="U7:U41" si="0">T7/S7*1</f>
        <v>4.1666666666666664E-2</v>
      </c>
      <c r="V7" s="208">
        <v>2700000</v>
      </c>
      <c r="W7" s="208">
        <v>450000</v>
      </c>
      <c r="X7" s="65">
        <v>12</v>
      </c>
      <c r="Y7" s="211">
        <f>W7</f>
        <v>450000</v>
      </c>
      <c r="Z7" s="65"/>
      <c r="AA7" s="65"/>
      <c r="AB7" s="65"/>
      <c r="AC7" s="65"/>
      <c r="AD7" s="65"/>
      <c r="AE7" s="65"/>
      <c r="AF7" s="67" t="s">
        <v>313</v>
      </c>
      <c r="AM7" s="127"/>
      <c r="AN7" s="126"/>
      <c r="AO7" s="129"/>
    </row>
    <row r="8" spans="1:41" ht="141.75" customHeight="1">
      <c r="A8" s="148"/>
      <c r="B8" s="149"/>
      <c r="C8" s="144"/>
      <c r="D8" s="144"/>
      <c r="E8" s="144"/>
      <c r="F8" s="139"/>
      <c r="G8" s="82" t="s">
        <v>144</v>
      </c>
      <c r="H8" s="87" t="s">
        <v>52</v>
      </c>
      <c r="I8" s="87" t="s">
        <v>221</v>
      </c>
      <c r="J8" s="62" t="s">
        <v>78</v>
      </c>
      <c r="K8" s="62" t="s">
        <v>79</v>
      </c>
      <c r="L8" s="64" t="str">
        <f>[1]FAMILIA!$B$94</f>
        <v>LIDERAZGO GOBERNABILILIDAD Y TRANSPARENCIA</v>
      </c>
      <c r="M8" s="64" t="s">
        <v>293</v>
      </c>
      <c r="N8" s="64">
        <v>4502038</v>
      </c>
      <c r="O8" s="64" t="s">
        <v>294</v>
      </c>
      <c r="P8" s="64">
        <v>450203800</v>
      </c>
      <c r="Q8" s="64" t="s">
        <v>295</v>
      </c>
      <c r="R8" s="64">
        <v>1</v>
      </c>
      <c r="S8" s="10">
        <v>1</v>
      </c>
      <c r="T8" s="10">
        <v>0</v>
      </c>
      <c r="U8" s="11">
        <v>0</v>
      </c>
      <c r="V8" s="208"/>
      <c r="W8" s="208"/>
      <c r="X8" s="63"/>
      <c r="Y8" s="208"/>
      <c r="Z8" s="63"/>
      <c r="AA8" s="63"/>
      <c r="AB8" s="63"/>
      <c r="AC8" s="63"/>
      <c r="AD8" s="63"/>
      <c r="AE8" s="63"/>
      <c r="AF8" s="67" t="s">
        <v>303</v>
      </c>
      <c r="AM8" s="127"/>
      <c r="AN8" s="126"/>
      <c r="AO8" s="130"/>
    </row>
    <row r="9" spans="1:41" ht="353.25" customHeight="1">
      <c r="A9" s="148"/>
      <c r="B9" s="149"/>
      <c r="C9" s="144"/>
      <c r="D9" s="144"/>
      <c r="E9" s="144" t="s">
        <v>159</v>
      </c>
      <c r="F9" s="139" t="s">
        <v>42</v>
      </c>
      <c r="G9" s="82" t="s">
        <v>172</v>
      </c>
      <c r="H9" s="87" t="s">
        <v>43</v>
      </c>
      <c r="I9" s="87" t="s">
        <v>222</v>
      </c>
      <c r="J9" s="62" t="s">
        <v>80</v>
      </c>
      <c r="K9" s="62" t="s">
        <v>79</v>
      </c>
      <c r="L9" s="64" t="str">
        <f>[1]FAMILIA!$B$94</f>
        <v>LIDERAZGO GOBERNABILILIDAD Y TRANSPARENCIA</v>
      </c>
      <c r="M9" s="64" t="s">
        <v>293</v>
      </c>
      <c r="N9" s="64">
        <v>4502038</v>
      </c>
      <c r="O9" s="64" t="s">
        <v>294</v>
      </c>
      <c r="P9" s="64">
        <v>450203800</v>
      </c>
      <c r="Q9" s="64" t="s">
        <v>295</v>
      </c>
      <c r="R9" s="64">
        <v>1</v>
      </c>
      <c r="S9" s="10">
        <v>12</v>
      </c>
      <c r="T9" s="10">
        <v>1</v>
      </c>
      <c r="U9" s="11">
        <f t="shared" si="0"/>
        <v>8.3333333333333329E-2</v>
      </c>
      <c r="V9" s="208">
        <v>2700000</v>
      </c>
      <c r="W9" s="208">
        <v>450000</v>
      </c>
      <c r="X9" s="63">
        <v>12</v>
      </c>
      <c r="Y9" s="208">
        <f>W9</f>
        <v>450000</v>
      </c>
      <c r="Z9" s="63"/>
      <c r="AA9" s="63"/>
      <c r="AB9" s="63"/>
      <c r="AC9" s="63"/>
      <c r="AD9" s="63"/>
      <c r="AE9" s="63"/>
      <c r="AF9" s="67" t="s">
        <v>304</v>
      </c>
      <c r="AM9" s="127"/>
      <c r="AN9" s="126"/>
      <c r="AO9" s="130"/>
    </row>
    <row r="10" spans="1:41" ht="141.75" customHeight="1">
      <c r="A10" s="148"/>
      <c r="B10" s="149"/>
      <c r="C10" s="144"/>
      <c r="D10" s="144"/>
      <c r="E10" s="144"/>
      <c r="F10" s="139"/>
      <c r="G10" s="82" t="s">
        <v>173</v>
      </c>
      <c r="H10" s="87" t="s">
        <v>44</v>
      </c>
      <c r="I10" s="87" t="s">
        <v>223</v>
      </c>
      <c r="J10" s="62" t="s">
        <v>81</v>
      </c>
      <c r="K10" s="62" t="s">
        <v>79</v>
      </c>
      <c r="L10" s="64" t="str">
        <f>[1]FAMILIA!$B$94</f>
        <v>LIDERAZGO GOBERNABILILIDAD Y TRANSPARENCIA</v>
      </c>
      <c r="M10" s="64" t="s">
        <v>293</v>
      </c>
      <c r="N10" s="64">
        <v>4502038</v>
      </c>
      <c r="O10" s="64" t="s">
        <v>294</v>
      </c>
      <c r="P10" s="64">
        <v>450203800</v>
      </c>
      <c r="Q10" s="64" t="s">
        <v>295</v>
      </c>
      <c r="R10" s="64">
        <v>1</v>
      </c>
      <c r="S10" s="10">
        <v>1</v>
      </c>
      <c r="T10" s="10">
        <v>0</v>
      </c>
      <c r="U10" s="11">
        <f t="shared" si="0"/>
        <v>0</v>
      </c>
      <c r="V10" s="208">
        <v>2700000</v>
      </c>
      <c r="W10" s="208">
        <v>450000</v>
      </c>
      <c r="X10" s="63">
        <v>7</v>
      </c>
      <c r="Y10" s="208">
        <f>W10</f>
        <v>450000</v>
      </c>
      <c r="Z10" s="63"/>
      <c r="AA10" s="63"/>
      <c r="AB10" s="63"/>
      <c r="AC10" s="63"/>
      <c r="AD10" s="63"/>
      <c r="AE10" s="63"/>
      <c r="AF10" s="67" t="s">
        <v>305</v>
      </c>
    </row>
    <row r="11" spans="1:41" ht="155.25" customHeight="1">
      <c r="A11" s="148"/>
      <c r="B11" s="149"/>
      <c r="C11" s="144" t="s">
        <v>147</v>
      </c>
      <c r="D11" s="144" t="s">
        <v>17</v>
      </c>
      <c r="E11" s="144" t="s">
        <v>160</v>
      </c>
      <c r="F11" s="139" t="s">
        <v>18</v>
      </c>
      <c r="G11" s="82" t="s">
        <v>174</v>
      </c>
      <c r="H11" s="87" t="s">
        <v>53</v>
      </c>
      <c r="I11" s="87" t="s">
        <v>47</v>
      </c>
      <c r="J11" s="62" t="s">
        <v>82</v>
      </c>
      <c r="K11" s="62" t="s">
        <v>95</v>
      </c>
      <c r="L11" s="62" t="str">
        <f>[1]FAMILIA!$B$94</f>
        <v>LIDERAZGO GOBERNABILILIDAD Y TRANSPARENCIA</v>
      </c>
      <c r="M11" s="62" t="s">
        <v>293</v>
      </c>
      <c r="N11" s="62">
        <v>4502001</v>
      </c>
      <c r="O11" s="62" t="s">
        <v>296</v>
      </c>
      <c r="P11" s="62">
        <v>450200108</v>
      </c>
      <c r="Q11" s="62" t="s">
        <v>297</v>
      </c>
      <c r="R11" s="62">
        <v>1</v>
      </c>
      <c r="S11" s="10">
        <v>12</v>
      </c>
      <c r="T11" s="10">
        <v>3</v>
      </c>
      <c r="U11" s="11">
        <f t="shared" si="0"/>
        <v>0.25</v>
      </c>
      <c r="V11" s="208">
        <v>2885000</v>
      </c>
      <c r="W11" s="208">
        <v>1442500</v>
      </c>
      <c r="X11" s="63">
        <v>2</v>
      </c>
      <c r="Y11" s="208">
        <f>W11</f>
        <v>1442500</v>
      </c>
      <c r="Z11" s="63"/>
      <c r="AA11" s="63"/>
      <c r="AB11" s="63"/>
      <c r="AC11" s="63"/>
      <c r="AD11" s="63"/>
      <c r="AE11" s="63"/>
      <c r="AF11" s="67" t="s">
        <v>317</v>
      </c>
    </row>
    <row r="12" spans="1:41" ht="159.75" customHeight="1">
      <c r="A12" s="148"/>
      <c r="B12" s="149"/>
      <c r="C12" s="144"/>
      <c r="D12" s="144"/>
      <c r="E12" s="144"/>
      <c r="F12" s="139"/>
      <c r="G12" s="82" t="s">
        <v>175</v>
      </c>
      <c r="H12" s="87" t="s">
        <v>203</v>
      </c>
      <c r="I12" s="87" t="s">
        <v>54</v>
      </c>
      <c r="J12" s="62" t="s">
        <v>84</v>
      </c>
      <c r="K12" s="62" t="s">
        <v>97</v>
      </c>
      <c r="L12" s="62" t="str">
        <f>[1]FAMILIA!$B$94</f>
        <v>LIDERAZGO GOBERNABILILIDAD Y TRANSPARENCIA</v>
      </c>
      <c r="M12" s="62" t="s">
        <v>293</v>
      </c>
      <c r="N12" s="62">
        <v>4502024</v>
      </c>
      <c r="O12" s="62" t="s">
        <v>298</v>
      </c>
      <c r="P12" s="62">
        <v>450202401</v>
      </c>
      <c r="Q12" s="62" t="s">
        <v>299</v>
      </c>
      <c r="R12" s="62">
        <v>1</v>
      </c>
      <c r="S12" s="10">
        <v>1</v>
      </c>
      <c r="T12" s="10">
        <v>0</v>
      </c>
      <c r="U12" s="11">
        <f t="shared" si="0"/>
        <v>0</v>
      </c>
      <c r="V12" s="208"/>
      <c r="W12" s="208"/>
      <c r="X12" s="63"/>
      <c r="Y12" s="208"/>
      <c r="Z12" s="63"/>
      <c r="AA12" s="63"/>
      <c r="AB12" s="63"/>
      <c r="AC12" s="63"/>
      <c r="AD12" s="63"/>
      <c r="AE12" s="63"/>
      <c r="AF12" s="67" t="s">
        <v>303</v>
      </c>
    </row>
    <row r="13" spans="1:41" ht="216.75" customHeight="1">
      <c r="A13" s="148"/>
      <c r="B13" s="149"/>
      <c r="C13" s="144"/>
      <c r="D13" s="144"/>
      <c r="E13" s="144" t="s">
        <v>161</v>
      </c>
      <c r="F13" s="139" t="s">
        <v>19</v>
      </c>
      <c r="G13" s="142" t="s">
        <v>176</v>
      </c>
      <c r="H13" s="136" t="s">
        <v>45</v>
      </c>
      <c r="I13" s="85" t="s">
        <v>55</v>
      </c>
      <c r="J13" s="62" t="s">
        <v>85</v>
      </c>
      <c r="K13" s="62" t="s">
        <v>83</v>
      </c>
      <c r="L13" s="62" t="str">
        <f>[1]FAMILIA!$B$94</f>
        <v>LIDERAZGO GOBERNABILILIDAD Y TRANSPARENCIA</v>
      </c>
      <c r="M13" s="62" t="s">
        <v>293</v>
      </c>
      <c r="N13" s="62">
        <v>4502038</v>
      </c>
      <c r="O13" s="62" t="s">
        <v>294</v>
      </c>
      <c r="P13" s="62">
        <v>450203800</v>
      </c>
      <c r="Q13" s="62" t="s">
        <v>295</v>
      </c>
      <c r="R13" s="62">
        <v>1</v>
      </c>
      <c r="S13" s="10">
        <v>1</v>
      </c>
      <c r="T13" s="10">
        <v>1</v>
      </c>
      <c r="U13" s="11">
        <f t="shared" si="0"/>
        <v>1</v>
      </c>
      <c r="V13" s="208" t="s">
        <v>315</v>
      </c>
      <c r="W13" s="208" t="s">
        <v>315</v>
      </c>
      <c r="X13" s="63">
        <v>13</v>
      </c>
      <c r="Y13" s="208" t="s">
        <v>315</v>
      </c>
      <c r="Z13" s="63"/>
      <c r="AA13" s="63"/>
      <c r="AB13" s="63"/>
      <c r="AC13" s="63"/>
      <c r="AD13" s="63"/>
      <c r="AE13" s="63"/>
      <c r="AF13" s="67" t="s">
        <v>306</v>
      </c>
    </row>
    <row r="14" spans="1:41" ht="267.75" customHeight="1">
      <c r="A14" s="148"/>
      <c r="B14" s="149"/>
      <c r="C14" s="144"/>
      <c r="D14" s="144"/>
      <c r="E14" s="144"/>
      <c r="F14" s="139"/>
      <c r="G14" s="141"/>
      <c r="H14" s="138"/>
      <c r="I14" s="87" t="s">
        <v>224</v>
      </c>
      <c r="J14" s="62" t="s">
        <v>86</v>
      </c>
      <c r="K14" s="62" t="s">
        <v>95</v>
      </c>
      <c r="L14" s="62" t="str">
        <f>[1]FAMILIA!$B$94</f>
        <v>LIDERAZGO GOBERNABILILIDAD Y TRANSPARENCIA</v>
      </c>
      <c r="M14" s="62" t="s">
        <v>293</v>
      </c>
      <c r="N14" s="62">
        <v>4502038</v>
      </c>
      <c r="O14" s="62" t="s">
        <v>294</v>
      </c>
      <c r="P14" s="62">
        <v>450203800</v>
      </c>
      <c r="Q14" s="62" t="s">
        <v>295</v>
      </c>
      <c r="R14" s="62">
        <v>1</v>
      </c>
      <c r="S14" s="10">
        <v>1</v>
      </c>
      <c r="T14" s="10">
        <v>0</v>
      </c>
      <c r="U14" s="11">
        <f t="shared" si="0"/>
        <v>0</v>
      </c>
      <c r="V14" s="208"/>
      <c r="W14" s="208"/>
      <c r="X14" s="63"/>
      <c r="Y14" s="208"/>
      <c r="Z14" s="63"/>
      <c r="AA14" s="63"/>
      <c r="AB14" s="63"/>
      <c r="AC14" s="63"/>
      <c r="AD14" s="63"/>
      <c r="AE14" s="63"/>
      <c r="AF14" s="67" t="s">
        <v>303</v>
      </c>
    </row>
    <row r="15" spans="1:41" ht="102.75" customHeight="1">
      <c r="A15" s="148"/>
      <c r="B15" s="149"/>
      <c r="C15" s="144" t="s">
        <v>148</v>
      </c>
      <c r="D15" s="144" t="s">
        <v>20</v>
      </c>
      <c r="E15" s="144" t="s">
        <v>162</v>
      </c>
      <c r="F15" s="139" t="s">
        <v>21</v>
      </c>
      <c r="G15" s="82" t="s">
        <v>177</v>
      </c>
      <c r="H15" s="87" t="s">
        <v>128</v>
      </c>
      <c r="I15" s="87" t="s">
        <v>129</v>
      </c>
      <c r="J15" s="62" t="s">
        <v>87</v>
      </c>
      <c r="K15" s="62" t="s">
        <v>88</v>
      </c>
      <c r="L15" s="62"/>
      <c r="M15" s="62"/>
      <c r="N15" s="62"/>
      <c r="O15" s="62"/>
      <c r="P15" s="62"/>
      <c r="Q15" s="62"/>
      <c r="R15" s="62"/>
      <c r="S15" s="10">
        <v>1</v>
      </c>
      <c r="T15" s="10">
        <v>0</v>
      </c>
      <c r="U15" s="11">
        <f t="shared" si="0"/>
        <v>0</v>
      </c>
      <c r="V15" s="208"/>
      <c r="W15" s="208"/>
      <c r="X15" s="63"/>
      <c r="Y15" s="208"/>
      <c r="Z15" s="63"/>
      <c r="AA15" s="63"/>
      <c r="AB15" s="63"/>
      <c r="AC15" s="63"/>
      <c r="AD15" s="63"/>
      <c r="AE15" s="63"/>
      <c r="AF15" s="67" t="s">
        <v>303</v>
      </c>
    </row>
    <row r="16" spans="1:41" ht="172.5" customHeight="1">
      <c r="A16" s="148"/>
      <c r="B16" s="149"/>
      <c r="C16" s="144"/>
      <c r="D16" s="144"/>
      <c r="E16" s="144"/>
      <c r="F16" s="139"/>
      <c r="G16" s="82" t="s">
        <v>178</v>
      </c>
      <c r="H16" s="87" t="s">
        <v>46</v>
      </c>
      <c r="I16" s="87" t="s">
        <v>130</v>
      </c>
      <c r="J16" s="62" t="s">
        <v>89</v>
      </c>
      <c r="K16" s="62" t="s">
        <v>96</v>
      </c>
      <c r="L16" s="62"/>
      <c r="M16" s="62"/>
      <c r="N16" s="62"/>
      <c r="O16" s="62"/>
      <c r="P16" s="62"/>
      <c r="Q16" s="62"/>
      <c r="R16" s="62"/>
      <c r="S16" s="10">
        <v>12</v>
      </c>
      <c r="T16" s="10">
        <v>0</v>
      </c>
      <c r="U16" s="11">
        <f t="shared" si="0"/>
        <v>0</v>
      </c>
      <c r="V16" s="208">
        <v>3000000</v>
      </c>
      <c r="W16" s="208">
        <v>3000000</v>
      </c>
      <c r="X16" s="63">
        <v>12</v>
      </c>
      <c r="Y16" s="208">
        <f>W16</f>
        <v>3000000</v>
      </c>
      <c r="Z16" s="63"/>
      <c r="AA16" s="63"/>
      <c r="AB16" s="63"/>
      <c r="AC16" s="63"/>
      <c r="AD16" s="63"/>
      <c r="AE16" s="63"/>
      <c r="AF16" s="67" t="s">
        <v>300</v>
      </c>
    </row>
    <row r="17" spans="1:32" ht="153" customHeight="1">
      <c r="A17" s="148"/>
      <c r="B17" s="149"/>
      <c r="C17" s="144"/>
      <c r="D17" s="144"/>
      <c r="E17" s="82" t="s">
        <v>163</v>
      </c>
      <c r="F17" s="85" t="s">
        <v>22</v>
      </c>
      <c r="G17" s="84" t="s">
        <v>179</v>
      </c>
      <c r="H17" s="85" t="s">
        <v>204</v>
      </c>
      <c r="I17" s="85" t="s">
        <v>225</v>
      </c>
      <c r="J17" s="62" t="s">
        <v>90</v>
      </c>
      <c r="K17" s="62" t="s">
        <v>91</v>
      </c>
      <c r="L17" s="62"/>
      <c r="M17" s="62"/>
      <c r="N17" s="62"/>
      <c r="O17" s="62"/>
      <c r="P17" s="62"/>
      <c r="Q17" s="62"/>
      <c r="R17" s="62"/>
      <c r="S17" s="10">
        <v>1</v>
      </c>
      <c r="T17" s="10">
        <v>0</v>
      </c>
      <c r="U17" s="11">
        <f>T17/S17*1</f>
        <v>0</v>
      </c>
      <c r="V17" s="208">
        <v>5000000</v>
      </c>
      <c r="W17" s="208">
        <v>5000000</v>
      </c>
      <c r="X17" s="63">
        <v>2</v>
      </c>
      <c r="Y17" s="208">
        <f>W17</f>
        <v>5000000</v>
      </c>
      <c r="Z17" s="63"/>
      <c r="AA17" s="63"/>
      <c r="AB17" s="63"/>
      <c r="AC17" s="63"/>
      <c r="AD17" s="63"/>
      <c r="AE17" s="63"/>
      <c r="AF17" s="67" t="s">
        <v>301</v>
      </c>
    </row>
    <row r="18" spans="1:32" ht="102.75" customHeight="1">
      <c r="A18" s="145" t="s">
        <v>23</v>
      </c>
      <c r="B18" s="142" t="s">
        <v>24</v>
      </c>
      <c r="C18" s="144" t="s">
        <v>149</v>
      </c>
      <c r="D18" s="142" t="s">
        <v>25</v>
      </c>
      <c r="E18" s="144" t="s">
        <v>164</v>
      </c>
      <c r="F18" s="136" t="s">
        <v>26</v>
      </c>
      <c r="G18" s="142" t="s">
        <v>180</v>
      </c>
      <c r="H18" s="139" t="s">
        <v>57</v>
      </c>
      <c r="I18" s="87" t="s">
        <v>58</v>
      </c>
      <c r="J18" s="62" t="s">
        <v>92</v>
      </c>
      <c r="K18" s="62" t="s">
        <v>95</v>
      </c>
      <c r="L18" s="62"/>
      <c r="M18" s="62"/>
      <c r="N18" s="62"/>
      <c r="O18" s="62"/>
      <c r="P18" s="62"/>
      <c r="Q18" s="62"/>
      <c r="R18" s="62"/>
      <c r="S18" s="10">
        <v>12</v>
      </c>
      <c r="T18" s="10">
        <v>0</v>
      </c>
      <c r="U18" s="11">
        <f t="shared" si="0"/>
        <v>0</v>
      </c>
      <c r="V18" s="208"/>
      <c r="W18" s="208"/>
      <c r="X18" s="63"/>
      <c r="Y18" s="208"/>
      <c r="Z18" s="63"/>
      <c r="AA18" s="63"/>
      <c r="AB18" s="63"/>
      <c r="AC18" s="63"/>
      <c r="AD18" s="63"/>
      <c r="AE18" s="63"/>
      <c r="AF18" s="67" t="s">
        <v>303</v>
      </c>
    </row>
    <row r="19" spans="1:32" ht="102.75" customHeight="1">
      <c r="A19" s="146"/>
      <c r="B19" s="140"/>
      <c r="C19" s="144"/>
      <c r="D19" s="140"/>
      <c r="E19" s="144"/>
      <c r="F19" s="137"/>
      <c r="G19" s="141"/>
      <c r="H19" s="139"/>
      <c r="I19" s="87" t="s">
        <v>56</v>
      </c>
      <c r="J19" s="62" t="s">
        <v>92</v>
      </c>
      <c r="K19" s="62" t="s">
        <v>95</v>
      </c>
      <c r="L19" s="62"/>
      <c r="M19" s="62"/>
      <c r="N19" s="62"/>
      <c r="O19" s="62"/>
      <c r="P19" s="62"/>
      <c r="Q19" s="62"/>
      <c r="R19" s="62"/>
      <c r="S19" s="72">
        <v>1</v>
      </c>
      <c r="T19" s="10">
        <v>0</v>
      </c>
      <c r="U19" s="11">
        <v>0</v>
      </c>
      <c r="V19" s="208"/>
      <c r="W19" s="208"/>
      <c r="X19" s="63"/>
      <c r="Y19" s="208"/>
      <c r="Z19" s="63"/>
      <c r="AA19" s="63"/>
      <c r="AB19" s="63"/>
      <c r="AC19" s="63"/>
      <c r="AD19" s="63"/>
      <c r="AE19" s="63"/>
      <c r="AF19" s="67" t="s">
        <v>303</v>
      </c>
    </row>
    <row r="20" spans="1:32" ht="189.75" customHeight="1">
      <c r="A20" s="146"/>
      <c r="B20" s="140"/>
      <c r="C20" s="144"/>
      <c r="D20" s="140"/>
      <c r="E20" s="144"/>
      <c r="F20" s="137"/>
      <c r="G20" s="82" t="s">
        <v>181</v>
      </c>
      <c r="H20" s="87" t="s">
        <v>131</v>
      </c>
      <c r="I20" s="87" t="s">
        <v>59</v>
      </c>
      <c r="J20" s="62" t="s">
        <v>93</v>
      </c>
      <c r="K20" s="62" t="s">
        <v>94</v>
      </c>
      <c r="L20" s="62"/>
      <c r="M20" s="62"/>
      <c r="N20" s="62"/>
      <c r="O20" s="62"/>
      <c r="P20" s="62"/>
      <c r="Q20" s="62"/>
      <c r="R20" s="62"/>
      <c r="S20" s="10">
        <v>1</v>
      </c>
      <c r="T20" s="10">
        <v>1</v>
      </c>
      <c r="U20" s="11">
        <f t="shared" si="0"/>
        <v>1</v>
      </c>
      <c r="V20" s="208">
        <v>1500000</v>
      </c>
      <c r="W20" s="208">
        <v>1500000</v>
      </c>
      <c r="X20" s="63">
        <v>1</v>
      </c>
      <c r="Y20" s="208">
        <f>W20</f>
        <v>1500000</v>
      </c>
      <c r="Z20" s="63"/>
      <c r="AA20" s="63"/>
      <c r="AB20" s="63"/>
      <c r="AC20" s="63"/>
      <c r="AD20" s="63"/>
      <c r="AE20" s="63"/>
      <c r="AF20" s="67" t="s">
        <v>302</v>
      </c>
    </row>
    <row r="21" spans="1:32" ht="102.75" customHeight="1">
      <c r="A21" s="146"/>
      <c r="B21" s="140"/>
      <c r="C21" s="144"/>
      <c r="D21" s="140"/>
      <c r="E21" s="144"/>
      <c r="F21" s="137"/>
      <c r="G21" s="82" t="s">
        <v>182</v>
      </c>
      <c r="H21" s="87" t="s">
        <v>60</v>
      </c>
      <c r="I21" s="87" t="s">
        <v>132</v>
      </c>
      <c r="J21" s="62" t="s">
        <v>98</v>
      </c>
      <c r="K21" s="62" t="s">
        <v>99</v>
      </c>
      <c r="L21" s="62"/>
      <c r="M21" s="62"/>
      <c r="N21" s="62"/>
      <c r="O21" s="62"/>
      <c r="P21" s="62"/>
      <c r="Q21" s="62"/>
      <c r="R21" s="62"/>
      <c r="S21" s="10">
        <v>1</v>
      </c>
      <c r="T21" s="10">
        <v>0</v>
      </c>
      <c r="U21" s="11">
        <f t="shared" si="0"/>
        <v>0</v>
      </c>
      <c r="V21" s="208"/>
      <c r="W21" s="208"/>
      <c r="X21" s="63"/>
      <c r="Y21" s="208"/>
      <c r="Z21" s="63"/>
      <c r="AA21" s="63"/>
      <c r="AB21" s="63"/>
      <c r="AC21" s="63"/>
      <c r="AD21" s="63"/>
      <c r="AE21" s="63"/>
      <c r="AF21" s="67" t="s">
        <v>303</v>
      </c>
    </row>
    <row r="22" spans="1:32" ht="207" customHeight="1">
      <c r="A22" s="146"/>
      <c r="B22" s="140"/>
      <c r="C22" s="144"/>
      <c r="D22" s="141"/>
      <c r="E22" s="144"/>
      <c r="F22" s="138"/>
      <c r="G22" s="82" t="s">
        <v>183</v>
      </c>
      <c r="H22" s="87" t="s">
        <v>205</v>
      </c>
      <c r="I22" s="87" t="s">
        <v>226</v>
      </c>
      <c r="J22" s="62" t="s">
        <v>84</v>
      </c>
      <c r="K22" s="62" t="s">
        <v>95</v>
      </c>
      <c r="L22" s="62"/>
      <c r="M22" s="62"/>
      <c r="N22" s="62"/>
      <c r="O22" s="62"/>
      <c r="P22" s="62"/>
      <c r="Q22" s="62"/>
      <c r="R22" s="62"/>
      <c r="S22" s="10">
        <v>1</v>
      </c>
      <c r="T22" s="10">
        <v>0</v>
      </c>
      <c r="U22" s="11">
        <f t="shared" si="0"/>
        <v>0</v>
      </c>
      <c r="V22" s="208"/>
      <c r="W22" s="208"/>
      <c r="X22" s="63"/>
      <c r="Y22" s="208"/>
      <c r="Z22" s="63"/>
      <c r="AA22" s="63"/>
      <c r="AB22" s="63"/>
      <c r="AC22" s="63"/>
      <c r="AD22" s="66"/>
      <c r="AE22" s="63"/>
      <c r="AF22" s="67" t="s">
        <v>303</v>
      </c>
    </row>
    <row r="23" spans="1:32" ht="291.75" customHeight="1">
      <c r="A23" s="146"/>
      <c r="B23" s="140"/>
      <c r="C23" s="144" t="s">
        <v>150</v>
      </c>
      <c r="D23" s="144" t="s">
        <v>27</v>
      </c>
      <c r="E23" s="144" t="s">
        <v>165</v>
      </c>
      <c r="F23" s="139" t="s">
        <v>28</v>
      </c>
      <c r="G23" s="82" t="s">
        <v>184</v>
      </c>
      <c r="H23" s="87" t="s">
        <v>49</v>
      </c>
      <c r="I23" s="87" t="s">
        <v>227</v>
      </c>
      <c r="J23" s="62" t="s">
        <v>100</v>
      </c>
      <c r="K23" s="62" t="s">
        <v>101</v>
      </c>
      <c r="L23" s="62"/>
      <c r="M23" s="62"/>
      <c r="N23" s="62"/>
      <c r="O23" s="62"/>
      <c r="P23" s="62"/>
      <c r="Q23" s="62"/>
      <c r="R23" s="62"/>
      <c r="S23" s="10">
        <v>12</v>
      </c>
      <c r="T23" s="10">
        <v>0</v>
      </c>
      <c r="U23" s="11">
        <f t="shared" si="0"/>
        <v>0</v>
      </c>
      <c r="V23" s="208"/>
      <c r="W23" s="208"/>
      <c r="X23" s="63"/>
      <c r="Y23" s="208"/>
      <c r="Z23" s="63"/>
      <c r="AA23" s="63"/>
      <c r="AB23" s="63"/>
      <c r="AC23" s="63"/>
      <c r="AD23" s="66"/>
      <c r="AE23" s="63"/>
      <c r="AF23" s="67" t="s">
        <v>303</v>
      </c>
    </row>
    <row r="24" spans="1:32" ht="102.75" customHeight="1">
      <c r="A24" s="147"/>
      <c r="B24" s="141"/>
      <c r="C24" s="144"/>
      <c r="D24" s="144"/>
      <c r="E24" s="144"/>
      <c r="F24" s="139"/>
      <c r="G24" s="82" t="s">
        <v>185</v>
      </c>
      <c r="H24" s="87" t="s">
        <v>206</v>
      </c>
      <c r="I24" s="87" t="s">
        <v>228</v>
      </c>
      <c r="J24" s="62" t="s">
        <v>102</v>
      </c>
      <c r="K24" s="62" t="s">
        <v>103</v>
      </c>
      <c r="L24" s="62"/>
      <c r="M24" s="62"/>
      <c r="N24" s="62"/>
      <c r="O24" s="62"/>
      <c r="P24" s="62"/>
      <c r="Q24" s="62"/>
      <c r="R24" s="62"/>
      <c r="S24" s="10">
        <v>12</v>
      </c>
      <c r="T24" s="10">
        <v>0</v>
      </c>
      <c r="U24" s="11">
        <f t="shared" si="0"/>
        <v>0</v>
      </c>
      <c r="V24" s="208"/>
      <c r="W24" s="208"/>
      <c r="X24" s="63"/>
      <c r="Y24" s="208"/>
      <c r="Z24" s="63"/>
      <c r="AA24" s="63"/>
      <c r="AB24" s="63"/>
      <c r="AC24" s="63"/>
      <c r="AD24" s="63"/>
      <c r="AE24" s="63"/>
      <c r="AF24" s="67" t="s">
        <v>303</v>
      </c>
    </row>
    <row r="25" spans="1:32" ht="221.25" customHeight="1">
      <c r="A25" s="145" t="s">
        <v>29</v>
      </c>
      <c r="B25" s="144" t="s">
        <v>30</v>
      </c>
      <c r="C25" s="144" t="s">
        <v>151</v>
      </c>
      <c r="D25" s="144" t="s">
        <v>31</v>
      </c>
      <c r="E25" s="82" t="s">
        <v>166</v>
      </c>
      <c r="F25" s="87" t="s">
        <v>32</v>
      </c>
      <c r="G25" s="82" t="s">
        <v>186</v>
      </c>
      <c r="H25" s="85" t="s">
        <v>207</v>
      </c>
      <c r="I25" s="87" t="s">
        <v>229</v>
      </c>
      <c r="J25" s="62" t="s">
        <v>104</v>
      </c>
      <c r="K25" s="62" t="s">
        <v>105</v>
      </c>
      <c r="L25" s="62"/>
      <c r="M25" s="62"/>
      <c r="N25" s="62"/>
      <c r="O25" s="62"/>
      <c r="P25" s="62"/>
      <c r="Q25" s="62"/>
      <c r="R25" s="62"/>
      <c r="S25" s="10">
        <v>12</v>
      </c>
      <c r="T25" s="10">
        <v>0</v>
      </c>
      <c r="U25" s="11">
        <f t="shared" si="0"/>
        <v>0</v>
      </c>
      <c r="V25" s="208"/>
      <c r="W25" s="208"/>
      <c r="X25" s="63"/>
      <c r="Y25" s="208"/>
      <c r="Z25" s="63"/>
      <c r="AA25" s="63"/>
      <c r="AB25" s="63"/>
      <c r="AC25" s="63"/>
      <c r="AD25" s="63"/>
      <c r="AE25" s="63"/>
      <c r="AF25" s="67" t="s">
        <v>303</v>
      </c>
    </row>
    <row r="26" spans="1:32" ht="157.5" customHeight="1">
      <c r="A26" s="146"/>
      <c r="B26" s="144"/>
      <c r="C26" s="144"/>
      <c r="D26" s="144"/>
      <c r="E26" s="82" t="s">
        <v>167</v>
      </c>
      <c r="F26" s="87" t="s">
        <v>133</v>
      </c>
      <c r="G26" s="82" t="s">
        <v>187</v>
      </c>
      <c r="H26" s="85" t="s">
        <v>208</v>
      </c>
      <c r="I26" s="87" t="s">
        <v>230</v>
      </c>
      <c r="J26" s="62" t="s">
        <v>106</v>
      </c>
      <c r="K26" s="62" t="s">
        <v>107</v>
      </c>
      <c r="L26" s="62"/>
      <c r="M26" s="62"/>
      <c r="N26" s="62"/>
      <c r="O26" s="62"/>
      <c r="P26" s="62"/>
      <c r="Q26" s="62"/>
      <c r="R26" s="62"/>
      <c r="S26" s="10">
        <v>12</v>
      </c>
      <c r="T26" s="10">
        <v>12</v>
      </c>
      <c r="U26" s="11">
        <f t="shared" si="0"/>
        <v>1</v>
      </c>
      <c r="V26" s="210">
        <v>181269500</v>
      </c>
      <c r="W26" s="210">
        <v>181269500</v>
      </c>
      <c r="X26" s="63">
        <v>12</v>
      </c>
      <c r="Y26" s="210">
        <f>W26</f>
        <v>181269500</v>
      </c>
      <c r="Z26" s="63"/>
      <c r="AA26" s="63"/>
      <c r="AB26" s="63"/>
      <c r="AC26" s="63"/>
      <c r="AD26" s="63"/>
      <c r="AE26" s="63"/>
      <c r="AF26" s="67" t="s">
        <v>282</v>
      </c>
    </row>
    <row r="27" spans="1:32" ht="102.75" customHeight="1">
      <c r="A27" s="146"/>
      <c r="B27" s="144"/>
      <c r="C27" s="144" t="s">
        <v>152</v>
      </c>
      <c r="D27" s="142" t="s">
        <v>33</v>
      </c>
      <c r="E27" s="144" t="s">
        <v>168</v>
      </c>
      <c r="F27" s="136" t="s">
        <v>34</v>
      </c>
      <c r="G27" s="142" t="s">
        <v>188</v>
      </c>
      <c r="H27" s="136" t="s">
        <v>209</v>
      </c>
      <c r="I27" s="86" t="s">
        <v>134</v>
      </c>
      <c r="J27" s="62" t="s">
        <v>108</v>
      </c>
      <c r="K27" s="62" t="s">
        <v>109</v>
      </c>
      <c r="L27" s="62"/>
      <c r="M27" s="62"/>
      <c r="N27" s="62"/>
      <c r="O27" s="62"/>
      <c r="P27" s="62"/>
      <c r="Q27" s="62"/>
      <c r="R27" s="62"/>
      <c r="S27" s="10">
        <v>1</v>
      </c>
      <c r="T27" s="10">
        <v>0</v>
      </c>
      <c r="U27" s="11">
        <f t="shared" si="0"/>
        <v>0</v>
      </c>
      <c r="V27" s="210"/>
      <c r="W27" s="210"/>
      <c r="X27" s="63"/>
      <c r="Y27" s="210"/>
      <c r="Z27" s="63"/>
      <c r="AA27" s="63"/>
      <c r="AB27" s="63"/>
      <c r="AC27" s="63"/>
      <c r="AD27" s="63"/>
      <c r="AE27" s="63"/>
      <c r="AF27" s="67" t="s">
        <v>303</v>
      </c>
    </row>
    <row r="28" spans="1:32" ht="259.5" customHeight="1">
      <c r="A28" s="146"/>
      <c r="B28" s="144"/>
      <c r="C28" s="144"/>
      <c r="D28" s="140"/>
      <c r="E28" s="144"/>
      <c r="F28" s="137"/>
      <c r="G28" s="141"/>
      <c r="H28" s="138"/>
      <c r="I28" s="87" t="s">
        <v>231</v>
      </c>
      <c r="J28" s="62" t="s">
        <v>110</v>
      </c>
      <c r="K28" s="62" t="s">
        <v>111</v>
      </c>
      <c r="L28" s="62"/>
      <c r="M28" s="62"/>
      <c r="N28" s="62"/>
      <c r="O28" s="62"/>
      <c r="P28" s="62"/>
      <c r="Q28" s="62"/>
      <c r="R28" s="62"/>
      <c r="S28" s="10">
        <v>1</v>
      </c>
      <c r="T28" s="10">
        <v>0</v>
      </c>
      <c r="U28" s="11">
        <f t="shared" si="0"/>
        <v>0</v>
      </c>
      <c r="V28" s="208"/>
      <c r="W28" s="208"/>
      <c r="X28" s="63"/>
      <c r="Y28" s="210"/>
      <c r="Z28" s="63"/>
      <c r="AA28" s="63"/>
      <c r="AB28" s="63"/>
      <c r="AC28" s="63"/>
      <c r="AD28" s="63"/>
      <c r="AE28" s="63"/>
      <c r="AF28" s="67" t="s">
        <v>303</v>
      </c>
    </row>
    <row r="29" spans="1:32" ht="102.75" customHeight="1">
      <c r="A29" s="146"/>
      <c r="B29" s="144"/>
      <c r="C29" s="144"/>
      <c r="D29" s="140"/>
      <c r="E29" s="144"/>
      <c r="F29" s="137"/>
      <c r="G29" s="82" t="s">
        <v>189</v>
      </c>
      <c r="H29" s="87" t="s">
        <v>210</v>
      </c>
      <c r="I29" s="87" t="s">
        <v>61</v>
      </c>
      <c r="J29" s="62" t="s">
        <v>93</v>
      </c>
      <c r="K29" s="62" t="s">
        <v>111</v>
      </c>
      <c r="L29" s="62"/>
      <c r="M29" s="62"/>
      <c r="N29" s="62"/>
      <c r="O29" s="62"/>
      <c r="P29" s="62"/>
      <c r="Q29" s="62"/>
      <c r="R29" s="62"/>
      <c r="S29" s="10">
        <v>1</v>
      </c>
      <c r="T29" s="10">
        <v>0</v>
      </c>
      <c r="U29" s="11">
        <f t="shared" si="0"/>
        <v>0</v>
      </c>
      <c r="V29" s="208">
        <v>13200000</v>
      </c>
      <c r="W29" s="208">
        <v>33000</v>
      </c>
      <c r="X29" s="63">
        <v>1</v>
      </c>
      <c r="Y29" s="208">
        <f>W29</f>
        <v>33000</v>
      </c>
      <c r="Z29" s="63"/>
      <c r="AA29" s="63"/>
      <c r="AB29" s="63"/>
      <c r="AC29" s="63"/>
      <c r="AD29" s="63"/>
      <c r="AE29" s="63"/>
      <c r="AF29" s="67" t="s">
        <v>281</v>
      </c>
    </row>
    <row r="30" spans="1:32" ht="164.25" customHeight="1">
      <c r="A30" s="146"/>
      <c r="B30" s="144"/>
      <c r="C30" s="144"/>
      <c r="D30" s="140"/>
      <c r="E30" s="144"/>
      <c r="F30" s="137"/>
      <c r="G30" s="82" t="s">
        <v>190</v>
      </c>
      <c r="H30" s="87" t="s">
        <v>211</v>
      </c>
      <c r="I30" s="87" t="s">
        <v>135</v>
      </c>
      <c r="J30" s="62" t="s">
        <v>112</v>
      </c>
      <c r="K30" s="62" t="s">
        <v>111</v>
      </c>
      <c r="L30" s="62"/>
      <c r="M30" s="62"/>
      <c r="N30" s="62"/>
      <c r="O30" s="62"/>
      <c r="P30" s="62"/>
      <c r="Q30" s="62"/>
      <c r="R30" s="62"/>
      <c r="S30" s="10">
        <v>1</v>
      </c>
      <c r="T30" s="10">
        <v>0</v>
      </c>
      <c r="U30" s="11">
        <f t="shared" si="0"/>
        <v>0</v>
      </c>
      <c r="V30" s="208"/>
      <c r="W30" s="208"/>
      <c r="X30" s="63"/>
      <c r="Y30" s="208"/>
      <c r="Z30" s="63"/>
      <c r="AA30" s="63"/>
      <c r="AB30" s="63"/>
      <c r="AC30" s="63"/>
      <c r="AD30" s="63"/>
      <c r="AE30" s="63"/>
      <c r="AF30" s="67" t="s">
        <v>303</v>
      </c>
    </row>
    <row r="31" spans="1:32" ht="264.75" customHeight="1">
      <c r="A31" s="146"/>
      <c r="B31" s="144"/>
      <c r="C31" s="144"/>
      <c r="D31" s="140"/>
      <c r="E31" s="144"/>
      <c r="F31" s="137"/>
      <c r="G31" s="82" t="s">
        <v>191</v>
      </c>
      <c r="H31" s="87" t="s">
        <v>62</v>
      </c>
      <c r="I31" s="87" t="s">
        <v>136</v>
      </c>
      <c r="J31" s="62" t="s">
        <v>82</v>
      </c>
      <c r="K31" s="62" t="s">
        <v>111</v>
      </c>
      <c r="L31" s="62"/>
      <c r="M31" s="62"/>
      <c r="N31" s="62"/>
      <c r="O31" s="62"/>
      <c r="P31" s="62"/>
      <c r="Q31" s="62"/>
      <c r="R31" s="62"/>
      <c r="S31" s="10">
        <v>12</v>
      </c>
      <c r="T31" s="10">
        <v>4</v>
      </c>
      <c r="U31" s="11">
        <f t="shared" si="0"/>
        <v>0.33333333333333331</v>
      </c>
      <c r="V31" s="208">
        <v>36280000</v>
      </c>
      <c r="W31" s="210">
        <v>9100000</v>
      </c>
      <c r="X31" s="63">
        <v>12</v>
      </c>
      <c r="Y31" s="210">
        <f>W31</f>
        <v>9100000</v>
      </c>
      <c r="Z31" s="63"/>
      <c r="AA31" s="63"/>
      <c r="AB31" s="63"/>
      <c r="AC31" s="63"/>
      <c r="AD31" s="63"/>
      <c r="AE31" s="63"/>
      <c r="AF31" s="67" t="s">
        <v>280</v>
      </c>
    </row>
    <row r="32" spans="1:32" ht="409.6" customHeight="1">
      <c r="A32" s="146"/>
      <c r="B32" s="144"/>
      <c r="C32" s="144"/>
      <c r="D32" s="140"/>
      <c r="E32" s="144"/>
      <c r="F32" s="138"/>
      <c r="G32" s="82" t="s">
        <v>192</v>
      </c>
      <c r="H32" s="87" t="s">
        <v>212</v>
      </c>
      <c r="I32" s="87" t="s">
        <v>232</v>
      </c>
      <c r="J32" s="62" t="s">
        <v>113</v>
      </c>
      <c r="K32" s="62" t="s">
        <v>111</v>
      </c>
      <c r="L32" s="62"/>
      <c r="M32" s="62"/>
      <c r="N32" s="62"/>
      <c r="O32" s="62"/>
      <c r="P32" s="62"/>
      <c r="Q32" s="62"/>
      <c r="R32" s="62"/>
      <c r="S32" s="10">
        <v>1</v>
      </c>
      <c r="T32" s="10">
        <v>0</v>
      </c>
      <c r="U32" s="11">
        <f t="shared" si="0"/>
        <v>0</v>
      </c>
      <c r="V32" s="208">
        <v>13200000</v>
      </c>
      <c r="W32" s="208">
        <v>33000</v>
      </c>
      <c r="X32" s="63">
        <v>1</v>
      </c>
      <c r="Y32" s="208">
        <f>W32</f>
        <v>33000</v>
      </c>
      <c r="Z32" s="63"/>
      <c r="AA32" s="63"/>
      <c r="AB32" s="63"/>
      <c r="AC32" s="63"/>
      <c r="AD32" s="63"/>
      <c r="AE32" s="63"/>
      <c r="AF32" s="67" t="s">
        <v>314</v>
      </c>
    </row>
    <row r="33" spans="1:32" ht="132" customHeight="1">
      <c r="A33" s="146"/>
      <c r="B33" s="144"/>
      <c r="C33" s="144"/>
      <c r="D33" s="140"/>
      <c r="E33" s="82" t="s">
        <v>169</v>
      </c>
      <c r="F33" s="87" t="s">
        <v>35</v>
      </c>
      <c r="G33" s="82" t="s">
        <v>193</v>
      </c>
      <c r="H33" s="85" t="s">
        <v>213</v>
      </c>
      <c r="I33" s="85" t="s">
        <v>63</v>
      </c>
      <c r="J33" s="62" t="s">
        <v>114</v>
      </c>
      <c r="K33" s="62" t="s">
        <v>83</v>
      </c>
      <c r="L33" s="62"/>
      <c r="M33" s="62"/>
      <c r="N33" s="62"/>
      <c r="O33" s="62"/>
      <c r="P33" s="62"/>
      <c r="Q33" s="62"/>
      <c r="R33" s="62"/>
      <c r="S33" s="10">
        <v>1</v>
      </c>
      <c r="T33" s="10">
        <v>0</v>
      </c>
      <c r="U33" s="11">
        <f t="shared" si="0"/>
        <v>0</v>
      </c>
      <c r="V33" s="208"/>
      <c r="W33" s="208"/>
      <c r="X33" s="63"/>
      <c r="Y33" s="208"/>
      <c r="Z33" s="63"/>
      <c r="AA33" s="63"/>
      <c r="AB33" s="63"/>
      <c r="AC33" s="63"/>
      <c r="AD33" s="63"/>
      <c r="AE33" s="63"/>
      <c r="AF33" s="67" t="s">
        <v>303</v>
      </c>
    </row>
    <row r="34" spans="1:32" ht="140.25" customHeight="1">
      <c r="A34" s="146"/>
      <c r="B34" s="144"/>
      <c r="C34" s="144" t="s">
        <v>153</v>
      </c>
      <c r="D34" s="144" t="s">
        <v>36</v>
      </c>
      <c r="E34" s="144" t="s">
        <v>170</v>
      </c>
      <c r="F34" s="139" t="s">
        <v>37</v>
      </c>
      <c r="G34" s="82" t="s">
        <v>194</v>
      </c>
      <c r="H34" s="87" t="s">
        <v>64</v>
      </c>
      <c r="I34" s="87" t="s">
        <v>233</v>
      </c>
      <c r="J34" s="62" t="s">
        <v>115</v>
      </c>
      <c r="K34" s="62" t="s">
        <v>116</v>
      </c>
      <c r="L34" s="62"/>
      <c r="M34" s="62"/>
      <c r="N34" s="62"/>
      <c r="O34" s="62"/>
      <c r="P34" s="62"/>
      <c r="Q34" s="62"/>
      <c r="R34" s="62"/>
      <c r="S34" s="10">
        <v>1</v>
      </c>
      <c r="T34" s="10">
        <v>0</v>
      </c>
      <c r="U34" s="11">
        <f t="shared" si="0"/>
        <v>0</v>
      </c>
      <c r="V34" s="208"/>
      <c r="W34" s="208"/>
      <c r="X34" s="63"/>
      <c r="Y34" s="208"/>
      <c r="Z34" s="63"/>
      <c r="AA34" s="63"/>
      <c r="AB34" s="63"/>
      <c r="AC34" s="63"/>
      <c r="AD34" s="63"/>
      <c r="AE34" s="63"/>
      <c r="AF34" s="67" t="s">
        <v>303</v>
      </c>
    </row>
    <row r="35" spans="1:32" ht="125.25" customHeight="1">
      <c r="A35" s="146"/>
      <c r="B35" s="144"/>
      <c r="C35" s="144"/>
      <c r="D35" s="144"/>
      <c r="E35" s="144"/>
      <c r="F35" s="139"/>
      <c r="G35" s="82" t="s">
        <v>195</v>
      </c>
      <c r="H35" s="87" t="s">
        <v>214</v>
      </c>
      <c r="I35" s="87" t="s">
        <v>66</v>
      </c>
      <c r="J35" s="62" t="s">
        <v>117</v>
      </c>
      <c r="K35" s="62" t="s">
        <v>116</v>
      </c>
      <c r="L35" s="62"/>
      <c r="M35" s="62"/>
      <c r="N35" s="62"/>
      <c r="O35" s="62"/>
      <c r="P35" s="62"/>
      <c r="Q35" s="62"/>
      <c r="R35" s="62"/>
      <c r="S35" s="72">
        <v>54</v>
      </c>
      <c r="T35" s="10">
        <v>54</v>
      </c>
      <c r="U35" s="11">
        <f t="shared" si="0"/>
        <v>1</v>
      </c>
      <c r="V35" s="208" t="s">
        <v>315</v>
      </c>
      <c r="W35" s="208" t="s">
        <v>315</v>
      </c>
      <c r="X35" s="63">
        <v>54</v>
      </c>
      <c r="Y35" s="208" t="s">
        <v>315</v>
      </c>
      <c r="Z35" s="63"/>
      <c r="AA35" s="63"/>
      <c r="AB35" s="63"/>
      <c r="AC35" s="63"/>
      <c r="AD35" s="63"/>
      <c r="AE35" s="63"/>
      <c r="AF35" s="67" t="s">
        <v>312</v>
      </c>
    </row>
    <row r="36" spans="1:32" ht="102.75" customHeight="1">
      <c r="A36" s="146"/>
      <c r="B36" s="144"/>
      <c r="C36" s="144"/>
      <c r="D36" s="144"/>
      <c r="E36" s="144"/>
      <c r="F36" s="139"/>
      <c r="G36" s="82" t="s">
        <v>196</v>
      </c>
      <c r="H36" s="87" t="s">
        <v>50</v>
      </c>
      <c r="I36" s="87" t="s">
        <v>67</v>
      </c>
      <c r="J36" s="62" t="s">
        <v>82</v>
      </c>
      <c r="K36" s="62" t="s">
        <v>116</v>
      </c>
      <c r="L36" s="62"/>
      <c r="M36" s="62"/>
      <c r="N36" s="62"/>
      <c r="O36" s="62"/>
      <c r="P36" s="62"/>
      <c r="Q36" s="62"/>
      <c r="R36" s="62"/>
      <c r="S36" s="10">
        <v>12</v>
      </c>
      <c r="T36" s="10">
        <v>0</v>
      </c>
      <c r="U36" s="11">
        <f t="shared" si="0"/>
        <v>0</v>
      </c>
      <c r="V36" s="208"/>
      <c r="W36" s="208"/>
      <c r="X36" s="63"/>
      <c r="Y36" s="208"/>
      <c r="Z36" s="63"/>
      <c r="AA36" s="63"/>
      <c r="AB36" s="63"/>
      <c r="AC36" s="63"/>
      <c r="AD36" s="63"/>
      <c r="AE36" s="63"/>
      <c r="AF36" s="67" t="s">
        <v>303</v>
      </c>
    </row>
    <row r="37" spans="1:32" ht="102.75" customHeight="1">
      <c r="A37" s="146"/>
      <c r="B37" s="144"/>
      <c r="C37" s="144"/>
      <c r="D37" s="144"/>
      <c r="E37" s="144"/>
      <c r="F37" s="139"/>
      <c r="G37" s="82" t="s">
        <v>197</v>
      </c>
      <c r="H37" s="87" t="s">
        <v>65</v>
      </c>
      <c r="I37" s="87" t="s">
        <v>137</v>
      </c>
      <c r="J37" s="62" t="s">
        <v>118</v>
      </c>
      <c r="K37" s="62" t="s">
        <v>119</v>
      </c>
      <c r="L37" s="62"/>
      <c r="M37" s="62"/>
      <c r="N37" s="62"/>
      <c r="O37" s="62"/>
      <c r="P37" s="62"/>
      <c r="Q37" s="62"/>
      <c r="R37" s="62"/>
      <c r="S37" s="10">
        <v>1</v>
      </c>
      <c r="T37" s="10">
        <v>0</v>
      </c>
      <c r="U37" s="11">
        <f t="shared" si="0"/>
        <v>0</v>
      </c>
      <c r="V37" s="208"/>
      <c r="W37" s="208"/>
      <c r="X37" s="63"/>
      <c r="Y37" s="208"/>
      <c r="Z37" s="63"/>
      <c r="AA37" s="63"/>
      <c r="AB37" s="63"/>
      <c r="AC37" s="63"/>
      <c r="AD37" s="63"/>
      <c r="AE37" s="63"/>
      <c r="AF37" s="67" t="s">
        <v>303</v>
      </c>
    </row>
    <row r="38" spans="1:32" ht="102.75" customHeight="1">
      <c r="A38" s="146"/>
      <c r="B38" s="144"/>
      <c r="C38" s="144"/>
      <c r="D38" s="144"/>
      <c r="E38" s="144"/>
      <c r="F38" s="139"/>
      <c r="G38" s="82" t="s">
        <v>198</v>
      </c>
      <c r="H38" s="85" t="s">
        <v>215</v>
      </c>
      <c r="I38" s="86" t="s">
        <v>68</v>
      </c>
      <c r="J38" s="62" t="s">
        <v>98</v>
      </c>
      <c r="K38" s="62" t="s">
        <v>120</v>
      </c>
      <c r="L38" s="62"/>
      <c r="M38" s="62"/>
      <c r="N38" s="62"/>
      <c r="O38" s="62"/>
      <c r="P38" s="62"/>
      <c r="Q38" s="62"/>
      <c r="R38" s="62"/>
      <c r="S38" s="10">
        <v>1</v>
      </c>
      <c r="T38" s="10">
        <v>0</v>
      </c>
      <c r="U38" s="11">
        <f t="shared" si="0"/>
        <v>0</v>
      </c>
      <c r="V38" s="208"/>
      <c r="W38" s="208"/>
      <c r="X38" s="63"/>
      <c r="Y38" s="208"/>
      <c r="Z38" s="63"/>
      <c r="AA38" s="63"/>
      <c r="AB38" s="63"/>
      <c r="AC38" s="63"/>
      <c r="AD38" s="63"/>
      <c r="AE38" s="63"/>
      <c r="AF38" s="67" t="s">
        <v>303</v>
      </c>
    </row>
    <row r="39" spans="1:32" ht="144" customHeight="1">
      <c r="A39" s="146" t="s">
        <v>38</v>
      </c>
      <c r="B39" s="144" t="s">
        <v>39</v>
      </c>
      <c r="C39" s="144" t="s">
        <v>154</v>
      </c>
      <c r="D39" s="144" t="s">
        <v>40</v>
      </c>
      <c r="E39" s="144" t="s">
        <v>171</v>
      </c>
      <c r="F39" s="139" t="s">
        <v>138</v>
      </c>
      <c r="G39" s="140" t="s">
        <v>199</v>
      </c>
      <c r="H39" s="136" t="s">
        <v>216</v>
      </c>
      <c r="I39" s="86" t="s">
        <v>69</v>
      </c>
      <c r="J39" s="62" t="s">
        <v>121</v>
      </c>
      <c r="K39" s="62" t="s">
        <v>122</v>
      </c>
      <c r="L39" s="62"/>
      <c r="M39" s="62"/>
      <c r="N39" s="62"/>
      <c r="O39" s="62"/>
      <c r="P39" s="62"/>
      <c r="Q39" s="62"/>
      <c r="R39" s="62"/>
      <c r="S39" s="10">
        <v>1</v>
      </c>
      <c r="T39" s="10">
        <v>0</v>
      </c>
      <c r="U39" s="11">
        <f t="shared" si="0"/>
        <v>0</v>
      </c>
      <c r="V39" s="208"/>
      <c r="W39" s="208"/>
      <c r="X39" s="63"/>
      <c r="Y39" s="208"/>
      <c r="Z39" s="63"/>
      <c r="AA39" s="63"/>
      <c r="AB39" s="63"/>
      <c r="AC39" s="63"/>
      <c r="AD39" s="63"/>
      <c r="AE39" s="63"/>
      <c r="AF39" s="67" t="s">
        <v>303</v>
      </c>
    </row>
    <row r="40" spans="1:32" ht="102.75" customHeight="1">
      <c r="A40" s="146"/>
      <c r="B40" s="144"/>
      <c r="C40" s="144"/>
      <c r="D40" s="144"/>
      <c r="E40" s="144"/>
      <c r="F40" s="139"/>
      <c r="G40" s="140"/>
      <c r="H40" s="137"/>
      <c r="I40" s="87" t="s">
        <v>234</v>
      </c>
      <c r="J40" s="62" t="s">
        <v>82</v>
      </c>
      <c r="K40" s="62" t="s">
        <v>123</v>
      </c>
      <c r="L40" s="62"/>
      <c r="M40" s="62"/>
      <c r="N40" s="62"/>
      <c r="O40" s="62"/>
      <c r="P40" s="62"/>
      <c r="Q40" s="62"/>
      <c r="R40" s="62"/>
      <c r="S40" s="10">
        <v>12</v>
      </c>
      <c r="T40" s="10">
        <v>0</v>
      </c>
      <c r="U40" s="11">
        <f t="shared" si="0"/>
        <v>0</v>
      </c>
      <c r="V40" s="208"/>
      <c r="W40" s="208"/>
      <c r="X40" s="63"/>
      <c r="Y40" s="208"/>
      <c r="Z40" s="63"/>
      <c r="AA40" s="63"/>
      <c r="AB40" s="63"/>
      <c r="AC40" s="63"/>
      <c r="AD40" s="63"/>
      <c r="AE40" s="63"/>
      <c r="AF40" s="67" t="s">
        <v>303</v>
      </c>
    </row>
    <row r="41" spans="1:32" ht="102.75" customHeight="1">
      <c r="A41" s="146"/>
      <c r="B41" s="144"/>
      <c r="C41" s="144"/>
      <c r="D41" s="144"/>
      <c r="E41" s="144"/>
      <c r="F41" s="139"/>
      <c r="G41" s="141"/>
      <c r="H41" s="138"/>
      <c r="I41" s="87" t="s">
        <v>235</v>
      </c>
      <c r="J41" s="62" t="s">
        <v>82</v>
      </c>
      <c r="K41" s="62" t="s">
        <v>123</v>
      </c>
      <c r="L41" s="62"/>
      <c r="M41" s="62"/>
      <c r="N41" s="62"/>
      <c r="O41" s="62"/>
      <c r="P41" s="62"/>
      <c r="Q41" s="62"/>
      <c r="R41" s="62"/>
      <c r="S41" s="10">
        <v>12</v>
      </c>
      <c r="T41" s="10">
        <v>0</v>
      </c>
      <c r="U41" s="11">
        <f t="shared" si="0"/>
        <v>0</v>
      </c>
      <c r="V41" s="208"/>
      <c r="W41" s="208"/>
      <c r="X41" s="63"/>
      <c r="Y41" s="208"/>
      <c r="Z41" s="63"/>
      <c r="AA41" s="63"/>
      <c r="AB41" s="63"/>
      <c r="AC41" s="63"/>
      <c r="AD41" s="63"/>
      <c r="AE41" s="63"/>
      <c r="AF41" s="67" t="s">
        <v>303</v>
      </c>
    </row>
    <row r="42" spans="1:32" ht="102.75" customHeight="1">
      <c r="A42" s="146"/>
      <c r="B42" s="144"/>
      <c r="C42" s="144"/>
      <c r="D42" s="144"/>
      <c r="E42" s="144"/>
      <c r="F42" s="139"/>
      <c r="G42" s="82" t="s">
        <v>200</v>
      </c>
      <c r="H42" s="87" t="s">
        <v>70</v>
      </c>
      <c r="I42" s="87" t="s">
        <v>71</v>
      </c>
      <c r="J42" s="62" t="s">
        <v>124</v>
      </c>
      <c r="K42" s="62" t="s">
        <v>125</v>
      </c>
      <c r="L42" s="62"/>
      <c r="M42" s="62"/>
      <c r="N42" s="62"/>
      <c r="O42" s="62"/>
      <c r="P42" s="62"/>
      <c r="Q42" s="62"/>
      <c r="R42" s="62"/>
      <c r="S42" s="10">
        <v>0</v>
      </c>
      <c r="T42" s="10">
        <v>0</v>
      </c>
      <c r="U42" s="11">
        <v>0</v>
      </c>
      <c r="V42" s="208"/>
      <c r="W42" s="208"/>
      <c r="X42" s="63"/>
      <c r="Y42" s="208"/>
      <c r="Z42" s="63"/>
      <c r="AA42" s="63"/>
      <c r="AB42" s="63"/>
      <c r="AC42" s="63"/>
      <c r="AD42" s="63"/>
      <c r="AE42" s="63"/>
      <c r="AF42" s="67" t="s">
        <v>303</v>
      </c>
    </row>
    <row r="43" spans="1:32" ht="180" customHeight="1">
      <c r="A43" s="146"/>
      <c r="B43" s="144"/>
      <c r="C43" s="82" t="s">
        <v>155</v>
      </c>
      <c r="D43" s="82" t="s">
        <v>139</v>
      </c>
      <c r="E43" s="82" t="s">
        <v>201</v>
      </c>
      <c r="F43" s="87" t="s">
        <v>48</v>
      </c>
      <c r="G43" s="82" t="s">
        <v>202</v>
      </c>
      <c r="H43" s="87" t="s">
        <v>217</v>
      </c>
      <c r="I43" s="87" t="s">
        <v>72</v>
      </c>
      <c r="J43" s="62" t="s">
        <v>126</v>
      </c>
      <c r="K43" s="62" t="s">
        <v>127</v>
      </c>
      <c r="L43" s="62"/>
      <c r="M43" s="62"/>
      <c r="N43" s="62"/>
      <c r="O43" s="62"/>
      <c r="P43" s="62"/>
      <c r="Q43" s="62"/>
      <c r="R43" s="62"/>
      <c r="S43" s="10">
        <v>0</v>
      </c>
      <c r="T43" s="10">
        <v>0</v>
      </c>
      <c r="U43" s="11">
        <v>0</v>
      </c>
      <c r="V43" s="208"/>
      <c r="W43" s="208"/>
      <c r="X43" s="63"/>
      <c r="Y43" s="208"/>
      <c r="Z43" s="63"/>
      <c r="AA43" s="63"/>
      <c r="AB43" s="63"/>
      <c r="AC43" s="63"/>
      <c r="AD43" s="63"/>
      <c r="AE43" s="63"/>
      <c r="AF43" s="67" t="s">
        <v>303</v>
      </c>
    </row>
    <row r="62" spans="2:5" ht="102.75" customHeight="1">
      <c r="B62" s="131"/>
      <c r="C62" s="131"/>
      <c r="D62" s="132"/>
      <c r="E62" s="133"/>
    </row>
    <row r="63" spans="2:5" ht="102.75" customHeight="1">
      <c r="B63" s="131"/>
      <c r="C63" s="131"/>
      <c r="D63" s="132"/>
      <c r="E63" s="133"/>
    </row>
    <row r="64" spans="2:5" ht="102.75" customHeight="1">
      <c r="B64" s="131"/>
      <c r="C64" s="131"/>
      <c r="D64" s="132"/>
      <c r="E64" s="133"/>
    </row>
    <row r="65" spans="2:5" ht="102.75" customHeight="1">
      <c r="B65" s="131"/>
      <c r="C65" s="131"/>
      <c r="D65" s="132"/>
      <c r="E65" s="133"/>
    </row>
    <row r="66" spans="2:5" ht="102.75" customHeight="1">
      <c r="B66" s="131"/>
      <c r="C66" s="131"/>
      <c r="D66" s="132"/>
      <c r="E66" s="133"/>
    </row>
    <row r="67" spans="2:5" ht="102.75" customHeight="1">
      <c r="B67" s="131"/>
      <c r="C67" s="131"/>
      <c r="D67" s="132"/>
      <c r="E67" s="133"/>
    </row>
    <row r="68" spans="2:5" ht="102.75" customHeight="1">
      <c r="B68" s="131"/>
      <c r="C68" s="131"/>
      <c r="D68" s="132"/>
      <c r="E68" s="133"/>
    </row>
    <row r="69" spans="2:5" ht="102.75" customHeight="1">
      <c r="B69" s="131"/>
      <c r="C69" s="131"/>
      <c r="D69" s="132"/>
      <c r="E69" s="133"/>
    </row>
    <row r="70" spans="2:5" ht="102.75" customHeight="1">
      <c r="B70" s="131"/>
      <c r="C70" s="131"/>
      <c r="D70" s="132"/>
      <c r="E70" s="133"/>
    </row>
    <row r="71" spans="2:5" ht="102.75" customHeight="1">
      <c r="B71" s="131"/>
      <c r="C71" s="131"/>
      <c r="D71" s="132"/>
      <c r="E71" s="133"/>
    </row>
    <row r="73" spans="2:5" ht="102.75" customHeight="1">
      <c r="B73" s="131"/>
      <c r="C73" s="131"/>
      <c r="D73" s="132"/>
      <c r="E73" s="133"/>
    </row>
    <row r="74" spans="2:5" ht="102.75" customHeight="1">
      <c r="B74" s="131"/>
      <c r="C74" s="131"/>
      <c r="D74" s="132"/>
      <c r="E74" s="133"/>
    </row>
    <row r="75" spans="2:5" ht="102.75" customHeight="1">
      <c r="B75" s="131"/>
      <c r="C75" s="131"/>
      <c r="D75" s="132"/>
      <c r="E75" s="133"/>
    </row>
    <row r="76" spans="2:5" ht="102.75" customHeight="1">
      <c r="B76" s="131"/>
      <c r="C76" s="131"/>
      <c r="D76" s="132"/>
      <c r="E76" s="133"/>
    </row>
    <row r="77" spans="2:5" ht="102.75" customHeight="1">
      <c r="B77" s="131"/>
      <c r="C77" s="131"/>
      <c r="D77" s="132"/>
      <c r="E77" s="133"/>
    </row>
  </sheetData>
  <mergeCells count="69">
    <mergeCell ref="X3:Y3"/>
    <mergeCell ref="Z3:AA3"/>
    <mergeCell ref="AB3:AC3"/>
    <mergeCell ref="AD3:AE3"/>
    <mergeCell ref="C4:D4"/>
    <mergeCell ref="E4:F4"/>
    <mergeCell ref="S3:U3"/>
    <mergeCell ref="V3:W3"/>
    <mergeCell ref="H3:K3"/>
    <mergeCell ref="L3:R3"/>
    <mergeCell ref="A39:A43"/>
    <mergeCell ref="E39:E42"/>
    <mergeCell ref="C39:C42"/>
    <mergeCell ref="B25:B38"/>
    <mergeCell ref="E34:E38"/>
    <mergeCell ref="C34:C38"/>
    <mergeCell ref="D25:D26"/>
    <mergeCell ref="C27:C33"/>
    <mergeCell ref="C25:C26"/>
    <mergeCell ref="D34:D38"/>
    <mergeCell ref="B39:B43"/>
    <mergeCell ref="D39:D42"/>
    <mergeCell ref="D11:D14"/>
    <mergeCell ref="C15:C17"/>
    <mergeCell ref="D15:D17"/>
    <mergeCell ref="A5:A6"/>
    <mergeCell ref="C5:C6"/>
    <mergeCell ref="B5:B6"/>
    <mergeCell ref="A7:A17"/>
    <mergeCell ref="B7:B17"/>
    <mergeCell ref="C7:C10"/>
    <mergeCell ref="D5:D6"/>
    <mergeCell ref="D7:D10"/>
    <mergeCell ref="C11:C14"/>
    <mergeCell ref="D23:D24"/>
    <mergeCell ref="E15:E16"/>
    <mergeCell ref="D27:D33"/>
    <mergeCell ref="G27:G28"/>
    <mergeCell ref="A18:A24"/>
    <mergeCell ref="B18:B24"/>
    <mergeCell ref="C18:C22"/>
    <mergeCell ref="C23:C24"/>
    <mergeCell ref="D18:D22"/>
    <mergeCell ref="A25:A38"/>
    <mergeCell ref="G18:G19"/>
    <mergeCell ref="E18:E22"/>
    <mergeCell ref="E27:E32"/>
    <mergeCell ref="F27:F32"/>
    <mergeCell ref="F9:F10"/>
    <mergeCell ref="F7:F8"/>
    <mergeCell ref="G4:H4"/>
    <mergeCell ref="E23:E24"/>
    <mergeCell ref="F13:F14"/>
    <mergeCell ref="H18:H19"/>
    <mergeCell ref="E7:E8"/>
    <mergeCell ref="E13:E14"/>
    <mergeCell ref="E9:E10"/>
    <mergeCell ref="E11:E12"/>
    <mergeCell ref="H39:H41"/>
    <mergeCell ref="F39:F42"/>
    <mergeCell ref="G39:G41"/>
    <mergeCell ref="F34:F38"/>
    <mergeCell ref="F11:F12"/>
    <mergeCell ref="F18:F22"/>
    <mergeCell ref="F23:F24"/>
    <mergeCell ref="F15:F16"/>
    <mergeCell ref="G13:G14"/>
    <mergeCell ref="H13:H14"/>
    <mergeCell ref="H27:H28"/>
  </mergeCells>
  <conditionalFormatting sqref="U5:U43">
    <cfRule type="cellIs" dxfId="29" priority="1" operator="between">
      <formula>0.8</formula>
      <formula>"mas"</formula>
    </cfRule>
    <cfRule type="cellIs" dxfId="28" priority="2" operator="between">
      <formula>0.7</formula>
      <formula>0.79</formula>
    </cfRule>
    <cfRule type="cellIs" dxfId="27" priority="3" operator="between">
      <formula>0.6</formula>
      <formula>0.69</formula>
    </cfRule>
    <cfRule type="cellIs" dxfId="26" priority="4" operator="between">
      <formula>0.4</formula>
      <formula>0.59</formula>
    </cfRule>
    <cfRule type="cellIs" dxfId="25" priority="5" operator="between">
      <formula>0</formula>
      <formula>0.39</formula>
    </cfRule>
  </conditionalFormatting>
  <pageMargins left="0.7" right="0.7" top="0.75" bottom="0.75" header="0.3" footer="0.3"/>
  <pageSetup paperSize="5" scale="18"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20" zoomScale="62" zoomScaleNormal="62" workbookViewId="0">
      <selection activeCell="I26" sqref="I26:N27"/>
    </sheetView>
  </sheetViews>
  <sheetFormatPr baseColWidth="10" defaultRowHeight="15"/>
  <cols>
    <col min="2" max="2" width="22.28515625" customWidth="1"/>
    <col min="3" max="3" width="20.42578125" customWidth="1"/>
    <col min="6" max="6" width="20.28515625" customWidth="1"/>
    <col min="7" max="7" width="20.42578125" customWidth="1"/>
    <col min="8" max="8" width="18.85546875" customWidth="1"/>
    <col min="9" max="9" width="22" customWidth="1"/>
    <col min="12" max="12" width="13.42578125" customWidth="1"/>
    <col min="13" max="13" width="18.85546875" customWidth="1"/>
    <col min="14" max="14" width="26.28515625" customWidth="1"/>
  </cols>
  <sheetData>
    <row r="1" spans="1:22" ht="15.75" customHeight="1" thickBot="1">
      <c r="A1" s="165" t="s">
        <v>272</v>
      </c>
      <c r="B1" s="167" t="s">
        <v>273</v>
      </c>
      <c r="C1" s="167" t="s">
        <v>274</v>
      </c>
      <c r="D1" s="169" t="s">
        <v>311</v>
      </c>
      <c r="E1" s="170"/>
      <c r="F1" s="170"/>
      <c r="G1" s="170"/>
      <c r="H1" s="170"/>
      <c r="I1" s="171"/>
    </row>
    <row r="2" spans="1:22" ht="27.75" customHeight="1" thickBot="1">
      <c r="A2" s="166"/>
      <c r="B2" s="168"/>
      <c r="C2" s="168"/>
      <c r="D2" s="88" t="s">
        <v>262</v>
      </c>
      <c r="E2" s="88" t="s">
        <v>263</v>
      </c>
      <c r="F2" s="88" t="s">
        <v>264</v>
      </c>
      <c r="G2" s="88" t="s">
        <v>265</v>
      </c>
      <c r="H2" s="88" t="s">
        <v>266</v>
      </c>
      <c r="I2" s="89" t="s">
        <v>275</v>
      </c>
      <c r="M2" s="50" t="s">
        <v>277</v>
      </c>
      <c r="N2" s="51" t="s">
        <v>278</v>
      </c>
      <c r="P2" s="161"/>
      <c r="Q2" s="161"/>
      <c r="R2" s="161"/>
      <c r="S2" s="161"/>
      <c r="T2" s="161"/>
      <c r="U2" s="161"/>
      <c r="V2" s="161"/>
    </row>
    <row r="3" spans="1:22" ht="60.75" customHeight="1" thickBot="1">
      <c r="A3" s="90">
        <v>1</v>
      </c>
      <c r="B3" s="91" t="s">
        <v>253</v>
      </c>
      <c r="C3" s="92">
        <v>2</v>
      </c>
      <c r="D3" s="93">
        <v>2</v>
      </c>
      <c r="E3" s="94"/>
      <c r="F3" s="95"/>
      <c r="G3" s="96"/>
      <c r="H3" s="97"/>
      <c r="I3" s="98">
        <f>SUM(D3:H3)</f>
        <v>2</v>
      </c>
      <c r="M3" s="52" t="s">
        <v>279</v>
      </c>
      <c r="N3" s="53">
        <v>35</v>
      </c>
    </row>
    <row r="4" spans="1:22" ht="83.25" customHeight="1" thickBot="1">
      <c r="A4" s="90">
        <v>2</v>
      </c>
      <c r="B4" s="91" t="s">
        <v>14</v>
      </c>
      <c r="C4" s="92">
        <v>11</v>
      </c>
      <c r="D4" s="93">
        <v>10</v>
      </c>
      <c r="E4" s="94"/>
      <c r="F4" s="95"/>
      <c r="G4" s="96"/>
      <c r="H4" s="97">
        <v>1</v>
      </c>
      <c r="I4" s="98">
        <f t="shared" ref="I4:I7" si="0">SUM(D4:H4)</f>
        <v>11</v>
      </c>
      <c r="M4" s="54" t="s">
        <v>263</v>
      </c>
      <c r="N4" s="53"/>
    </row>
    <row r="5" spans="1:22" ht="60" customHeight="1" thickBot="1">
      <c r="A5" s="90">
        <v>3</v>
      </c>
      <c r="B5" s="91" t="s">
        <v>24</v>
      </c>
      <c r="C5" s="92">
        <v>7</v>
      </c>
      <c r="D5" s="93">
        <v>6</v>
      </c>
      <c r="E5" s="94"/>
      <c r="F5" s="95"/>
      <c r="G5" s="96"/>
      <c r="H5" s="97">
        <v>1</v>
      </c>
      <c r="I5" s="98">
        <f t="shared" si="0"/>
        <v>7</v>
      </c>
      <c r="M5" s="55" t="s">
        <v>264</v>
      </c>
      <c r="N5" s="53"/>
    </row>
    <row r="6" spans="1:22" ht="79.5" customHeight="1" thickBot="1">
      <c r="A6" s="90">
        <v>4</v>
      </c>
      <c r="B6" s="91" t="s">
        <v>30</v>
      </c>
      <c r="C6" s="92">
        <v>14</v>
      </c>
      <c r="D6" s="93">
        <v>12</v>
      </c>
      <c r="E6" s="94"/>
      <c r="F6" s="95"/>
      <c r="G6" s="96"/>
      <c r="H6" s="97">
        <v>2</v>
      </c>
      <c r="I6" s="98">
        <f t="shared" si="0"/>
        <v>14</v>
      </c>
      <c r="M6" s="56" t="s">
        <v>265</v>
      </c>
      <c r="N6" s="53"/>
    </row>
    <row r="7" spans="1:22" ht="107.25" customHeight="1" thickBot="1">
      <c r="A7" s="90">
        <v>5</v>
      </c>
      <c r="B7" s="91" t="s">
        <v>39</v>
      </c>
      <c r="C7" s="92">
        <v>5</v>
      </c>
      <c r="D7" s="93">
        <v>5</v>
      </c>
      <c r="E7" s="94"/>
      <c r="F7" s="95"/>
      <c r="G7" s="96"/>
      <c r="H7" s="97"/>
      <c r="I7" s="98">
        <f t="shared" si="0"/>
        <v>5</v>
      </c>
      <c r="M7" s="57" t="s">
        <v>266</v>
      </c>
      <c r="N7" s="53">
        <v>4</v>
      </c>
    </row>
    <row r="8" spans="1:22" ht="15.75" thickBot="1">
      <c r="A8" s="162" t="s">
        <v>276</v>
      </c>
      <c r="B8" s="163"/>
      <c r="C8" s="164"/>
      <c r="D8" s="99">
        <f>SUM(D3:D7)</f>
        <v>35</v>
      </c>
      <c r="E8" s="99">
        <f t="shared" ref="E8:H8" si="1">SUM(E3:E7)</f>
        <v>0</v>
      </c>
      <c r="F8" s="99">
        <f t="shared" si="1"/>
        <v>0</v>
      </c>
      <c r="G8" s="99">
        <f t="shared" si="1"/>
        <v>0</v>
      </c>
      <c r="H8" s="99">
        <f t="shared" si="1"/>
        <v>4</v>
      </c>
      <c r="I8" s="99">
        <f>SUM(I3:I7)</f>
        <v>39</v>
      </c>
      <c r="N8">
        <f>N3+N4+N5+N6+N7</f>
        <v>39</v>
      </c>
    </row>
    <row r="14" spans="1:22" ht="15.75" thickBot="1"/>
    <row r="15" spans="1:22" ht="24" customHeight="1">
      <c r="B15" s="101" t="s">
        <v>267</v>
      </c>
      <c r="C15" s="102" t="s">
        <v>262</v>
      </c>
      <c r="D15" s="102" t="s">
        <v>263</v>
      </c>
      <c r="E15" s="102" t="s">
        <v>264</v>
      </c>
      <c r="F15" s="102" t="s">
        <v>265</v>
      </c>
      <c r="G15" s="103" t="s">
        <v>266</v>
      </c>
      <c r="I15" s="101" t="s">
        <v>268</v>
      </c>
      <c r="J15" s="102" t="s">
        <v>262</v>
      </c>
      <c r="K15" s="102" t="s">
        <v>263</v>
      </c>
      <c r="L15" s="102" t="s">
        <v>264</v>
      </c>
      <c r="M15" s="102" t="s">
        <v>265</v>
      </c>
      <c r="N15" s="103" t="s">
        <v>266</v>
      </c>
    </row>
    <row r="16" spans="1:22" ht="70.5" customHeight="1" thickBot="1">
      <c r="B16" s="104" t="s">
        <v>253</v>
      </c>
      <c r="C16" s="93">
        <v>2</v>
      </c>
      <c r="D16" s="100"/>
      <c r="E16" s="105"/>
      <c r="F16" s="96"/>
      <c r="G16" s="97"/>
      <c r="I16" s="104" t="s">
        <v>14</v>
      </c>
      <c r="J16" s="93">
        <v>10</v>
      </c>
      <c r="K16" s="94"/>
      <c r="L16" s="105"/>
      <c r="M16" s="96"/>
      <c r="N16" s="97">
        <v>1</v>
      </c>
    </row>
    <row r="17" spans="2:29">
      <c r="B17" s="49"/>
    </row>
    <row r="19" spans="2:29" ht="65.25" customHeight="1"/>
    <row r="22" spans="2:29" ht="54.75" customHeight="1"/>
    <row r="24" spans="2:29">
      <c r="AC24" s="49"/>
    </row>
    <row r="25" spans="2:29" ht="80.25" customHeight="1" thickBot="1"/>
    <row r="26" spans="2:29" ht="48" customHeight="1">
      <c r="B26" s="101" t="s">
        <v>269</v>
      </c>
      <c r="C26" s="102" t="s">
        <v>262</v>
      </c>
      <c r="D26" s="102" t="s">
        <v>263</v>
      </c>
      <c r="E26" s="102" t="s">
        <v>264</v>
      </c>
      <c r="F26" s="102" t="s">
        <v>265</v>
      </c>
      <c r="G26" s="103" t="s">
        <v>266</v>
      </c>
      <c r="I26" s="101" t="s">
        <v>270</v>
      </c>
      <c r="J26" s="102" t="s">
        <v>262</v>
      </c>
      <c r="K26" s="102" t="s">
        <v>263</v>
      </c>
      <c r="L26" s="102" t="s">
        <v>264</v>
      </c>
      <c r="M26" s="102" t="s">
        <v>265</v>
      </c>
      <c r="N26" s="103" t="s">
        <v>266</v>
      </c>
    </row>
    <row r="27" spans="2:29" ht="134.25" customHeight="1" thickBot="1">
      <c r="B27" s="104" t="s">
        <v>24</v>
      </c>
      <c r="C27" s="93">
        <v>6</v>
      </c>
      <c r="D27" s="94"/>
      <c r="E27" s="105"/>
      <c r="F27" s="96"/>
      <c r="G27" s="97">
        <v>1</v>
      </c>
      <c r="I27" s="104" t="s">
        <v>30</v>
      </c>
      <c r="J27" s="93">
        <v>12</v>
      </c>
      <c r="K27" s="94"/>
      <c r="L27" s="105"/>
      <c r="M27" s="96"/>
      <c r="N27" s="97">
        <v>2</v>
      </c>
      <c r="AC27" s="49"/>
    </row>
    <row r="28" spans="2:29" ht="96.75" customHeight="1"/>
    <row r="30" spans="2:29">
      <c r="AC30" s="49"/>
    </row>
    <row r="44" spans="2:7" ht="15.75" thickBot="1"/>
    <row r="45" spans="2:7">
      <c r="B45" s="101" t="s">
        <v>271</v>
      </c>
      <c r="C45" s="102" t="s">
        <v>262</v>
      </c>
      <c r="D45" s="102" t="s">
        <v>263</v>
      </c>
      <c r="E45" s="102" t="s">
        <v>264</v>
      </c>
      <c r="F45" s="102" t="s">
        <v>265</v>
      </c>
      <c r="G45" s="103" t="s">
        <v>266</v>
      </c>
    </row>
    <row r="46" spans="2:7" ht="90.75" customHeight="1" thickBot="1">
      <c r="B46" s="104" t="s">
        <v>39</v>
      </c>
      <c r="C46" s="93">
        <v>5</v>
      </c>
      <c r="D46" s="94"/>
      <c r="E46" s="105"/>
      <c r="F46" s="96"/>
      <c r="G46" s="97"/>
    </row>
  </sheetData>
  <mergeCells count="6">
    <mergeCell ref="P2:V2"/>
    <mergeCell ref="A8:C8"/>
    <mergeCell ref="A1:A2"/>
    <mergeCell ref="B1:B2"/>
    <mergeCell ref="C1:C2"/>
    <mergeCell ref="D1:I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zoomScale="68" zoomScaleNormal="68" workbookViewId="0">
      <selection activeCell="H7" sqref="H7"/>
    </sheetView>
  </sheetViews>
  <sheetFormatPr baseColWidth="10" defaultRowHeight="15"/>
  <cols>
    <col min="2" max="2" width="26.7109375" customWidth="1"/>
    <col min="6" max="6" width="19.85546875" customWidth="1"/>
    <col min="7" max="7" width="18.140625" customWidth="1"/>
  </cols>
  <sheetData>
    <row r="1" spans="1:8" ht="15.75" customHeight="1" thickBot="1">
      <c r="A1" s="165" t="s">
        <v>272</v>
      </c>
      <c r="B1" s="106"/>
      <c r="C1" s="169" t="s">
        <v>311</v>
      </c>
      <c r="D1" s="170"/>
      <c r="E1" s="170"/>
      <c r="F1" s="170"/>
      <c r="G1" s="170"/>
      <c r="H1" s="171"/>
    </row>
    <row r="2" spans="1:8" ht="15.75" thickBot="1">
      <c r="A2" s="172"/>
      <c r="B2" s="107"/>
      <c r="C2" s="108"/>
      <c r="D2" s="108"/>
      <c r="E2" s="108"/>
      <c r="F2" s="108"/>
      <c r="G2" s="108"/>
      <c r="H2" s="109"/>
    </row>
    <row r="3" spans="1:8" ht="15.75" thickBot="1">
      <c r="A3" s="166"/>
      <c r="B3" s="110" t="s">
        <v>273</v>
      </c>
      <c r="C3" s="88" t="s">
        <v>262</v>
      </c>
      <c r="D3" s="88" t="s">
        <v>263</v>
      </c>
      <c r="E3" s="88" t="s">
        <v>264</v>
      </c>
      <c r="F3" s="88" t="s">
        <v>265</v>
      </c>
      <c r="G3" s="88" t="s">
        <v>266</v>
      </c>
      <c r="H3" s="89" t="s">
        <v>275</v>
      </c>
    </row>
    <row r="4" spans="1:8" ht="26.25" thickBot="1">
      <c r="A4" s="90">
        <v>1</v>
      </c>
      <c r="B4" s="91" t="s">
        <v>253</v>
      </c>
      <c r="C4" s="93">
        <v>2</v>
      </c>
      <c r="D4" s="94"/>
      <c r="E4" s="95"/>
      <c r="F4" s="96"/>
      <c r="G4" s="97"/>
      <c r="H4" s="98">
        <f>SUM(C4:G4)</f>
        <v>2</v>
      </c>
    </row>
    <row r="5" spans="1:8" ht="26.25" thickBot="1">
      <c r="A5" s="90">
        <v>2</v>
      </c>
      <c r="B5" s="91" t="s">
        <v>14</v>
      </c>
      <c r="C5" s="93">
        <v>10</v>
      </c>
      <c r="D5" s="94"/>
      <c r="E5" s="95"/>
      <c r="F5" s="96"/>
      <c r="G5" s="97">
        <v>1</v>
      </c>
      <c r="H5" s="98">
        <f t="shared" ref="H5:H8" si="0">SUM(C5:G5)</f>
        <v>11</v>
      </c>
    </row>
    <row r="6" spans="1:8" ht="26.25" thickBot="1">
      <c r="A6" s="90">
        <v>3</v>
      </c>
      <c r="B6" s="91" t="s">
        <v>24</v>
      </c>
      <c r="C6" s="93">
        <v>6</v>
      </c>
      <c r="D6" s="94"/>
      <c r="E6" s="95"/>
      <c r="F6" s="96"/>
      <c r="G6" s="97">
        <v>1</v>
      </c>
      <c r="H6" s="98">
        <f t="shared" si="0"/>
        <v>7</v>
      </c>
    </row>
    <row r="7" spans="1:8" ht="39" thickBot="1">
      <c r="A7" s="90">
        <v>4</v>
      </c>
      <c r="B7" s="91" t="s">
        <v>30</v>
      </c>
      <c r="C7" s="93">
        <v>12</v>
      </c>
      <c r="D7" s="94"/>
      <c r="E7" s="95"/>
      <c r="F7" s="96"/>
      <c r="G7" s="97">
        <v>2</v>
      </c>
      <c r="H7" s="98">
        <f t="shared" si="0"/>
        <v>14</v>
      </c>
    </row>
    <row r="8" spans="1:8" ht="51.75" thickBot="1">
      <c r="A8" s="90">
        <v>5</v>
      </c>
      <c r="B8" s="91" t="s">
        <v>39</v>
      </c>
      <c r="C8" s="93">
        <v>5</v>
      </c>
      <c r="D8" s="94"/>
      <c r="E8" s="95"/>
      <c r="F8" s="96"/>
      <c r="G8" s="97"/>
      <c r="H8" s="98">
        <f t="shared" si="0"/>
        <v>5</v>
      </c>
    </row>
    <row r="9" spans="1:8" ht="15.75" thickBot="1">
      <c r="A9" s="173" t="s">
        <v>276</v>
      </c>
      <c r="B9" s="174"/>
      <c r="C9" s="99">
        <f>SUM(C4:C8)</f>
        <v>35</v>
      </c>
      <c r="D9" s="99">
        <f t="shared" ref="D9:G9" si="1">SUM(D4:D8)</f>
        <v>0</v>
      </c>
      <c r="E9" s="99">
        <f t="shared" si="1"/>
        <v>0</v>
      </c>
      <c r="F9" s="99">
        <f t="shared" si="1"/>
        <v>0</v>
      </c>
      <c r="G9" s="99">
        <f t="shared" si="1"/>
        <v>4</v>
      </c>
      <c r="H9" s="99">
        <f>SUM(H4:H8)</f>
        <v>39</v>
      </c>
    </row>
  </sheetData>
  <mergeCells count="3">
    <mergeCell ref="A1:A3"/>
    <mergeCell ref="C1:H1"/>
    <mergeCell ref="A9:B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zoomScale="26" zoomScaleNormal="26" zoomScaleSheetLayoutView="30" workbookViewId="0">
      <selection sqref="A1:XFD1"/>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2" customWidth="1"/>
    <col min="27" max="16384" width="11.42578125" style="1"/>
  </cols>
  <sheetData>
    <row r="1" spans="1:34" s="71" customFormat="1" ht="55.5" customHeight="1">
      <c r="A1" s="68" t="s">
        <v>142</v>
      </c>
      <c r="B1" s="68"/>
      <c r="C1" s="68"/>
      <c r="D1" s="68"/>
      <c r="E1" s="68"/>
      <c r="F1" s="68"/>
      <c r="G1" s="68"/>
      <c r="H1" s="68"/>
      <c r="I1" s="68"/>
      <c r="J1" s="68"/>
      <c r="K1" s="68"/>
      <c r="L1" s="69"/>
      <c r="M1" s="69"/>
      <c r="N1" s="69"/>
      <c r="O1" s="69"/>
      <c r="P1" s="69"/>
      <c r="Q1" s="69"/>
      <c r="R1" s="69"/>
      <c r="S1" s="69"/>
      <c r="T1" s="69"/>
      <c r="U1" s="69"/>
      <c r="V1" s="69"/>
      <c r="W1" s="69"/>
      <c r="X1" s="69"/>
      <c r="Y1" s="69"/>
      <c r="Z1" s="70"/>
    </row>
    <row r="2" spans="1:34" ht="25.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34" ht="52.5" customHeight="1">
      <c r="A3" s="15"/>
      <c r="B3" s="15"/>
      <c r="C3" s="15"/>
      <c r="D3" s="15"/>
      <c r="E3" s="15"/>
      <c r="F3" s="15"/>
      <c r="G3" s="15"/>
      <c r="H3" s="179"/>
      <c r="I3" s="179"/>
      <c r="J3" s="179"/>
      <c r="K3" s="180"/>
      <c r="L3" s="153" t="s">
        <v>237</v>
      </c>
      <c r="M3" s="154"/>
      <c r="N3" s="155"/>
      <c r="O3" s="156" t="s">
        <v>241</v>
      </c>
      <c r="P3" s="157"/>
      <c r="Q3" s="175"/>
      <c r="R3" s="151" t="s">
        <v>242</v>
      </c>
      <c r="S3" s="151"/>
      <c r="T3" s="151" t="s">
        <v>243</v>
      </c>
      <c r="U3" s="151"/>
      <c r="V3" s="151" t="s">
        <v>244</v>
      </c>
      <c r="W3" s="151"/>
      <c r="X3" s="151" t="s">
        <v>245</v>
      </c>
      <c r="Y3" s="151"/>
    </row>
    <row r="4" spans="1:34" ht="94.5" customHeight="1">
      <c r="A4" s="152" t="s">
        <v>4</v>
      </c>
      <c r="B4" s="152"/>
      <c r="C4" s="152" t="s">
        <v>0</v>
      </c>
      <c r="D4" s="152"/>
      <c r="E4" s="152" t="s">
        <v>5</v>
      </c>
      <c r="F4" s="152"/>
      <c r="G4" s="143" t="s">
        <v>1</v>
      </c>
      <c r="H4" s="143"/>
      <c r="I4" s="9" t="s">
        <v>6</v>
      </c>
      <c r="J4" s="9" t="s">
        <v>2</v>
      </c>
      <c r="K4" s="8" t="s">
        <v>3</v>
      </c>
      <c r="L4" s="16" t="s">
        <v>238</v>
      </c>
      <c r="M4" s="7" t="s">
        <v>239</v>
      </c>
      <c r="N4" s="13" t="s">
        <v>240</v>
      </c>
      <c r="O4" s="16" t="s">
        <v>238</v>
      </c>
      <c r="P4" s="7" t="s">
        <v>239</v>
      </c>
      <c r="Q4" s="13" t="s">
        <v>240</v>
      </c>
      <c r="R4" s="16" t="s">
        <v>6</v>
      </c>
      <c r="S4" s="7" t="s">
        <v>246</v>
      </c>
      <c r="T4" s="16" t="s">
        <v>6</v>
      </c>
      <c r="U4" s="7" t="s">
        <v>246</v>
      </c>
      <c r="V4" s="16" t="s">
        <v>6</v>
      </c>
      <c r="W4" s="7" t="s">
        <v>246</v>
      </c>
      <c r="X4" s="16" t="s">
        <v>6</v>
      </c>
      <c r="Y4" s="7" t="s">
        <v>246</v>
      </c>
      <c r="Z4" s="14" t="s">
        <v>236</v>
      </c>
    </row>
    <row r="5" spans="1:34" ht="309" customHeight="1">
      <c r="A5" s="176" t="s">
        <v>7</v>
      </c>
      <c r="B5" s="177" t="s">
        <v>253</v>
      </c>
      <c r="C5" s="178" t="s">
        <v>145</v>
      </c>
      <c r="D5" s="178" t="s">
        <v>9</v>
      </c>
      <c r="E5" s="74" t="s">
        <v>156</v>
      </c>
      <c r="F5" s="75" t="s">
        <v>10</v>
      </c>
      <c r="G5" s="111" t="s">
        <v>11</v>
      </c>
      <c r="H5" s="73" t="s">
        <v>140</v>
      </c>
      <c r="I5" s="73" t="s">
        <v>218</v>
      </c>
      <c r="J5" s="37" t="s">
        <v>73</v>
      </c>
      <c r="K5" s="37" t="s">
        <v>75</v>
      </c>
      <c r="L5" s="112">
        <v>1</v>
      </c>
      <c r="M5" s="112">
        <v>0</v>
      </c>
      <c r="N5" s="39">
        <f>M5/L5*1</f>
        <v>0</v>
      </c>
      <c r="O5" s="113"/>
      <c r="P5" s="113"/>
      <c r="Q5" s="113"/>
      <c r="R5" s="113"/>
      <c r="S5" s="113"/>
      <c r="T5" s="113"/>
      <c r="U5" s="113"/>
      <c r="V5" s="113"/>
      <c r="W5" s="113"/>
      <c r="X5" s="113"/>
      <c r="Y5" s="113"/>
      <c r="Z5" s="35" t="s">
        <v>303</v>
      </c>
      <c r="AC5" s="1" t="s">
        <v>247</v>
      </c>
      <c r="AD5" s="1" t="s">
        <v>307</v>
      </c>
      <c r="AE5" s="1" t="s">
        <v>248</v>
      </c>
      <c r="AG5" s="29"/>
      <c r="AH5" s="28"/>
    </row>
    <row r="6" spans="1:34" ht="90">
      <c r="A6" s="176"/>
      <c r="B6" s="177"/>
      <c r="C6" s="178"/>
      <c r="D6" s="178"/>
      <c r="E6" s="74" t="s">
        <v>157</v>
      </c>
      <c r="F6" s="75" t="s">
        <v>12</v>
      </c>
      <c r="G6" s="111" t="s">
        <v>141</v>
      </c>
      <c r="H6" s="73" t="s">
        <v>41</v>
      </c>
      <c r="I6" s="73" t="s">
        <v>219</v>
      </c>
      <c r="J6" s="37" t="s">
        <v>74</v>
      </c>
      <c r="K6" s="37" t="s">
        <v>75</v>
      </c>
      <c r="L6" s="38">
        <v>1</v>
      </c>
      <c r="M6" s="38">
        <v>0</v>
      </c>
      <c r="N6" s="39">
        <v>0</v>
      </c>
      <c r="O6" s="37"/>
      <c r="P6" s="37"/>
      <c r="Q6" s="37"/>
      <c r="R6" s="37"/>
      <c r="S6" s="37"/>
      <c r="T6" s="37"/>
      <c r="U6" s="37"/>
      <c r="V6" s="37"/>
      <c r="W6" s="37"/>
      <c r="X6" s="37"/>
      <c r="Y6" s="37"/>
      <c r="Z6" s="35" t="s">
        <v>303</v>
      </c>
      <c r="AC6" s="1" t="s">
        <v>249</v>
      </c>
      <c r="AD6" s="1">
        <v>2</v>
      </c>
      <c r="AE6" s="31">
        <v>1</v>
      </c>
    </row>
    <row r="7" spans="1:34" s="27" customFormat="1" ht="30">
      <c r="A7" s="18"/>
      <c r="B7" s="19"/>
      <c r="C7" s="20"/>
      <c r="D7" s="20"/>
      <c r="E7" s="20"/>
      <c r="F7" s="21"/>
      <c r="G7" s="22"/>
      <c r="H7" s="23"/>
      <c r="I7" s="23"/>
      <c r="J7" s="24"/>
      <c r="K7" s="24"/>
      <c r="L7" s="25"/>
      <c r="M7" s="25"/>
      <c r="N7" s="5"/>
      <c r="O7" s="24"/>
      <c r="P7" s="24"/>
      <c r="Q7" s="24"/>
      <c r="R7" s="24"/>
      <c r="S7" s="24"/>
      <c r="T7" s="24"/>
      <c r="U7" s="24"/>
      <c r="V7" s="24"/>
      <c r="W7" s="24"/>
      <c r="X7" s="24"/>
      <c r="Y7" s="24"/>
      <c r="Z7" s="26"/>
      <c r="AC7" s="27" t="s">
        <v>250</v>
      </c>
      <c r="AE7" s="27">
        <f t="shared" ref="AE7:AE9" si="0">AD7/11</f>
        <v>0</v>
      </c>
    </row>
    <row r="8" spans="1:34" ht="30">
      <c r="AC8" s="1" t="s">
        <v>251</v>
      </c>
      <c r="AE8" s="1">
        <f t="shared" si="0"/>
        <v>0</v>
      </c>
    </row>
    <row r="9" spans="1:34" ht="30">
      <c r="AC9" s="1" t="s">
        <v>252</v>
      </c>
      <c r="AE9" s="1">
        <f t="shared" si="0"/>
        <v>0</v>
      </c>
    </row>
    <row r="12" spans="1:34">
      <c r="K12" s="5">
        <f>2/40</f>
        <v>0.05</v>
      </c>
    </row>
    <row r="22" spans="2:5">
      <c r="B22" s="2"/>
      <c r="C22" s="2"/>
      <c r="D22" s="3"/>
      <c r="E22" s="4"/>
    </row>
    <row r="23" spans="2:5">
      <c r="B23" s="2"/>
      <c r="C23" s="2"/>
      <c r="D23" s="3"/>
      <c r="E23" s="4"/>
    </row>
    <row r="24" spans="2:5">
      <c r="B24" s="2"/>
      <c r="C24" s="2"/>
      <c r="D24" s="3"/>
      <c r="E24" s="4"/>
    </row>
    <row r="25" spans="2:5">
      <c r="B25" s="2"/>
      <c r="C25" s="2"/>
      <c r="D25" s="3"/>
      <c r="E25" s="4"/>
    </row>
    <row r="26" spans="2:5">
      <c r="B26" s="2"/>
      <c r="C26" s="2"/>
      <c r="D26" s="3"/>
      <c r="E26" s="4"/>
    </row>
    <row r="27" spans="2:5">
      <c r="B27" s="2"/>
      <c r="C27" s="2"/>
      <c r="D27" s="3"/>
      <c r="E27" s="4"/>
    </row>
    <row r="28" spans="2:5">
      <c r="B28" s="2"/>
      <c r="C28" s="2"/>
      <c r="D28" s="3"/>
      <c r="E28" s="4"/>
    </row>
    <row r="29" spans="2:5">
      <c r="B29" s="2"/>
      <c r="C29" s="2"/>
      <c r="D29" s="3"/>
      <c r="E29" s="4"/>
    </row>
    <row r="30" spans="2:5">
      <c r="B30" s="2"/>
      <c r="C30" s="2"/>
      <c r="D30" s="3"/>
      <c r="E30" s="4"/>
    </row>
    <row r="31" spans="2:5">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7">
    <filterColumn colId="0" showButton="0"/>
    <filterColumn colId="2" showButton="0"/>
    <filterColumn colId="4" showButton="0"/>
    <filterColumn colId="6" showButton="0"/>
  </autoFilter>
  <mergeCells count="15">
    <mergeCell ref="A5:A6"/>
    <mergeCell ref="B5:B6"/>
    <mergeCell ref="C5:C6"/>
    <mergeCell ref="D5:D6"/>
    <mergeCell ref="H3:K3"/>
    <mergeCell ref="X3:Y3"/>
    <mergeCell ref="A4:B4"/>
    <mergeCell ref="C4:D4"/>
    <mergeCell ref="E4:F4"/>
    <mergeCell ref="G4:H4"/>
    <mergeCell ref="L3:N3"/>
    <mergeCell ref="O3:Q3"/>
    <mergeCell ref="R3:S3"/>
    <mergeCell ref="T3:U3"/>
    <mergeCell ref="V3:W3"/>
  </mergeCells>
  <conditionalFormatting sqref="N5:N6">
    <cfRule type="cellIs" dxfId="24" priority="1" operator="between">
      <formula>0.8</formula>
      <formula>"mas"</formula>
    </cfRule>
    <cfRule type="cellIs" dxfId="23" priority="2" operator="between">
      <formula>0.7</formula>
      <formula>0.79</formula>
    </cfRule>
    <cfRule type="cellIs" dxfId="22" priority="3" operator="between">
      <formula>0.6</formula>
      <formula>0.69</formula>
    </cfRule>
    <cfRule type="cellIs" dxfId="21" priority="4" operator="between">
      <formula>0.4</formula>
      <formula>0.59</formula>
    </cfRule>
    <cfRule type="cellIs" dxfId="20" priority="5" operator="between">
      <formula>0</formula>
      <formula>0.39</formula>
    </cfRule>
  </conditionalFormatting>
  <pageMargins left="0.7" right="0.7" top="0.75" bottom="0.75" header="0.3" footer="0.3"/>
  <pageSetup paperSize="5" scale="27" fitToHeight="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topLeftCell="G2" zoomScale="42" zoomScaleNormal="42" zoomScaleSheetLayoutView="20" workbookViewId="0">
      <selection activeCell="Z5" sqref="Z5:Z15"/>
    </sheetView>
  </sheetViews>
  <sheetFormatPr baseColWidth="10" defaultRowHeight="25.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33" customWidth="1"/>
    <col min="27" max="16384" width="11.42578125" style="1"/>
  </cols>
  <sheetData>
    <row r="1" spans="1:31" s="71" customFormat="1" ht="55.5" customHeight="1">
      <c r="A1" s="68" t="s">
        <v>142</v>
      </c>
      <c r="B1" s="68"/>
      <c r="C1" s="68"/>
      <c r="D1" s="68"/>
      <c r="E1" s="68"/>
      <c r="F1" s="68"/>
      <c r="G1" s="68"/>
      <c r="H1" s="68"/>
      <c r="I1" s="68"/>
      <c r="J1" s="68"/>
      <c r="K1" s="68"/>
      <c r="L1" s="69"/>
      <c r="M1" s="69"/>
      <c r="N1" s="69"/>
      <c r="O1" s="69"/>
      <c r="P1" s="69"/>
      <c r="Q1" s="69"/>
      <c r="R1" s="69"/>
      <c r="S1" s="69"/>
      <c r="T1" s="69"/>
      <c r="U1" s="69"/>
      <c r="V1" s="69"/>
      <c r="W1" s="69"/>
      <c r="X1" s="69"/>
      <c r="Y1" s="69"/>
      <c r="Z1" s="122"/>
    </row>
    <row r="2" spans="1:31" ht="25.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31" ht="52.5" customHeight="1">
      <c r="A3" s="15"/>
      <c r="B3" s="15"/>
      <c r="C3" s="15"/>
      <c r="D3" s="15"/>
      <c r="E3" s="15"/>
      <c r="F3" s="15"/>
      <c r="G3" s="15"/>
      <c r="H3" s="179"/>
      <c r="I3" s="179"/>
      <c r="J3" s="179"/>
      <c r="K3" s="180"/>
      <c r="L3" s="153" t="s">
        <v>237</v>
      </c>
      <c r="M3" s="154"/>
      <c r="N3" s="155"/>
      <c r="O3" s="156" t="s">
        <v>241</v>
      </c>
      <c r="P3" s="157"/>
      <c r="Q3" s="175"/>
      <c r="R3" s="151" t="s">
        <v>242</v>
      </c>
      <c r="S3" s="151"/>
      <c r="T3" s="151" t="s">
        <v>243</v>
      </c>
      <c r="U3" s="151"/>
      <c r="V3" s="151" t="s">
        <v>244</v>
      </c>
      <c r="W3" s="151"/>
      <c r="X3" s="151" t="s">
        <v>245</v>
      </c>
      <c r="Y3" s="151"/>
    </row>
    <row r="4" spans="1:31" ht="94.5" customHeight="1">
      <c r="A4" s="185" t="s">
        <v>4</v>
      </c>
      <c r="B4" s="185"/>
      <c r="C4" s="185" t="s">
        <v>0</v>
      </c>
      <c r="D4" s="185"/>
      <c r="E4" s="185" t="s">
        <v>5</v>
      </c>
      <c r="F4" s="185"/>
      <c r="G4" s="186" t="s">
        <v>1</v>
      </c>
      <c r="H4" s="186"/>
      <c r="I4" s="114" t="s">
        <v>6</v>
      </c>
      <c r="J4" s="114" t="s">
        <v>2</v>
      </c>
      <c r="K4" s="115" t="s">
        <v>3</v>
      </c>
      <c r="L4" s="116" t="s">
        <v>238</v>
      </c>
      <c r="M4" s="117" t="s">
        <v>239</v>
      </c>
      <c r="N4" s="118" t="s">
        <v>240</v>
      </c>
      <c r="O4" s="116" t="s">
        <v>238</v>
      </c>
      <c r="P4" s="117" t="s">
        <v>239</v>
      </c>
      <c r="Q4" s="118" t="s">
        <v>240</v>
      </c>
      <c r="R4" s="116" t="s">
        <v>6</v>
      </c>
      <c r="S4" s="117" t="s">
        <v>246</v>
      </c>
      <c r="T4" s="116" t="s">
        <v>6</v>
      </c>
      <c r="U4" s="117" t="s">
        <v>246</v>
      </c>
      <c r="V4" s="116" t="s">
        <v>6</v>
      </c>
      <c r="W4" s="117" t="s">
        <v>246</v>
      </c>
      <c r="X4" s="116" t="s">
        <v>6</v>
      </c>
      <c r="Y4" s="117" t="s">
        <v>246</v>
      </c>
      <c r="Z4" s="34" t="s">
        <v>236</v>
      </c>
      <c r="AE4" s="1">
        <f>11/40</f>
        <v>0.27500000000000002</v>
      </c>
    </row>
    <row r="5" spans="1:31" ht="222" customHeight="1">
      <c r="A5" s="176" t="s">
        <v>13</v>
      </c>
      <c r="B5" s="177" t="s">
        <v>14</v>
      </c>
      <c r="C5" s="178" t="s">
        <v>146</v>
      </c>
      <c r="D5" s="178" t="s">
        <v>15</v>
      </c>
      <c r="E5" s="178" t="s">
        <v>158</v>
      </c>
      <c r="F5" s="183" t="s">
        <v>16</v>
      </c>
      <c r="G5" s="36" t="s">
        <v>143</v>
      </c>
      <c r="H5" s="73" t="s">
        <v>51</v>
      </c>
      <c r="I5" s="73" t="s">
        <v>220</v>
      </c>
      <c r="J5" s="37" t="s">
        <v>76</v>
      </c>
      <c r="K5" s="37" t="s">
        <v>77</v>
      </c>
      <c r="L5" s="38">
        <v>24</v>
      </c>
      <c r="M5" s="38">
        <v>1</v>
      </c>
      <c r="N5" s="39">
        <f t="shared" ref="N5:N14" si="0">M5/L5*1</f>
        <v>4.1666666666666664E-2</v>
      </c>
      <c r="O5" s="37">
        <v>2700000</v>
      </c>
      <c r="P5" s="37">
        <v>450000</v>
      </c>
      <c r="Q5" s="37">
        <v>12</v>
      </c>
      <c r="R5" s="37">
        <f>P5</f>
        <v>450000</v>
      </c>
      <c r="S5" s="37"/>
      <c r="T5" s="37"/>
      <c r="U5" s="37"/>
      <c r="V5" s="37"/>
      <c r="W5" s="37"/>
      <c r="X5" s="37"/>
      <c r="Y5" s="37" t="s">
        <v>313</v>
      </c>
      <c r="Z5" s="35" t="s">
        <v>313</v>
      </c>
      <c r="AB5" s="28" t="s">
        <v>247</v>
      </c>
      <c r="AC5" s="29" t="s">
        <v>254</v>
      </c>
      <c r="AD5" s="29" t="s">
        <v>248</v>
      </c>
    </row>
    <row r="6" spans="1:31" ht="99.75" customHeight="1">
      <c r="A6" s="176"/>
      <c r="B6" s="177"/>
      <c r="C6" s="178"/>
      <c r="D6" s="178"/>
      <c r="E6" s="178"/>
      <c r="F6" s="183"/>
      <c r="G6" s="36" t="s">
        <v>144</v>
      </c>
      <c r="H6" s="73" t="s">
        <v>52</v>
      </c>
      <c r="I6" s="73" t="s">
        <v>221</v>
      </c>
      <c r="J6" s="37" t="s">
        <v>78</v>
      </c>
      <c r="K6" s="37" t="s">
        <v>79</v>
      </c>
      <c r="L6" s="38">
        <v>1</v>
      </c>
      <c r="M6" s="38">
        <v>0</v>
      </c>
      <c r="N6" s="39">
        <v>0</v>
      </c>
      <c r="O6" s="37"/>
      <c r="P6" s="37"/>
      <c r="Q6" s="37"/>
      <c r="R6" s="37"/>
      <c r="S6" s="37"/>
      <c r="T6" s="37"/>
      <c r="U6" s="37"/>
      <c r="V6" s="37"/>
      <c r="W6" s="37"/>
      <c r="X6" s="37"/>
      <c r="Y6" s="37" t="s">
        <v>303</v>
      </c>
      <c r="Z6" s="35" t="s">
        <v>303</v>
      </c>
      <c r="AB6" s="29" t="s">
        <v>249</v>
      </c>
      <c r="AC6" s="28">
        <v>10</v>
      </c>
      <c r="AD6" s="30">
        <f>AC6/11</f>
        <v>0.90909090909090906</v>
      </c>
    </row>
    <row r="7" spans="1:31" ht="387.75" customHeight="1">
      <c r="A7" s="176"/>
      <c r="B7" s="177"/>
      <c r="C7" s="178"/>
      <c r="D7" s="178"/>
      <c r="E7" s="178" t="s">
        <v>159</v>
      </c>
      <c r="F7" s="183" t="s">
        <v>42</v>
      </c>
      <c r="G7" s="36" t="s">
        <v>172</v>
      </c>
      <c r="H7" s="73" t="s">
        <v>43</v>
      </c>
      <c r="I7" s="73" t="s">
        <v>222</v>
      </c>
      <c r="J7" s="37" t="s">
        <v>80</v>
      </c>
      <c r="K7" s="37" t="s">
        <v>79</v>
      </c>
      <c r="L7" s="38">
        <v>12</v>
      </c>
      <c r="M7" s="38">
        <v>1</v>
      </c>
      <c r="N7" s="39">
        <f t="shared" si="0"/>
        <v>8.3333333333333329E-2</v>
      </c>
      <c r="O7" s="37">
        <v>2700000</v>
      </c>
      <c r="P7" s="37">
        <v>450000</v>
      </c>
      <c r="Q7" s="37">
        <v>12</v>
      </c>
      <c r="R7" s="37">
        <f>P7</f>
        <v>450000</v>
      </c>
      <c r="S7" s="37"/>
      <c r="T7" s="37"/>
      <c r="U7" s="37"/>
      <c r="V7" s="37"/>
      <c r="W7" s="37"/>
      <c r="X7" s="37"/>
      <c r="Y7" s="37" t="s">
        <v>304</v>
      </c>
      <c r="Z7" s="35" t="s">
        <v>304</v>
      </c>
      <c r="AB7" s="29" t="s">
        <v>250</v>
      </c>
      <c r="AC7" s="28"/>
      <c r="AD7" s="30">
        <f t="shared" ref="AD7:AD9" si="1">AC7/11</f>
        <v>0</v>
      </c>
    </row>
    <row r="8" spans="1:31" ht="80.25" customHeight="1">
      <c r="A8" s="176"/>
      <c r="B8" s="177"/>
      <c r="C8" s="178"/>
      <c r="D8" s="178"/>
      <c r="E8" s="178"/>
      <c r="F8" s="183"/>
      <c r="G8" s="36" t="s">
        <v>173</v>
      </c>
      <c r="H8" s="73" t="s">
        <v>44</v>
      </c>
      <c r="I8" s="73" t="s">
        <v>223</v>
      </c>
      <c r="J8" s="37" t="s">
        <v>81</v>
      </c>
      <c r="K8" s="37" t="s">
        <v>79</v>
      </c>
      <c r="L8" s="38">
        <v>1</v>
      </c>
      <c r="M8" s="38">
        <v>0</v>
      </c>
      <c r="N8" s="39">
        <f t="shared" si="0"/>
        <v>0</v>
      </c>
      <c r="O8" s="37">
        <v>2700000</v>
      </c>
      <c r="P8" s="37">
        <v>450000</v>
      </c>
      <c r="Q8" s="37">
        <v>7</v>
      </c>
      <c r="R8" s="37">
        <f>P8</f>
        <v>450000</v>
      </c>
      <c r="S8" s="37"/>
      <c r="T8" s="37"/>
      <c r="U8" s="37"/>
      <c r="V8" s="37"/>
      <c r="W8" s="37"/>
      <c r="X8" s="37"/>
      <c r="Y8" s="37" t="s">
        <v>305</v>
      </c>
      <c r="Z8" s="35" t="s">
        <v>305</v>
      </c>
      <c r="AB8" s="29" t="s">
        <v>251</v>
      </c>
      <c r="AC8" s="28"/>
      <c r="AD8" s="30">
        <f t="shared" si="1"/>
        <v>0</v>
      </c>
    </row>
    <row r="9" spans="1:31" ht="199.5" customHeight="1">
      <c r="A9" s="176"/>
      <c r="B9" s="177"/>
      <c r="C9" s="178" t="s">
        <v>147</v>
      </c>
      <c r="D9" s="178" t="s">
        <v>17</v>
      </c>
      <c r="E9" s="178" t="s">
        <v>160</v>
      </c>
      <c r="F9" s="183" t="s">
        <v>18</v>
      </c>
      <c r="G9" s="36" t="s">
        <v>174</v>
      </c>
      <c r="H9" s="73" t="s">
        <v>53</v>
      </c>
      <c r="I9" s="73" t="s">
        <v>47</v>
      </c>
      <c r="J9" s="37" t="s">
        <v>82</v>
      </c>
      <c r="K9" s="37" t="s">
        <v>95</v>
      </c>
      <c r="L9" s="38">
        <v>12</v>
      </c>
      <c r="M9" s="38">
        <v>3</v>
      </c>
      <c r="N9" s="39">
        <f t="shared" si="0"/>
        <v>0.25</v>
      </c>
      <c r="O9" s="37">
        <v>2885000</v>
      </c>
      <c r="P9" s="37">
        <v>1442500</v>
      </c>
      <c r="Q9" s="37">
        <v>2</v>
      </c>
      <c r="R9" s="37">
        <f>P9</f>
        <v>1442500</v>
      </c>
      <c r="S9" s="37"/>
      <c r="T9" s="37"/>
      <c r="U9" s="37"/>
      <c r="V9" s="37"/>
      <c r="W9" s="37"/>
      <c r="X9" s="37"/>
      <c r="Y9" s="37" t="s">
        <v>317</v>
      </c>
      <c r="Z9" s="35" t="s">
        <v>317</v>
      </c>
      <c r="AB9" s="29" t="s">
        <v>252</v>
      </c>
      <c r="AC9" s="28">
        <v>1</v>
      </c>
      <c r="AD9" s="30">
        <f t="shared" si="1"/>
        <v>9.0909090909090912E-2</v>
      </c>
    </row>
    <row r="10" spans="1:31" ht="380.25" customHeight="1">
      <c r="A10" s="176"/>
      <c r="B10" s="177"/>
      <c r="C10" s="178"/>
      <c r="D10" s="178"/>
      <c r="E10" s="178"/>
      <c r="F10" s="183"/>
      <c r="G10" s="36" t="s">
        <v>175</v>
      </c>
      <c r="H10" s="73" t="s">
        <v>203</v>
      </c>
      <c r="I10" s="73" t="s">
        <v>54</v>
      </c>
      <c r="J10" s="37" t="s">
        <v>84</v>
      </c>
      <c r="K10" s="37" t="s">
        <v>97</v>
      </c>
      <c r="L10" s="38">
        <v>1</v>
      </c>
      <c r="M10" s="38">
        <v>0</v>
      </c>
      <c r="N10" s="39">
        <f t="shared" si="0"/>
        <v>0</v>
      </c>
      <c r="O10" s="37"/>
      <c r="P10" s="37"/>
      <c r="Q10" s="37"/>
      <c r="R10" s="37"/>
      <c r="S10" s="37"/>
      <c r="T10" s="37"/>
      <c r="U10" s="37"/>
      <c r="V10" s="37"/>
      <c r="W10" s="37"/>
      <c r="X10" s="37"/>
      <c r="Y10" s="37" t="s">
        <v>303</v>
      </c>
      <c r="Z10" s="35" t="s">
        <v>303</v>
      </c>
    </row>
    <row r="11" spans="1:31" ht="276.75" customHeight="1">
      <c r="A11" s="176"/>
      <c r="B11" s="177"/>
      <c r="C11" s="178"/>
      <c r="D11" s="178"/>
      <c r="E11" s="178" t="s">
        <v>161</v>
      </c>
      <c r="F11" s="184" t="s">
        <v>19</v>
      </c>
      <c r="G11" s="181" t="s">
        <v>176</v>
      </c>
      <c r="H11" s="182" t="s">
        <v>45</v>
      </c>
      <c r="I11" s="73" t="s">
        <v>55</v>
      </c>
      <c r="J11" s="37" t="s">
        <v>85</v>
      </c>
      <c r="K11" s="37" t="s">
        <v>83</v>
      </c>
      <c r="L11" s="38">
        <v>1</v>
      </c>
      <c r="M11" s="38">
        <v>1</v>
      </c>
      <c r="N11" s="39">
        <f t="shared" si="0"/>
        <v>1</v>
      </c>
      <c r="O11" s="37" t="s">
        <v>315</v>
      </c>
      <c r="P11" s="37" t="s">
        <v>315</v>
      </c>
      <c r="Q11" s="37">
        <v>13</v>
      </c>
      <c r="R11" s="37" t="s">
        <v>315</v>
      </c>
      <c r="S11" s="37"/>
      <c r="T11" s="37"/>
      <c r="U11" s="37"/>
      <c r="V11" s="37"/>
      <c r="W11" s="37"/>
      <c r="X11" s="37"/>
      <c r="Y11" s="37" t="s">
        <v>306</v>
      </c>
      <c r="Z11" s="35" t="s">
        <v>306</v>
      </c>
    </row>
    <row r="12" spans="1:31" ht="363.75" customHeight="1">
      <c r="A12" s="176"/>
      <c r="B12" s="177"/>
      <c r="C12" s="178"/>
      <c r="D12" s="178"/>
      <c r="E12" s="178"/>
      <c r="F12" s="184"/>
      <c r="G12" s="181"/>
      <c r="H12" s="182"/>
      <c r="I12" s="73" t="s">
        <v>224</v>
      </c>
      <c r="J12" s="37" t="s">
        <v>86</v>
      </c>
      <c r="K12" s="37" t="s">
        <v>95</v>
      </c>
      <c r="L12" s="38">
        <v>1</v>
      </c>
      <c r="M12" s="38">
        <v>0</v>
      </c>
      <c r="N12" s="39">
        <f t="shared" si="0"/>
        <v>0</v>
      </c>
      <c r="O12" s="37"/>
      <c r="P12" s="37"/>
      <c r="Q12" s="37"/>
      <c r="R12" s="37"/>
      <c r="S12" s="37"/>
      <c r="T12" s="37"/>
      <c r="U12" s="37"/>
      <c r="V12" s="37"/>
      <c r="W12" s="37"/>
      <c r="X12" s="37"/>
      <c r="Y12" s="37" t="s">
        <v>303</v>
      </c>
      <c r="Z12" s="35" t="s">
        <v>303</v>
      </c>
    </row>
    <row r="13" spans="1:31" ht="355.5" customHeight="1">
      <c r="A13" s="176"/>
      <c r="B13" s="177"/>
      <c r="C13" s="178" t="s">
        <v>148</v>
      </c>
      <c r="D13" s="178" t="s">
        <v>20</v>
      </c>
      <c r="E13" s="178" t="s">
        <v>162</v>
      </c>
      <c r="F13" s="183" t="s">
        <v>21</v>
      </c>
      <c r="G13" s="36" t="s">
        <v>177</v>
      </c>
      <c r="H13" s="73" t="s">
        <v>128</v>
      </c>
      <c r="I13" s="73" t="s">
        <v>129</v>
      </c>
      <c r="J13" s="37" t="s">
        <v>87</v>
      </c>
      <c r="K13" s="37" t="s">
        <v>88</v>
      </c>
      <c r="L13" s="38">
        <v>1</v>
      </c>
      <c r="M13" s="38">
        <v>0</v>
      </c>
      <c r="N13" s="39">
        <f t="shared" si="0"/>
        <v>0</v>
      </c>
      <c r="O13" s="37"/>
      <c r="P13" s="37"/>
      <c r="Q13" s="37"/>
      <c r="R13" s="37"/>
      <c r="S13" s="37"/>
      <c r="T13" s="37"/>
      <c r="U13" s="37"/>
      <c r="V13" s="37"/>
      <c r="W13" s="37"/>
      <c r="X13" s="37"/>
      <c r="Y13" s="37" t="s">
        <v>303</v>
      </c>
      <c r="Z13" s="35" t="s">
        <v>303</v>
      </c>
    </row>
    <row r="14" spans="1:31" ht="409.5">
      <c r="A14" s="176"/>
      <c r="B14" s="177"/>
      <c r="C14" s="178"/>
      <c r="D14" s="178"/>
      <c r="E14" s="178"/>
      <c r="F14" s="183"/>
      <c r="G14" s="36" t="s">
        <v>178</v>
      </c>
      <c r="H14" s="73" t="s">
        <v>46</v>
      </c>
      <c r="I14" s="73" t="s">
        <v>130</v>
      </c>
      <c r="J14" s="37" t="s">
        <v>89</v>
      </c>
      <c r="K14" s="37" t="s">
        <v>96</v>
      </c>
      <c r="L14" s="38">
        <v>12</v>
      </c>
      <c r="M14" s="38">
        <v>0</v>
      </c>
      <c r="N14" s="39">
        <f t="shared" si="0"/>
        <v>0</v>
      </c>
      <c r="O14" s="37">
        <v>3000000</v>
      </c>
      <c r="P14" s="37">
        <v>3000000</v>
      </c>
      <c r="Q14" s="37">
        <v>12</v>
      </c>
      <c r="R14" s="37">
        <f>P14</f>
        <v>3000000</v>
      </c>
      <c r="S14" s="37"/>
      <c r="T14" s="37"/>
      <c r="U14" s="37"/>
      <c r="V14" s="37"/>
      <c r="W14" s="37"/>
      <c r="X14" s="37"/>
      <c r="Y14" s="37" t="s">
        <v>300</v>
      </c>
      <c r="Z14" s="35" t="s">
        <v>300</v>
      </c>
    </row>
    <row r="15" spans="1:31" ht="201" customHeight="1">
      <c r="A15" s="176"/>
      <c r="B15" s="177"/>
      <c r="C15" s="178"/>
      <c r="D15" s="178"/>
      <c r="E15" s="74" t="s">
        <v>163</v>
      </c>
      <c r="F15" s="75" t="s">
        <v>22</v>
      </c>
      <c r="G15" s="36" t="s">
        <v>179</v>
      </c>
      <c r="H15" s="73" t="s">
        <v>204</v>
      </c>
      <c r="I15" s="73" t="s">
        <v>225</v>
      </c>
      <c r="J15" s="37" t="s">
        <v>90</v>
      </c>
      <c r="K15" s="37" t="s">
        <v>91</v>
      </c>
      <c r="L15" s="38">
        <v>1</v>
      </c>
      <c r="M15" s="38">
        <v>0</v>
      </c>
      <c r="N15" s="39">
        <f>M15/L15*1</f>
        <v>0</v>
      </c>
      <c r="O15" s="37">
        <v>5000000</v>
      </c>
      <c r="P15" s="37">
        <v>5000000</v>
      </c>
      <c r="Q15" s="37">
        <v>2</v>
      </c>
      <c r="R15" s="37">
        <f>P15</f>
        <v>5000000</v>
      </c>
      <c r="S15" s="37"/>
      <c r="T15" s="37"/>
      <c r="U15" s="37"/>
      <c r="V15" s="37"/>
      <c r="W15" s="37"/>
      <c r="X15" s="37"/>
      <c r="Y15" s="37" t="s">
        <v>301</v>
      </c>
      <c r="Z15" s="35" t="s">
        <v>301</v>
      </c>
    </row>
    <row r="34" spans="2:5" ht="26.25">
      <c r="B34" s="2"/>
      <c r="C34" s="2"/>
      <c r="D34" s="3"/>
      <c r="E34" s="4"/>
    </row>
    <row r="35" spans="2:5" ht="26.25">
      <c r="B35" s="2"/>
      <c r="C35" s="2"/>
      <c r="D35" s="3"/>
      <c r="E35" s="4"/>
    </row>
    <row r="36" spans="2:5" ht="26.25">
      <c r="B36" s="2"/>
      <c r="C36" s="2"/>
      <c r="D36" s="3"/>
      <c r="E36" s="4"/>
    </row>
    <row r="37" spans="2:5" ht="26.25">
      <c r="B37" s="2"/>
      <c r="C37" s="2"/>
      <c r="D37" s="3"/>
      <c r="E37" s="4"/>
    </row>
    <row r="38" spans="2:5" ht="26.25">
      <c r="B38" s="2"/>
      <c r="C38" s="2"/>
      <c r="D38" s="3"/>
      <c r="E38" s="4"/>
    </row>
    <row r="39" spans="2:5" ht="26.25">
      <c r="B39" s="2"/>
      <c r="C39" s="2"/>
      <c r="D39" s="3"/>
      <c r="E39" s="4"/>
    </row>
    <row r="40" spans="2:5" ht="26.25">
      <c r="B40" s="2"/>
      <c r="C40" s="2"/>
      <c r="D40" s="3"/>
      <c r="E40" s="4"/>
    </row>
    <row r="41" spans="2:5" ht="26.25">
      <c r="B41" s="2"/>
      <c r="C41" s="2"/>
      <c r="D41" s="3"/>
      <c r="E41" s="4"/>
    </row>
    <row r="42" spans="2:5" ht="26.25">
      <c r="B42" s="2"/>
      <c r="C42" s="2"/>
      <c r="D42" s="3"/>
      <c r="E42" s="4"/>
    </row>
    <row r="43" spans="2:5" ht="26.25">
      <c r="B43" s="2"/>
      <c r="C43" s="2"/>
      <c r="D43" s="3"/>
      <c r="E43" s="4"/>
    </row>
    <row r="45" spans="2:5" ht="26.25">
      <c r="B45" s="2"/>
      <c r="C45" s="2"/>
      <c r="D45" s="3"/>
      <c r="E45" s="4"/>
    </row>
    <row r="46" spans="2:5" ht="26.25">
      <c r="B46" s="2"/>
      <c r="C46" s="2"/>
      <c r="D46" s="3"/>
      <c r="E46" s="4"/>
    </row>
    <row r="47" spans="2:5" ht="26.25">
      <c r="B47" s="2"/>
      <c r="C47" s="2"/>
      <c r="D47" s="3"/>
      <c r="E47" s="4"/>
    </row>
    <row r="48" spans="2:5" ht="26.25">
      <c r="B48" s="2"/>
      <c r="C48" s="2"/>
      <c r="D48" s="3"/>
      <c r="E48" s="4"/>
    </row>
    <row r="49" spans="2:5" ht="26.25">
      <c r="B49" s="2"/>
      <c r="C49" s="2"/>
      <c r="D49" s="3"/>
      <c r="E49" s="4"/>
    </row>
  </sheetData>
  <autoFilter ref="A4:Z15">
    <filterColumn colId="0" showButton="0"/>
    <filterColumn colId="2" showButton="0"/>
    <filterColumn colId="4" showButton="0"/>
    <filterColumn colId="6" showButton="0"/>
  </autoFilter>
  <mergeCells count="31">
    <mergeCell ref="X3:Y3"/>
    <mergeCell ref="A4:B4"/>
    <mergeCell ref="C4:D4"/>
    <mergeCell ref="E4:F4"/>
    <mergeCell ref="G4:H4"/>
    <mergeCell ref="H3:K3"/>
    <mergeCell ref="L3:N3"/>
    <mergeCell ref="O3:Q3"/>
    <mergeCell ref="R3:S3"/>
    <mergeCell ref="T3:U3"/>
    <mergeCell ref="V3:W3"/>
    <mergeCell ref="A5:A15"/>
    <mergeCell ref="B5:B15"/>
    <mergeCell ref="C5:C8"/>
    <mergeCell ref="D5:D8"/>
    <mergeCell ref="F13:F14"/>
    <mergeCell ref="E9:E10"/>
    <mergeCell ref="F5:F6"/>
    <mergeCell ref="E7:E8"/>
    <mergeCell ref="F7:F8"/>
    <mergeCell ref="G11:G12"/>
    <mergeCell ref="H11:H12"/>
    <mergeCell ref="E5:E6"/>
    <mergeCell ref="C13:C15"/>
    <mergeCell ref="D13:D15"/>
    <mergeCell ref="E13:E14"/>
    <mergeCell ref="F9:F10"/>
    <mergeCell ref="E11:E12"/>
    <mergeCell ref="F11:F12"/>
    <mergeCell ref="C9:C12"/>
    <mergeCell ref="D9:D12"/>
  </mergeCells>
  <conditionalFormatting sqref="N5:N15">
    <cfRule type="cellIs" dxfId="19" priority="1" operator="between">
      <formula>0.8</formula>
      <formula>"mas"</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topLeftCell="G1" zoomScale="42" zoomScaleNormal="42" zoomScaleSheetLayoutView="20" workbookViewId="0">
      <selection activeCell="L5" sqref="L5"/>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43.7109375" style="12" customWidth="1"/>
    <col min="27" max="29" width="11.42578125" style="1"/>
    <col min="30" max="30" width="14.140625" style="1" customWidth="1"/>
    <col min="31" max="33" width="11.42578125" style="1"/>
    <col min="34" max="34" width="15.42578125" style="1" customWidth="1"/>
    <col min="35" max="35" width="19.28515625" style="1" customWidth="1"/>
    <col min="36" max="37" width="11.42578125" style="1"/>
    <col min="38" max="38" width="15.85546875" style="1" customWidth="1"/>
    <col min="39" max="16384" width="11.42578125" style="1"/>
  </cols>
  <sheetData>
    <row r="1" spans="1:39" s="71" customFormat="1" ht="55.5" customHeight="1">
      <c r="A1" s="68" t="s">
        <v>142</v>
      </c>
      <c r="B1" s="68"/>
      <c r="C1" s="68"/>
      <c r="D1" s="68"/>
      <c r="E1" s="68"/>
      <c r="F1" s="68"/>
      <c r="G1" s="68"/>
      <c r="H1" s="68"/>
      <c r="I1" s="68"/>
      <c r="J1" s="68"/>
      <c r="K1" s="68"/>
      <c r="L1" s="69"/>
      <c r="M1" s="69"/>
      <c r="N1" s="69"/>
      <c r="O1" s="69"/>
      <c r="P1" s="69"/>
      <c r="Q1" s="69"/>
      <c r="R1" s="69"/>
      <c r="S1" s="69"/>
      <c r="T1" s="69"/>
      <c r="U1" s="69"/>
      <c r="V1" s="69"/>
      <c r="W1" s="69"/>
      <c r="X1" s="69"/>
      <c r="Y1" s="69"/>
      <c r="Z1" s="70"/>
    </row>
    <row r="2" spans="1:39" ht="25.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39" ht="52.5" customHeight="1">
      <c r="A3" s="15"/>
      <c r="B3" s="15"/>
      <c r="C3" s="15"/>
      <c r="D3" s="15"/>
      <c r="E3" s="15"/>
      <c r="F3" s="15"/>
      <c r="G3" s="15"/>
      <c r="H3" s="179"/>
      <c r="I3" s="179"/>
      <c r="J3" s="179"/>
      <c r="K3" s="180"/>
      <c r="L3" s="153" t="s">
        <v>237</v>
      </c>
      <c r="M3" s="154"/>
      <c r="N3" s="155"/>
      <c r="O3" s="156" t="s">
        <v>241</v>
      </c>
      <c r="P3" s="157"/>
      <c r="Q3" s="175"/>
      <c r="R3" s="151" t="s">
        <v>242</v>
      </c>
      <c r="S3" s="151"/>
      <c r="T3" s="151" t="s">
        <v>243</v>
      </c>
      <c r="U3" s="151"/>
      <c r="V3" s="151" t="s">
        <v>244</v>
      </c>
      <c r="W3" s="151"/>
      <c r="X3" s="151" t="s">
        <v>245</v>
      </c>
      <c r="Y3" s="151"/>
    </row>
    <row r="4" spans="1:39" ht="94.5" customHeight="1">
      <c r="A4" s="198" t="s">
        <v>4</v>
      </c>
      <c r="B4" s="198"/>
      <c r="C4" s="198" t="s">
        <v>0</v>
      </c>
      <c r="D4" s="198"/>
      <c r="E4" s="198" t="s">
        <v>5</v>
      </c>
      <c r="F4" s="198"/>
      <c r="G4" s="199" t="s">
        <v>1</v>
      </c>
      <c r="H4" s="199"/>
      <c r="I4" s="114" t="s">
        <v>6</v>
      </c>
      <c r="J4" s="114" t="s">
        <v>2</v>
      </c>
      <c r="K4" s="115" t="s">
        <v>3</v>
      </c>
      <c r="L4" s="119" t="s">
        <v>238</v>
      </c>
      <c r="M4" s="120" t="s">
        <v>239</v>
      </c>
      <c r="N4" s="118" t="s">
        <v>240</v>
      </c>
      <c r="O4" s="119" t="s">
        <v>238</v>
      </c>
      <c r="P4" s="120" t="s">
        <v>239</v>
      </c>
      <c r="Q4" s="118" t="s">
        <v>240</v>
      </c>
      <c r="R4" s="119" t="s">
        <v>6</v>
      </c>
      <c r="S4" s="120" t="s">
        <v>246</v>
      </c>
      <c r="T4" s="119" t="s">
        <v>6</v>
      </c>
      <c r="U4" s="120" t="s">
        <v>246</v>
      </c>
      <c r="V4" s="119" t="s">
        <v>6</v>
      </c>
      <c r="W4" s="120" t="s">
        <v>246</v>
      </c>
      <c r="X4" s="119" t="s">
        <v>6</v>
      </c>
      <c r="Y4" s="120" t="s">
        <v>246</v>
      </c>
      <c r="Z4" s="34" t="s">
        <v>236</v>
      </c>
    </row>
    <row r="5" spans="1:39" ht="262.5">
      <c r="A5" s="192" t="s">
        <v>23</v>
      </c>
      <c r="B5" s="195" t="s">
        <v>24</v>
      </c>
      <c r="C5" s="178" t="s">
        <v>149</v>
      </c>
      <c r="D5" s="192" t="s">
        <v>25</v>
      </c>
      <c r="E5" s="178" t="s">
        <v>164</v>
      </c>
      <c r="F5" s="189" t="s">
        <v>26</v>
      </c>
      <c r="G5" s="187" t="s">
        <v>180</v>
      </c>
      <c r="H5" s="182" t="s">
        <v>57</v>
      </c>
      <c r="I5" s="73" t="s">
        <v>58</v>
      </c>
      <c r="J5" s="37" t="s">
        <v>92</v>
      </c>
      <c r="K5" s="37" t="s">
        <v>95</v>
      </c>
      <c r="L5" s="38">
        <v>12</v>
      </c>
      <c r="M5" s="38">
        <v>0</v>
      </c>
      <c r="N5" s="135">
        <f t="shared" ref="N5:N11" si="0">M5/L5*1</f>
        <v>0</v>
      </c>
      <c r="O5" s="134"/>
      <c r="P5" s="134"/>
      <c r="Q5" s="63"/>
      <c r="R5" s="134"/>
      <c r="S5" s="63"/>
      <c r="T5" s="63"/>
      <c r="U5" s="63"/>
      <c r="V5" s="63"/>
      <c r="W5" s="63"/>
      <c r="X5" s="63"/>
      <c r="Y5" s="67" t="s">
        <v>303</v>
      </c>
      <c r="Z5" s="47" t="s">
        <v>303</v>
      </c>
      <c r="AC5" s="28"/>
      <c r="AD5" s="29"/>
      <c r="AE5" s="29"/>
      <c r="AG5" s="28" t="s">
        <v>247</v>
      </c>
      <c r="AH5" s="29" t="s">
        <v>308</v>
      </c>
      <c r="AI5" s="29" t="s">
        <v>248</v>
      </c>
      <c r="AK5" s="28" t="s">
        <v>247</v>
      </c>
      <c r="AL5" s="29" t="s">
        <v>308</v>
      </c>
      <c r="AM5" s="29"/>
    </row>
    <row r="6" spans="1:39" ht="115.5" customHeight="1">
      <c r="A6" s="193"/>
      <c r="B6" s="196"/>
      <c r="C6" s="178"/>
      <c r="D6" s="193"/>
      <c r="E6" s="178"/>
      <c r="F6" s="190"/>
      <c r="G6" s="188"/>
      <c r="H6" s="182"/>
      <c r="I6" s="73" t="s">
        <v>56</v>
      </c>
      <c r="J6" s="37" t="s">
        <v>92</v>
      </c>
      <c r="K6" s="37" t="s">
        <v>95</v>
      </c>
      <c r="L6" s="38">
        <v>1</v>
      </c>
      <c r="M6" s="38">
        <v>0</v>
      </c>
      <c r="N6" s="135">
        <v>0</v>
      </c>
      <c r="O6" s="134"/>
      <c r="P6" s="134"/>
      <c r="Q6" s="63"/>
      <c r="R6" s="134"/>
      <c r="S6" s="63"/>
      <c r="T6" s="63"/>
      <c r="U6" s="63"/>
      <c r="V6" s="63"/>
      <c r="W6" s="63"/>
      <c r="X6" s="63"/>
      <c r="Y6" s="67" t="s">
        <v>303</v>
      </c>
      <c r="Z6" s="47" t="s">
        <v>303</v>
      </c>
      <c r="AC6" s="29"/>
      <c r="AD6" s="28"/>
      <c r="AE6" s="30"/>
      <c r="AG6" s="29" t="s">
        <v>249</v>
      </c>
      <c r="AH6" s="79">
        <v>6</v>
      </c>
      <c r="AI6" s="41" t="s">
        <v>309</v>
      </c>
      <c r="AK6" s="1" t="s">
        <v>249</v>
      </c>
      <c r="AL6" s="41" t="str">
        <f>AI6</f>
        <v>85.71%</v>
      </c>
    </row>
    <row r="7" spans="1:39" ht="201" customHeight="1">
      <c r="A7" s="193"/>
      <c r="B7" s="196"/>
      <c r="C7" s="178"/>
      <c r="D7" s="193"/>
      <c r="E7" s="178"/>
      <c r="F7" s="190"/>
      <c r="G7" s="36" t="s">
        <v>181</v>
      </c>
      <c r="H7" s="73" t="s">
        <v>131</v>
      </c>
      <c r="I7" s="73" t="s">
        <v>59</v>
      </c>
      <c r="J7" s="37" t="s">
        <v>93</v>
      </c>
      <c r="K7" s="37" t="s">
        <v>94</v>
      </c>
      <c r="L7" s="38">
        <v>1</v>
      </c>
      <c r="M7" s="38">
        <v>1</v>
      </c>
      <c r="N7" s="135">
        <f t="shared" si="0"/>
        <v>1</v>
      </c>
      <c r="O7" s="134">
        <v>1500000</v>
      </c>
      <c r="P7" s="134">
        <v>1500000</v>
      </c>
      <c r="Q7" s="63">
        <v>1</v>
      </c>
      <c r="R7" s="134">
        <f>P7</f>
        <v>1500000</v>
      </c>
      <c r="S7" s="63"/>
      <c r="T7" s="63"/>
      <c r="U7" s="63"/>
      <c r="V7" s="63"/>
      <c r="W7" s="63"/>
      <c r="X7" s="63"/>
      <c r="Y7" s="67" t="s">
        <v>302</v>
      </c>
      <c r="Z7" s="47" t="s">
        <v>302</v>
      </c>
      <c r="AC7" s="29"/>
      <c r="AD7" s="28"/>
      <c r="AE7" s="30"/>
      <c r="AG7" s="29" t="s">
        <v>250</v>
      </c>
      <c r="AH7" s="30">
        <v>0</v>
      </c>
      <c r="AI7" s="1">
        <f t="shared" ref="AI7:AI8" si="1">AH7/11</f>
        <v>0</v>
      </c>
      <c r="AK7" s="1" t="s">
        <v>252</v>
      </c>
      <c r="AL7" s="41" t="str">
        <f>AI9</f>
        <v>14.29%</v>
      </c>
    </row>
    <row r="8" spans="1:39" ht="186.75" customHeight="1">
      <c r="A8" s="193"/>
      <c r="B8" s="196"/>
      <c r="C8" s="178"/>
      <c r="D8" s="193"/>
      <c r="E8" s="178"/>
      <c r="F8" s="190"/>
      <c r="G8" s="36" t="s">
        <v>182</v>
      </c>
      <c r="H8" s="73" t="s">
        <v>60</v>
      </c>
      <c r="I8" s="73" t="s">
        <v>132</v>
      </c>
      <c r="J8" s="37" t="s">
        <v>98</v>
      </c>
      <c r="K8" s="37" t="s">
        <v>99</v>
      </c>
      <c r="L8" s="38">
        <v>1</v>
      </c>
      <c r="M8" s="38">
        <v>0</v>
      </c>
      <c r="N8" s="135">
        <f t="shared" si="0"/>
        <v>0</v>
      </c>
      <c r="O8" s="134"/>
      <c r="P8" s="134"/>
      <c r="Q8" s="63"/>
      <c r="R8" s="134"/>
      <c r="S8" s="63"/>
      <c r="T8" s="63"/>
      <c r="U8" s="63"/>
      <c r="V8" s="63"/>
      <c r="W8" s="63"/>
      <c r="X8" s="63"/>
      <c r="Y8" s="67" t="s">
        <v>303</v>
      </c>
      <c r="Z8" s="47" t="s">
        <v>303</v>
      </c>
      <c r="AG8" s="1" t="s">
        <v>251</v>
      </c>
      <c r="AH8" s="1">
        <v>0</v>
      </c>
      <c r="AI8" s="1">
        <f t="shared" si="1"/>
        <v>0</v>
      </c>
      <c r="AL8" s="41"/>
    </row>
    <row r="9" spans="1:39" ht="231.75" customHeight="1">
      <c r="A9" s="193"/>
      <c r="B9" s="196"/>
      <c r="C9" s="178"/>
      <c r="D9" s="194"/>
      <c r="E9" s="178"/>
      <c r="F9" s="191"/>
      <c r="G9" s="36" t="s">
        <v>183</v>
      </c>
      <c r="H9" s="73" t="s">
        <v>205</v>
      </c>
      <c r="I9" s="73" t="s">
        <v>226</v>
      </c>
      <c r="J9" s="37" t="s">
        <v>84</v>
      </c>
      <c r="K9" s="37" t="s">
        <v>95</v>
      </c>
      <c r="L9" s="38">
        <v>1</v>
      </c>
      <c r="M9" s="38">
        <v>0</v>
      </c>
      <c r="N9" s="135">
        <f t="shared" si="0"/>
        <v>0</v>
      </c>
      <c r="O9" s="134"/>
      <c r="P9" s="134"/>
      <c r="Q9" s="63"/>
      <c r="R9" s="134"/>
      <c r="S9" s="63"/>
      <c r="T9" s="63"/>
      <c r="U9" s="63"/>
      <c r="V9" s="63"/>
      <c r="W9" s="66"/>
      <c r="X9" s="63"/>
      <c r="Y9" s="67" t="s">
        <v>303</v>
      </c>
      <c r="Z9" s="47" t="s">
        <v>303</v>
      </c>
      <c r="AG9" s="1" t="s">
        <v>252</v>
      </c>
      <c r="AH9" s="1">
        <v>1</v>
      </c>
      <c r="AI9" s="1" t="s">
        <v>310</v>
      </c>
    </row>
    <row r="10" spans="1:39" ht="115.5" customHeight="1">
      <c r="A10" s="193"/>
      <c r="B10" s="196"/>
      <c r="C10" s="178" t="s">
        <v>150</v>
      </c>
      <c r="D10" s="178" t="s">
        <v>27</v>
      </c>
      <c r="E10" s="178" t="s">
        <v>165</v>
      </c>
      <c r="F10" s="183" t="s">
        <v>28</v>
      </c>
      <c r="G10" s="36" t="s">
        <v>184</v>
      </c>
      <c r="H10" s="73" t="s">
        <v>49</v>
      </c>
      <c r="I10" s="73" t="s">
        <v>227</v>
      </c>
      <c r="J10" s="37" t="s">
        <v>100</v>
      </c>
      <c r="K10" s="37" t="s">
        <v>101</v>
      </c>
      <c r="L10" s="38">
        <v>12</v>
      </c>
      <c r="M10" s="38">
        <v>0</v>
      </c>
      <c r="N10" s="135">
        <f t="shared" si="0"/>
        <v>0</v>
      </c>
      <c r="O10" s="134"/>
      <c r="P10" s="134"/>
      <c r="Q10" s="63"/>
      <c r="R10" s="134"/>
      <c r="S10" s="63"/>
      <c r="T10" s="63"/>
      <c r="U10" s="63"/>
      <c r="V10" s="63"/>
      <c r="W10" s="66"/>
      <c r="X10" s="63"/>
      <c r="Y10" s="67" t="s">
        <v>303</v>
      </c>
      <c r="Z10" s="47" t="s">
        <v>303</v>
      </c>
    </row>
    <row r="11" spans="1:39" ht="115.5" customHeight="1">
      <c r="A11" s="194"/>
      <c r="B11" s="197"/>
      <c r="C11" s="178"/>
      <c r="D11" s="178"/>
      <c r="E11" s="178"/>
      <c r="F11" s="183"/>
      <c r="G11" s="36" t="s">
        <v>185</v>
      </c>
      <c r="H11" s="73" t="s">
        <v>206</v>
      </c>
      <c r="I11" s="73" t="s">
        <v>228</v>
      </c>
      <c r="J11" s="37" t="s">
        <v>102</v>
      </c>
      <c r="K11" s="37" t="s">
        <v>103</v>
      </c>
      <c r="L11" s="38">
        <v>12</v>
      </c>
      <c r="M11" s="38">
        <v>0</v>
      </c>
      <c r="N11" s="135">
        <f t="shared" si="0"/>
        <v>0</v>
      </c>
      <c r="O11" s="134"/>
      <c r="P11" s="134"/>
      <c r="Q11" s="63"/>
      <c r="R11" s="134"/>
      <c r="S11" s="63"/>
      <c r="T11" s="63"/>
      <c r="U11" s="63"/>
      <c r="V11" s="63"/>
      <c r="W11" s="63"/>
      <c r="X11" s="63"/>
      <c r="Y11" s="67" t="s">
        <v>303</v>
      </c>
      <c r="Z11" s="47" t="s">
        <v>303</v>
      </c>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8" spans="2:5">
      <c r="B38" s="2"/>
      <c r="C38" s="2"/>
      <c r="D38" s="3"/>
      <c r="E38" s="4"/>
    </row>
    <row r="39" spans="2:5">
      <c r="B39" s="2"/>
      <c r="C39" s="2"/>
      <c r="D39" s="3"/>
      <c r="E39" s="4"/>
    </row>
    <row r="41" spans="2:5">
      <c r="B41" s="2"/>
      <c r="C41" s="2"/>
      <c r="D41" s="3"/>
      <c r="E41" s="4"/>
    </row>
    <row r="42" spans="2:5">
      <c r="B42" s="2"/>
      <c r="C42" s="2"/>
      <c r="D42" s="3"/>
      <c r="E42" s="4"/>
    </row>
    <row r="43" spans="2:5">
      <c r="B43" s="2"/>
      <c r="C43" s="2"/>
      <c r="D43" s="3"/>
      <c r="E43" s="4"/>
    </row>
    <row r="44" spans="2:5">
      <c r="B44" s="2"/>
      <c r="C44" s="2"/>
      <c r="D44" s="3"/>
      <c r="E44" s="4"/>
    </row>
    <row r="45" spans="2:5">
      <c r="B45" s="2"/>
      <c r="C45" s="2"/>
      <c r="D45" s="3"/>
      <c r="E45" s="4"/>
    </row>
  </sheetData>
  <autoFilter ref="A4:Z11">
    <filterColumn colId="0" showButton="0"/>
    <filterColumn colId="2" showButton="0"/>
    <filterColumn colId="4" showButton="0"/>
    <filterColumn colId="6" showButton="0"/>
  </autoFilter>
  <mergeCells count="23">
    <mergeCell ref="X3:Y3"/>
    <mergeCell ref="A4:B4"/>
    <mergeCell ref="C4:D4"/>
    <mergeCell ref="E4:F4"/>
    <mergeCell ref="G4:H4"/>
    <mergeCell ref="H3:K3"/>
    <mergeCell ref="L3:N3"/>
    <mergeCell ref="O3:Q3"/>
    <mergeCell ref="R3:S3"/>
    <mergeCell ref="T3:U3"/>
    <mergeCell ref="V3:W3"/>
    <mergeCell ref="A5:A11"/>
    <mergeCell ref="B5:B11"/>
    <mergeCell ref="C5:C9"/>
    <mergeCell ref="D5:D9"/>
    <mergeCell ref="E5:E9"/>
    <mergeCell ref="G5:G6"/>
    <mergeCell ref="H5:H6"/>
    <mergeCell ref="C10:C11"/>
    <mergeCell ref="D10:D11"/>
    <mergeCell ref="E10:E11"/>
    <mergeCell ref="F10:F11"/>
    <mergeCell ref="F5:F9"/>
  </mergeCells>
  <conditionalFormatting sqref="N5:N11">
    <cfRule type="cellIs" dxfId="14" priority="1" operator="between">
      <formula>0.8</formula>
      <formula>"mas"</formula>
    </cfRule>
    <cfRule type="cellIs" dxfId="13" priority="2" operator="between">
      <formula>0.7</formula>
      <formula>0.79</formula>
    </cfRule>
    <cfRule type="cellIs" dxfId="12" priority="3" operator="between">
      <formula>0.6</formula>
      <formula>0.69</formula>
    </cfRule>
    <cfRule type="cellIs" dxfId="11" priority="4" operator="between">
      <formula>0.4</formula>
      <formula>0.59</formula>
    </cfRule>
    <cfRule type="cellIs" dxfId="10" priority="5" operator="between">
      <formula>0</formula>
      <formula>0.39</formula>
    </cfRule>
  </conditionalFormatting>
  <pageMargins left="0.7" right="0.7" top="0.75" bottom="0.75" header="0.3" footer="0.3"/>
  <pageSetup paperSize="5" scale="22"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7"/>
  <sheetViews>
    <sheetView topLeftCell="H2" zoomScale="48" zoomScaleNormal="48" zoomScaleSheetLayoutView="30" workbookViewId="0">
      <selection activeCell="Z5" sqref="Z5"/>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2" customWidth="1"/>
    <col min="27" max="33" width="11.42578125" style="1"/>
    <col min="34" max="34" width="15" style="1" customWidth="1"/>
    <col min="35" max="16384" width="11.42578125" style="1"/>
  </cols>
  <sheetData>
    <row r="1" spans="1:34" s="71" customFormat="1" ht="55.5" customHeight="1">
      <c r="A1" s="68" t="s">
        <v>142</v>
      </c>
      <c r="B1" s="68"/>
      <c r="C1" s="68"/>
      <c r="D1" s="68"/>
      <c r="E1" s="68"/>
      <c r="F1" s="68"/>
      <c r="G1" s="68"/>
      <c r="H1" s="68"/>
      <c r="I1" s="68"/>
      <c r="J1" s="68"/>
      <c r="K1" s="68"/>
      <c r="L1" s="69"/>
      <c r="M1" s="69"/>
      <c r="N1" s="69"/>
      <c r="O1" s="69"/>
      <c r="P1" s="69"/>
      <c r="Q1" s="69"/>
      <c r="R1" s="69"/>
      <c r="S1" s="69"/>
      <c r="T1" s="69"/>
      <c r="U1" s="69"/>
      <c r="V1" s="69"/>
      <c r="W1" s="69"/>
      <c r="X1" s="69"/>
      <c r="Y1" s="69"/>
      <c r="Z1" s="70"/>
    </row>
    <row r="2" spans="1:34" ht="25.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34" ht="52.5" customHeight="1">
      <c r="A3" s="15"/>
      <c r="B3" s="15"/>
      <c r="C3" s="15"/>
      <c r="D3" s="15"/>
      <c r="E3" s="15"/>
      <c r="F3" s="15"/>
      <c r="G3" s="15"/>
      <c r="H3" s="179"/>
      <c r="I3" s="179"/>
      <c r="J3" s="179"/>
      <c r="K3" s="180"/>
      <c r="L3" s="153" t="s">
        <v>237</v>
      </c>
      <c r="M3" s="154"/>
      <c r="N3" s="155"/>
      <c r="O3" s="156" t="s">
        <v>241</v>
      </c>
      <c r="P3" s="157"/>
      <c r="Q3" s="175"/>
      <c r="R3" s="151" t="s">
        <v>242</v>
      </c>
      <c r="S3" s="151"/>
      <c r="T3" s="151" t="s">
        <v>243</v>
      </c>
      <c r="U3" s="151"/>
      <c r="V3" s="151" t="s">
        <v>244</v>
      </c>
      <c r="W3" s="151"/>
      <c r="X3" s="151" t="s">
        <v>245</v>
      </c>
      <c r="Y3" s="151"/>
    </row>
    <row r="4" spans="1:34" ht="94.5" customHeight="1">
      <c r="A4" s="198" t="s">
        <v>4</v>
      </c>
      <c r="B4" s="198"/>
      <c r="C4" s="198" t="s">
        <v>0</v>
      </c>
      <c r="D4" s="198"/>
      <c r="E4" s="198" t="s">
        <v>5</v>
      </c>
      <c r="F4" s="198"/>
      <c r="G4" s="199" t="s">
        <v>1</v>
      </c>
      <c r="H4" s="199"/>
      <c r="I4" s="114" t="s">
        <v>6</v>
      </c>
      <c r="J4" s="114" t="s">
        <v>2</v>
      </c>
      <c r="K4" s="115" t="s">
        <v>3</v>
      </c>
      <c r="L4" s="119" t="s">
        <v>238</v>
      </c>
      <c r="M4" s="120" t="s">
        <v>239</v>
      </c>
      <c r="N4" s="118" t="s">
        <v>240</v>
      </c>
      <c r="O4" s="119" t="s">
        <v>238</v>
      </c>
      <c r="P4" s="120" t="s">
        <v>239</v>
      </c>
      <c r="Q4" s="118" t="s">
        <v>240</v>
      </c>
      <c r="R4" s="119" t="s">
        <v>6</v>
      </c>
      <c r="S4" s="120" t="s">
        <v>246</v>
      </c>
      <c r="T4" s="119" t="s">
        <v>6</v>
      </c>
      <c r="U4" s="120" t="s">
        <v>246</v>
      </c>
      <c r="V4" s="119" t="s">
        <v>6</v>
      </c>
      <c r="W4" s="120" t="s">
        <v>246</v>
      </c>
      <c r="X4" s="119" t="s">
        <v>6</v>
      </c>
      <c r="Y4" s="120" t="s">
        <v>246</v>
      </c>
      <c r="Z4" s="34" t="s">
        <v>236</v>
      </c>
    </row>
    <row r="5" spans="1:34" ht="213" customHeight="1">
      <c r="A5" s="192" t="s">
        <v>29</v>
      </c>
      <c r="B5" s="176" t="s">
        <v>30</v>
      </c>
      <c r="C5" s="176" t="s">
        <v>151</v>
      </c>
      <c r="D5" s="178" t="s">
        <v>31</v>
      </c>
      <c r="E5" s="74" t="s">
        <v>166</v>
      </c>
      <c r="F5" s="73" t="s">
        <v>32</v>
      </c>
      <c r="G5" s="36" t="s">
        <v>186</v>
      </c>
      <c r="H5" s="76" t="s">
        <v>207</v>
      </c>
      <c r="I5" s="76" t="s">
        <v>229</v>
      </c>
      <c r="J5" s="37" t="s">
        <v>104</v>
      </c>
      <c r="K5" s="37" t="s">
        <v>105</v>
      </c>
      <c r="L5" s="38">
        <v>12</v>
      </c>
      <c r="M5" s="38">
        <v>0</v>
      </c>
      <c r="N5" s="39">
        <f t="shared" ref="N5:N18" si="0">M5/L5*1</f>
        <v>0</v>
      </c>
      <c r="O5" s="37"/>
      <c r="P5" s="37"/>
      <c r="Q5" s="37"/>
      <c r="R5" s="37"/>
      <c r="S5" s="37"/>
      <c r="T5" s="37"/>
      <c r="U5" s="37"/>
      <c r="V5" s="37"/>
      <c r="W5" s="37"/>
      <c r="X5" s="37"/>
      <c r="Y5" s="37" t="s">
        <v>303</v>
      </c>
      <c r="Z5" s="35" t="s">
        <v>303</v>
      </c>
      <c r="AB5" s="28" t="s">
        <v>247</v>
      </c>
      <c r="AC5" s="29" t="s">
        <v>254</v>
      </c>
      <c r="AD5" s="29" t="s">
        <v>248</v>
      </c>
      <c r="AG5" s="28" t="s">
        <v>247</v>
      </c>
      <c r="AH5" s="29" t="s">
        <v>255</v>
      </c>
    </row>
    <row r="6" spans="1:34" ht="111.75" customHeight="1">
      <c r="A6" s="193"/>
      <c r="B6" s="176"/>
      <c r="C6" s="176"/>
      <c r="D6" s="178"/>
      <c r="E6" s="74" t="s">
        <v>167</v>
      </c>
      <c r="F6" s="73" t="s">
        <v>133</v>
      </c>
      <c r="G6" s="36" t="s">
        <v>187</v>
      </c>
      <c r="H6" s="76" t="s">
        <v>208</v>
      </c>
      <c r="I6" s="73" t="s">
        <v>230</v>
      </c>
      <c r="J6" s="37" t="s">
        <v>106</v>
      </c>
      <c r="K6" s="37" t="s">
        <v>107</v>
      </c>
      <c r="L6" s="38">
        <v>12</v>
      </c>
      <c r="M6" s="38">
        <v>12</v>
      </c>
      <c r="N6" s="39">
        <f t="shared" si="0"/>
        <v>1</v>
      </c>
      <c r="O6" s="37">
        <v>181269500</v>
      </c>
      <c r="P6" s="37">
        <v>181269500</v>
      </c>
      <c r="Q6" s="37">
        <v>12</v>
      </c>
      <c r="R6" s="37">
        <f>P6</f>
        <v>181269500</v>
      </c>
      <c r="S6" s="37"/>
      <c r="T6" s="37"/>
      <c r="U6" s="37"/>
      <c r="V6" s="37"/>
      <c r="W6" s="37"/>
      <c r="X6" s="37"/>
      <c r="Y6" s="37" t="s">
        <v>282</v>
      </c>
      <c r="Z6" s="35" t="s">
        <v>282</v>
      </c>
      <c r="AB6" s="29" t="s">
        <v>249</v>
      </c>
      <c r="AC6" s="28">
        <v>13</v>
      </c>
      <c r="AD6" s="30">
        <f>AC6/14</f>
        <v>0.9285714285714286</v>
      </c>
      <c r="AG6" s="29" t="s">
        <v>249</v>
      </c>
      <c r="AH6" s="31">
        <f>AD6</f>
        <v>0.9285714285714286</v>
      </c>
    </row>
    <row r="7" spans="1:34" ht="111.75" customHeight="1">
      <c r="A7" s="193"/>
      <c r="B7" s="176"/>
      <c r="C7" s="176" t="s">
        <v>152</v>
      </c>
      <c r="D7" s="195" t="s">
        <v>33</v>
      </c>
      <c r="E7" s="178" t="s">
        <v>168</v>
      </c>
      <c r="F7" s="200" t="s">
        <v>34</v>
      </c>
      <c r="G7" s="187" t="s">
        <v>188</v>
      </c>
      <c r="H7" s="189" t="s">
        <v>209</v>
      </c>
      <c r="I7" s="77" t="s">
        <v>134</v>
      </c>
      <c r="J7" s="37" t="s">
        <v>108</v>
      </c>
      <c r="K7" s="37" t="s">
        <v>109</v>
      </c>
      <c r="L7" s="38">
        <v>1</v>
      </c>
      <c r="M7" s="38">
        <v>0</v>
      </c>
      <c r="N7" s="39">
        <f t="shared" si="0"/>
        <v>0</v>
      </c>
      <c r="O7" s="37"/>
      <c r="P7" s="37"/>
      <c r="Q7" s="37"/>
      <c r="R7" s="37"/>
      <c r="S7" s="37"/>
      <c r="T7" s="37"/>
      <c r="U7" s="37"/>
      <c r="V7" s="37"/>
      <c r="W7" s="37"/>
      <c r="X7" s="37"/>
      <c r="Y7" s="37" t="s">
        <v>303</v>
      </c>
      <c r="Z7" s="35" t="s">
        <v>303</v>
      </c>
      <c r="AB7" s="29" t="s">
        <v>252</v>
      </c>
      <c r="AC7" s="28">
        <v>1</v>
      </c>
      <c r="AD7" s="30">
        <f>AC7/14</f>
        <v>7.1428571428571425E-2</v>
      </c>
      <c r="AG7" s="29" t="s">
        <v>252</v>
      </c>
      <c r="AH7" s="31">
        <f>AD7</f>
        <v>7.1428571428571425E-2</v>
      </c>
    </row>
    <row r="8" spans="1:34" ht="111.75" customHeight="1">
      <c r="A8" s="193"/>
      <c r="B8" s="176"/>
      <c r="C8" s="176"/>
      <c r="D8" s="196"/>
      <c r="E8" s="178"/>
      <c r="F8" s="201"/>
      <c r="G8" s="188"/>
      <c r="H8" s="191"/>
      <c r="I8" s="73" t="s">
        <v>231</v>
      </c>
      <c r="J8" s="37" t="s">
        <v>110</v>
      </c>
      <c r="K8" s="37" t="s">
        <v>111</v>
      </c>
      <c r="L8" s="38">
        <v>1</v>
      </c>
      <c r="M8" s="38">
        <v>0</v>
      </c>
      <c r="N8" s="39">
        <f t="shared" si="0"/>
        <v>0</v>
      </c>
      <c r="O8" s="37"/>
      <c r="P8" s="37"/>
      <c r="Q8" s="37"/>
      <c r="R8" s="37"/>
      <c r="S8" s="37"/>
      <c r="T8" s="37"/>
      <c r="U8" s="37"/>
      <c r="V8" s="37"/>
      <c r="W8" s="37"/>
      <c r="X8" s="37"/>
      <c r="Y8" s="37" t="s">
        <v>303</v>
      </c>
      <c r="Z8" s="35" t="s">
        <v>303</v>
      </c>
    </row>
    <row r="9" spans="1:34" ht="111.75" customHeight="1">
      <c r="A9" s="193"/>
      <c r="B9" s="176"/>
      <c r="C9" s="176"/>
      <c r="D9" s="196"/>
      <c r="E9" s="178"/>
      <c r="F9" s="201"/>
      <c r="G9" s="36" t="s">
        <v>189</v>
      </c>
      <c r="H9" s="73" t="s">
        <v>210</v>
      </c>
      <c r="I9" s="73" t="s">
        <v>61</v>
      </c>
      <c r="J9" s="37" t="s">
        <v>93</v>
      </c>
      <c r="K9" s="37" t="s">
        <v>111</v>
      </c>
      <c r="L9" s="38">
        <v>1</v>
      </c>
      <c r="M9" s="38">
        <v>0</v>
      </c>
      <c r="N9" s="39">
        <f t="shared" si="0"/>
        <v>0</v>
      </c>
      <c r="O9" s="37">
        <v>13200000</v>
      </c>
      <c r="P9" s="37">
        <v>33000</v>
      </c>
      <c r="Q9" s="37">
        <v>1</v>
      </c>
      <c r="R9" s="37">
        <f>P9</f>
        <v>33000</v>
      </c>
      <c r="S9" s="37"/>
      <c r="T9" s="37"/>
      <c r="U9" s="37"/>
      <c r="V9" s="37"/>
      <c r="W9" s="37"/>
      <c r="X9" s="37"/>
      <c r="Y9" s="37" t="s">
        <v>281</v>
      </c>
      <c r="Z9" s="35" t="s">
        <v>281</v>
      </c>
    </row>
    <row r="10" spans="1:34" ht="223.5" customHeight="1">
      <c r="A10" s="193"/>
      <c r="B10" s="176"/>
      <c r="C10" s="176"/>
      <c r="D10" s="196"/>
      <c r="E10" s="178"/>
      <c r="F10" s="201"/>
      <c r="G10" s="36" t="s">
        <v>190</v>
      </c>
      <c r="H10" s="73" t="s">
        <v>211</v>
      </c>
      <c r="I10" s="73" t="s">
        <v>135</v>
      </c>
      <c r="J10" s="37" t="s">
        <v>112</v>
      </c>
      <c r="K10" s="37" t="s">
        <v>111</v>
      </c>
      <c r="L10" s="38">
        <v>1</v>
      </c>
      <c r="M10" s="38">
        <v>0</v>
      </c>
      <c r="N10" s="39">
        <f t="shared" si="0"/>
        <v>0</v>
      </c>
      <c r="O10" s="37"/>
      <c r="P10" s="37"/>
      <c r="Q10" s="37"/>
      <c r="R10" s="37"/>
      <c r="S10" s="37"/>
      <c r="T10" s="37"/>
      <c r="U10" s="37"/>
      <c r="V10" s="37"/>
      <c r="W10" s="37"/>
      <c r="X10" s="37"/>
      <c r="Y10" s="37" t="s">
        <v>303</v>
      </c>
      <c r="Z10" s="35" t="s">
        <v>303</v>
      </c>
    </row>
    <row r="11" spans="1:34" ht="409.5">
      <c r="A11" s="193"/>
      <c r="B11" s="176"/>
      <c r="C11" s="176"/>
      <c r="D11" s="196"/>
      <c r="E11" s="178"/>
      <c r="F11" s="201"/>
      <c r="G11" s="36" t="s">
        <v>191</v>
      </c>
      <c r="H11" s="73" t="s">
        <v>62</v>
      </c>
      <c r="I11" s="73" t="s">
        <v>136</v>
      </c>
      <c r="J11" s="37" t="s">
        <v>82</v>
      </c>
      <c r="K11" s="37" t="s">
        <v>111</v>
      </c>
      <c r="L11" s="38">
        <v>12</v>
      </c>
      <c r="M11" s="38">
        <v>4</v>
      </c>
      <c r="N11" s="39">
        <f t="shared" si="0"/>
        <v>0.33333333333333331</v>
      </c>
      <c r="O11" s="37">
        <v>36280000</v>
      </c>
      <c r="P11" s="37">
        <v>9100000</v>
      </c>
      <c r="Q11" s="37">
        <v>12</v>
      </c>
      <c r="R11" s="37">
        <f>P11</f>
        <v>9100000</v>
      </c>
      <c r="S11" s="37"/>
      <c r="T11" s="37"/>
      <c r="U11" s="37"/>
      <c r="V11" s="37"/>
      <c r="W11" s="37"/>
      <c r="X11" s="37"/>
      <c r="Y11" s="37" t="s">
        <v>280</v>
      </c>
      <c r="Z11" s="35" t="s">
        <v>280</v>
      </c>
    </row>
    <row r="12" spans="1:34" ht="409.5">
      <c r="A12" s="193"/>
      <c r="B12" s="176"/>
      <c r="C12" s="176"/>
      <c r="D12" s="196"/>
      <c r="E12" s="178"/>
      <c r="F12" s="202"/>
      <c r="G12" s="36" t="s">
        <v>192</v>
      </c>
      <c r="H12" s="73" t="s">
        <v>212</v>
      </c>
      <c r="I12" s="73" t="s">
        <v>232</v>
      </c>
      <c r="J12" s="37" t="s">
        <v>113</v>
      </c>
      <c r="K12" s="37" t="s">
        <v>111</v>
      </c>
      <c r="L12" s="38">
        <v>1</v>
      </c>
      <c r="M12" s="38">
        <v>0</v>
      </c>
      <c r="N12" s="39">
        <f t="shared" si="0"/>
        <v>0</v>
      </c>
      <c r="O12" s="37">
        <v>13200000</v>
      </c>
      <c r="P12" s="37">
        <v>33000</v>
      </c>
      <c r="Q12" s="37">
        <v>1</v>
      </c>
      <c r="R12" s="37">
        <f>P12</f>
        <v>33000</v>
      </c>
      <c r="S12" s="37"/>
      <c r="T12" s="37"/>
      <c r="U12" s="37"/>
      <c r="V12" s="37"/>
      <c r="W12" s="37"/>
      <c r="X12" s="37"/>
      <c r="Y12" s="37" t="s">
        <v>314</v>
      </c>
      <c r="Z12" s="35" t="s">
        <v>314</v>
      </c>
    </row>
    <row r="13" spans="1:34" ht="155.25" customHeight="1">
      <c r="A13" s="193"/>
      <c r="B13" s="176"/>
      <c r="C13" s="176"/>
      <c r="D13" s="196"/>
      <c r="E13" s="74" t="s">
        <v>169</v>
      </c>
      <c r="F13" s="75" t="s">
        <v>35</v>
      </c>
      <c r="G13" s="36" t="s">
        <v>193</v>
      </c>
      <c r="H13" s="76" t="s">
        <v>213</v>
      </c>
      <c r="I13" s="76" t="s">
        <v>63</v>
      </c>
      <c r="J13" s="37" t="s">
        <v>114</v>
      </c>
      <c r="K13" s="37" t="s">
        <v>83</v>
      </c>
      <c r="L13" s="38">
        <v>1</v>
      </c>
      <c r="M13" s="38">
        <v>0</v>
      </c>
      <c r="N13" s="39">
        <f t="shared" si="0"/>
        <v>0</v>
      </c>
      <c r="O13" s="37"/>
      <c r="P13" s="37"/>
      <c r="Q13" s="37"/>
      <c r="R13" s="37"/>
      <c r="S13" s="37"/>
      <c r="T13" s="37"/>
      <c r="U13" s="37"/>
      <c r="V13" s="37"/>
      <c r="W13" s="37"/>
      <c r="X13" s="37"/>
      <c r="Y13" s="37" t="s">
        <v>303</v>
      </c>
      <c r="Z13" s="35" t="s">
        <v>303</v>
      </c>
    </row>
    <row r="14" spans="1:34" ht="144">
      <c r="A14" s="193"/>
      <c r="B14" s="176"/>
      <c r="C14" s="176" t="s">
        <v>153</v>
      </c>
      <c r="D14" s="178" t="s">
        <v>36</v>
      </c>
      <c r="E14" s="178" t="s">
        <v>170</v>
      </c>
      <c r="F14" s="183" t="s">
        <v>37</v>
      </c>
      <c r="G14" s="36" t="s">
        <v>194</v>
      </c>
      <c r="H14" s="73" t="s">
        <v>64</v>
      </c>
      <c r="I14" s="73" t="s">
        <v>233</v>
      </c>
      <c r="J14" s="37" t="s">
        <v>115</v>
      </c>
      <c r="K14" s="37" t="s">
        <v>116</v>
      </c>
      <c r="L14" s="38">
        <v>1</v>
      </c>
      <c r="M14" s="38">
        <v>0</v>
      </c>
      <c r="N14" s="39">
        <f t="shared" si="0"/>
        <v>0</v>
      </c>
      <c r="O14" s="37"/>
      <c r="P14" s="37"/>
      <c r="Q14" s="37"/>
      <c r="R14" s="37"/>
      <c r="S14" s="37"/>
      <c r="T14" s="37"/>
      <c r="U14" s="37"/>
      <c r="V14" s="37"/>
      <c r="W14" s="37"/>
      <c r="X14" s="37"/>
      <c r="Y14" s="37" t="s">
        <v>303</v>
      </c>
      <c r="Z14" s="35" t="s">
        <v>303</v>
      </c>
    </row>
    <row r="15" spans="1:34" ht="270">
      <c r="A15" s="193"/>
      <c r="B15" s="176"/>
      <c r="C15" s="176"/>
      <c r="D15" s="178"/>
      <c r="E15" s="178"/>
      <c r="F15" s="183"/>
      <c r="G15" s="36" t="s">
        <v>195</v>
      </c>
      <c r="H15" s="73" t="s">
        <v>214</v>
      </c>
      <c r="I15" s="73" t="s">
        <v>66</v>
      </c>
      <c r="J15" s="37" t="s">
        <v>117</v>
      </c>
      <c r="K15" s="37" t="s">
        <v>116</v>
      </c>
      <c r="L15" s="38">
        <v>54</v>
      </c>
      <c r="M15" s="38">
        <v>54</v>
      </c>
      <c r="N15" s="39">
        <f t="shared" si="0"/>
        <v>1</v>
      </c>
      <c r="O15" s="37" t="s">
        <v>315</v>
      </c>
      <c r="P15" s="37" t="s">
        <v>315</v>
      </c>
      <c r="Q15" s="37">
        <v>54</v>
      </c>
      <c r="R15" s="37" t="s">
        <v>315</v>
      </c>
      <c r="S15" s="37"/>
      <c r="T15" s="37"/>
      <c r="U15" s="37"/>
      <c r="V15" s="37"/>
      <c r="W15" s="37"/>
      <c r="X15" s="37"/>
      <c r="Y15" s="37" t="s">
        <v>312</v>
      </c>
      <c r="Z15" s="35" t="s">
        <v>312</v>
      </c>
    </row>
    <row r="16" spans="1:34" ht="144">
      <c r="A16" s="193"/>
      <c r="B16" s="176"/>
      <c r="C16" s="176"/>
      <c r="D16" s="178"/>
      <c r="E16" s="178"/>
      <c r="F16" s="183"/>
      <c r="G16" s="36" t="s">
        <v>196</v>
      </c>
      <c r="H16" s="73" t="s">
        <v>50</v>
      </c>
      <c r="I16" s="73" t="s">
        <v>67</v>
      </c>
      <c r="J16" s="37" t="s">
        <v>82</v>
      </c>
      <c r="K16" s="37" t="s">
        <v>116</v>
      </c>
      <c r="L16" s="38">
        <v>12</v>
      </c>
      <c r="M16" s="38">
        <v>0</v>
      </c>
      <c r="N16" s="39">
        <f t="shared" si="0"/>
        <v>0</v>
      </c>
      <c r="O16" s="37"/>
      <c r="P16" s="37"/>
      <c r="Q16" s="37"/>
      <c r="R16" s="37"/>
      <c r="S16" s="37"/>
      <c r="T16" s="37"/>
      <c r="U16" s="37"/>
      <c r="V16" s="37"/>
      <c r="W16" s="37"/>
      <c r="X16" s="37"/>
      <c r="Y16" s="37" t="s">
        <v>303</v>
      </c>
      <c r="Z16" s="48" t="s">
        <v>303</v>
      </c>
    </row>
    <row r="17" spans="1:26" ht="144">
      <c r="A17" s="193"/>
      <c r="B17" s="176"/>
      <c r="C17" s="176"/>
      <c r="D17" s="178"/>
      <c r="E17" s="178"/>
      <c r="F17" s="183"/>
      <c r="G17" s="36" t="s">
        <v>197</v>
      </c>
      <c r="H17" s="73" t="s">
        <v>65</v>
      </c>
      <c r="I17" s="73" t="s">
        <v>137</v>
      </c>
      <c r="J17" s="37" t="s">
        <v>118</v>
      </c>
      <c r="K17" s="37" t="s">
        <v>119</v>
      </c>
      <c r="L17" s="38">
        <v>1</v>
      </c>
      <c r="M17" s="38">
        <v>0</v>
      </c>
      <c r="N17" s="39">
        <f t="shared" si="0"/>
        <v>0</v>
      </c>
      <c r="O17" s="37"/>
      <c r="P17" s="37"/>
      <c r="Q17" s="37"/>
      <c r="R17" s="37"/>
      <c r="S17" s="37"/>
      <c r="T17" s="37"/>
      <c r="U17" s="37"/>
      <c r="V17" s="37"/>
      <c r="W17" s="37"/>
      <c r="X17" s="37"/>
      <c r="Y17" s="37" t="s">
        <v>303</v>
      </c>
      <c r="Z17" s="35" t="s">
        <v>303</v>
      </c>
    </row>
    <row r="18" spans="1:26" ht="144">
      <c r="A18" s="193"/>
      <c r="B18" s="176"/>
      <c r="C18" s="176"/>
      <c r="D18" s="178"/>
      <c r="E18" s="178"/>
      <c r="F18" s="183"/>
      <c r="G18" s="36" t="s">
        <v>198</v>
      </c>
      <c r="H18" s="76" t="s">
        <v>215</v>
      </c>
      <c r="I18" s="77" t="s">
        <v>68</v>
      </c>
      <c r="J18" s="37" t="s">
        <v>98</v>
      </c>
      <c r="K18" s="37" t="s">
        <v>120</v>
      </c>
      <c r="L18" s="38">
        <v>1</v>
      </c>
      <c r="M18" s="38">
        <v>0</v>
      </c>
      <c r="N18" s="39">
        <f t="shared" si="0"/>
        <v>0</v>
      </c>
      <c r="O18" s="37"/>
      <c r="P18" s="37"/>
      <c r="Q18" s="37"/>
      <c r="R18" s="37"/>
      <c r="S18" s="37"/>
      <c r="T18" s="37"/>
      <c r="U18" s="37"/>
      <c r="V18" s="37"/>
      <c r="W18" s="37"/>
      <c r="X18" s="37"/>
      <c r="Y18" s="37" t="s">
        <v>303</v>
      </c>
      <c r="Z18" s="35" t="s">
        <v>303</v>
      </c>
    </row>
    <row r="22" spans="1:26">
      <c r="B22" s="2"/>
      <c r="C22" s="2"/>
      <c r="D22" s="3"/>
      <c r="E22" s="4"/>
    </row>
    <row r="23" spans="1:26">
      <c r="B23" s="2"/>
      <c r="C23" s="2"/>
      <c r="D23" s="3"/>
      <c r="E23" s="4"/>
    </row>
    <row r="24" spans="1:26">
      <c r="B24" s="2"/>
      <c r="C24" s="2"/>
      <c r="D24" s="3"/>
      <c r="E24" s="4"/>
    </row>
    <row r="25" spans="1:26">
      <c r="B25" s="2"/>
      <c r="C25" s="2"/>
      <c r="D25" s="3"/>
      <c r="E25" s="4"/>
    </row>
    <row r="26" spans="1:26">
      <c r="B26" s="2"/>
      <c r="C26" s="2"/>
      <c r="D26" s="3"/>
      <c r="E26" s="4"/>
    </row>
    <row r="27" spans="1:26">
      <c r="B27" s="2"/>
      <c r="C27" s="2"/>
      <c r="D27" s="3"/>
      <c r="E27" s="4"/>
    </row>
    <row r="28" spans="1:26">
      <c r="B28" s="2"/>
      <c r="C28" s="2"/>
      <c r="D28" s="3"/>
      <c r="E28" s="4"/>
    </row>
    <row r="29" spans="1:26">
      <c r="B29" s="2"/>
      <c r="C29" s="2"/>
      <c r="D29" s="3"/>
      <c r="E29" s="4"/>
    </row>
    <row r="30" spans="1:26">
      <c r="B30" s="2"/>
      <c r="C30" s="2"/>
      <c r="D30" s="3"/>
      <c r="E30" s="4"/>
    </row>
    <row r="31" spans="1:26">
      <c r="B31" s="2"/>
      <c r="C31" s="2"/>
      <c r="D31" s="3"/>
      <c r="E31"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sheetData>
  <autoFilter ref="A4:Z18">
    <filterColumn colId="0" showButton="0"/>
    <filterColumn colId="2" showButton="0"/>
    <filterColumn colId="4" showButton="0"/>
    <filterColumn colId="6" showButton="0"/>
  </autoFilter>
  <mergeCells count="25">
    <mergeCell ref="X3:Y3"/>
    <mergeCell ref="A4:B4"/>
    <mergeCell ref="C4:D4"/>
    <mergeCell ref="E4:F4"/>
    <mergeCell ref="G4:H4"/>
    <mergeCell ref="H3:K3"/>
    <mergeCell ref="L3:N3"/>
    <mergeCell ref="O3:Q3"/>
    <mergeCell ref="R3:S3"/>
    <mergeCell ref="T3:U3"/>
    <mergeCell ref="V3:W3"/>
    <mergeCell ref="A5:A18"/>
    <mergeCell ref="B5:B18"/>
    <mergeCell ref="C5:C6"/>
    <mergeCell ref="D5:D6"/>
    <mergeCell ref="C7:C13"/>
    <mergeCell ref="D7:D13"/>
    <mergeCell ref="E7:E12"/>
    <mergeCell ref="F7:F12"/>
    <mergeCell ref="G7:G8"/>
    <mergeCell ref="H7:H8"/>
    <mergeCell ref="C14:C18"/>
    <mergeCell ref="D14:D18"/>
    <mergeCell ref="E14:E18"/>
    <mergeCell ref="F14:F18"/>
  </mergeCells>
  <conditionalFormatting sqref="N5:N18">
    <cfRule type="cellIs" dxfId="9" priority="1" operator="between">
      <formula>0.8</formula>
      <formula>"mas"</formula>
    </cfRule>
    <cfRule type="cellIs" dxfId="8" priority="2" operator="between">
      <formula>0.7</formula>
      <formula>0.79</formula>
    </cfRule>
    <cfRule type="cellIs" dxfId="7" priority="3" operator="between">
      <formula>0.6</formula>
      <formula>0.69</formula>
    </cfRule>
    <cfRule type="cellIs" dxfId="6" priority="4" operator="between">
      <formula>0.4</formula>
      <formula>0.59</formula>
    </cfRule>
    <cfRule type="cellIs" dxfId="5" priority="5" operator="between">
      <formula>0</formula>
      <formula>0.39</formula>
    </cfRule>
  </conditionalFormatting>
  <pageMargins left="0.7" right="0.7" top="0.75" bottom="0.75" header="0.3" footer="0.3"/>
  <pageSetup paperSize="5" scale="25" fitToHeight="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3"/>
  <sheetViews>
    <sheetView zoomScale="39" zoomScaleNormal="39" zoomScaleSheetLayoutView="20" workbookViewId="0">
      <selection activeCell="J7" sqref="J7"/>
    </sheetView>
  </sheetViews>
  <sheetFormatPr baseColWidth="10" defaultRowHeight="26.25"/>
  <cols>
    <col min="1" max="1" width="6" style="1" bestFit="1" customWidth="1"/>
    <col min="2" max="2" width="43" style="1" customWidth="1"/>
    <col min="3" max="3" width="8.140625" style="1" bestFit="1" customWidth="1"/>
    <col min="4" max="4" width="41.42578125" style="1" customWidth="1"/>
    <col min="5" max="5" width="11.42578125" style="1"/>
    <col min="6" max="6" width="80.140625" style="1" customWidth="1"/>
    <col min="7" max="7" width="20.42578125" style="1" customWidth="1"/>
    <col min="8" max="8" width="67" style="1" customWidth="1"/>
    <col min="9" max="9" width="42.85546875" style="1" customWidth="1"/>
    <col min="10" max="10" width="43.42578125" style="5" customWidth="1"/>
    <col min="11" max="11" width="44" style="5" customWidth="1"/>
    <col min="12" max="12" width="20.85546875" style="5" customWidth="1"/>
    <col min="13" max="13" width="20.5703125" style="5" customWidth="1"/>
    <col min="14" max="14" width="20" style="5" customWidth="1"/>
    <col min="15" max="15" width="15.7109375" style="5" hidden="1" customWidth="1"/>
    <col min="16" max="16" width="13.140625" style="5" hidden="1" customWidth="1"/>
    <col min="17" max="17" width="18" style="5" hidden="1" customWidth="1"/>
    <col min="18" max="18" width="20.28515625" style="5" hidden="1" customWidth="1"/>
    <col min="19" max="19" width="15.7109375" style="5" hidden="1" customWidth="1"/>
    <col min="20" max="20" width="18" style="5" hidden="1" customWidth="1"/>
    <col min="21" max="21" width="12" style="5" hidden="1" customWidth="1"/>
    <col min="22" max="22" width="18.28515625" style="5" hidden="1" customWidth="1"/>
    <col min="23" max="23" width="14.85546875" style="5" hidden="1" customWidth="1"/>
    <col min="24" max="24" width="21.42578125" style="5" hidden="1" customWidth="1"/>
    <col min="25" max="25" width="20.5703125" style="5" hidden="1" customWidth="1"/>
    <col min="26" max="26" width="121.28515625" style="12" customWidth="1"/>
    <col min="27" max="16384" width="11.42578125" style="1"/>
  </cols>
  <sheetData>
    <row r="1" spans="1:33" s="68" customFormat="1" ht="55.5" customHeight="1">
      <c r="A1" s="68" t="s">
        <v>142</v>
      </c>
    </row>
    <row r="2" spans="1:33" ht="25.5" customHeight="1">
      <c r="A2" s="15"/>
      <c r="B2" s="15"/>
      <c r="C2" s="15"/>
      <c r="D2" s="15"/>
      <c r="E2" s="15"/>
      <c r="F2" s="15"/>
      <c r="G2" s="15"/>
      <c r="H2" s="15"/>
      <c r="I2" s="15"/>
      <c r="J2" s="15"/>
      <c r="K2" s="15"/>
      <c r="L2" s="15"/>
      <c r="M2" s="15"/>
      <c r="N2" s="15"/>
      <c r="O2" s="15"/>
      <c r="P2" s="15"/>
      <c r="Q2" s="15"/>
      <c r="R2" s="15"/>
      <c r="S2" s="15"/>
      <c r="T2" s="15"/>
      <c r="U2" s="15"/>
      <c r="V2" s="15"/>
      <c r="W2" s="15"/>
      <c r="X2" s="15"/>
      <c r="Y2" s="15"/>
    </row>
    <row r="3" spans="1:33" ht="52.5" customHeight="1">
      <c r="A3" s="15"/>
      <c r="B3" s="15"/>
      <c r="C3" s="15"/>
      <c r="D3" s="15"/>
      <c r="E3" s="15"/>
      <c r="F3" s="15"/>
      <c r="G3" s="15"/>
      <c r="H3" s="179"/>
      <c r="I3" s="179"/>
      <c r="J3" s="179"/>
      <c r="K3" s="180"/>
      <c r="L3" s="153" t="s">
        <v>237</v>
      </c>
      <c r="M3" s="154"/>
      <c r="N3" s="155"/>
      <c r="O3" s="156" t="s">
        <v>241</v>
      </c>
      <c r="P3" s="157"/>
      <c r="Q3" s="175"/>
      <c r="R3" s="151" t="s">
        <v>242</v>
      </c>
      <c r="S3" s="151"/>
      <c r="T3" s="151" t="s">
        <v>243</v>
      </c>
      <c r="U3" s="151"/>
      <c r="V3" s="151" t="s">
        <v>244</v>
      </c>
      <c r="W3" s="151"/>
      <c r="X3" s="151" t="s">
        <v>245</v>
      </c>
      <c r="Y3" s="151"/>
    </row>
    <row r="4" spans="1:33" ht="94.5" customHeight="1">
      <c r="A4" s="152" t="s">
        <v>4</v>
      </c>
      <c r="B4" s="152"/>
      <c r="C4" s="152" t="s">
        <v>0</v>
      </c>
      <c r="D4" s="152"/>
      <c r="E4" s="152" t="s">
        <v>5</v>
      </c>
      <c r="F4" s="152"/>
      <c r="G4" s="143" t="s">
        <v>1</v>
      </c>
      <c r="H4" s="143"/>
      <c r="I4" s="9" t="s">
        <v>6</v>
      </c>
      <c r="J4" s="9" t="s">
        <v>2</v>
      </c>
      <c r="K4" s="8" t="s">
        <v>3</v>
      </c>
      <c r="L4" s="16" t="s">
        <v>238</v>
      </c>
      <c r="M4" s="7" t="s">
        <v>239</v>
      </c>
      <c r="N4" s="13" t="s">
        <v>240</v>
      </c>
      <c r="O4" s="16" t="s">
        <v>238</v>
      </c>
      <c r="P4" s="7" t="s">
        <v>239</v>
      </c>
      <c r="Q4" s="13" t="s">
        <v>240</v>
      </c>
      <c r="R4" s="16" t="s">
        <v>6</v>
      </c>
      <c r="S4" s="7" t="s">
        <v>246</v>
      </c>
      <c r="T4" s="16" t="s">
        <v>6</v>
      </c>
      <c r="U4" s="7" t="s">
        <v>246</v>
      </c>
      <c r="V4" s="16" t="s">
        <v>6</v>
      </c>
      <c r="W4" s="7" t="s">
        <v>246</v>
      </c>
      <c r="X4" s="16" t="s">
        <v>6</v>
      </c>
      <c r="Y4" s="7" t="s">
        <v>246</v>
      </c>
      <c r="Z4" s="14" t="s">
        <v>236</v>
      </c>
    </row>
    <row r="5" spans="1:33" ht="132.75" customHeight="1">
      <c r="A5" s="204" t="s">
        <v>38</v>
      </c>
      <c r="B5" s="176" t="s">
        <v>39</v>
      </c>
      <c r="C5" s="176" t="s">
        <v>154</v>
      </c>
      <c r="D5" s="178" t="s">
        <v>40</v>
      </c>
      <c r="E5" s="178" t="s">
        <v>171</v>
      </c>
      <c r="F5" s="183" t="s">
        <v>138</v>
      </c>
      <c r="G5" s="203" t="s">
        <v>199</v>
      </c>
      <c r="H5" s="189" t="s">
        <v>216</v>
      </c>
      <c r="I5" s="40" t="s">
        <v>69</v>
      </c>
      <c r="J5" s="37" t="s">
        <v>121</v>
      </c>
      <c r="K5" s="37" t="s">
        <v>122</v>
      </c>
      <c r="L5" s="38">
        <v>1</v>
      </c>
      <c r="M5" s="38">
        <v>0</v>
      </c>
      <c r="N5" s="39">
        <f t="shared" ref="N5:N7" si="0">M5/L5*1</f>
        <v>0</v>
      </c>
      <c r="O5" s="37"/>
      <c r="P5" s="37"/>
      <c r="Q5" s="37"/>
      <c r="R5" s="37"/>
      <c r="S5" s="37"/>
      <c r="T5" s="37"/>
      <c r="U5" s="37"/>
      <c r="V5" s="37">
        <v>1</v>
      </c>
      <c r="W5" s="37"/>
      <c r="X5" s="37"/>
      <c r="Y5" s="37"/>
      <c r="Z5" s="121" t="s">
        <v>303</v>
      </c>
      <c r="AB5" s="28" t="s">
        <v>247</v>
      </c>
      <c r="AC5" s="29" t="s">
        <v>254</v>
      </c>
      <c r="AD5" s="29" t="s">
        <v>248</v>
      </c>
      <c r="AG5" s="29" t="s">
        <v>256</v>
      </c>
    </row>
    <row r="6" spans="1:33" ht="90" customHeight="1">
      <c r="A6" s="204"/>
      <c r="B6" s="176"/>
      <c r="C6" s="176"/>
      <c r="D6" s="178"/>
      <c r="E6" s="178"/>
      <c r="F6" s="183"/>
      <c r="G6" s="203"/>
      <c r="H6" s="190"/>
      <c r="I6" s="73" t="s">
        <v>234</v>
      </c>
      <c r="J6" s="37" t="s">
        <v>82</v>
      </c>
      <c r="K6" s="37" t="s">
        <v>123</v>
      </c>
      <c r="L6" s="38">
        <v>12</v>
      </c>
      <c r="M6" s="38">
        <v>0</v>
      </c>
      <c r="N6" s="39">
        <f t="shared" si="0"/>
        <v>0</v>
      </c>
      <c r="O6" s="37"/>
      <c r="P6" s="37"/>
      <c r="Q6" s="37"/>
      <c r="R6" s="37"/>
      <c r="S6" s="37"/>
      <c r="T6" s="37"/>
      <c r="U6" s="37"/>
      <c r="V6" s="37"/>
      <c r="W6" s="37"/>
      <c r="X6" s="37"/>
      <c r="Y6" s="37"/>
      <c r="Z6" s="121" t="s">
        <v>303</v>
      </c>
      <c r="AB6" s="29" t="s">
        <v>249</v>
      </c>
      <c r="AC6" s="28">
        <v>5</v>
      </c>
      <c r="AD6" s="30">
        <f>AC6/5</f>
        <v>1</v>
      </c>
      <c r="AF6" s="29" t="s">
        <v>249</v>
      </c>
      <c r="AG6" s="31">
        <f>AD6</f>
        <v>1</v>
      </c>
    </row>
    <row r="7" spans="1:33" ht="90" customHeight="1">
      <c r="A7" s="204"/>
      <c r="B7" s="176"/>
      <c r="C7" s="176"/>
      <c r="D7" s="178"/>
      <c r="E7" s="178"/>
      <c r="F7" s="183"/>
      <c r="G7" s="188"/>
      <c r="H7" s="191"/>
      <c r="I7" s="73" t="s">
        <v>235</v>
      </c>
      <c r="J7" s="37" t="s">
        <v>82</v>
      </c>
      <c r="K7" s="37" t="s">
        <v>123</v>
      </c>
      <c r="L7" s="38">
        <v>12</v>
      </c>
      <c r="M7" s="38">
        <v>0</v>
      </c>
      <c r="N7" s="39">
        <f t="shared" si="0"/>
        <v>0</v>
      </c>
      <c r="O7" s="37"/>
      <c r="P7" s="37"/>
      <c r="Q7" s="37"/>
      <c r="R7" s="37"/>
      <c r="S7" s="37"/>
      <c r="T7" s="37"/>
      <c r="U7" s="37"/>
      <c r="V7" s="37"/>
      <c r="W7" s="37"/>
      <c r="X7" s="37"/>
      <c r="Y7" s="37"/>
      <c r="Z7" s="121" t="s">
        <v>303</v>
      </c>
      <c r="AB7" s="29" t="s">
        <v>252</v>
      </c>
      <c r="AC7" s="28">
        <v>0</v>
      </c>
      <c r="AD7" s="30">
        <f>AC7/5</f>
        <v>0</v>
      </c>
      <c r="AF7" s="29" t="s">
        <v>252</v>
      </c>
      <c r="AG7" s="31">
        <f>AD7</f>
        <v>0</v>
      </c>
    </row>
    <row r="8" spans="1:33" ht="90" customHeight="1">
      <c r="A8" s="204"/>
      <c r="B8" s="176"/>
      <c r="C8" s="176"/>
      <c r="D8" s="178"/>
      <c r="E8" s="178"/>
      <c r="F8" s="183"/>
      <c r="G8" s="36" t="s">
        <v>200</v>
      </c>
      <c r="H8" s="73" t="s">
        <v>70</v>
      </c>
      <c r="I8" s="73" t="s">
        <v>71</v>
      </c>
      <c r="J8" s="37" t="s">
        <v>124</v>
      </c>
      <c r="K8" s="37" t="s">
        <v>125</v>
      </c>
      <c r="L8" s="38">
        <v>0</v>
      </c>
      <c r="M8" s="38">
        <v>0</v>
      </c>
      <c r="N8" s="39">
        <v>0</v>
      </c>
      <c r="O8" s="37"/>
      <c r="P8" s="37"/>
      <c r="Q8" s="37"/>
      <c r="R8" s="37"/>
      <c r="S8" s="37"/>
      <c r="T8" s="37"/>
      <c r="U8" s="37"/>
      <c r="V8" s="37"/>
      <c r="W8" s="37"/>
      <c r="X8" s="37"/>
      <c r="Y8" s="37"/>
      <c r="Z8" s="121" t="s">
        <v>303</v>
      </c>
      <c r="AG8" s="32"/>
    </row>
    <row r="9" spans="1:33" ht="90" customHeight="1">
      <c r="A9" s="204"/>
      <c r="B9" s="176"/>
      <c r="C9" s="78" t="s">
        <v>155</v>
      </c>
      <c r="D9" s="74" t="s">
        <v>139</v>
      </c>
      <c r="E9" s="74" t="s">
        <v>201</v>
      </c>
      <c r="F9" s="75" t="s">
        <v>48</v>
      </c>
      <c r="G9" s="36" t="s">
        <v>202</v>
      </c>
      <c r="H9" s="73" t="s">
        <v>217</v>
      </c>
      <c r="I9" s="73" t="s">
        <v>72</v>
      </c>
      <c r="J9" s="37" t="s">
        <v>126</v>
      </c>
      <c r="K9" s="37" t="s">
        <v>127</v>
      </c>
      <c r="L9" s="38">
        <v>0</v>
      </c>
      <c r="M9" s="38">
        <v>0</v>
      </c>
      <c r="N9" s="39">
        <v>0</v>
      </c>
      <c r="O9" s="37"/>
      <c r="P9" s="37"/>
      <c r="Q9" s="37"/>
      <c r="R9" s="37"/>
      <c r="S9" s="37"/>
      <c r="T9" s="37"/>
      <c r="U9" s="37"/>
      <c r="V9" s="37"/>
      <c r="W9" s="37"/>
      <c r="X9" s="37"/>
      <c r="Y9" s="37"/>
      <c r="Z9" s="121" t="s">
        <v>303</v>
      </c>
    </row>
    <row r="12" spans="1:33">
      <c r="AF12" s="1" t="s">
        <v>257</v>
      </c>
      <c r="AG12" s="31">
        <v>0</v>
      </c>
    </row>
    <row r="13" spans="1:33">
      <c r="AF13" s="1" t="s">
        <v>258</v>
      </c>
      <c r="AG13" s="31">
        <v>0.46</v>
      </c>
    </row>
    <row r="14" spans="1:33">
      <c r="AF14" s="1" t="s">
        <v>259</v>
      </c>
      <c r="AG14" s="31">
        <v>0.36</v>
      </c>
    </row>
    <row r="15" spans="1:33">
      <c r="AF15" s="1" t="s">
        <v>260</v>
      </c>
      <c r="AG15" s="31">
        <v>0.21</v>
      </c>
    </row>
    <row r="16" spans="1:33">
      <c r="AF16" s="1" t="s">
        <v>261</v>
      </c>
      <c r="AG16" s="31">
        <v>0.3</v>
      </c>
    </row>
    <row r="28" spans="2:5">
      <c r="B28" s="2"/>
      <c r="C28" s="2"/>
      <c r="D28" s="3"/>
      <c r="E28" s="4"/>
    </row>
    <row r="29" spans="2:5">
      <c r="B29" s="2"/>
      <c r="C29" s="2"/>
      <c r="D29" s="3"/>
      <c r="E29" s="4"/>
    </row>
    <row r="30" spans="2:5">
      <c r="B30" s="2"/>
      <c r="C30" s="2"/>
      <c r="D30" s="3"/>
      <c r="E30" s="4"/>
    </row>
    <row r="31" spans="2:5">
      <c r="B31" s="2"/>
      <c r="C31" s="2"/>
      <c r="D31" s="3"/>
      <c r="E31" s="4"/>
    </row>
    <row r="32" spans="2:5">
      <c r="B32" s="2"/>
      <c r="C32" s="2"/>
      <c r="D32" s="3"/>
      <c r="E32" s="4"/>
    </row>
    <row r="33" spans="2:5">
      <c r="B33" s="2"/>
      <c r="C33" s="2"/>
      <c r="D33" s="3"/>
      <c r="E33" s="4"/>
    </row>
    <row r="34" spans="2:5">
      <c r="B34" s="2"/>
      <c r="C34" s="2"/>
      <c r="D34" s="3"/>
      <c r="E34" s="4"/>
    </row>
    <row r="35" spans="2:5">
      <c r="B35" s="2"/>
      <c r="C35" s="2"/>
      <c r="D35" s="3"/>
      <c r="E35" s="4"/>
    </row>
    <row r="36" spans="2:5">
      <c r="B36" s="2"/>
      <c r="C36" s="2"/>
      <c r="D36" s="3"/>
      <c r="E36" s="4"/>
    </row>
    <row r="37" spans="2:5">
      <c r="B37" s="2"/>
      <c r="C37" s="2"/>
      <c r="D37" s="3"/>
      <c r="E37" s="4"/>
    </row>
    <row r="39" spans="2:5">
      <c r="B39" s="2"/>
      <c r="C39" s="2"/>
      <c r="D39" s="3"/>
      <c r="E39" s="4"/>
    </row>
    <row r="40" spans="2:5">
      <c r="B40" s="2"/>
      <c r="C40" s="2"/>
      <c r="D40" s="3"/>
      <c r="E40" s="4"/>
    </row>
    <row r="41" spans="2:5">
      <c r="B41" s="2"/>
      <c r="C41" s="2"/>
      <c r="D41" s="3"/>
      <c r="E41" s="4"/>
    </row>
    <row r="42" spans="2:5">
      <c r="B42" s="2"/>
      <c r="C42" s="2"/>
      <c r="D42" s="3"/>
      <c r="E42" s="4"/>
    </row>
    <row r="43" spans="2:5">
      <c r="B43" s="2"/>
      <c r="C43" s="2"/>
      <c r="D43" s="3"/>
      <c r="E43" s="4"/>
    </row>
  </sheetData>
  <autoFilter ref="A4:Z9">
    <filterColumn colId="0" showButton="0"/>
    <filterColumn colId="2" showButton="0"/>
    <filterColumn colId="4" showButton="0"/>
    <filterColumn colId="6" showButton="0"/>
  </autoFilter>
  <mergeCells count="19">
    <mergeCell ref="X3:Y3"/>
    <mergeCell ref="A4:B4"/>
    <mergeCell ref="C4:D4"/>
    <mergeCell ref="E4:F4"/>
    <mergeCell ref="G4:H4"/>
    <mergeCell ref="H3:K3"/>
    <mergeCell ref="L3:N3"/>
    <mergeCell ref="O3:Q3"/>
    <mergeCell ref="R3:S3"/>
    <mergeCell ref="T3:U3"/>
    <mergeCell ref="V3:W3"/>
    <mergeCell ref="G5:G7"/>
    <mergeCell ref="H5:H7"/>
    <mergeCell ref="A5:A9"/>
    <mergeCell ref="B5:B9"/>
    <mergeCell ref="C5:C8"/>
    <mergeCell ref="D5:D8"/>
    <mergeCell ref="E5:E8"/>
    <mergeCell ref="F5:F8"/>
  </mergeCells>
  <conditionalFormatting sqref="N5:N9">
    <cfRule type="cellIs" dxfId="4" priority="1" operator="between">
      <formula>0.8</formula>
      <formula>"mas"</formula>
    </cfRule>
    <cfRule type="cellIs" dxfId="3" priority="2" operator="between">
      <formula>0.7</formula>
      <formula>0.79</formula>
    </cfRule>
    <cfRule type="cellIs" dxfId="2" priority="3" operator="between">
      <formula>0.6</formula>
      <formula>0.69</formula>
    </cfRule>
    <cfRule type="cellIs" dxfId="1" priority="4" operator="between">
      <formula>0.4</formula>
      <formula>0.59</formula>
    </cfRule>
    <cfRule type="cellIs" dxfId="0" priority="5" operator="between">
      <formula>0</formula>
      <formula>0.39</formula>
    </cfRule>
  </conditionalFormatting>
  <pageMargins left="0.7" right="0.7" top="0.75" bottom="0.75" header="0.3" footer="0.3"/>
  <pageSetup paperSize="5" scale="23"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Matriz Seguimiento</vt:lpstr>
      <vt:lpstr>GRAFICOS</vt:lpstr>
      <vt:lpstr>Hoja1</vt:lpstr>
      <vt:lpstr>Eje Estrategico 1</vt:lpstr>
      <vt:lpstr>Eje Estrategico 2 </vt:lpstr>
      <vt:lpstr>Eje Estrategico 3</vt:lpstr>
      <vt:lpstr>Eje Estrategico 4 </vt:lpstr>
      <vt:lpstr>Eje Estrategico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 CAMILA</cp:lastModifiedBy>
  <cp:lastPrinted>2020-06-23T18:21:00Z</cp:lastPrinted>
  <dcterms:created xsi:type="dcterms:W3CDTF">2019-05-08T13:38:43Z</dcterms:created>
  <dcterms:modified xsi:type="dcterms:W3CDTF">2021-06-10T14:45:24Z</dcterms:modified>
</cp:coreProperties>
</file>