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DIVERSIDAD\2022\"/>
    </mc:Choice>
  </mc:AlternateContent>
  <xr:revisionPtr revIDLastSave="0" documentId="13_ncr:1_{1C2A183C-88D5-4BE8-9DD0-2FEF3496D9A0}" xr6:coauthVersionLast="47" xr6:coauthVersionMax="47" xr10:uidLastSave="{00000000-0000-0000-0000-000000000000}"/>
  <bookViews>
    <workbookView xWindow="20370" yWindow="-120" windowWidth="20730" windowHeight="11160" xr2:uid="{00000000-000D-0000-FFFF-FFFF00000000}"/>
  </bookViews>
  <sheets>
    <sheet name="Matriz Seguimiento" sheetId="2" r:id="rId1"/>
    <sheet name="GRAFICOS" sheetId="4" r:id="rId2"/>
    <sheet name="Grafica Barra" sheetId="10" r:id="rId3"/>
    <sheet name="Eje Estrategico 1" sheetId="5" r:id="rId4"/>
    <sheet name="Eje Estrategico 2 " sheetId="6" r:id="rId5"/>
    <sheet name="Eje Estrategico 3" sheetId="7" r:id="rId6"/>
    <sheet name="Eje Estrategico 4 " sheetId="8" r:id="rId7"/>
    <sheet name="Eje Estrategico 5" sheetId="9" r:id="rId8"/>
  </sheets>
  <externalReferences>
    <externalReference r:id="rId9"/>
  </externalReferences>
  <definedNames>
    <definedName name="_xlnm._FilterDatabase" localSheetId="3" hidden="1">'Eje Estrategico 1'!$A$4:$Z$7</definedName>
    <definedName name="_xlnm._FilterDatabase" localSheetId="4" hidden="1">'Eje Estrategico 2 '!$A$4:$Z$15</definedName>
    <definedName name="_xlnm._FilterDatabase" localSheetId="5" hidden="1">'Eje Estrategico 3'!$A$4:$Z$11</definedName>
    <definedName name="_xlnm._FilterDatabase" localSheetId="6" hidden="1">'Eje Estrategico 4 '!$A$3:$Z$18</definedName>
    <definedName name="_xlnm._FilterDatabase" localSheetId="7" hidden="1">'Eje Estrategico 5'!$A$4:$Z$9</definedName>
    <definedName name="_xlnm._FilterDatabase" localSheetId="0" hidden="1">'Matriz Seguimiento'!$A$1:$Z$42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2" l="1"/>
  <c r="AD7" i="6" l="1"/>
  <c r="AD8" i="6"/>
  <c r="X32" i="2" l="1"/>
  <c r="X22" i="2"/>
  <c r="X18" i="2"/>
  <c r="X17" i="2"/>
  <c r="X10" i="2"/>
  <c r="X8" i="2"/>
  <c r="X6" i="2"/>
  <c r="X25" i="2" l="1"/>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N6" i="8" l="1"/>
  <c r="N7" i="8"/>
  <c r="N8" i="8"/>
  <c r="N9" i="8"/>
  <c r="N10" i="8"/>
  <c r="N11" i="8"/>
  <c r="N12" i="8"/>
  <c r="N13" i="8"/>
  <c r="N14" i="8"/>
  <c r="N15" i="8"/>
  <c r="N16" i="8"/>
  <c r="N17" i="8"/>
  <c r="N18" i="8"/>
  <c r="N6" i="6"/>
  <c r="N7" i="6"/>
  <c r="N8" i="6"/>
  <c r="N9" i="6"/>
  <c r="N10" i="6"/>
  <c r="N11" i="6"/>
  <c r="N12" i="6"/>
  <c r="N13" i="6"/>
  <c r="N14" i="6"/>
  <c r="N15" i="6"/>
  <c r="N6" i="7"/>
  <c r="N7" i="7"/>
  <c r="N8" i="7"/>
  <c r="N9" i="7"/>
  <c r="N10" i="7"/>
  <c r="N11" i="7"/>
  <c r="E8" i="4"/>
  <c r="N5" i="9"/>
  <c r="N6" i="9"/>
  <c r="N7" i="9"/>
  <c r="AE5" i="5"/>
  <c r="AE8" i="5"/>
  <c r="AE7" i="5"/>
  <c r="AE6" i="5"/>
  <c r="AD7" i="9"/>
  <c r="AD8" i="9"/>
  <c r="AD9" i="9"/>
  <c r="AD6" i="9"/>
  <c r="AD7" i="8"/>
  <c r="AD8" i="8"/>
  <c r="AD9" i="8"/>
  <c r="AD6" i="8"/>
  <c r="AD7" i="7"/>
  <c r="AD8" i="7"/>
  <c r="AD9" i="7"/>
  <c r="AD6" i="7"/>
  <c r="N5" i="8"/>
  <c r="R6" i="8"/>
  <c r="N5" i="7"/>
  <c r="N5" i="6"/>
  <c r="N6" i="5"/>
  <c r="R12" i="8"/>
  <c r="R11" i="8"/>
  <c r="R9" i="8"/>
  <c r="R7" i="7"/>
  <c r="R15" i="6"/>
  <c r="R14" i="6"/>
  <c r="R9" i="6"/>
  <c r="R8" i="6"/>
  <c r="R7" i="6"/>
  <c r="R5" i="6"/>
  <c r="N5" i="5"/>
  <c r="L13" i="2"/>
  <c r="L12" i="2"/>
  <c r="L11" i="2"/>
  <c r="L10" i="2"/>
  <c r="L9" i="2"/>
  <c r="L8" i="2"/>
  <c r="L7" i="2"/>
  <c r="L6" i="2"/>
  <c r="G9" i="10"/>
  <c r="F9" i="10"/>
  <c r="E9" i="10"/>
  <c r="D9" i="10"/>
  <c r="C9" i="10"/>
  <c r="H8" i="10"/>
  <c r="H7" i="10"/>
  <c r="H6" i="10"/>
  <c r="H5" i="10"/>
  <c r="H4" i="10"/>
  <c r="H8" i="4"/>
  <c r="G8" i="4"/>
  <c r="F8" i="4"/>
  <c r="D8" i="4"/>
  <c r="I7" i="4"/>
  <c r="I6" i="4"/>
  <c r="I5" i="4"/>
  <c r="I4" i="4"/>
  <c r="I3" i="4"/>
  <c r="AD10" i="6"/>
  <c r="AD9" i="6"/>
  <c r="AD6" i="6"/>
  <c r="K12" i="5"/>
  <c r="V4" i="2"/>
  <c r="I8" i="4" l="1"/>
  <c r="H9" i="10"/>
  <c r="N8" i="4"/>
</calcChain>
</file>

<file path=xl/sharedStrings.xml><?xml version="1.0" encoding="utf-8"?>
<sst xmlns="http://schemas.openxmlformats.org/spreadsheetml/2006/main" count="922" uniqueCount="330">
  <si>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</si>
  <si>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</si>
  <si>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</si>
  <si>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</si>
  <si>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</si>
  <si>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</si>
  <si>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</si>
  <si>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</si>
  <si>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</si>
  <si>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</si>
  <si>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</si>
  <si>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</si>
  <si>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</si>
  <si>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</si>
  <si>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</si>
  <si>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</si>
  <si>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</si>
  <si>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</si>
  <si>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</si>
  <si>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</si>
  <si>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</si>
  <si>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</si>
  <si>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</si>
  <si>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</si>
  <si>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</si>
  <si>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</si>
  <si>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</si>
  <si>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</si>
  <si>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</si>
  <si>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</si>
  <si>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</si>
  <si>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</si>
  <si>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</si>
  <si>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</si>
  <si>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</si>
  <si>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</si>
  <si>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</si>
  <si>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</si>
  <si>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</si>
  <si>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</si>
  <si>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</si>
  <si>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</si>
  <si>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</si>
  <si>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</si>
  <si>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</si>
  <si>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</si>
  <si>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</si>
  <si>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</si>
  <si>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</si>
  <si>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</si>
  <si>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</si>
  <si>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</si>
  <si>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</si>
  <si>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</si>
  <si>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</si>
  <si>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</si>
  <si>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</si>
  <si>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</si>
  <si>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</si>
  <si>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</si>
  <si>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</si>
  <si>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</si>
  <si>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</si>
  <si>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</si>
  <si>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</si>
  <si>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</si>
  <si>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</si>
  <si>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</si>
  <si>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</si>
  <si>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</si>
  <si>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</si>
  <si>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</si>
  <si>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</si>
  <si>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</si>
  <si>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</si>
  <si>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</si>
  <si>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</si>
  <si>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</si>
  <si>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</si>
  <si>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</si>
  <si>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</si>
  <si>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</si>
  <si>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</si>
  <si>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</si>
  <si>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</si>
  <si>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</si>
  <si>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</si>
  <si>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</si>
  <si>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</si>
  <si>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</si>
  <si>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</si>
  <si>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</si>
  <si>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</si>
  <si>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</si>
  <si>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</si>
  <si>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</si>
  <si>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</si>
  <si>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</si>
  <si>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</si>
  <si>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</si>
  <si>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</si>
  <si>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</si>
  <si>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</si>
  <si>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</si>
  <si>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</si>
  <si>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</si>
  <si>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</si>
  <si>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</si>
  <si>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</si>
  <si>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</si>
  <si>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</si>
  <si>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</si>
  <si>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</si>
  <si>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</si>
  <si>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</si>
  <si>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</si>
  <si>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</si>
  <si>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</si>
  <si>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</si>
  <si>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</si>
  <si>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</si>
  <si>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</si>
  <si>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</si>
  <si>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</si>
  <si>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</si>
  <si>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</si>
  <si>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</si>
  <si>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</si>
  <si>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</si>
  <si>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</si>
  <si>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</si>
  <si>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</si>
  <si>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</si>
  <si>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</si>
  <si>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</si>
  <si>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</si>
  <si>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</si>
  <si>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</si>
  <si>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</si>
  <si>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</si>
  <si>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</si>
  <si>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</si>
  <si>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r>
      <t xml:space="preserve">POLÍTICA PÚBLICA DE DIVERSIDAD SEXUAL E IDENTIDAD DE GÉNERO 2019-2029  </t>
    </r>
    <r>
      <rPr>
        <b/>
        <i/>
        <sz val="36"/>
        <color theme="1"/>
        <rFont val="Arial"/>
        <family val="2"/>
      </rPr>
      <t>QUINDÍO DIVERSO</t>
    </r>
  </si>
  <si>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</si>
  <si>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</si>
  <si>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</si>
  <si>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</si>
  <si>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</si>
  <si>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</si>
  <si>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</si>
  <si>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</si>
  <si>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</si>
  <si>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</si>
  <si>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</si>
  <si>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</si>
  <si>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</si>
  <si>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</si>
  <si>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</si>
  <si>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</si>
  <si>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</si>
  <si>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</si>
  <si>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</si>
  <si>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</si>
  <si>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</si>
  <si>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</si>
  <si>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</si>
  <si>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</si>
  <si>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</si>
  <si>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</si>
  <si>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</si>
  <si>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</si>
  <si>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</si>
  <si>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</si>
  <si>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</si>
  <si>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</si>
  <si>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</si>
  <si>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</si>
  <si>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</si>
  <si>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</si>
  <si>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</si>
  <si>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</si>
  <si>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</si>
  <si>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</si>
  <si>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</si>
  <si>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</si>
  <si>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</si>
  <si>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</si>
  <si>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</si>
  <si>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</si>
  <si>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</si>
  <si>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</si>
  <si>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</si>
  <si>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</si>
  <si>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</si>
  <si>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</si>
  <si>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</si>
  <si>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</si>
  <si>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</si>
  <si>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</si>
  <si>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</si>
  <si>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</si>
  <si>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</si>
  <si>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</si>
  <si>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</si>
  <si>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</si>
  <si>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</si>
  <si>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</si>
  <si>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</si>
  <si>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</si>
  <si>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</si>
  <si>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</si>
  <si>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</si>
  <si>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</si>
  <si>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</si>
  <si>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</si>
  <si>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</si>
  <si>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</si>
  <si>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</si>
  <si>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</si>
  <si>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</si>
  <si>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Desarrollar dos (2) jornadas de asistencia técnica anuales por municipio.</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</si>
  <si>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</si>
  <si>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</si>
  <si>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</si>
  <si>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</si>
  <si>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</si>
  <si>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</si>
  <si>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</si>
  <si>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</si>
  <si>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</si>
  <si>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</si>
  <si>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</si>
  <si>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</si>
  <si>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</si>
  <si>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</si>
  <si>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</si>
  <si>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 xml:space="preserve">LOGROS ALCANZADOS </t>
  </si>
  <si>
    <t>PROGRAMADO</t>
  </si>
  <si>
    <t>EJECUTADO</t>
  </si>
  <si>
    <t>% AVANCE</t>
  </si>
  <si>
    <t>RECURSOS 2020</t>
  </si>
  <si>
    <t>EJECUTADO PRIMER TRIMESTRE         ENERO-MARZO</t>
  </si>
  <si>
    <t>EJECUTADO SEGUNDO TRIMESTRE         ABRIL-JUNIO</t>
  </si>
  <si>
    <t>EJECUTADO TERCER TRIMESTRE            JULIO-SEPTIEMBRE</t>
  </si>
  <si>
    <t>EJECUTADO CUARTO TRIMESTRE         OCTUBRE-DICIEMBRE</t>
  </si>
  <si>
    <t>RECURSOS</t>
  </si>
  <si>
    <t>indicador</t>
  </si>
  <si>
    <t>%del indicador</t>
  </si>
  <si>
    <t>Rojo de  0% a 39%</t>
  </si>
  <si>
    <t>Naranja 40% a 59%</t>
  </si>
  <si>
    <t>Verde claro 70% a 79%</t>
  </si>
  <si>
    <t>Verde  80% o mas</t>
  </si>
  <si>
    <t>Reconocimiento de la población sexualmente diversa</t>
  </si>
  <si>
    <t>CRITICO</t>
  </si>
  <si>
    <t>BAJO</t>
  </si>
  <si>
    <t>MEDIO</t>
  </si>
  <si>
    <t>SATISFACTORIO</t>
  </si>
  <si>
    <t>SOBRESALIENTE</t>
  </si>
  <si>
    <t>Eje 1</t>
  </si>
  <si>
    <t>Eje 2</t>
  </si>
  <si>
    <t>Eje 3</t>
  </si>
  <si>
    <t>Eje 4</t>
  </si>
  <si>
    <t>Eje 5</t>
  </si>
  <si>
    <t>LINEAS</t>
  </si>
  <si>
    <t>EJES ESTRATÉGICOS</t>
  </si>
  <si>
    <t>INDICADORES</t>
  </si>
  <si>
    <t>TOTAL</t>
  </si>
  <si>
    <t>TOTAL, INDICADORES</t>
  </si>
  <si>
    <t>RANGO</t>
  </si>
  <si>
    <t>CANTIDAD</t>
  </si>
  <si>
    <t>CRÍTICO</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</si>
  <si>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INS(enero 1- mayo 31 del 2021),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t>
  </si>
  <si>
    <t>En el marco de la realización de mesas tecnicas con el sector salud se promociona con las EPS Medimás, Asmetsalud, Nueva EPS la garantía de la adecuación de los servicios en salud con perspectiva de Género</t>
  </si>
  <si>
    <t xml:space="preserve">Durante el primer trimestre de la vigencia 2021, Indeportes Quindio ha desarrollo en todos sus programas  un enfoque inclusivo sin importar su raza genero u orientacion sexual para el beneficio de toda la comunidad del deporte del Quindio
</t>
  </si>
  <si>
    <t>Línea estratégica</t>
  </si>
  <si>
    <t>Programa presupuestal</t>
  </si>
  <si>
    <t>Código del producto</t>
  </si>
  <si>
    <t>Producto</t>
  </si>
  <si>
    <t>Código del indicador de producto</t>
  </si>
  <si>
    <t>Nombre del indicador</t>
  </si>
  <si>
    <t>Meta del cuatrenio</t>
  </si>
  <si>
    <t>Plan Departamental de Desarrollo Tu y yo somos Quindío 2020-2023</t>
  </si>
  <si>
    <t>Fortalecimiento del buen gobierno para el respeto y garantía de los derechos humanos. "Quindío integrado y participativo"</t>
  </si>
  <si>
    <t>Implementar  la política  pública de diversidad sexual e identidad de género</t>
  </si>
  <si>
    <t>Política pública de diversidad sexual e identidad de género implementada.</t>
  </si>
  <si>
    <t>Servicio de promoción a la participación ciudadana</t>
  </si>
  <si>
    <t>Iniciativas para la promoción de la participación femenina en escenarios sociales y políticos implementada.</t>
  </si>
  <si>
    <t>Servicio de apoyo para la implementación de medidas en derechos humanos y derecho internacional humanitario</t>
  </si>
  <si>
    <t>Casa de la Mujer Empoderada implementada</t>
  </si>
  <si>
    <t xml:space="preserve">Para la implementacion de componentes de genero y diversidad en los planes de accion de los comites municipales, se brindo asistencia tecnica a cada municipio del Departamento con el fin de realizar la instalación y operación del Comité Municipal de Paz, con el fin de garantizar la participación dela población OSIGGD en estos espacios. </t>
  </si>
  <si>
    <t xml:space="preserve">Actualización Plan de Acción Territorial de Victimas, el cual incluye acciones que garantizan los derechos de las victimas con orientación sexualmente diversa, ademas se brindo asistencia tecnica a los 12 municipios del Departamento con el fin de realizar la instalación y operación del Comité Municipal de Paz, asi como la participación dela población con orientación sexualmente diversa en estos espacios </t>
  </si>
  <si>
    <t xml:space="preserve">Se creo una mesa permanente de seguimiento de acuerdo a lo estipulado en el decreto 441, para el primer trimestre de 2021 se atendieron 2 casos de amenazas en contra de lideres y activistas de la población OSIGD del Departamento del Quindío </t>
  </si>
  <si>
    <t>Durante el periodo informado no se realizaron acciones orientadas al cumplimiento de este.</t>
  </si>
  <si>
    <t>Desde la Dirección de Desarrollo Humano y Familia se realizo una jornada de asistencia técnica para la inclusión del enfoque de diversidad sexual en instrumentos de planeación y gestión pública en el municipio de Pijao, ademas se implemento la ruta antidiscriminacion a poblacion sexualmente diversa en el municipio de Armenia.</t>
  </si>
  <si>
    <t>Desde la Dirección de Desarrollo Humano y Familia se realizo una jornada de asistencia técnica para la inclusión del enfoque de diversidad sexual en instrumentos de planeación y gestión pública en el municipio de Pijao</t>
  </si>
  <si>
    <t>Con la creación del consejo consultivo de diversidad sexual e identidad de género(Decreto 510/2020) y el correspondiente comité se dio cuplimiento al 100% de esta meta.</t>
  </si>
  <si>
    <t>Los manuales de convivencia escolar de las instituciones educativas oficiales adscritas a la secretaría de educación departamental se encuentran actualizados de conformidad a la Ley 1620 de 2013</t>
  </si>
  <si>
    <t>Desde la Dirección de Desarrollo Humano y Familia se realizo una jornada de asistencia técnica para la capacidad de respuesta institucional al municipio de Pijao en el cual incluye el enfoque de diversidad sexual.</t>
  </si>
  <si>
    <t xml:space="preserve">En el marco del modelo de atención se realizó  1 apoyo en actividad  del Dia Internacional de la Visibilidad Trans con acciones de promoción  y prevención encaminada a la población LGTBI en el municipio de Salento, asi mismo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t>
  </si>
  <si>
    <t>N/A</t>
  </si>
  <si>
    <t>EJECUTADO PRIMER TRIMESTRE                                        ENERO-MARZO</t>
  </si>
  <si>
    <t xml:space="preserve">La Secretaria de familia a traves de la Jefatura de la mujer y la equidad, asistio tecnicamente en la conformación y consolidación de espacios de participación de la población sexualmente diversa en los municipios de Pijao y Genova. </t>
  </si>
  <si>
    <r>
      <t xml:space="preserve">POLÍTICA PÚBLICA DE DIVERSIDAD SEXUAL E IDENTIDAD DE GÉNERO 2019-2029  </t>
    </r>
    <r>
      <rPr>
        <b/>
        <i/>
        <sz val="36"/>
        <rFont val="Arial"/>
        <family val="2"/>
      </rPr>
      <t>QUINDÍO DIVERSO</t>
    </r>
  </si>
  <si>
    <t>ACCIONES PRIMER TRIMESTRE 2021</t>
  </si>
  <si>
    <t>EJE ESTRATEGICO 5</t>
  </si>
  <si>
    <t>EJE ESTRATEGICO 1</t>
  </si>
  <si>
    <t xml:space="preserve">EJE ESTRATEGICO 2 </t>
  </si>
  <si>
    <t>EJE ESTRATEGICO 3</t>
  </si>
  <si>
    <t>EJE ESTRATEGICO 4</t>
  </si>
  <si>
    <t>META (FISICA) IV TRIMESTRE 2021</t>
  </si>
  <si>
    <t>METAS 2022</t>
  </si>
  <si>
    <t>META AL 2029</t>
  </si>
  <si>
    <t>META (FISICA) I TRIMESTRE 2022</t>
  </si>
  <si>
    <t>Los Municipios de Quimbaya, Buenavista, Pijao, Salento; la Tebaida, Circasia y Filandia garantizan el acceso y representatividad de la población sexualmente diversa a la oferta deportiva y recreativa pues la oferta municipal esta abierta a toda la población.
Indeportes señala que todos sus programas  tienen enfoque inclusivo sin importar su raza genero u orientacion sexual para el beneficio de toda la comunidad del Quindio, se ejecutaron los siguientes actividades                                                                            1- Habitos y estilo de vida saludables
2- Fortalecimiento a deportistas Elites                       3- Escuelas de formación deportiva                             4- Deporte Social Comunitario                                       5- Eventos de movilización en pro del fomento de la actividad fisica, el deporte y la recreación.</t>
  </si>
  <si>
    <t>Amarillo (60% 69%)</t>
  </si>
  <si>
    <t>Naranja (40% 59%)</t>
  </si>
  <si>
    <t>Con la creación del consejo consultivo de diversidad sexual e identidad de género(Decreto 510/2020) y el correspondiente comité se dio cumplimiento al 100% de esta meta.</t>
  </si>
  <si>
    <t>Durante el período informado no se realizaron acciones orientadas al cumplimiento de este indicador.</t>
  </si>
  <si>
    <t>Desde la Secretaría de Familia se realizó capacitación en  enfoque diferencial e interseccionalidad para la inclusión, protección y promoción de Derechos de las personas OSIGD con docentes de la institución educativa Jesús maría morales del municipio de Calarcá,  a grupo de madres del ICBF y FUNOF del municipio de la Tebaida, y orientadores de instituciones educativas del municipio de Calarcá.</t>
  </si>
  <si>
    <t>Desde la Secretaría de Familia se adoptó e implementó la ruta antidiscriminación, en el periodo informado en los municipios de Calarcá y Armenia.</t>
  </si>
  <si>
    <t>Desde la Secretaría de Familia se brindó asistencia técnica en la conformación y consolidación de espacios de participación de la población sexualmente diversa a  los municipios de Salento, Circasia, Calarcá, Filandia, Montenegro, la Tebaida, Buenavista y Córdoba.</t>
  </si>
  <si>
    <t xml:space="preserve">Desde la Secretaría del Interior se brindó asistencia técnica a los 12 municipios del Departamento en la conformación e instalación de los Consejos Municipales de Paz, en la cual se hizo énfasis en la participación que debe tener una representante de la comunidad OSIGD en este importante espacio de participación </t>
  </si>
  <si>
    <t>Desde la Secretaría de Familia se realizó campaña basada en una capacitación en atención en enfoque diferencial e interseccionalidad a funcionarios de la policía en el municipio de Calarcá y a funcionarios de la policía cívica juvenil del municipio de la Tebaida.</t>
  </si>
  <si>
    <t>Desde la Secretaría de Familia se diseñó e implementó la campaña empodérate por la diversidad en instituciones educativas de los municipios de Salento, Calarcá y Quimbaya.</t>
  </si>
  <si>
    <t>Desde la Secretaría de Familia a través de la jefatura de la mujer y la equidad se avanzó en la formulación de la estrategia la cual se encuentra en revisión para su implementación.</t>
  </si>
  <si>
    <t>La Secretaría de Educación Departamental señala que las 54 instituciones educativas  del departamento, tienen actualizado los manuales de convivencia escolar en el enfoque de género y diversidad</t>
  </si>
  <si>
    <t>Los Municipios de Quimbaya, Buenavista, Pijao, Salento; la Tebaida, Circasia y Filandia garantizan el acceso y representatividad de la población sexualmente diversa a la oferta cultural y artística, pues la oferta municipal esta abierta a toda la población.
Desde la Secretaría de Cultura señalan que laa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t>
  </si>
  <si>
    <t xml:space="preserve">Desde la Secretaría de Salud Departamental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acceso a esta herramienta.
</t>
  </si>
  <si>
    <t>Desde la Secretaría de Familia se Incluyó a la población sexualmente diversa en la Implementación de módulos formativos de base comunitaria para la prevención, atención y mitigación del consumo de SPA, el cual se socializo en los municipios de Circasia y Pijao.</t>
  </si>
  <si>
    <t>La Secretaría de Educación Departamental indica que el 100% de las instituciones educativas tienen actualizado los manuales de convivencia escolar en el marco de la Ley 1620 de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</si>
</sst>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quot;\ #,##0"/>
    <numFmt numFmtId="165" formatCode="&quot;$&quot;\ #,##0.00"/>
    <numFmt numFmtId="166" formatCode="_-&quot;$&quot;\ * #,##0_-;\-&quot;$&quot;\ * #,##0_-;_-&quot;$&quot;\ * &quot;-&quot;??_-;_-@_-"/>
  </numFmts>
  <fonts count="51">
    <font>
      <sz val="11"/>
      <color theme="1"/>
      <name val="Calibri"/>
      <family val="2"/>
      <scheme val="minor"/>
    </font>
    <font>
      <u/>
      <sz val="11"/>
      <color theme="10"/>
      <name val="Calibri"/>
      <family val="2"/>
      <scheme val="minor"/>
    </font>
    <font>
      <b/>
      <sz val="20"/>
      <color theme="1"/>
      <name val="Arial"/>
      <family val="2"/>
    </font>
    <font>
      <b/>
      <u/>
      <sz val="20"/>
      <color theme="10"/>
      <name val="Arial"/>
      <family val="2"/>
    </font>
    <font>
      <sz val="20"/>
      <color theme="1"/>
      <name val="Arial"/>
      <family val="2"/>
    </font>
    <font>
      <b/>
      <sz val="20"/>
      <name val="Arial"/>
      <family val="2"/>
    </font>
    <font>
      <b/>
      <sz val="20"/>
      <color rgb="FF000000"/>
      <name val="Arial"/>
      <family val="2"/>
    </font>
    <font>
      <sz val="20"/>
      <color rgb="FF000000"/>
      <name val="Arial"/>
      <family val="2"/>
    </font>
    <font>
      <u/>
      <sz val="20"/>
      <color theme="10"/>
      <name val="Arial"/>
      <family val="2"/>
    </font>
    <font>
      <sz val="20"/>
      <name val="Arial"/>
      <family val="2"/>
    </font>
    <font>
      <b/>
      <sz val="24"/>
      <color theme="1"/>
      <name val="Arial"/>
      <family val="2"/>
    </font>
    <font>
      <b/>
      <sz val="24"/>
      <name val="Arial"/>
      <family val="2"/>
    </font>
    <font>
      <b/>
      <sz val="36"/>
      <color theme="1"/>
      <name val="Arial"/>
      <family val="2"/>
    </font>
    <font>
      <b/>
      <i/>
      <sz val="36"/>
      <color theme="1"/>
      <name val="Arial"/>
      <family val="2"/>
    </font>
    <font>
      <sz val="20"/>
      <color theme="1"/>
      <name val="Calibri"/>
      <family val="2"/>
      <scheme val="minor"/>
    </font>
    <font>
      <b/>
      <sz val="12"/>
      <name val="Calibri"/>
      <family val="2"/>
      <scheme val="minor"/>
    </font>
    <font>
      <b/>
      <sz val="10"/>
      <name val="Calibri"/>
      <family val="2"/>
      <scheme val="minor"/>
    </font>
    <font>
      <b/>
      <sz val="12"/>
      <color theme="1"/>
      <name val="Arial"/>
      <family val="2"/>
    </font>
    <font>
      <b/>
      <sz val="20"/>
      <color theme="1"/>
      <name val="Arial "/>
    </font>
    <font>
      <sz val="11"/>
      <color theme="1"/>
      <name val="Calibri"/>
      <family val="2"/>
      <scheme val="minor"/>
    </font>
    <font>
      <sz val="20"/>
      <name val="Calibri"/>
      <family val="2"/>
      <scheme val="minor"/>
    </font>
    <font>
      <sz val="14"/>
      <color theme="1"/>
      <name val="Calibri"/>
      <family val="2"/>
      <scheme val="minor"/>
    </font>
    <font>
      <b/>
      <sz val="14"/>
      <color theme="1"/>
      <name val="Arial "/>
    </font>
    <font>
      <b/>
      <sz val="14"/>
      <color rgb="FF000000"/>
      <name val="Arial"/>
      <family val="2"/>
    </font>
    <font>
      <sz val="14"/>
      <color rgb="FF000000"/>
      <name val="Arial"/>
      <family val="2"/>
    </font>
    <font>
      <b/>
      <sz val="14"/>
      <name val="Arial"/>
      <family val="2"/>
    </font>
    <font>
      <sz val="14"/>
      <color theme="1"/>
      <name val="Arial"/>
      <family val="2"/>
    </font>
    <font>
      <sz val="14"/>
      <name val="Arial"/>
      <family val="2"/>
    </font>
    <font>
      <b/>
      <sz val="14"/>
      <color theme="1"/>
      <name val="Arial"/>
      <family val="2"/>
    </font>
    <font>
      <sz val="14"/>
      <name val="Calibri"/>
      <family val="2"/>
      <scheme val="minor"/>
    </font>
    <font>
      <b/>
      <sz val="36"/>
      <name val="Arial"/>
      <family val="2"/>
    </font>
    <font>
      <b/>
      <sz val="12"/>
      <name val="Arial"/>
      <family val="2"/>
    </font>
    <font>
      <b/>
      <sz val="11"/>
      <color rgb="FF000000"/>
      <name val="Calibri"/>
      <family val="2"/>
      <scheme val="minor"/>
    </font>
    <font>
      <sz val="11"/>
      <color rgb="FF000000"/>
      <name val="Calibri"/>
      <family val="2"/>
      <scheme val="minor"/>
    </font>
    <font>
      <b/>
      <sz val="20"/>
      <name val="Arial "/>
    </font>
    <font>
      <sz val="12"/>
      <name val="Arial"/>
      <family val="2"/>
    </font>
    <font>
      <b/>
      <sz val="26"/>
      <name val="Arial"/>
      <family val="2"/>
    </font>
    <font>
      <b/>
      <sz val="10"/>
      <name val="Arial Narrow"/>
      <family val="2"/>
    </font>
    <font>
      <sz val="10"/>
      <name val="Arial Narrow"/>
      <family val="2"/>
    </font>
    <font>
      <sz val="10"/>
      <name val="Calibri"/>
      <family val="2"/>
      <scheme val="minor"/>
    </font>
    <font>
      <sz val="11"/>
      <name val="Calibri"/>
      <family val="2"/>
      <scheme val="minor"/>
    </font>
    <font>
      <b/>
      <sz val="14"/>
      <name val="Calibri"/>
      <family val="2"/>
      <scheme val="minor"/>
    </font>
    <font>
      <b/>
      <u/>
      <sz val="20"/>
      <name val="Arial"/>
      <family val="2"/>
    </font>
    <font>
      <u/>
      <sz val="20"/>
      <name val="Arial"/>
      <family val="2"/>
    </font>
    <font>
      <b/>
      <i/>
      <sz val="36"/>
      <name val="Arial"/>
      <family val="2"/>
    </font>
    <font>
      <sz val="36"/>
      <name val="Calibri"/>
      <family val="2"/>
      <scheme val="minor"/>
    </font>
    <font>
      <b/>
      <sz val="20"/>
      <name val="Calibri"/>
      <family val="2"/>
      <scheme val="minor"/>
    </font>
    <font>
      <sz val="16"/>
      <color theme="1"/>
      <name val="Calibri"/>
      <family val="2"/>
      <scheme val="minor"/>
    </font>
    <font>
      <b/>
      <sz val="16"/>
      <color theme="1"/>
      <name val="Arial "/>
    </font>
    <font>
      <b/>
      <sz val="11"/>
      <name val="Calibri"/>
      <family val="2"/>
      <scheme val="minor"/>
    </font>
    <font>
      <sz val="11"/>
      <color theme="1"/>
      <name val="Arial Narrow"/>
      <family val="2"/>
    </font>
  </fonts>
  <fills count="15">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FFFFFF"/>
        <bgColor indexed="64"/>
      </patternFill>
    </fill>
    <fill>
      <patternFill patternType="solid">
        <fgColor theme="5"/>
        <bgColor indexed="64"/>
      </patternFill>
    </fill>
    <fill>
      <patternFill patternType="solid">
        <fgColor rgb="FFA9D08E"/>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36">
    <xf numFmtId="0" fontId="0" fillId="0" borderId="0" xfId="0"/>
    <xf numFmtId="0" fontId="0" fillId="0" borderId="0" xfId="0" applyAlignment="1">
      <alignment wrapText="1"/>
    </xf>
    <xf numFmtId="0" fontId="3" fillId="0" borderId="0" xfId="1" applyFont="1" applyFill="1" applyAlignment="1">
      <alignment horizontal="left" vertical="center" wrapText="1"/>
    </xf>
    <xf numFmtId="0" fontId="8" fillId="0" borderId="0" xfId="1" applyFont="1" applyFill="1" applyAlignment="1">
      <alignment vertical="center" wrapText="1"/>
    </xf>
    <xf numFmtId="0" fontId="8" fillId="0" borderId="0" xfId="1" applyFont="1" applyFill="1" applyAlignment="1">
      <alignment horizontal="left" vertical="center" wrapText="1"/>
    </xf>
    <xf numFmtId="0" fontId="4" fillId="0" borderId="0" xfId="0" applyFont="1" applyAlignment="1">
      <alignment horizontal="center" vertical="center" wrapText="1"/>
    </xf>
    <xf numFmtId="164" fontId="16" fillId="3"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1"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7" fillId="3" borderId="2" xfId="0" applyFont="1" applyFill="1" applyBorder="1" applyAlignment="1">
      <alignment vertical="center" wrapText="1"/>
    </xf>
    <xf numFmtId="0" fontId="18" fillId="3" borderId="8" xfId="0" applyFont="1" applyFill="1" applyBorder="1" applyAlignment="1">
      <alignment horizontal="center" vertical="center" wrapText="1"/>
    </xf>
    <xf numFmtId="0" fontId="12" fillId="0" borderId="0" xfId="0" applyFont="1" applyAlignment="1">
      <alignment horizontal="center" vertical="center" wrapText="1"/>
    </xf>
    <xf numFmtId="0" fontId="16" fillId="3"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justify" vertical="center" wrapText="1"/>
    </xf>
    <xf numFmtId="0" fontId="4"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wrapText="1"/>
    </xf>
    <xf numFmtId="0" fontId="0" fillId="0" borderId="0" xfId="0" applyAlignment="1">
      <alignment horizontal="center" vertical="center"/>
    </xf>
    <xf numFmtId="0" fontId="0" fillId="0" borderId="0" xfId="0" applyAlignment="1">
      <alignment horizontal="center" vertical="justify"/>
    </xf>
    <xf numFmtId="9" fontId="0" fillId="0" borderId="0" xfId="2" applyFont="1" applyAlignment="1">
      <alignment horizontal="center" vertical="center"/>
    </xf>
    <xf numFmtId="9" fontId="0" fillId="0" borderId="0" xfId="0" applyNumberFormat="1" applyAlignment="1">
      <alignment wrapText="1"/>
    </xf>
    <xf numFmtId="17" fontId="0" fillId="0" borderId="0" xfId="0" applyNumberFormat="1" applyAlignment="1">
      <alignment wrapText="1"/>
    </xf>
    <xf numFmtId="0" fontId="22" fillId="3" borderId="8" xfId="0"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27" fillId="0" borderId="4" xfId="0" applyFont="1" applyFill="1" applyBorder="1" applyAlignment="1">
      <alignment horizontal="justify" vertical="center" wrapText="1"/>
    </xf>
    <xf numFmtId="10" fontId="0" fillId="0" borderId="0" xfId="0" applyNumberFormat="1" applyAlignment="1">
      <alignment wrapText="1"/>
    </xf>
    <xf numFmtId="0" fontId="29"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ont="1" applyAlignment="1">
      <alignment horizontal="center" vertical="center"/>
    </xf>
    <xf numFmtId="0" fontId="32" fillId="0" borderId="25" xfId="0" applyFont="1" applyBorder="1" applyAlignment="1">
      <alignment horizontal="center" vertical="center"/>
    </xf>
    <xf numFmtId="0" fontId="32" fillId="0" borderId="22" xfId="0" applyFont="1" applyBorder="1" applyAlignment="1">
      <alignment horizontal="center" vertical="center"/>
    </xf>
    <xf numFmtId="0" fontId="33" fillId="6" borderId="23" xfId="0" applyFont="1" applyFill="1" applyBorder="1" applyAlignment="1">
      <alignment horizontal="center" vertical="center"/>
    </xf>
    <xf numFmtId="0" fontId="33" fillId="0" borderId="24" xfId="0" applyFont="1" applyBorder="1" applyAlignment="1">
      <alignment horizontal="center" vertical="center"/>
    </xf>
    <xf numFmtId="0" fontId="33" fillId="9" borderId="23" xfId="0" applyFont="1" applyFill="1" applyBorder="1" applyAlignment="1">
      <alignment horizontal="center" vertical="center"/>
    </xf>
    <xf numFmtId="0" fontId="33" fillId="4" borderId="23" xfId="0" applyFont="1" applyFill="1" applyBorder="1" applyAlignment="1">
      <alignment horizontal="center" vertical="center"/>
    </xf>
    <xf numFmtId="0" fontId="33" fillId="14" borderId="23" xfId="0" applyFont="1" applyFill="1" applyBorder="1" applyAlignment="1">
      <alignment horizontal="center" vertical="center"/>
    </xf>
    <xf numFmtId="0" fontId="33" fillId="5" borderId="23" xfId="0" applyFont="1" applyFill="1" applyBorder="1" applyAlignment="1">
      <alignment horizontal="center" vertical="center"/>
    </xf>
    <xf numFmtId="0" fontId="9" fillId="0" borderId="1" xfId="0" applyFont="1" applyBorder="1" applyAlignment="1">
      <alignment horizontal="center" vertical="center" wrapText="1"/>
    </xf>
    <xf numFmtId="0" fontId="35" fillId="0" borderId="0" xfId="0" applyFont="1"/>
    <xf numFmtId="0" fontId="20" fillId="0"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0" fillId="0" borderId="0" xfId="0" applyAlignment="1"/>
    <xf numFmtId="1" fontId="9" fillId="0" borderId="1" xfId="0"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6" fillId="0" borderId="2"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1" xfId="0" applyFont="1" applyFill="1" applyBorder="1" applyAlignment="1">
      <alignment horizontal="center" vertical="center" wrapText="1"/>
    </xf>
    <xf numFmtId="1" fontId="0" fillId="0" borderId="0" xfId="2" applyNumberFormat="1" applyFont="1" applyAlignment="1">
      <alignment horizontal="center" vertical="center"/>
    </xf>
    <xf numFmtId="0" fontId="38" fillId="8" borderId="24" xfId="0" applyFont="1" applyFill="1" applyBorder="1" applyAlignment="1">
      <alignment horizontal="center" vertical="center" wrapText="1"/>
    </xf>
    <xf numFmtId="0" fontId="37" fillId="8" borderId="24" xfId="0" applyFont="1" applyFill="1" applyBorder="1" applyAlignment="1">
      <alignment horizontal="center" vertical="center" wrapText="1"/>
    </xf>
    <xf numFmtId="0" fontId="38" fillId="0" borderId="23" xfId="0" applyFont="1" applyBorder="1" applyAlignment="1">
      <alignment horizontal="center" vertical="center"/>
    </xf>
    <xf numFmtId="0" fontId="38" fillId="0" borderId="16" xfId="0" applyFont="1" applyBorder="1" applyAlignment="1">
      <alignment horizontal="center" vertical="center" wrapText="1"/>
    </xf>
    <xf numFmtId="0" fontId="37" fillId="0" borderId="24" xfId="0" applyFont="1" applyBorder="1" applyAlignment="1">
      <alignment horizontal="center" vertical="center"/>
    </xf>
    <xf numFmtId="0" fontId="37" fillId="6" borderId="17" xfId="0" applyFont="1" applyFill="1" applyBorder="1" applyAlignment="1">
      <alignment horizontal="center" vertical="center"/>
    </xf>
    <xf numFmtId="0" fontId="37" fillId="9" borderId="17" xfId="0" applyFont="1" applyFill="1" applyBorder="1" applyAlignment="1">
      <alignment horizontal="center" vertical="center"/>
    </xf>
    <xf numFmtId="0" fontId="39" fillId="4" borderId="17" xfId="0" applyFont="1" applyFill="1" applyBorder="1" applyAlignment="1">
      <alignment vertical="center"/>
    </xf>
    <xf numFmtId="0" fontId="37" fillId="10" borderId="17" xfId="0" applyFont="1" applyFill="1" applyBorder="1" applyAlignment="1">
      <alignment horizontal="center" vertical="center"/>
    </xf>
    <xf numFmtId="0" fontId="37" fillId="5" borderId="18" xfId="0" applyFont="1" applyFill="1" applyBorder="1" applyAlignment="1">
      <alignment horizontal="center" vertical="center"/>
    </xf>
    <xf numFmtId="0" fontId="37" fillId="11" borderId="24" xfId="0" applyFont="1" applyFill="1" applyBorder="1" applyAlignment="1">
      <alignment horizontal="center" vertical="center"/>
    </xf>
    <xf numFmtId="0" fontId="37" fillId="6" borderId="23" xfId="0" applyFont="1" applyFill="1" applyBorder="1" applyAlignment="1">
      <alignment horizontal="center" vertical="center"/>
    </xf>
    <xf numFmtId="0" fontId="37" fillId="13" borderId="17" xfId="0" applyFont="1" applyFill="1" applyBorder="1" applyAlignment="1">
      <alignment horizontal="center" vertical="center"/>
    </xf>
    <xf numFmtId="0" fontId="37" fillId="7" borderId="13" xfId="0" applyFont="1" applyFill="1" applyBorder="1" applyAlignment="1">
      <alignment horizontal="center" vertical="center" wrapText="1"/>
    </xf>
    <xf numFmtId="0" fontId="37" fillId="8" borderId="14" xfId="0" applyFont="1" applyFill="1" applyBorder="1" applyAlignment="1">
      <alignment horizontal="center" vertical="center" wrapText="1"/>
    </xf>
    <xf numFmtId="0" fontId="37" fillId="8" borderId="15" xfId="0" applyFont="1" applyFill="1" applyBorder="1" applyAlignment="1">
      <alignment horizontal="center" vertical="center" wrapText="1"/>
    </xf>
    <xf numFmtId="0" fontId="37" fillId="0" borderId="16" xfId="0" applyFont="1" applyBorder="1" applyAlignment="1">
      <alignment horizontal="center" vertical="center" wrapText="1"/>
    </xf>
    <xf numFmtId="0" fontId="16" fillId="4" borderId="17" xfId="0" applyFont="1" applyFill="1" applyBorder="1" applyAlignment="1">
      <alignment vertical="center"/>
    </xf>
    <xf numFmtId="0" fontId="40" fillId="0" borderId="0" xfId="0" applyFont="1"/>
    <xf numFmtId="0" fontId="37" fillId="7" borderId="26" xfId="0" applyFont="1" applyFill="1" applyBorder="1" applyAlignment="1">
      <alignment vertical="center" wrapText="1"/>
    </xf>
    <xf numFmtId="0" fontId="37" fillId="7" borderId="27" xfId="0" applyFont="1" applyFill="1" applyBorder="1" applyAlignment="1">
      <alignment horizontal="center" vertical="center" wrapText="1"/>
    </xf>
    <xf numFmtId="0" fontId="37" fillId="7" borderId="24" xfId="0" applyFont="1" applyFill="1" applyBorder="1" applyAlignment="1">
      <alignment horizontal="center" vertical="center" wrapText="1"/>
    </xf>
    <xf numFmtId="0" fontId="37" fillId="7" borderId="19" xfId="0" applyFont="1" applyFill="1" applyBorder="1" applyAlignment="1">
      <alignment vertical="center" wrapText="1"/>
    </xf>
    <xf numFmtId="0" fontId="28" fillId="2" borderId="0"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41" fillId="3" borderId="2" xfId="0" applyFont="1" applyFill="1" applyBorder="1" applyAlignment="1">
      <alignment horizontal="center" vertical="center" wrapText="1"/>
    </xf>
    <xf numFmtId="164" fontId="41" fillId="3" borderId="2" xfId="0" applyNumberFormat="1" applyFont="1" applyFill="1" applyBorder="1" applyAlignment="1">
      <alignment horizontal="center" vertical="center" wrapText="1"/>
    </xf>
    <xf numFmtId="0" fontId="28" fillId="3" borderId="2" xfId="0" applyFont="1" applyFill="1" applyBorder="1" applyAlignment="1">
      <alignment vertical="center" wrapText="1"/>
    </xf>
    <xf numFmtId="0" fontId="41" fillId="3" borderId="1" xfId="0" applyFont="1" applyFill="1" applyBorder="1" applyAlignment="1">
      <alignment horizontal="center" vertical="center" wrapText="1"/>
    </xf>
    <xf numFmtId="164" fontId="41" fillId="3" borderId="1" xfId="0" applyNumberFormat="1" applyFont="1" applyFill="1" applyBorder="1" applyAlignment="1">
      <alignment horizontal="center" vertical="center" wrapText="1"/>
    </xf>
    <xf numFmtId="0" fontId="40" fillId="0" borderId="0" xfId="0" applyFont="1" applyAlignment="1">
      <alignment wrapText="1"/>
    </xf>
    <xf numFmtId="0" fontId="9" fillId="0" borderId="0" xfId="0" applyFont="1" applyAlignment="1">
      <alignment horizontal="center" vertical="center" wrapText="1"/>
    </xf>
    <xf numFmtId="0" fontId="42" fillId="0" borderId="0" xfId="1" applyFont="1" applyFill="1" applyAlignment="1">
      <alignment horizontal="left" vertical="center" wrapText="1"/>
    </xf>
    <xf numFmtId="0" fontId="43" fillId="0" borderId="0" xfId="1" applyFont="1" applyFill="1" applyAlignment="1">
      <alignment vertical="center" wrapText="1"/>
    </xf>
    <xf numFmtId="0" fontId="43" fillId="0" borderId="0" xfId="1" applyFont="1" applyFill="1" applyAlignment="1">
      <alignment horizontal="left" vertical="center" wrapText="1"/>
    </xf>
    <xf numFmtId="165" fontId="9"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45" fillId="0" borderId="0" xfId="0" applyFont="1" applyAlignment="1"/>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0" applyFont="1" applyBorder="1" applyAlignment="1">
      <alignment horizontal="center" vertical="center" wrapText="1"/>
    </xf>
    <xf numFmtId="164" fontId="46"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16" fillId="4" borderId="17" xfId="0" applyFont="1" applyFill="1" applyBorder="1" applyAlignment="1">
      <alignment horizontal="center" vertical="center"/>
    </xf>
    <xf numFmtId="0" fontId="9" fillId="0" borderId="1" xfId="0" applyFont="1" applyFill="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vertical="center" wrapText="1"/>
    </xf>
    <xf numFmtId="0" fontId="48" fillId="3" borderId="8" xfId="0" applyFont="1" applyFill="1" applyBorder="1" applyAlignment="1">
      <alignment horizontal="center" vertical="center" wrapText="1"/>
    </xf>
    <xf numFmtId="0" fontId="47" fillId="0" borderId="1" xfId="0" applyFont="1" applyBorder="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0" fontId="5" fillId="0" borderId="2" xfId="0" applyFont="1" applyFill="1" applyBorder="1" applyAlignment="1">
      <alignment horizontal="center" vertical="center"/>
    </xf>
    <xf numFmtId="0" fontId="21" fillId="0" borderId="1" xfId="0" applyFont="1" applyBorder="1" applyAlignment="1">
      <alignment horizontal="center" vertical="center"/>
    </xf>
    <xf numFmtId="9" fontId="21" fillId="0" borderId="1" xfId="2" applyFont="1" applyBorder="1" applyAlignment="1">
      <alignment horizontal="center" vertical="center"/>
    </xf>
    <xf numFmtId="0" fontId="21" fillId="0" borderId="1" xfId="0" applyFont="1" applyBorder="1" applyAlignment="1">
      <alignment wrapText="1"/>
    </xf>
    <xf numFmtId="0" fontId="21" fillId="0" borderId="1" xfId="0" applyFont="1" applyBorder="1" applyAlignment="1">
      <alignment horizontal="center" vertical="justify"/>
    </xf>
    <xf numFmtId="9" fontId="21" fillId="0" borderId="1" xfId="0" applyNumberFormat="1" applyFont="1" applyBorder="1" applyAlignment="1">
      <alignment horizontal="center" vertical="center" wrapText="1"/>
    </xf>
    <xf numFmtId="0" fontId="9" fillId="0" borderId="2" xfId="0" applyFont="1" applyFill="1" applyBorder="1" applyAlignment="1">
      <alignment horizontal="center" vertical="center" wrapText="1"/>
    </xf>
    <xf numFmtId="0" fontId="26" fillId="0" borderId="1" xfId="0" applyFont="1" applyFill="1" applyBorder="1" applyAlignment="1">
      <alignment horizontal="justify" vertical="center" wrapText="1"/>
    </xf>
    <xf numFmtId="166" fontId="9" fillId="0" borderId="1" xfId="3"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166" fontId="9" fillId="0" borderId="4" xfId="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34"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6" fillId="0" borderId="1"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45" fillId="0" borderId="0" xfId="0" applyFont="1" applyFill="1" applyAlignment="1">
      <alignment vertical="center"/>
    </xf>
    <xf numFmtId="0" fontId="45" fillId="0" borderId="0" xfId="0" applyFont="1" applyFill="1" applyAlignment="1">
      <alignment vertical="center" wrapText="1"/>
    </xf>
    <xf numFmtId="0" fontId="45" fillId="0" borderId="0" xfId="0" applyFont="1" applyAlignment="1">
      <alignment vertical="center" wrapText="1"/>
    </xf>
    <xf numFmtId="0" fontId="50" fillId="0" borderId="25" xfId="0" applyFont="1" applyBorder="1" applyAlignment="1">
      <alignment horizontal="justify"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0" xfId="0" applyAlignment="1">
      <alignment horizontal="center"/>
    </xf>
    <xf numFmtId="0" fontId="37" fillId="12" borderId="20" xfId="0" applyFont="1" applyFill="1" applyBorder="1" applyAlignment="1">
      <alignment horizontal="right" vertical="center"/>
    </xf>
    <xf numFmtId="0" fontId="37" fillId="12" borderId="21" xfId="0" applyFont="1" applyFill="1" applyBorder="1" applyAlignment="1">
      <alignment horizontal="right" vertical="center"/>
    </xf>
    <xf numFmtId="0" fontId="37" fillId="12" borderId="22" xfId="0" applyFont="1" applyFill="1" applyBorder="1" applyAlignment="1">
      <alignment horizontal="right" vertical="center"/>
    </xf>
    <xf numFmtId="0" fontId="37" fillId="7" borderId="19" xfId="0" applyFont="1" applyFill="1" applyBorder="1" applyAlignment="1">
      <alignment horizontal="center" vertical="center"/>
    </xf>
    <xf numFmtId="0" fontId="37" fillId="7" borderId="23" xfId="0" applyFont="1" applyFill="1" applyBorder="1" applyAlignment="1">
      <alignment horizontal="center" vertical="center"/>
    </xf>
    <xf numFmtId="0" fontId="37" fillId="7" borderId="19" xfId="0" applyFont="1" applyFill="1" applyBorder="1" applyAlignment="1">
      <alignment horizontal="center" vertical="center" wrapText="1"/>
    </xf>
    <xf numFmtId="0" fontId="37" fillId="7" borderId="23" xfId="0" applyFont="1" applyFill="1" applyBorder="1" applyAlignment="1">
      <alignment horizontal="center" vertical="center" wrapText="1"/>
    </xf>
    <xf numFmtId="0" fontId="37" fillId="7" borderId="20"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37" fillId="7" borderId="22" xfId="0" applyFont="1" applyFill="1" applyBorder="1" applyAlignment="1">
      <alignment horizontal="center" vertical="center" wrapText="1"/>
    </xf>
    <xf numFmtId="0" fontId="37" fillId="7" borderId="26" xfId="0" applyFont="1" applyFill="1" applyBorder="1" applyAlignment="1">
      <alignment horizontal="center" vertical="center"/>
    </xf>
    <xf numFmtId="0" fontId="37" fillId="12" borderId="20" xfId="0" applyFont="1" applyFill="1" applyBorder="1" applyAlignment="1">
      <alignment horizontal="center" vertical="center"/>
    </xf>
    <xf numFmtId="0" fontId="37" fillId="12" borderId="21" xfId="0" applyFont="1" applyFill="1" applyBorder="1" applyAlignment="1">
      <alignment horizontal="center" vertical="center"/>
    </xf>
    <xf numFmtId="0" fontId="16"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5"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4" fillId="0" borderId="2" xfId="0" applyFont="1" applyFill="1" applyBorder="1" applyAlignment="1">
      <alignment horizontal="justify" vertical="center" wrapText="1"/>
    </xf>
    <xf numFmtId="0" fontId="24" fillId="0" borderId="3"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0" fillId="0" borderId="1" xfId="0" applyFont="1" applyFill="1" applyBorder="1" applyAlignment="1">
      <alignment vertical="center"/>
    </xf>
    <xf numFmtId="0" fontId="45" fillId="0" borderId="0" xfId="0" applyFont="1" applyFill="1" applyBorder="1" applyAlignment="1">
      <alignment vertical="center" wrapText="1"/>
    </xf>
    <xf numFmtId="0" fontId="40" fillId="0" borderId="0" xfId="0" applyFont="1" applyBorder="1" applyAlignment="1">
      <alignment wrapText="1"/>
    </xf>
    <xf numFmtId="0" fontId="40" fillId="0" borderId="1" xfId="0" applyFont="1" applyFill="1" applyBorder="1" applyAlignment="1">
      <alignment wrapText="1"/>
    </xf>
    <xf numFmtId="0" fontId="15"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20" fillId="0" borderId="1" xfId="0" applyFont="1" applyFill="1" applyBorder="1" applyAlignment="1">
      <alignment horizontal="justify" vertical="center" wrapText="1"/>
    </xf>
    <xf numFmtId="164" fontId="9" fillId="0" borderId="0" xfId="0" applyNumberFormat="1" applyFont="1" applyAlignment="1">
      <alignment horizontal="justify" vertical="center" wrapText="1"/>
    </xf>
    <xf numFmtId="0" fontId="30" fillId="0" borderId="10" xfId="0" applyFont="1" applyFill="1" applyBorder="1" applyAlignment="1">
      <alignment vertical="center"/>
    </xf>
    <xf numFmtId="0" fontId="30" fillId="0" borderId="0" xfId="0" applyFont="1" applyFill="1" applyBorder="1" applyAlignment="1">
      <alignment horizontal="center" vertical="center"/>
    </xf>
    <xf numFmtId="164" fontId="30" fillId="0" borderId="0" xfId="0" applyNumberFormat="1" applyFont="1" applyFill="1" applyBorder="1" applyAlignment="1">
      <alignment horizontal="center" vertical="center"/>
    </xf>
    <xf numFmtId="164" fontId="30" fillId="0" borderId="0" xfId="0" applyNumberFormat="1" applyFont="1" applyFill="1" applyBorder="1" applyAlignment="1">
      <alignment horizontal="justify" vertical="center"/>
    </xf>
    <xf numFmtId="0" fontId="30" fillId="0" borderId="28"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6" xfId="0" applyFont="1" applyFill="1" applyBorder="1" applyAlignment="1">
      <alignment horizontal="center" vertical="center"/>
    </xf>
  </cellXfs>
  <cellStyles count="4">
    <cellStyle name="Hipervínculo" xfId="1" builtinId="8"/>
    <cellStyle name="Moneda" xfId="3" builtinId="4"/>
    <cellStyle name="Normal" xfId="0" builtinId="0"/>
    <cellStyle name="Porcentaje" xfId="2" builtinId="5"/>
  </cellStyles>
  <dxfs count="30">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6600"/>
      <color rgb="FFFA800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6FA-446D-A108-3E38FBCBFF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FA-446D-A108-3E38FBCBFF1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5-76FA-446D-A108-3E38FBCBFF16}"/>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76FA-446D-A108-3E38FBCBFF1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76FA-446D-A108-3E38FBCBFF1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2</c:v>
                </c:pt>
              </c:numCache>
            </c:numRef>
          </c:val>
          <c:extLst>
            <c:ext xmlns:c16="http://schemas.microsoft.com/office/drawing/2014/chart" uri="{C3380CC4-5D6E-409C-BE32-E72D297353CC}">
              <c16:uniqueId val="{00000000-76FA-446D-A108-3E38FBCBFF16}"/>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3'!$AC$5</c:f>
              <c:strCache>
                <c:ptCount val="1"/>
                <c:pt idx="0">
                  <c:v>EJE ESTRATEGICO 3</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858-493B-9243-D04D7A7E47F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5-7858-493B-9243-D04D7A7E47FC}"/>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9-7858-493B-9243-D04D7A7E47F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C-7858-493B-9243-D04D7A7E47FC}"/>
              </c:ext>
            </c:extLst>
          </c:dPt>
          <c:dLbls>
            <c:dLbl>
              <c:idx val="1"/>
              <c:layout>
                <c:manualLayout>
                  <c:x val="1.3129425821393908E-2"/>
                  <c:y val="1.0967191433081617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858-493B-9243-D04D7A7E47FC}"/>
                </c:ext>
              </c:extLst>
            </c:dLbl>
            <c:dLbl>
              <c:idx val="2"/>
              <c:layout>
                <c:manualLayout>
                  <c:x val="-6.140657465513194E-2"/>
                  <c:y val="6.9034515124365373E-3"/>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858-493B-9243-D04D7A7E47FC}"/>
                </c:ext>
              </c:extLst>
            </c:dLbl>
            <c:dLbl>
              <c:idx val="3"/>
              <c:layout>
                <c:manualLayout>
                  <c:x val="8.0156202369314533E-2"/>
                  <c:y val="1.435364136695251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858-493B-9243-D04D7A7E47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3'!$AB$6:$AB$9</c:f>
              <c:strCache>
                <c:ptCount val="4"/>
                <c:pt idx="0">
                  <c:v>Rojo de  0% a 39%</c:v>
                </c:pt>
                <c:pt idx="1">
                  <c:v>Naranja 40% a 59%</c:v>
                </c:pt>
                <c:pt idx="2">
                  <c:v>Verde claro 70% a 79%</c:v>
                </c:pt>
                <c:pt idx="3">
                  <c:v>Verde  80% o mas</c:v>
                </c:pt>
              </c:strCache>
            </c:strRef>
          </c:cat>
          <c:val>
            <c:numRef>
              <c:f>'Eje Estrategico 3'!$AC$6:$AC$9</c:f>
              <c:numCache>
                <c:formatCode>General</c:formatCode>
                <c:ptCount val="4"/>
                <c:pt idx="0">
                  <c:v>5</c:v>
                </c:pt>
                <c:pt idx="1">
                  <c:v>0</c:v>
                </c:pt>
                <c:pt idx="2">
                  <c:v>0</c:v>
                </c:pt>
                <c:pt idx="3">
                  <c:v>2</c:v>
                </c:pt>
              </c:numCache>
            </c:numRef>
          </c:val>
          <c:extLst>
            <c:ext xmlns:c16="http://schemas.microsoft.com/office/drawing/2014/chart" uri="{C3380CC4-5D6E-409C-BE32-E72D297353CC}">
              <c16:uniqueId val="{00000000-7858-493B-9243-D04D7A7E47FC}"/>
            </c:ext>
          </c:extLst>
        </c:ser>
        <c:ser>
          <c:idx val="1"/>
          <c:order val="1"/>
          <c:tx>
            <c:strRef>
              <c:f>'Eje Estrategico 3'!$AD$5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DD0-4EC4-9E11-75D5B46A38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DD0-4EC4-9E11-75D5B46A38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DD0-4EC4-9E11-75D5B46A38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DD0-4EC4-9E11-75D5B46A387C}"/>
              </c:ext>
            </c:extLst>
          </c:dPt>
          <c:cat>
            <c:strRef>
              <c:f>'Eje Estrategico 3'!$AB$6:$AB$9</c:f>
              <c:strCache>
                <c:ptCount val="4"/>
                <c:pt idx="0">
                  <c:v>Rojo de  0% a 39%</c:v>
                </c:pt>
                <c:pt idx="1">
                  <c:v>Naranja 40% a 59%</c:v>
                </c:pt>
                <c:pt idx="2">
                  <c:v>Verde claro 70% a 79%</c:v>
                </c:pt>
                <c:pt idx="3">
                  <c:v>Verde  80% o mas</c:v>
                </c:pt>
              </c:strCache>
            </c:strRef>
          </c:cat>
          <c:val>
            <c:numRef>
              <c:f>'Eje Estrategico 3'!$AD$6:$AD$9</c:f>
              <c:numCache>
                <c:formatCode>0%</c:formatCode>
                <c:ptCount val="4"/>
                <c:pt idx="0">
                  <c:v>0.7142857142857143</c:v>
                </c:pt>
                <c:pt idx="1">
                  <c:v>0</c:v>
                </c:pt>
                <c:pt idx="2">
                  <c:v>0</c:v>
                </c:pt>
                <c:pt idx="3">
                  <c:v>0.2857142857142857</c:v>
                </c:pt>
              </c:numCache>
            </c:numRef>
          </c:val>
          <c:extLst>
            <c:ext xmlns:c16="http://schemas.microsoft.com/office/drawing/2014/chart" uri="{C3380CC4-5D6E-409C-BE32-E72D297353CC}">
              <c16:uniqueId val="{00000001-7858-493B-9243-D04D7A7E47F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4 '!$AC$5</c:f>
              <c:strCache>
                <c:ptCount val="1"/>
                <c:pt idx="0">
                  <c:v>EJE ESTRATEGICO 4</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6-7152-4D97-B8BC-03744F9C3DEA}"/>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A-7152-4D97-B8BC-03744F9C3DEA}"/>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F-7152-4D97-B8BC-03744F9C3DEA}"/>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15-7152-4D97-B8BC-03744F9C3D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4 '!$AB$6:$AB$9</c:f>
              <c:strCache>
                <c:ptCount val="4"/>
                <c:pt idx="0">
                  <c:v>Rojo de  0% a 39%</c:v>
                </c:pt>
                <c:pt idx="1">
                  <c:v>Naranja 40% a 59%</c:v>
                </c:pt>
                <c:pt idx="2">
                  <c:v>Verde claro 70% a 79%</c:v>
                </c:pt>
                <c:pt idx="3">
                  <c:v>Verde  80% o mas</c:v>
                </c:pt>
              </c:strCache>
            </c:strRef>
          </c:cat>
          <c:val>
            <c:numRef>
              <c:f>'Eje Estrategico 4 '!$AC$6:$AC$9</c:f>
              <c:numCache>
                <c:formatCode>General</c:formatCode>
                <c:ptCount val="4"/>
                <c:pt idx="0">
                  <c:v>9</c:v>
                </c:pt>
                <c:pt idx="1">
                  <c:v>1</c:v>
                </c:pt>
                <c:pt idx="2">
                  <c:v>0</c:v>
                </c:pt>
                <c:pt idx="3">
                  <c:v>4</c:v>
                </c:pt>
              </c:numCache>
            </c:numRef>
          </c:val>
          <c:extLst>
            <c:ext xmlns:c16="http://schemas.microsoft.com/office/drawing/2014/chart" uri="{C3380CC4-5D6E-409C-BE32-E72D297353CC}">
              <c16:uniqueId val="{00000000-7152-4D97-B8BC-03744F9C3DEA}"/>
            </c:ext>
          </c:extLst>
        </c:ser>
        <c:ser>
          <c:idx val="1"/>
          <c:order val="1"/>
          <c:tx>
            <c:strRef>
              <c:f>'Eje Estrategico 4 '!$AD$5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97A6-4157-9932-3EBC636A7B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97A6-4157-9932-3EBC636A7B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97A6-4157-9932-3EBC636A7B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97A6-4157-9932-3EBC636A7B3F}"/>
              </c:ext>
            </c:extLst>
          </c:dPt>
          <c:cat>
            <c:strRef>
              <c:f>'Eje Estrategico 4 '!$AB$6:$AB$9</c:f>
              <c:strCache>
                <c:ptCount val="4"/>
                <c:pt idx="0">
                  <c:v>Rojo de  0% a 39%</c:v>
                </c:pt>
                <c:pt idx="1">
                  <c:v>Naranja 40% a 59%</c:v>
                </c:pt>
                <c:pt idx="2">
                  <c:v>Verde claro 70% a 79%</c:v>
                </c:pt>
                <c:pt idx="3">
                  <c:v>Verde  80% o mas</c:v>
                </c:pt>
              </c:strCache>
            </c:strRef>
          </c:cat>
          <c:val>
            <c:numRef>
              <c:f>'Eje Estrategico 4 '!$AD$6:$AD$9</c:f>
              <c:numCache>
                <c:formatCode>0%</c:formatCode>
                <c:ptCount val="4"/>
                <c:pt idx="0">
                  <c:v>0.6428571428571429</c:v>
                </c:pt>
                <c:pt idx="1">
                  <c:v>7.1428571428571425E-2</c:v>
                </c:pt>
                <c:pt idx="2">
                  <c:v>0</c:v>
                </c:pt>
                <c:pt idx="3">
                  <c:v>0.2857142857142857</c:v>
                </c:pt>
              </c:numCache>
            </c:numRef>
          </c:val>
          <c:extLst>
            <c:ext xmlns:c16="http://schemas.microsoft.com/office/drawing/2014/chart" uri="{C3380CC4-5D6E-409C-BE32-E72D297353CC}">
              <c16:uniqueId val="{00000001-7152-4D97-B8BC-03744F9C3DE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5'!$AC$5</c:f>
              <c:strCache>
                <c:ptCount val="1"/>
                <c:pt idx="0">
                  <c:v>EJE ESTRATEGICO 5</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3-144C-481F-A9B3-2405C1A12A4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144C-481F-A9B3-2405C1A12A4C}"/>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6-144C-481F-A9B3-2405C1A12A4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144C-481F-A9B3-2405C1A12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5'!$AB$6:$AB$9</c:f>
              <c:strCache>
                <c:ptCount val="4"/>
                <c:pt idx="0">
                  <c:v>Rojo de  0% a 39%</c:v>
                </c:pt>
                <c:pt idx="1">
                  <c:v>Naranja 40% a 59%</c:v>
                </c:pt>
                <c:pt idx="2">
                  <c:v>Verde claro 70% a 79%</c:v>
                </c:pt>
                <c:pt idx="3">
                  <c:v>Verde  80% o mas</c:v>
                </c:pt>
              </c:strCache>
            </c:strRef>
          </c:cat>
          <c:val>
            <c:numRef>
              <c:f>'Eje Estrategico 5'!$AC$6:$AC$9</c:f>
              <c:numCache>
                <c:formatCode>General</c:formatCode>
                <c:ptCount val="4"/>
                <c:pt idx="0">
                  <c:v>5</c:v>
                </c:pt>
                <c:pt idx="1">
                  <c:v>0</c:v>
                </c:pt>
                <c:pt idx="2">
                  <c:v>0</c:v>
                </c:pt>
                <c:pt idx="3">
                  <c:v>0</c:v>
                </c:pt>
              </c:numCache>
            </c:numRef>
          </c:val>
          <c:extLst>
            <c:ext xmlns:c16="http://schemas.microsoft.com/office/drawing/2014/chart" uri="{C3380CC4-5D6E-409C-BE32-E72D297353CC}">
              <c16:uniqueId val="{00000000-144C-481F-A9B3-2405C1A12A4C}"/>
            </c:ext>
          </c:extLst>
        </c:ser>
        <c:ser>
          <c:idx val="1"/>
          <c:order val="1"/>
          <c:tx>
            <c:strRef>
              <c:f>'Eje Estrategico 5'!$AD$5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EB7-495B-8D25-D5A9B86B81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EB7-495B-8D25-D5A9B86B81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EB7-495B-8D25-D5A9B86B81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EB7-495B-8D25-D5A9B86B818C}"/>
              </c:ext>
            </c:extLst>
          </c:dPt>
          <c:cat>
            <c:strRef>
              <c:f>'Eje Estrategico 5'!$AB$6:$AB$9</c:f>
              <c:strCache>
                <c:ptCount val="4"/>
                <c:pt idx="0">
                  <c:v>Rojo de  0% a 39%</c:v>
                </c:pt>
                <c:pt idx="1">
                  <c:v>Naranja 40% a 59%</c:v>
                </c:pt>
                <c:pt idx="2">
                  <c:v>Verde claro 70% a 79%</c:v>
                </c:pt>
                <c:pt idx="3">
                  <c:v>Verde  80% o mas</c:v>
                </c:pt>
              </c:strCache>
            </c:strRef>
          </c:cat>
          <c:val>
            <c:numRef>
              <c:f>'Eje Estrategico 5'!$AD$6:$AD$9</c:f>
              <c:numCache>
                <c:formatCode>0%</c:formatCode>
                <c:ptCount val="4"/>
                <c:pt idx="0">
                  <c:v>1</c:v>
                </c:pt>
                <c:pt idx="1">
                  <c:v>0</c:v>
                </c:pt>
                <c:pt idx="2">
                  <c:v>0</c:v>
                </c:pt>
                <c:pt idx="3">
                  <c:v>0</c:v>
                </c:pt>
              </c:numCache>
            </c:numRef>
          </c:val>
          <c:extLst>
            <c:ext xmlns:c16="http://schemas.microsoft.com/office/drawing/2014/chart" uri="{C3380CC4-5D6E-409C-BE32-E72D297353CC}">
              <c16:uniqueId val="{00000001-144C-481F-A9B3-2405C1A12A4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GRAFICOS!$I$16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GRAFICOS!$J$15:$N$15</c:f>
              <c:strCache>
                <c:ptCount val="5"/>
                <c:pt idx="0">
                  <c:v>CRITICO</c:v>
                </c:pt>
                <c:pt idx="1">
                  <c:v>BAJO</c:v>
                </c:pt>
                <c:pt idx="2">
                  <c:v>MEDIO</c:v>
                </c:pt>
                <c:pt idx="3">
                  <c:v>SATISFACTORIO</c:v>
                </c:pt>
                <c:pt idx="4">
                  <c:v>SOBRESALIENTE</c:v>
                </c:pt>
              </c:strCache>
            </c:strRef>
          </c:cat>
          <c:val>
            <c:numRef>
              <c:f>GRAFICOS!$J$16:$N$16</c:f>
              <c:numCache>
                <c:formatCode>General</c:formatCode>
                <c:ptCount val="5"/>
                <c:pt idx="0">
                  <c:v>8</c:v>
                </c:pt>
                <c:pt idx="2">
                  <c:v>1</c:v>
                </c:pt>
                <c:pt idx="4">
                  <c:v>2</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1"/>
            <c:bubble3D val="0"/>
            <c:extLst>
              <c:ext xmlns:c16="http://schemas.microsoft.com/office/drawing/2014/chart" uri="{C3380CC4-5D6E-409C-BE32-E72D297353CC}">
                <c16:uniqueId val="{00000018-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5</c:v>
                </c:pt>
                <c:pt idx="4">
                  <c:v>2</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889-4F41-9EFF-F3D6D5B07B01}"/>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4-A889-4F41-9EFF-F3D6D5B07B0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5</c:v>
                </c:pt>
                <c:pt idx="4">
                  <c:v>2</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GRAFICOS!$I$27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GRAFICOS!$J$26:$N$26</c:f>
              <c:strCache>
                <c:ptCount val="5"/>
                <c:pt idx="0">
                  <c:v>CRITICO</c:v>
                </c:pt>
                <c:pt idx="1">
                  <c:v>BAJO</c:v>
                </c:pt>
                <c:pt idx="2">
                  <c:v>MEDIO</c:v>
                </c:pt>
                <c:pt idx="3">
                  <c:v>SATISFACTORIO</c:v>
                </c:pt>
                <c:pt idx="4">
                  <c:v>SOBRESALIENTE</c:v>
                </c:pt>
              </c:strCache>
            </c:strRef>
          </c:cat>
          <c:val>
            <c:numRef>
              <c:f>GRAFICOS!$J$27:$N$27</c:f>
              <c:numCache>
                <c:formatCode>General</c:formatCode>
                <c:ptCount val="5"/>
                <c:pt idx="0">
                  <c:v>9</c:v>
                </c:pt>
                <c:pt idx="1">
                  <c:v>1</c:v>
                </c:pt>
                <c:pt idx="4">
                  <c:v>4</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5</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Primer Trimestre 2022</a:t>
            </a:r>
          </a:p>
          <a:p>
            <a:pPr>
              <a:defRPr sz="1400" b="0" i="0" u="none" strike="noStrike" kern="1200" spc="0" baseline="0">
                <a:solidFill>
                  <a:schemeClr val="tx1">
                    <a:lumMod val="65000"/>
                    <a:lumOff val="35000"/>
                  </a:schemeClr>
                </a:solidFill>
                <a:latin typeface="+mn-lt"/>
                <a:ea typeface="+mn-ea"/>
                <a:cs typeface="+mn-cs"/>
              </a:defRPr>
            </a:pPr>
            <a:endParaRPr lang="en-US"/>
          </a:p>
        </c:rich>
      </c:tx>
      <c:overlay val="0"/>
      <c:spPr>
        <a:noFill/>
        <a:ln>
          <a:noFill/>
        </a:ln>
        <a:effectLst/>
      </c:spPr>
    </c:title>
    <c:autoTitleDeleted val="0"/>
    <c:plotArea>
      <c:layout/>
      <c:doughnutChart>
        <c:varyColors val="1"/>
        <c:ser>
          <c:idx val="0"/>
          <c:order val="0"/>
          <c:tx>
            <c:strRef>
              <c:f>GRAFICOS!$N$2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GRAFICOS!$M$3:$M$7</c:f>
              <c:strCache>
                <c:ptCount val="5"/>
                <c:pt idx="0">
                  <c:v>CRÍTICO</c:v>
                </c:pt>
                <c:pt idx="1">
                  <c:v>BAJO</c:v>
                </c:pt>
                <c:pt idx="2">
                  <c:v>MEDIO</c:v>
                </c:pt>
                <c:pt idx="3">
                  <c:v>SATISFACTORIO</c:v>
                </c:pt>
                <c:pt idx="4">
                  <c:v>SOBRESALIENTE</c:v>
                </c:pt>
              </c:strCache>
            </c:strRef>
          </c:cat>
          <c:val>
            <c:numRef>
              <c:f>GRAFICOS!$N$3:$N$7</c:f>
              <c:numCache>
                <c:formatCode>General</c:formatCode>
                <c:ptCount val="5"/>
                <c:pt idx="0">
                  <c:v>29</c:v>
                </c:pt>
                <c:pt idx="1">
                  <c:v>1</c:v>
                </c:pt>
                <c:pt idx="2">
                  <c:v>1</c:v>
                </c:pt>
                <c:pt idx="4">
                  <c:v>8</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600" b="0" i="0" baseline="0">
                <a:effectLst/>
              </a:rPr>
              <a:t>Ejes estratégicos Política Pública Diversidad Sexual e Identidad de Género Primer Trimestre 2022</a:t>
            </a:r>
            <a:endParaRPr lang="es-CO" sz="1200">
              <a:effectLst/>
            </a:endParaRPr>
          </a:p>
          <a:p>
            <a:pPr>
              <a:defRPr/>
            </a:pP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'Grafica Barra'!$C$3</c:f>
              <c:strCache>
                <c:ptCount val="1"/>
                <c:pt idx="0">
                  <c:v>CRITICO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Barra'!$C$4:$C$8</c:f>
              <c:numCache>
                <c:formatCode>General</c:formatCode>
                <c:ptCount val="5"/>
                <c:pt idx="0">
                  <c:v>2</c:v>
                </c:pt>
                <c:pt idx="1">
                  <c:v>8</c:v>
                </c:pt>
                <c:pt idx="2">
                  <c:v>5</c:v>
                </c:pt>
                <c:pt idx="3">
                  <c:v>9</c:v>
                </c:pt>
                <c:pt idx="4">
                  <c:v>5</c:v>
                </c:pt>
              </c:numCache>
            </c:numRef>
          </c:val>
          <c:extLst>
            <c:ext xmlns:c16="http://schemas.microsoft.com/office/drawing/2014/chart" uri="{C3380CC4-5D6E-409C-BE32-E72D297353CC}">
              <c16:uniqueId val="{00000000-958F-4445-908F-BD235F54E9A1}"/>
            </c:ext>
          </c:extLst>
        </c:ser>
        <c:ser>
          <c:idx val="1"/>
          <c:order val="1"/>
          <c:tx>
            <c:strRef>
              <c:f>'Grafica Barra'!$D$3</c:f>
              <c:strCache>
                <c:ptCount val="1"/>
                <c:pt idx="0">
                  <c:v>BAJO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Barra'!$D$4:$D$8</c:f>
              <c:numCache>
                <c:formatCode>General</c:formatCode>
                <c:ptCount val="5"/>
                <c:pt idx="3">
                  <c:v>1</c:v>
                </c:pt>
              </c:numCache>
            </c:numRef>
          </c:val>
          <c:extLst>
            <c:ext xmlns:c16="http://schemas.microsoft.com/office/drawing/2014/chart" uri="{C3380CC4-5D6E-409C-BE32-E72D297353CC}">
              <c16:uniqueId val="{00000001-958F-4445-908F-BD235F54E9A1}"/>
            </c:ext>
          </c:extLst>
        </c:ser>
        <c:ser>
          <c:idx val="2"/>
          <c:order val="2"/>
          <c:tx>
            <c:strRef>
              <c:f>'Grafica Barra'!$E$3</c:f>
              <c:strCache>
                <c:ptCount val="1"/>
                <c:pt idx="0">
                  <c:v>MEDIO</c:v>
                </c:pt>
              </c:strCache>
            </c:strRef>
          </c:tx>
          <c:spPr>
            <a:solidFill>
              <a:srgbClr val="FFFF00"/>
            </a:solidFill>
            <a:ln>
              <a:noFill/>
            </a:ln>
            <a:effectLst/>
          </c:spPr>
          <c:invertIfNegative val="0"/>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Barra'!$E$4:$E$8</c:f>
              <c:numCache>
                <c:formatCode>General</c:formatCode>
                <c:ptCount val="5"/>
                <c:pt idx="1">
                  <c:v>1</c:v>
                </c:pt>
              </c:numCache>
            </c:numRef>
          </c:val>
          <c:extLst>
            <c:ext xmlns:c16="http://schemas.microsoft.com/office/drawing/2014/chart" uri="{C3380CC4-5D6E-409C-BE32-E72D297353CC}">
              <c16:uniqueId val="{00000002-958F-4445-908F-BD235F54E9A1}"/>
            </c:ext>
          </c:extLst>
        </c:ser>
        <c:ser>
          <c:idx val="3"/>
          <c:order val="3"/>
          <c:tx>
            <c:strRef>
              <c:f>'Grafica Barra'!$F$3</c:f>
              <c:strCache>
                <c:ptCount val="1"/>
                <c:pt idx="0">
                  <c:v>SATISFACTORIO</c:v>
                </c:pt>
              </c:strCache>
            </c:strRef>
          </c:tx>
          <c:spPr>
            <a:solidFill>
              <a:srgbClr val="92D050"/>
            </a:solidFill>
            <a:ln>
              <a:noFill/>
            </a:ln>
            <a:effectLst/>
          </c:spPr>
          <c:invertIfNegative val="0"/>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Barra'!$F$4:$F$8</c:f>
              <c:numCache>
                <c:formatCode>General</c:formatCode>
                <c:ptCount val="5"/>
              </c:numCache>
            </c:numRef>
          </c:val>
          <c:extLst>
            <c:ext xmlns:c16="http://schemas.microsoft.com/office/drawing/2014/chart" uri="{C3380CC4-5D6E-409C-BE32-E72D297353CC}">
              <c16:uniqueId val="{00000003-958F-4445-908F-BD235F54E9A1}"/>
            </c:ext>
          </c:extLst>
        </c:ser>
        <c:ser>
          <c:idx val="4"/>
          <c:order val="4"/>
          <c:tx>
            <c:strRef>
              <c:f>'Grafica Barra'!$G$3</c:f>
              <c:strCache>
                <c:ptCount val="1"/>
                <c:pt idx="0">
                  <c:v>SOBRESALIENTE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Barra'!$G$4:$G$8</c:f>
              <c:numCache>
                <c:formatCode>General</c:formatCode>
                <c:ptCount val="5"/>
                <c:pt idx="1">
                  <c:v>2</c:v>
                </c:pt>
                <c:pt idx="2">
                  <c:v>2</c:v>
                </c:pt>
                <c:pt idx="3">
                  <c:v>4</c:v>
                </c:pt>
              </c:numCache>
            </c:numRef>
          </c:val>
          <c:extLst>
            <c:ext xmlns:c16="http://schemas.microsoft.com/office/drawing/2014/chart" uri="{C3380CC4-5D6E-409C-BE32-E72D297353CC}">
              <c16:uniqueId val="{00000004-958F-4445-908F-BD235F54E9A1}"/>
            </c:ext>
          </c:extLst>
        </c:ser>
        <c:dLbls>
          <c:showLegendKey val="0"/>
          <c:showVal val="0"/>
          <c:showCatName val="0"/>
          <c:showSerName val="0"/>
          <c:showPercent val="0"/>
          <c:showBubbleSize val="0"/>
        </c:dLbls>
        <c:gapWidth val="182"/>
        <c:axId val="347524544"/>
        <c:axId val="347528072"/>
      </c:barChart>
      <c:catAx>
        <c:axId val="347524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528072"/>
        <c:crosses val="autoZero"/>
        <c:auto val="1"/>
        <c:lblAlgn val="ctr"/>
        <c:lblOffset val="100"/>
        <c:noMultiLvlLbl val="0"/>
      </c:catAx>
      <c:valAx>
        <c:axId val="347528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524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1'!$AD$4</c:f>
              <c:strCache>
                <c:ptCount val="1"/>
                <c:pt idx="0">
                  <c:v>EJE ESTRATEGICO 1</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3-44A3-4900-8D1A-65424DFBA99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44A3-4900-8D1A-65424DFBA999}"/>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6-44A3-4900-8D1A-65424DFBA999}"/>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8-44A3-4900-8D1A-65424DFBA999}"/>
              </c:ext>
            </c:extLst>
          </c:dPt>
          <c:dLbls>
            <c:dLbl>
              <c:idx val="0"/>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4A3-4900-8D1A-65424DFBA999}"/>
                </c:ext>
              </c:extLst>
            </c:dLbl>
            <c:dLbl>
              <c:idx val="2"/>
              <c:layout>
                <c:manualLayout>
                  <c:x val="-2.0649272313069643E-2"/>
                  <c:y val="1.4150073222356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A3-4900-8D1A-65424DFBA999}"/>
                </c:ext>
              </c:extLst>
            </c:dLbl>
            <c:dLbl>
              <c:idx val="3"/>
              <c:layout>
                <c:manualLayout>
                  <c:x val="3.7203499216392391E-2"/>
                  <c:y val="1.4783277581434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A3-4900-8D1A-65424DFBA99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1'!$AC$5:$AC$8</c:f>
              <c:strCache>
                <c:ptCount val="4"/>
                <c:pt idx="0">
                  <c:v>Rojo de  0% a 39%</c:v>
                </c:pt>
                <c:pt idx="1">
                  <c:v>Naranja 40% a 59%</c:v>
                </c:pt>
                <c:pt idx="2">
                  <c:v>Verde claro 70% a 79%</c:v>
                </c:pt>
                <c:pt idx="3">
                  <c:v>Verde  80% o mas</c:v>
                </c:pt>
              </c:strCache>
            </c:strRef>
          </c:cat>
          <c:val>
            <c:numRef>
              <c:f>'Eje Estrategico 1'!$AD$5:$AD$8</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0-44A3-4900-8D1A-65424DFBA999}"/>
            </c:ext>
          </c:extLst>
        </c:ser>
        <c:ser>
          <c:idx val="1"/>
          <c:order val="1"/>
          <c:tx>
            <c:strRef>
              <c:f>'Eje Estrategico 1'!$AE$4</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013E-45B8-81CA-4137E63A9E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013E-45B8-81CA-4137E63A9E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013E-45B8-81CA-4137E63A9E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013E-45B8-81CA-4137E63A9E7D}"/>
              </c:ext>
            </c:extLst>
          </c:dPt>
          <c:cat>
            <c:strRef>
              <c:f>'Eje Estrategico 1'!$AC$5:$AC$8</c:f>
              <c:strCache>
                <c:ptCount val="4"/>
                <c:pt idx="0">
                  <c:v>Rojo de  0% a 39%</c:v>
                </c:pt>
                <c:pt idx="1">
                  <c:v>Naranja 40% a 59%</c:v>
                </c:pt>
                <c:pt idx="2">
                  <c:v>Verde claro 70% a 79%</c:v>
                </c:pt>
                <c:pt idx="3">
                  <c:v>Verde  80% o mas</c:v>
                </c:pt>
              </c:strCache>
            </c:strRef>
          </c:cat>
          <c:val>
            <c:numRef>
              <c:f>'Eje Estrategico 1'!$AE$5:$AE$8</c:f>
              <c:numCache>
                <c:formatCode>0%</c:formatCode>
                <c:ptCount val="4"/>
                <c:pt idx="0">
                  <c:v>1</c:v>
                </c:pt>
                <c:pt idx="1">
                  <c:v>0</c:v>
                </c:pt>
                <c:pt idx="2">
                  <c:v>0</c:v>
                </c:pt>
                <c:pt idx="3">
                  <c:v>0</c:v>
                </c:pt>
              </c:numCache>
            </c:numRef>
          </c:val>
          <c:extLst>
            <c:ext xmlns:c16="http://schemas.microsoft.com/office/drawing/2014/chart" uri="{C3380CC4-5D6E-409C-BE32-E72D297353CC}">
              <c16:uniqueId val="{00000001-44A3-4900-8D1A-65424DFBA99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2 '!$AC$5</c:f>
              <c:strCache>
                <c:ptCount val="1"/>
                <c:pt idx="0">
                  <c:v>EJE ESTRATEGICO 2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236F-42C8-B9E4-DD626756405F}"/>
              </c:ext>
            </c:extLst>
          </c:dPt>
          <c:dPt>
            <c:idx val="1"/>
            <c:bubble3D val="0"/>
            <c:spPr>
              <a:solidFill>
                <a:srgbClr val="FFFF00"/>
              </a:solidFill>
            </c:spPr>
            <c:extLst>
              <c:ext xmlns:c16="http://schemas.microsoft.com/office/drawing/2014/chart" uri="{C3380CC4-5D6E-409C-BE32-E72D297353CC}">
                <c16:uniqueId val="{0000000D-236F-42C8-B9E4-DD626756405F}"/>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16-236F-42C8-B9E4-DD626756405F}"/>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1D-236F-42C8-B9E4-DD626756405F}"/>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5AB3-43E8-8C3E-84F2089A25A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0"/>
            <c:extLst>
              <c:ext xmlns:c15="http://schemas.microsoft.com/office/drawing/2012/chart" uri="{CE6537A1-D6FC-4f65-9D91-7224C49458BB}"/>
            </c:extLst>
          </c:dLbls>
          <c:cat>
            <c:strRef>
              <c:f>'Eje Estrategico 2 '!$AB$6:$AB$10</c:f>
              <c:strCache>
                <c:ptCount val="5"/>
                <c:pt idx="0">
                  <c:v>Rojo de  0% a 39%</c:v>
                </c:pt>
                <c:pt idx="1">
                  <c:v>Amarillo (60% 69%)</c:v>
                </c:pt>
                <c:pt idx="2">
                  <c:v>Naranja (40% 59%)</c:v>
                </c:pt>
                <c:pt idx="3">
                  <c:v>Verde claro 70% a 79%</c:v>
                </c:pt>
                <c:pt idx="4">
                  <c:v>Verde  80% o mas</c:v>
                </c:pt>
              </c:strCache>
            </c:strRef>
          </c:cat>
          <c:val>
            <c:numRef>
              <c:f>'Eje Estrategico 2 '!$AC$6:$AC$10</c:f>
              <c:numCache>
                <c:formatCode>General</c:formatCode>
                <c:ptCount val="5"/>
                <c:pt idx="0">
                  <c:v>8</c:v>
                </c:pt>
                <c:pt idx="1">
                  <c:v>1</c:v>
                </c:pt>
                <c:pt idx="2">
                  <c:v>0</c:v>
                </c:pt>
                <c:pt idx="3">
                  <c:v>0</c:v>
                </c:pt>
                <c:pt idx="4">
                  <c:v>2</c:v>
                </c:pt>
              </c:numCache>
            </c:numRef>
          </c:val>
          <c:extLst>
            <c:ext xmlns:c16="http://schemas.microsoft.com/office/drawing/2014/chart" uri="{C3380CC4-5D6E-409C-BE32-E72D297353CC}">
              <c16:uniqueId val="{00000000-236F-42C8-B9E4-DD626756405F}"/>
            </c:ext>
          </c:extLst>
        </c:ser>
        <c:ser>
          <c:idx val="1"/>
          <c:order val="1"/>
          <c:tx>
            <c:strRef>
              <c:f>'Eje Estrategico 2 '!$AD$5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6CEA-4AFB-88E5-1609C1E6CCD2}"/>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D-6CEA-4AFB-88E5-1609C1E6CCD2}"/>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F-6CEA-4AFB-88E5-1609C1E6CCD2}"/>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11-5AB3-43E8-8C3E-84F2089A25AD}"/>
              </c:ext>
            </c:extLst>
          </c:dPt>
          <c:cat>
            <c:strRef>
              <c:f>'Eje Estrategico 2 '!$AB$6:$AB$10</c:f>
              <c:strCache>
                <c:ptCount val="5"/>
                <c:pt idx="0">
                  <c:v>Rojo de  0% a 39%</c:v>
                </c:pt>
                <c:pt idx="1">
                  <c:v>Amarillo (60% 69%)</c:v>
                </c:pt>
                <c:pt idx="2">
                  <c:v>Naranja (40% 59%)</c:v>
                </c:pt>
                <c:pt idx="3">
                  <c:v>Verde claro 70% a 79%</c:v>
                </c:pt>
                <c:pt idx="4">
                  <c:v>Verde  80% o mas</c:v>
                </c:pt>
              </c:strCache>
            </c:strRef>
          </c:cat>
          <c:val>
            <c:numRef>
              <c:f>'Eje Estrategico 2 '!$AD$6:$AD$10</c:f>
              <c:numCache>
                <c:formatCode>0%</c:formatCode>
                <c:ptCount val="5"/>
                <c:pt idx="0">
                  <c:v>0.72727272727272729</c:v>
                </c:pt>
                <c:pt idx="1">
                  <c:v>9.0909090909090912E-2</c:v>
                </c:pt>
                <c:pt idx="2">
                  <c:v>0</c:v>
                </c:pt>
                <c:pt idx="3">
                  <c:v>0</c:v>
                </c:pt>
                <c:pt idx="4">
                  <c:v>0.18181818181818182</c:v>
                </c:pt>
              </c:numCache>
            </c:numRef>
          </c:val>
          <c:extLst>
            <c:ext xmlns:c16="http://schemas.microsoft.com/office/drawing/2014/chart" uri="{C3380CC4-5D6E-409C-BE32-E72D297353CC}">
              <c16:uniqueId val="{00000001-236F-42C8-B9E4-DD626756405F}"/>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1116007</xdr:colOff>
      <xdr:row>17</xdr:row>
      <xdr:rowOff>5506</xdr:rowOff>
    </xdr:from>
    <xdr:to>
      <xdr:col>6</xdr:col>
      <xdr:colOff>875685</xdr:colOff>
      <xdr:row>24</xdr:row>
      <xdr:rowOff>675967</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450892</xdr:colOff>
      <xdr:row>17</xdr:row>
      <xdr:rowOff>142195</xdr:rowOff>
    </xdr:from>
    <xdr:to>
      <xdr:col>13</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614992</xdr:colOff>
      <xdr:row>27</xdr:row>
      <xdr:rowOff>257613</xdr:rowOff>
    </xdr:from>
    <xdr:to>
      <xdr:col>6</xdr:col>
      <xdr:colOff>1229032</xdr:colOff>
      <xdr:row>40</xdr:row>
      <xdr:rowOff>122904</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129766</xdr:colOff>
      <xdr:row>27</xdr:row>
      <xdr:rowOff>292131</xdr:rowOff>
    </xdr:from>
    <xdr:to>
      <xdr:col>13</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629880</xdr:colOff>
      <xdr:row>47</xdr:row>
      <xdr:rowOff>153631</xdr:rowOff>
    </xdr:from>
    <xdr:to>
      <xdr:col>6</xdr:col>
      <xdr:colOff>997492</xdr:colOff>
      <xdr:row>66</xdr:row>
      <xdr:rowOff>92179</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375204</xdr:colOff>
      <xdr:row>0</xdr:row>
      <xdr:rowOff>129906</xdr:rowOff>
    </xdr:from>
    <xdr:to>
      <xdr:col>21</xdr:col>
      <xdr:colOff>685780</xdr:colOff>
      <xdr:row>7</xdr:row>
      <xdr:rowOff>140794</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11206</xdr:colOff>
      <xdr:row>1</xdr:row>
      <xdr:rowOff>36139</xdr:rowOff>
    </xdr:from>
    <xdr:to>
      <xdr:col>19</xdr:col>
      <xdr:colOff>336177</xdr:colOff>
      <xdr:row>17</xdr:row>
      <xdr:rowOff>28014</xdr:rowOff>
    </xdr:to>
    <xdr:graphicFrame macro="">
      <xdr:nvGraphicFramePr>
        <xdr:cNvPr id="11" name="Gráfico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31</xdr:col>
      <xdr:colOff>594179</xdr:colOff>
      <xdr:row>3</xdr:row>
      <xdr:rowOff>68488</xdr:rowOff>
    </xdr:from>
    <xdr:to>
      <xdr:col>39</xdr:col>
      <xdr:colOff>113393</xdr:colOff>
      <xdr:row>4</xdr:row>
      <xdr:rowOff>3878035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30</xdr:col>
      <xdr:colOff>724257</xdr:colOff>
      <xdr:row>4</xdr:row>
      <xdr:rowOff>369070</xdr:rowOff>
    </xdr:from>
    <xdr:to>
      <xdr:col>41</xdr:col>
      <xdr:colOff>566351</xdr:colOff>
      <xdr:row>6</xdr:row>
      <xdr:rowOff>2548581</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30</xdr:col>
      <xdr:colOff>581441</xdr:colOff>
      <xdr:row>4</xdr:row>
      <xdr:rowOff>1157057</xdr:rowOff>
    </xdr:from>
    <xdr:to>
      <xdr:col>37</xdr:col>
      <xdr:colOff>182982</xdr:colOff>
      <xdr:row>6</xdr:row>
      <xdr:rowOff>1043213</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30</xdr:col>
      <xdr:colOff>608852</xdr:colOff>
      <xdr:row>4</xdr:row>
      <xdr:rowOff>243914</xdr:rowOff>
    </xdr:from>
    <xdr:to>
      <xdr:col>36</xdr:col>
      <xdr:colOff>242793</xdr:colOff>
      <xdr:row>5</xdr:row>
      <xdr:rowOff>37353</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30</xdr:col>
      <xdr:colOff>339181</xdr:colOff>
      <xdr:row>4</xdr:row>
      <xdr:rowOff>57148</xdr:rowOff>
    </xdr:from>
    <xdr:to>
      <xdr:col>38</xdr:col>
      <xdr:colOff>580793</xdr:colOff>
      <xdr:row>7</xdr:row>
      <xdr:rowOff>255549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20ALEX%20SALINAS/Desktop/Jefatura%20Mujer%20ABRIL/Instrumentos%20de%20planificaci&#243;n/F-PLA-06_PLAN_DE_ACCION_VIGENCIA_2021-PUBLIC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A"/>
      <sheetName val="PLANEACIÓN"/>
      <sheetName val="HACIENDA"/>
      <sheetName val="INFRAESTRUCTURA"/>
      <sheetName val="INTERIOR"/>
      <sheetName val="CULTURA"/>
      <sheetName val="TURISMO"/>
      <sheetName val="AGRICULTURA"/>
      <sheetName val="PRIVADA"/>
      <sheetName val="EDUCACIÓN"/>
      <sheetName val="FAMILIA"/>
      <sheetName val="TIC"/>
      <sheetName val="SALUD"/>
      <sheetName val="IDTQ"/>
      <sheetName val="INDEPORTES"/>
      <sheetName val="PROMOTO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0">
          <cell r="E60">
            <v>4103050</v>
          </cell>
        </row>
        <row r="94">
          <cell r="B94" t="str">
            <v>LIDERAZGO GOBERNABILILIDAD Y TRANSPARENCIA</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6"/>
  <sheetViews>
    <sheetView tabSelected="1" zoomScale="35" zoomScaleNormal="35" zoomScaleSheetLayoutView="50" workbookViewId="0">
      <selection sqref="A1:K2"/>
    </sheetView>
  </sheetViews>
  <sheetFormatPr baseColWidth="10" defaultRowHeight="102.75" customHeight="1"/>
  <cols>
    <col min="1" max="1" width="6" style="95" bestFit="1" customWidth="1"/>
    <col min="2" max="2" width="43" style="95" customWidth="1"/>
    <col min="3" max="3" width="8.140625" style="95" bestFit="1" customWidth="1"/>
    <col min="4" max="4" width="41.42578125" style="95" customWidth="1"/>
    <col min="5" max="5" width="11.42578125" style="95" customWidth="1"/>
    <col min="6" max="6" width="60.5703125" style="95" customWidth="1"/>
    <col min="7" max="7" width="27" style="95" customWidth="1"/>
    <col min="8" max="8" width="86" style="95" customWidth="1"/>
    <col min="9" max="9" width="68.140625" style="95" customWidth="1"/>
    <col min="10" max="10" width="65" style="96" customWidth="1"/>
    <col min="11" max="11" width="52.140625" style="96" customWidth="1"/>
    <col min="12" max="12" width="57.28515625" style="96" hidden="1" customWidth="1"/>
    <col min="13" max="13" width="51.85546875" style="96" hidden="1" customWidth="1"/>
    <col min="14" max="14" width="37" style="96" hidden="1" customWidth="1"/>
    <col min="15" max="15" width="44.5703125" style="96" hidden="1" customWidth="1"/>
    <col min="16" max="16" width="45.140625" style="96" hidden="1" customWidth="1"/>
    <col min="17" max="17" width="47.42578125" style="96" hidden="1" customWidth="1"/>
    <col min="18" max="19" width="46.42578125" style="96" hidden="1" customWidth="1"/>
    <col min="20" max="20" width="23.140625" style="96" customWidth="1"/>
    <col min="21" max="21" width="20.5703125" style="96" customWidth="1"/>
    <col min="22" max="22" width="20" style="96" customWidth="1"/>
    <col min="23" max="23" width="20.28515625" style="96" customWidth="1"/>
    <col min="24" max="24" width="40.85546875" style="102" customWidth="1"/>
    <col min="25" max="25" width="139.28515625" style="225" customWidth="1"/>
    <col min="26" max="26" width="61.28515625" style="146" customWidth="1"/>
    <col min="27" max="16384" width="11.42578125" style="95"/>
  </cols>
  <sheetData>
    <row r="1" spans="1:26" s="103" customFormat="1" ht="102.75" customHeight="1">
      <c r="A1" s="230" t="s">
        <v>302</v>
      </c>
      <c r="B1" s="231"/>
      <c r="C1" s="231"/>
      <c r="D1" s="231"/>
      <c r="E1" s="231"/>
      <c r="F1" s="231"/>
      <c r="G1" s="231"/>
      <c r="H1" s="231"/>
      <c r="I1" s="231"/>
      <c r="J1" s="231"/>
      <c r="K1" s="232"/>
      <c r="L1" s="218"/>
      <c r="M1" s="218"/>
      <c r="N1" s="218"/>
      <c r="O1" s="218"/>
      <c r="P1" s="218"/>
      <c r="Q1" s="218"/>
      <c r="R1" s="218"/>
      <c r="S1" s="226"/>
      <c r="T1" s="227"/>
      <c r="U1" s="227"/>
      <c r="V1" s="227"/>
      <c r="W1" s="227"/>
      <c r="X1" s="228"/>
      <c r="Y1" s="229"/>
      <c r="Z1" s="144"/>
    </row>
    <row r="2" spans="1:26" s="220" customFormat="1" ht="102.75" customHeight="1">
      <c r="A2" s="233"/>
      <c r="B2" s="234"/>
      <c r="C2" s="234"/>
      <c r="D2" s="234"/>
      <c r="E2" s="234"/>
      <c r="F2" s="234"/>
      <c r="G2" s="234"/>
      <c r="H2" s="234"/>
      <c r="I2" s="234"/>
      <c r="J2" s="234"/>
      <c r="K2" s="235"/>
      <c r="L2" s="161" t="s">
        <v>281</v>
      </c>
      <c r="M2" s="161"/>
      <c r="N2" s="161"/>
      <c r="O2" s="161"/>
      <c r="P2" s="161"/>
      <c r="Q2" s="161"/>
      <c r="R2" s="161"/>
      <c r="S2" s="161" t="s">
        <v>311</v>
      </c>
      <c r="T2" s="222" t="s">
        <v>310</v>
      </c>
      <c r="U2" s="222"/>
      <c r="V2" s="222"/>
      <c r="W2" s="159" t="s">
        <v>300</v>
      </c>
      <c r="X2" s="159"/>
      <c r="Y2" s="140" t="s">
        <v>303</v>
      </c>
      <c r="Z2" s="219"/>
    </row>
    <row r="3" spans="1:26" ht="102.75" customHeight="1">
      <c r="A3" s="221"/>
      <c r="B3" s="141" t="s">
        <v>4</v>
      </c>
      <c r="C3" s="160" t="s">
        <v>0</v>
      </c>
      <c r="D3" s="160"/>
      <c r="E3" s="160" t="s">
        <v>5</v>
      </c>
      <c r="F3" s="160"/>
      <c r="G3" s="162" t="s">
        <v>1</v>
      </c>
      <c r="H3" s="162"/>
      <c r="I3" s="148" t="s">
        <v>6</v>
      </c>
      <c r="J3" s="148" t="s">
        <v>2</v>
      </c>
      <c r="K3" s="148" t="s">
        <v>3</v>
      </c>
      <c r="L3" s="148" t="s">
        <v>274</v>
      </c>
      <c r="M3" s="148" t="s">
        <v>275</v>
      </c>
      <c r="N3" s="148" t="s">
        <v>276</v>
      </c>
      <c r="O3" s="148" t="s">
        <v>277</v>
      </c>
      <c r="P3" s="148" t="s">
        <v>278</v>
      </c>
      <c r="Q3" s="148" t="s">
        <v>279</v>
      </c>
      <c r="R3" s="148" t="s">
        <v>280</v>
      </c>
      <c r="S3" s="161"/>
      <c r="T3" s="142" t="s">
        <v>237</v>
      </c>
      <c r="U3" s="143" t="s">
        <v>238</v>
      </c>
      <c r="V3" s="223" t="s">
        <v>239</v>
      </c>
      <c r="W3" s="142" t="s">
        <v>6</v>
      </c>
      <c r="X3" s="143" t="s">
        <v>245</v>
      </c>
      <c r="Y3" s="140" t="s">
        <v>236</v>
      </c>
      <c r="Z3" s="145"/>
    </row>
    <row r="4" spans="1:26" ht="148.5" customHeight="1">
      <c r="A4" s="156" t="s">
        <v>7</v>
      </c>
      <c r="B4" s="157" t="s">
        <v>8</v>
      </c>
      <c r="C4" s="156" t="s">
        <v>145</v>
      </c>
      <c r="D4" s="156" t="s">
        <v>9</v>
      </c>
      <c r="E4" s="134" t="s">
        <v>156</v>
      </c>
      <c r="F4" s="137" t="s">
        <v>10</v>
      </c>
      <c r="G4" s="120" t="s">
        <v>11</v>
      </c>
      <c r="H4" s="137" t="s">
        <v>140</v>
      </c>
      <c r="I4" s="137" t="s">
        <v>218</v>
      </c>
      <c r="J4" s="126" t="s">
        <v>73</v>
      </c>
      <c r="K4" s="126" t="s">
        <v>75</v>
      </c>
      <c r="L4" s="126"/>
      <c r="M4" s="126"/>
      <c r="N4" s="126"/>
      <c r="O4" s="126"/>
      <c r="P4" s="126"/>
      <c r="Q4" s="126"/>
      <c r="R4" s="126"/>
      <c r="S4" s="126">
        <v>1</v>
      </c>
      <c r="T4" s="57">
        <v>1</v>
      </c>
      <c r="U4" s="57">
        <v>0</v>
      </c>
      <c r="V4" s="129">
        <f>U4/T4*1</f>
        <v>0</v>
      </c>
      <c r="W4" s="113"/>
      <c r="X4" s="128"/>
      <c r="Y4" s="224" t="s">
        <v>317</v>
      </c>
      <c r="Z4" s="145"/>
    </row>
    <row r="5" spans="1:26" ht="249.75" customHeight="1">
      <c r="A5" s="156"/>
      <c r="B5" s="157"/>
      <c r="C5" s="156"/>
      <c r="D5" s="156"/>
      <c r="E5" s="134" t="s">
        <v>157</v>
      </c>
      <c r="F5" s="139" t="s">
        <v>12</v>
      </c>
      <c r="G5" s="106" t="s">
        <v>141</v>
      </c>
      <c r="H5" s="139" t="s">
        <v>41</v>
      </c>
      <c r="I5" s="139" t="s">
        <v>219</v>
      </c>
      <c r="J5" s="113" t="s">
        <v>74</v>
      </c>
      <c r="K5" s="113" t="s">
        <v>75</v>
      </c>
      <c r="L5" s="113"/>
      <c r="M5" s="113"/>
      <c r="N5" s="113"/>
      <c r="O5" s="113"/>
      <c r="P5" s="113"/>
      <c r="Q5" s="113"/>
      <c r="R5" s="113"/>
      <c r="S5" s="113">
        <v>1</v>
      </c>
      <c r="T5" s="57">
        <v>1</v>
      </c>
      <c r="U5" s="57">
        <v>0</v>
      </c>
      <c r="V5" s="129">
        <v>0</v>
      </c>
      <c r="W5" s="113"/>
      <c r="X5" s="128"/>
      <c r="Y5" s="224" t="s">
        <v>317</v>
      </c>
      <c r="Z5" s="145"/>
    </row>
    <row r="6" spans="1:26" ht="255.75" customHeight="1">
      <c r="A6" s="156" t="s">
        <v>13</v>
      </c>
      <c r="B6" s="158" t="s">
        <v>14</v>
      </c>
      <c r="C6" s="154" t="s">
        <v>146</v>
      </c>
      <c r="D6" s="154" t="s">
        <v>15</v>
      </c>
      <c r="E6" s="154" t="s">
        <v>158</v>
      </c>
      <c r="F6" s="150" t="s">
        <v>16</v>
      </c>
      <c r="G6" s="135" t="s">
        <v>143</v>
      </c>
      <c r="H6" s="138" t="s">
        <v>51</v>
      </c>
      <c r="I6" s="138" t="s">
        <v>67</v>
      </c>
      <c r="J6" s="130" t="s">
        <v>76</v>
      </c>
      <c r="K6" s="130" t="s">
        <v>77</v>
      </c>
      <c r="L6" s="130" t="str">
        <f>[1]FAMILIA!$B$94</f>
        <v>LIDERAZGO GOBERNABILILIDAD Y TRANSPARENCIA</v>
      </c>
      <c r="M6" s="130" t="s">
        <v>282</v>
      </c>
      <c r="N6" s="130">
        <v>4502038</v>
      </c>
      <c r="O6" s="130" t="s">
        <v>283</v>
      </c>
      <c r="P6" s="130">
        <v>450203800</v>
      </c>
      <c r="Q6" s="130" t="s">
        <v>284</v>
      </c>
      <c r="R6" s="130">
        <v>60</v>
      </c>
      <c r="S6" s="130">
        <v>240</v>
      </c>
      <c r="T6" s="131">
        <v>24</v>
      </c>
      <c r="U6" s="131">
        <v>1</v>
      </c>
      <c r="V6" s="132">
        <f>U6/T6*1</f>
        <v>4.1666666666666664E-2</v>
      </c>
      <c r="W6" s="130"/>
      <c r="X6" s="133">
        <f>206111+206111+360625</f>
        <v>772847</v>
      </c>
      <c r="Y6" s="224" t="s">
        <v>318</v>
      </c>
      <c r="Z6" s="145"/>
    </row>
    <row r="7" spans="1:26" ht="141.75" customHeight="1">
      <c r="A7" s="156"/>
      <c r="B7" s="157"/>
      <c r="C7" s="156"/>
      <c r="D7" s="156"/>
      <c r="E7" s="156"/>
      <c r="F7" s="149"/>
      <c r="G7" s="134" t="s">
        <v>144</v>
      </c>
      <c r="H7" s="139" t="s">
        <v>52</v>
      </c>
      <c r="I7" s="139" t="s">
        <v>221</v>
      </c>
      <c r="J7" s="113" t="s">
        <v>78</v>
      </c>
      <c r="K7" s="113" t="s">
        <v>79</v>
      </c>
      <c r="L7" s="130" t="str">
        <f>[1]FAMILIA!$B$94</f>
        <v>LIDERAZGO GOBERNABILILIDAD Y TRANSPARENCIA</v>
      </c>
      <c r="M7" s="130" t="s">
        <v>282</v>
      </c>
      <c r="N7" s="130">
        <v>4502038</v>
      </c>
      <c r="O7" s="130" t="s">
        <v>283</v>
      </c>
      <c r="P7" s="130">
        <v>450203800</v>
      </c>
      <c r="Q7" s="130" t="s">
        <v>284</v>
      </c>
      <c r="R7" s="130">
        <v>1</v>
      </c>
      <c r="S7" s="130">
        <v>1</v>
      </c>
      <c r="T7" s="57">
        <v>1</v>
      </c>
      <c r="U7" s="57">
        <v>0</v>
      </c>
      <c r="V7" s="129">
        <v>0</v>
      </c>
      <c r="W7" s="113"/>
      <c r="X7" s="128"/>
      <c r="Y7" s="224" t="s">
        <v>317</v>
      </c>
      <c r="Z7" s="145"/>
    </row>
    <row r="8" spans="1:26" ht="353.25" customHeight="1">
      <c r="A8" s="156"/>
      <c r="B8" s="157"/>
      <c r="C8" s="156"/>
      <c r="D8" s="156"/>
      <c r="E8" s="156" t="s">
        <v>159</v>
      </c>
      <c r="F8" s="149" t="s">
        <v>42</v>
      </c>
      <c r="G8" s="134" t="s">
        <v>172</v>
      </c>
      <c r="H8" s="139" t="s">
        <v>43</v>
      </c>
      <c r="I8" s="139" t="s">
        <v>222</v>
      </c>
      <c r="J8" s="113" t="s">
        <v>80</v>
      </c>
      <c r="K8" s="113" t="s">
        <v>79</v>
      </c>
      <c r="L8" s="130" t="str">
        <f>[1]FAMILIA!$B$94</f>
        <v>LIDERAZGO GOBERNABILILIDAD Y TRANSPARENCIA</v>
      </c>
      <c r="M8" s="130" t="s">
        <v>282</v>
      </c>
      <c r="N8" s="130">
        <v>4502038</v>
      </c>
      <c r="O8" s="130" t="s">
        <v>283</v>
      </c>
      <c r="P8" s="130">
        <v>450203800</v>
      </c>
      <c r="Q8" s="130" t="s">
        <v>284</v>
      </c>
      <c r="R8" s="130">
        <v>1</v>
      </c>
      <c r="S8" s="130">
        <v>1</v>
      </c>
      <c r="T8" s="57">
        <v>1</v>
      </c>
      <c r="U8" s="57">
        <v>1</v>
      </c>
      <c r="V8" s="129">
        <f t="shared" ref="V8:V40" si="0">U8/T8*1</f>
        <v>1</v>
      </c>
      <c r="W8" s="113"/>
      <c r="X8" s="128">
        <f>206111+360625</f>
        <v>566736</v>
      </c>
      <c r="Y8" s="224" t="s">
        <v>319</v>
      </c>
      <c r="Z8" s="145"/>
    </row>
    <row r="9" spans="1:26" ht="227.25" customHeight="1">
      <c r="A9" s="156"/>
      <c r="B9" s="157"/>
      <c r="C9" s="156"/>
      <c r="D9" s="156"/>
      <c r="E9" s="156"/>
      <c r="F9" s="149"/>
      <c r="G9" s="134" t="s">
        <v>173</v>
      </c>
      <c r="H9" s="139" t="s">
        <v>44</v>
      </c>
      <c r="I9" s="139" t="s">
        <v>223</v>
      </c>
      <c r="J9" s="113" t="s">
        <v>81</v>
      </c>
      <c r="K9" s="113" t="s">
        <v>79</v>
      </c>
      <c r="L9" s="130" t="str">
        <f>[1]FAMILIA!$B$94</f>
        <v>LIDERAZGO GOBERNABILILIDAD Y TRANSPARENCIA</v>
      </c>
      <c r="M9" s="130" t="s">
        <v>282</v>
      </c>
      <c r="N9" s="130">
        <v>4502038</v>
      </c>
      <c r="O9" s="130" t="s">
        <v>283</v>
      </c>
      <c r="P9" s="130">
        <v>450203800</v>
      </c>
      <c r="Q9" s="130" t="s">
        <v>284</v>
      </c>
      <c r="R9" s="130">
        <v>1</v>
      </c>
      <c r="S9" s="130">
        <v>1</v>
      </c>
      <c r="T9" s="57">
        <v>1</v>
      </c>
      <c r="U9" s="131">
        <v>0</v>
      </c>
      <c r="V9" s="129">
        <f t="shared" si="0"/>
        <v>0</v>
      </c>
      <c r="W9" s="113"/>
      <c r="X9" s="128"/>
      <c r="Y9" s="224" t="s">
        <v>317</v>
      </c>
      <c r="Z9" s="145"/>
    </row>
    <row r="10" spans="1:26" ht="408.75" customHeight="1">
      <c r="A10" s="156"/>
      <c r="B10" s="157"/>
      <c r="C10" s="156" t="s">
        <v>147</v>
      </c>
      <c r="D10" s="156" t="s">
        <v>17</v>
      </c>
      <c r="E10" s="156" t="s">
        <v>160</v>
      </c>
      <c r="F10" s="149" t="s">
        <v>18</v>
      </c>
      <c r="G10" s="134" t="s">
        <v>174</v>
      </c>
      <c r="H10" s="139" t="s">
        <v>53</v>
      </c>
      <c r="I10" s="139" t="s">
        <v>47</v>
      </c>
      <c r="J10" s="113" t="s">
        <v>82</v>
      </c>
      <c r="K10" s="113" t="s">
        <v>95</v>
      </c>
      <c r="L10" s="113" t="str">
        <f>[1]FAMILIA!$B$94</f>
        <v>LIDERAZGO GOBERNABILILIDAD Y TRANSPARENCIA</v>
      </c>
      <c r="M10" s="113" t="s">
        <v>282</v>
      </c>
      <c r="N10" s="113">
        <v>4502001</v>
      </c>
      <c r="O10" s="113" t="s">
        <v>285</v>
      </c>
      <c r="P10" s="113">
        <v>450200108</v>
      </c>
      <c r="Q10" s="113" t="s">
        <v>286</v>
      </c>
      <c r="R10" s="113">
        <v>30</v>
      </c>
      <c r="S10" s="113">
        <v>120</v>
      </c>
      <c r="T10" s="57">
        <v>12</v>
      </c>
      <c r="U10" s="57">
        <v>2</v>
      </c>
      <c r="V10" s="129">
        <f t="shared" si="0"/>
        <v>0.16666666666666666</v>
      </c>
      <c r="W10" s="113"/>
      <c r="X10" s="128">
        <f>360625</f>
        <v>360625</v>
      </c>
      <c r="Y10" s="224" t="s">
        <v>320</v>
      </c>
      <c r="Z10" s="145"/>
    </row>
    <row r="11" spans="1:26" ht="303" customHeight="1">
      <c r="A11" s="156"/>
      <c r="B11" s="157"/>
      <c r="C11" s="156"/>
      <c r="D11" s="156"/>
      <c r="E11" s="156"/>
      <c r="F11" s="149"/>
      <c r="G11" s="134" t="s">
        <v>175</v>
      </c>
      <c r="H11" s="139" t="s">
        <v>203</v>
      </c>
      <c r="I11" s="139" t="s">
        <v>54</v>
      </c>
      <c r="J11" s="113" t="s">
        <v>84</v>
      </c>
      <c r="K11" s="113" t="s">
        <v>97</v>
      </c>
      <c r="L11" s="113" t="str">
        <f>[1]FAMILIA!$B$94</f>
        <v>LIDERAZGO GOBERNABILILIDAD Y TRANSPARENCIA</v>
      </c>
      <c r="M11" s="113" t="s">
        <v>282</v>
      </c>
      <c r="N11" s="113">
        <v>4502024</v>
      </c>
      <c r="O11" s="113" t="s">
        <v>287</v>
      </c>
      <c r="P11" s="113">
        <v>450202401</v>
      </c>
      <c r="Q11" s="113" t="s">
        <v>288</v>
      </c>
      <c r="R11" s="113">
        <v>1</v>
      </c>
      <c r="S11" s="113">
        <v>1</v>
      </c>
      <c r="T11" s="57">
        <v>1</v>
      </c>
      <c r="U11" s="57">
        <v>0</v>
      </c>
      <c r="V11" s="129">
        <f t="shared" si="0"/>
        <v>0</v>
      </c>
      <c r="W11" s="113"/>
      <c r="X11" s="128"/>
      <c r="Y11" s="224" t="s">
        <v>317</v>
      </c>
      <c r="Z11" s="145"/>
    </row>
    <row r="12" spans="1:26" ht="216.75" customHeight="1">
      <c r="A12" s="156"/>
      <c r="B12" s="157"/>
      <c r="C12" s="156"/>
      <c r="D12" s="156"/>
      <c r="E12" s="156" t="s">
        <v>161</v>
      </c>
      <c r="F12" s="149" t="s">
        <v>19</v>
      </c>
      <c r="G12" s="155" t="s">
        <v>176</v>
      </c>
      <c r="H12" s="151" t="s">
        <v>45</v>
      </c>
      <c r="I12" s="137" t="s">
        <v>55</v>
      </c>
      <c r="J12" s="113" t="s">
        <v>85</v>
      </c>
      <c r="K12" s="113" t="s">
        <v>83</v>
      </c>
      <c r="L12" s="113" t="str">
        <f>[1]FAMILIA!$B$94</f>
        <v>LIDERAZGO GOBERNABILILIDAD Y TRANSPARENCIA</v>
      </c>
      <c r="M12" s="113" t="s">
        <v>282</v>
      </c>
      <c r="N12" s="113">
        <v>4502038</v>
      </c>
      <c r="O12" s="113" t="s">
        <v>283</v>
      </c>
      <c r="P12" s="113">
        <v>450203800</v>
      </c>
      <c r="Q12" s="113" t="s">
        <v>284</v>
      </c>
      <c r="R12" s="113">
        <v>1</v>
      </c>
      <c r="S12" s="113">
        <v>1</v>
      </c>
      <c r="T12" s="57">
        <v>1</v>
      </c>
      <c r="U12" s="131">
        <v>1</v>
      </c>
      <c r="V12" s="129">
        <f t="shared" si="0"/>
        <v>1</v>
      </c>
      <c r="W12" s="113"/>
      <c r="X12" s="128"/>
      <c r="Y12" s="224" t="s">
        <v>316</v>
      </c>
      <c r="Z12" s="145"/>
    </row>
    <row r="13" spans="1:26" ht="267.75" customHeight="1">
      <c r="A13" s="156"/>
      <c r="B13" s="157"/>
      <c r="C13" s="156"/>
      <c r="D13" s="156"/>
      <c r="E13" s="156"/>
      <c r="F13" s="149"/>
      <c r="G13" s="154"/>
      <c r="H13" s="150"/>
      <c r="I13" s="139" t="s">
        <v>224</v>
      </c>
      <c r="J13" s="113" t="s">
        <v>86</v>
      </c>
      <c r="K13" s="113" t="s">
        <v>95</v>
      </c>
      <c r="L13" s="113" t="str">
        <f>[1]FAMILIA!$B$94</f>
        <v>LIDERAZGO GOBERNABILILIDAD Y TRANSPARENCIA</v>
      </c>
      <c r="M13" s="113" t="s">
        <v>282</v>
      </c>
      <c r="N13" s="113">
        <v>4502038</v>
      </c>
      <c r="O13" s="113" t="s">
        <v>283</v>
      </c>
      <c r="P13" s="113">
        <v>450203800</v>
      </c>
      <c r="Q13" s="113" t="s">
        <v>284</v>
      </c>
      <c r="R13" s="113">
        <v>1</v>
      </c>
      <c r="S13" s="113">
        <v>1</v>
      </c>
      <c r="T13" s="57">
        <v>1</v>
      </c>
      <c r="U13" s="57">
        <v>0</v>
      </c>
      <c r="V13" s="129">
        <f t="shared" si="0"/>
        <v>0</v>
      </c>
      <c r="W13" s="113"/>
      <c r="X13" s="128"/>
      <c r="Y13" s="224" t="s">
        <v>317</v>
      </c>
      <c r="Z13" s="145"/>
    </row>
    <row r="14" spans="1:26" ht="186" customHeight="1">
      <c r="A14" s="156"/>
      <c r="B14" s="157"/>
      <c r="C14" s="156" t="s">
        <v>148</v>
      </c>
      <c r="D14" s="156" t="s">
        <v>20</v>
      </c>
      <c r="E14" s="156" t="s">
        <v>162</v>
      </c>
      <c r="F14" s="149" t="s">
        <v>21</v>
      </c>
      <c r="G14" s="134" t="s">
        <v>177</v>
      </c>
      <c r="H14" s="139" t="s">
        <v>128</v>
      </c>
      <c r="I14" s="139" t="s">
        <v>129</v>
      </c>
      <c r="J14" s="113" t="s">
        <v>87</v>
      </c>
      <c r="K14" s="113" t="s">
        <v>88</v>
      </c>
      <c r="L14" s="113"/>
      <c r="M14" s="113"/>
      <c r="N14" s="113"/>
      <c r="O14" s="113"/>
      <c r="P14" s="113"/>
      <c r="Q14" s="113"/>
      <c r="R14" s="113"/>
      <c r="S14" s="113"/>
      <c r="T14" s="57">
        <v>1</v>
      </c>
      <c r="U14" s="57">
        <v>0</v>
      </c>
      <c r="V14" s="129">
        <f t="shared" si="0"/>
        <v>0</v>
      </c>
      <c r="W14" s="113"/>
      <c r="X14" s="128"/>
      <c r="Y14" s="224" t="s">
        <v>317</v>
      </c>
      <c r="Z14" s="145"/>
    </row>
    <row r="15" spans="1:26" ht="372" customHeight="1">
      <c r="A15" s="156"/>
      <c r="B15" s="157"/>
      <c r="C15" s="156"/>
      <c r="D15" s="156"/>
      <c r="E15" s="156"/>
      <c r="F15" s="149"/>
      <c r="G15" s="134" t="s">
        <v>178</v>
      </c>
      <c r="H15" s="139" t="s">
        <v>46</v>
      </c>
      <c r="I15" s="139" t="s">
        <v>130</v>
      </c>
      <c r="J15" s="113" t="s">
        <v>89</v>
      </c>
      <c r="K15" s="113" t="s">
        <v>96</v>
      </c>
      <c r="L15" s="113"/>
      <c r="M15" s="113"/>
      <c r="N15" s="113"/>
      <c r="O15" s="113"/>
      <c r="P15" s="113"/>
      <c r="Q15" s="113"/>
      <c r="R15" s="113"/>
      <c r="S15" s="113"/>
      <c r="T15" s="57">
        <v>12</v>
      </c>
      <c r="U15" s="131">
        <v>0</v>
      </c>
      <c r="V15" s="129">
        <f t="shared" si="0"/>
        <v>0</v>
      </c>
      <c r="W15" s="113"/>
      <c r="X15" s="128"/>
      <c r="Y15" s="224" t="s">
        <v>317</v>
      </c>
      <c r="Z15" s="145"/>
    </row>
    <row r="16" spans="1:26" ht="183.75" customHeight="1">
      <c r="A16" s="156"/>
      <c r="B16" s="157"/>
      <c r="C16" s="156"/>
      <c r="D16" s="156"/>
      <c r="E16" s="134" t="s">
        <v>163</v>
      </c>
      <c r="F16" s="137" t="s">
        <v>22</v>
      </c>
      <c r="G16" s="136" t="s">
        <v>179</v>
      </c>
      <c r="H16" s="137" t="s">
        <v>204</v>
      </c>
      <c r="I16" s="137" t="s">
        <v>225</v>
      </c>
      <c r="J16" s="113" t="s">
        <v>90</v>
      </c>
      <c r="K16" s="113" t="s">
        <v>91</v>
      </c>
      <c r="L16" s="113"/>
      <c r="M16" s="113"/>
      <c r="N16" s="113"/>
      <c r="O16" s="113"/>
      <c r="P16" s="113"/>
      <c r="Q16" s="113"/>
      <c r="R16" s="113"/>
      <c r="S16" s="113"/>
      <c r="T16" s="57">
        <v>12</v>
      </c>
      <c r="U16" s="57">
        <v>0</v>
      </c>
      <c r="V16" s="129">
        <f>U16/T16*1</f>
        <v>0</v>
      </c>
      <c r="W16" s="113"/>
      <c r="X16" s="128">
        <v>3000000</v>
      </c>
      <c r="Y16" s="224" t="s">
        <v>321</v>
      </c>
      <c r="Z16" s="145"/>
    </row>
    <row r="17" spans="1:26" ht="409.5" customHeight="1">
      <c r="A17" s="155" t="s">
        <v>23</v>
      </c>
      <c r="B17" s="155" t="s">
        <v>24</v>
      </c>
      <c r="C17" s="156" t="s">
        <v>149</v>
      </c>
      <c r="D17" s="155" t="s">
        <v>25</v>
      </c>
      <c r="E17" s="156" t="s">
        <v>164</v>
      </c>
      <c r="F17" s="151" t="s">
        <v>26</v>
      </c>
      <c r="G17" s="155" t="s">
        <v>180</v>
      </c>
      <c r="H17" s="149" t="s">
        <v>57</v>
      </c>
      <c r="I17" s="139" t="s">
        <v>58</v>
      </c>
      <c r="J17" s="113" t="s">
        <v>92</v>
      </c>
      <c r="K17" s="113" t="s">
        <v>95</v>
      </c>
      <c r="L17" s="113"/>
      <c r="M17" s="113"/>
      <c r="N17" s="113"/>
      <c r="O17" s="113"/>
      <c r="P17" s="113"/>
      <c r="Q17" s="113"/>
      <c r="R17" s="113">
        <v>4</v>
      </c>
      <c r="S17" s="113">
        <v>10</v>
      </c>
      <c r="T17" s="57">
        <v>12</v>
      </c>
      <c r="U17" s="57">
        <v>2</v>
      </c>
      <c r="V17" s="129">
        <f t="shared" si="0"/>
        <v>0.16666666666666666</v>
      </c>
      <c r="W17" s="113"/>
      <c r="X17" s="128">
        <f>206111+206111+360625</f>
        <v>772847</v>
      </c>
      <c r="Y17" s="224" t="s">
        <v>322</v>
      </c>
      <c r="Z17" s="145"/>
    </row>
    <row r="18" spans="1:26" ht="276.75" customHeight="1">
      <c r="A18" s="153"/>
      <c r="B18" s="153"/>
      <c r="C18" s="156"/>
      <c r="D18" s="153"/>
      <c r="E18" s="156"/>
      <c r="F18" s="152"/>
      <c r="G18" s="154"/>
      <c r="H18" s="149"/>
      <c r="I18" s="139" t="s">
        <v>56</v>
      </c>
      <c r="J18" s="113" t="s">
        <v>92</v>
      </c>
      <c r="K18" s="113" t="s">
        <v>95</v>
      </c>
      <c r="L18" s="113"/>
      <c r="M18" s="113"/>
      <c r="N18" s="113"/>
      <c r="O18" s="113"/>
      <c r="P18" s="113"/>
      <c r="Q18" s="113"/>
      <c r="R18" s="113">
        <v>4</v>
      </c>
      <c r="S18" s="113">
        <v>10</v>
      </c>
      <c r="T18" s="57">
        <v>1</v>
      </c>
      <c r="U18" s="131">
        <v>1</v>
      </c>
      <c r="V18" s="129">
        <f t="shared" si="0"/>
        <v>1</v>
      </c>
      <c r="W18" s="113"/>
      <c r="X18" s="128">
        <f>206111</f>
        <v>206111</v>
      </c>
      <c r="Y18" s="224" t="s">
        <v>323</v>
      </c>
      <c r="Z18" s="145"/>
    </row>
    <row r="19" spans="1:26" ht="389.25" customHeight="1">
      <c r="A19" s="153"/>
      <c r="B19" s="153"/>
      <c r="C19" s="156"/>
      <c r="D19" s="153"/>
      <c r="E19" s="156"/>
      <c r="F19" s="152"/>
      <c r="G19" s="134" t="s">
        <v>181</v>
      </c>
      <c r="H19" s="139" t="s">
        <v>131</v>
      </c>
      <c r="I19" s="139" t="s">
        <v>59</v>
      </c>
      <c r="J19" s="113" t="s">
        <v>93</v>
      </c>
      <c r="K19" s="113" t="s">
        <v>94</v>
      </c>
      <c r="L19" s="113"/>
      <c r="M19" s="113"/>
      <c r="N19" s="113"/>
      <c r="O19" s="113"/>
      <c r="P19" s="113"/>
      <c r="Q19" s="113"/>
      <c r="R19" s="113">
        <v>1</v>
      </c>
      <c r="S19" s="113">
        <v>1</v>
      </c>
      <c r="T19" s="57">
        <v>1</v>
      </c>
      <c r="U19" s="57">
        <v>0</v>
      </c>
      <c r="V19" s="129">
        <f t="shared" si="0"/>
        <v>0</v>
      </c>
      <c r="W19" s="113"/>
      <c r="X19" s="128"/>
      <c r="Y19" s="224" t="s">
        <v>317</v>
      </c>
      <c r="Z19" s="145"/>
    </row>
    <row r="20" spans="1:26" ht="146.25" customHeight="1">
      <c r="A20" s="153"/>
      <c r="B20" s="153"/>
      <c r="C20" s="156"/>
      <c r="D20" s="153"/>
      <c r="E20" s="156"/>
      <c r="F20" s="152"/>
      <c r="G20" s="134" t="s">
        <v>182</v>
      </c>
      <c r="H20" s="139" t="s">
        <v>60</v>
      </c>
      <c r="I20" s="139" t="s">
        <v>132</v>
      </c>
      <c r="J20" s="113" t="s">
        <v>98</v>
      </c>
      <c r="K20" s="113" t="s">
        <v>99</v>
      </c>
      <c r="L20" s="113"/>
      <c r="M20" s="113"/>
      <c r="N20" s="113"/>
      <c r="O20" s="113"/>
      <c r="P20" s="113"/>
      <c r="Q20" s="113"/>
      <c r="R20" s="113">
        <v>1</v>
      </c>
      <c r="S20" s="113">
        <v>1</v>
      </c>
      <c r="T20" s="57">
        <v>1</v>
      </c>
      <c r="U20" s="57">
        <v>0</v>
      </c>
      <c r="V20" s="129">
        <f t="shared" si="0"/>
        <v>0</v>
      </c>
      <c r="W20" s="113"/>
      <c r="X20" s="128"/>
      <c r="Y20" s="224" t="s">
        <v>317</v>
      </c>
      <c r="Z20" s="145"/>
    </row>
    <row r="21" spans="1:26" ht="348.75" customHeight="1">
      <c r="A21" s="153"/>
      <c r="B21" s="153"/>
      <c r="C21" s="156"/>
      <c r="D21" s="154"/>
      <c r="E21" s="156"/>
      <c r="F21" s="150"/>
      <c r="G21" s="134" t="s">
        <v>183</v>
      </c>
      <c r="H21" s="139" t="s">
        <v>205</v>
      </c>
      <c r="I21" s="139" t="s">
        <v>226</v>
      </c>
      <c r="J21" s="113" t="s">
        <v>84</v>
      </c>
      <c r="K21" s="113" t="s">
        <v>95</v>
      </c>
      <c r="L21" s="113"/>
      <c r="M21" s="113"/>
      <c r="N21" s="113"/>
      <c r="O21" s="113"/>
      <c r="P21" s="113"/>
      <c r="Q21" s="113"/>
      <c r="R21" s="113">
        <v>4</v>
      </c>
      <c r="S21" s="113">
        <v>10</v>
      </c>
      <c r="T21" s="57">
        <v>1</v>
      </c>
      <c r="U21" s="131">
        <v>0</v>
      </c>
      <c r="V21" s="129">
        <f t="shared" si="0"/>
        <v>0</v>
      </c>
      <c r="W21" s="113"/>
      <c r="X21" s="128"/>
      <c r="Y21" s="224" t="s">
        <v>317</v>
      </c>
      <c r="Z21" s="145"/>
    </row>
    <row r="22" spans="1:26" ht="348.75" customHeight="1">
      <c r="A22" s="153"/>
      <c r="B22" s="153"/>
      <c r="C22" s="156" t="s">
        <v>150</v>
      </c>
      <c r="D22" s="156" t="s">
        <v>27</v>
      </c>
      <c r="E22" s="156" t="s">
        <v>165</v>
      </c>
      <c r="F22" s="149" t="s">
        <v>28</v>
      </c>
      <c r="G22" s="134" t="s">
        <v>184</v>
      </c>
      <c r="H22" s="139" t="s">
        <v>49</v>
      </c>
      <c r="I22" s="139" t="s">
        <v>227</v>
      </c>
      <c r="J22" s="113" t="s">
        <v>100</v>
      </c>
      <c r="K22" s="113" t="s">
        <v>101</v>
      </c>
      <c r="L22" s="113"/>
      <c r="M22" s="113"/>
      <c r="N22" s="113"/>
      <c r="O22" s="113"/>
      <c r="P22" s="113"/>
      <c r="Q22" s="113"/>
      <c r="R22" s="113">
        <v>1</v>
      </c>
      <c r="S22" s="113">
        <v>1</v>
      </c>
      <c r="T22" s="57">
        <v>1</v>
      </c>
      <c r="U22" s="57">
        <v>0</v>
      </c>
      <c r="V22" s="129">
        <f t="shared" si="0"/>
        <v>0</v>
      </c>
      <c r="W22" s="113"/>
      <c r="X22" s="128">
        <f>360625</f>
        <v>360625</v>
      </c>
      <c r="Y22" s="224" t="s">
        <v>324</v>
      </c>
      <c r="Z22" s="145"/>
    </row>
    <row r="23" spans="1:26" ht="102.75" customHeight="1">
      <c r="A23" s="154"/>
      <c r="B23" s="154"/>
      <c r="C23" s="156"/>
      <c r="D23" s="156"/>
      <c r="E23" s="156"/>
      <c r="F23" s="149"/>
      <c r="G23" s="134" t="s">
        <v>185</v>
      </c>
      <c r="H23" s="139" t="s">
        <v>206</v>
      </c>
      <c r="I23" s="139" t="s">
        <v>228</v>
      </c>
      <c r="J23" s="113" t="s">
        <v>102</v>
      </c>
      <c r="K23" s="113" t="s">
        <v>103</v>
      </c>
      <c r="L23" s="113"/>
      <c r="M23" s="113"/>
      <c r="N23" s="113"/>
      <c r="O23" s="113"/>
      <c r="P23" s="113"/>
      <c r="Q23" s="113"/>
      <c r="R23" s="113">
        <v>3</v>
      </c>
      <c r="S23" s="113">
        <v>12</v>
      </c>
      <c r="T23" s="57">
        <v>12</v>
      </c>
      <c r="U23" s="57">
        <v>11</v>
      </c>
      <c r="V23" s="129">
        <f t="shared" si="0"/>
        <v>0.91666666666666663</v>
      </c>
      <c r="W23" s="113"/>
      <c r="X23" s="128">
        <v>0</v>
      </c>
      <c r="Y23" s="224" t="s">
        <v>325</v>
      </c>
      <c r="Z23" s="145"/>
    </row>
    <row r="24" spans="1:26" ht="408.75" customHeight="1">
      <c r="A24" s="155" t="s">
        <v>29</v>
      </c>
      <c r="B24" s="156" t="s">
        <v>30</v>
      </c>
      <c r="C24" s="156" t="s">
        <v>151</v>
      </c>
      <c r="D24" s="156" t="s">
        <v>31</v>
      </c>
      <c r="E24" s="134" t="s">
        <v>166</v>
      </c>
      <c r="F24" s="139" t="s">
        <v>32</v>
      </c>
      <c r="G24" s="134" t="s">
        <v>186</v>
      </c>
      <c r="H24" s="137" t="s">
        <v>207</v>
      </c>
      <c r="I24" s="139" t="s">
        <v>229</v>
      </c>
      <c r="J24" s="113" t="s">
        <v>104</v>
      </c>
      <c r="K24" s="113" t="s">
        <v>105</v>
      </c>
      <c r="L24" s="113"/>
      <c r="M24" s="113"/>
      <c r="N24" s="113"/>
      <c r="O24" s="113"/>
      <c r="P24" s="113"/>
      <c r="Q24" s="113"/>
      <c r="R24" s="113"/>
      <c r="S24" s="113">
        <v>12</v>
      </c>
      <c r="T24" s="57">
        <v>12</v>
      </c>
      <c r="U24" s="131">
        <v>7</v>
      </c>
      <c r="V24" s="129">
        <f t="shared" si="0"/>
        <v>0.58333333333333337</v>
      </c>
      <c r="W24" s="113"/>
      <c r="X24" s="128">
        <v>1900000</v>
      </c>
      <c r="Y24" s="224" t="s">
        <v>326</v>
      </c>
      <c r="Z24" s="145"/>
    </row>
    <row r="25" spans="1:26" ht="408.75" customHeight="1">
      <c r="A25" s="153"/>
      <c r="B25" s="156"/>
      <c r="C25" s="156"/>
      <c r="D25" s="156"/>
      <c r="E25" s="134" t="s">
        <v>167</v>
      </c>
      <c r="F25" s="139" t="s">
        <v>133</v>
      </c>
      <c r="G25" s="134" t="s">
        <v>187</v>
      </c>
      <c r="H25" s="137" t="s">
        <v>208</v>
      </c>
      <c r="I25" s="139" t="s">
        <v>230</v>
      </c>
      <c r="J25" s="113" t="s">
        <v>106</v>
      </c>
      <c r="K25" s="113" t="s">
        <v>107</v>
      </c>
      <c r="L25" s="113"/>
      <c r="M25" s="113"/>
      <c r="N25" s="113"/>
      <c r="O25" s="113"/>
      <c r="P25" s="113"/>
      <c r="Q25" s="113"/>
      <c r="R25" s="113"/>
      <c r="S25" s="113">
        <v>12</v>
      </c>
      <c r="T25" s="57">
        <v>12</v>
      </c>
      <c r="U25" s="57">
        <v>12</v>
      </c>
      <c r="V25" s="129">
        <f t="shared" si="0"/>
        <v>1</v>
      </c>
      <c r="W25" s="113"/>
      <c r="X25" s="128">
        <f>90263820+212155880</f>
        <v>302419700</v>
      </c>
      <c r="Y25" s="224" t="s">
        <v>313</v>
      </c>
      <c r="Z25" s="145"/>
    </row>
    <row r="26" spans="1:26" ht="102.75" customHeight="1">
      <c r="A26" s="153"/>
      <c r="B26" s="156"/>
      <c r="C26" s="156" t="s">
        <v>152</v>
      </c>
      <c r="D26" s="155" t="s">
        <v>33</v>
      </c>
      <c r="E26" s="156" t="s">
        <v>168</v>
      </c>
      <c r="F26" s="151" t="s">
        <v>34</v>
      </c>
      <c r="G26" s="155" t="s">
        <v>188</v>
      </c>
      <c r="H26" s="151" t="s">
        <v>209</v>
      </c>
      <c r="I26" s="138" t="s">
        <v>134</v>
      </c>
      <c r="J26" s="113" t="s">
        <v>108</v>
      </c>
      <c r="K26" s="113" t="s">
        <v>109</v>
      </c>
      <c r="L26" s="113"/>
      <c r="M26" s="113"/>
      <c r="N26" s="113"/>
      <c r="O26" s="113"/>
      <c r="P26" s="113"/>
      <c r="Q26" s="113"/>
      <c r="R26" s="113">
        <v>4</v>
      </c>
      <c r="S26" s="113">
        <v>10</v>
      </c>
      <c r="T26" s="57">
        <v>1</v>
      </c>
      <c r="U26" s="57">
        <v>0</v>
      </c>
      <c r="V26" s="129">
        <f t="shared" si="0"/>
        <v>0</v>
      </c>
      <c r="W26" s="113"/>
      <c r="X26" s="128"/>
      <c r="Y26" s="224" t="s">
        <v>317</v>
      </c>
      <c r="Z26" s="145"/>
    </row>
    <row r="27" spans="1:26" ht="259.5" customHeight="1">
      <c r="A27" s="153"/>
      <c r="B27" s="156"/>
      <c r="C27" s="156"/>
      <c r="D27" s="153"/>
      <c r="E27" s="156"/>
      <c r="F27" s="152"/>
      <c r="G27" s="154"/>
      <c r="H27" s="150"/>
      <c r="I27" s="139" t="s">
        <v>231</v>
      </c>
      <c r="J27" s="113" t="s">
        <v>110</v>
      </c>
      <c r="K27" s="113" t="s">
        <v>111</v>
      </c>
      <c r="L27" s="113"/>
      <c r="M27" s="113"/>
      <c r="N27" s="113"/>
      <c r="O27" s="113"/>
      <c r="P27" s="113"/>
      <c r="Q27" s="113"/>
      <c r="R27" s="113">
        <v>1</v>
      </c>
      <c r="S27" s="113">
        <v>1</v>
      </c>
      <c r="T27" s="57">
        <v>1</v>
      </c>
      <c r="U27" s="131">
        <v>0</v>
      </c>
      <c r="V27" s="129">
        <f t="shared" si="0"/>
        <v>0</v>
      </c>
      <c r="W27" s="113"/>
      <c r="X27" s="128"/>
      <c r="Y27" s="224" t="s">
        <v>317</v>
      </c>
      <c r="Z27" s="145"/>
    </row>
    <row r="28" spans="1:26" ht="126" customHeight="1">
      <c r="A28" s="153"/>
      <c r="B28" s="156"/>
      <c r="C28" s="156"/>
      <c r="D28" s="153"/>
      <c r="E28" s="156"/>
      <c r="F28" s="152"/>
      <c r="G28" s="134" t="s">
        <v>189</v>
      </c>
      <c r="H28" s="139" t="s">
        <v>210</v>
      </c>
      <c r="I28" s="139" t="s">
        <v>61</v>
      </c>
      <c r="J28" s="113" t="s">
        <v>93</v>
      </c>
      <c r="K28" s="113" t="s">
        <v>111</v>
      </c>
      <c r="L28" s="113"/>
      <c r="M28" s="113"/>
      <c r="N28" s="113"/>
      <c r="O28" s="113"/>
      <c r="P28" s="113"/>
      <c r="Q28" s="113"/>
      <c r="R28" s="113">
        <v>1</v>
      </c>
      <c r="S28" s="113">
        <v>1</v>
      </c>
      <c r="T28" s="57">
        <v>1</v>
      </c>
      <c r="U28" s="57">
        <v>0</v>
      </c>
      <c r="V28" s="129">
        <f t="shared" si="0"/>
        <v>0</v>
      </c>
      <c r="W28" s="113"/>
      <c r="X28" s="128"/>
      <c r="Y28" s="224" t="s">
        <v>317</v>
      </c>
      <c r="Z28" s="145"/>
    </row>
    <row r="29" spans="1:26" ht="164.25" customHeight="1">
      <c r="A29" s="153"/>
      <c r="B29" s="156"/>
      <c r="C29" s="156"/>
      <c r="D29" s="153"/>
      <c r="E29" s="156"/>
      <c r="F29" s="152"/>
      <c r="G29" s="134" t="s">
        <v>190</v>
      </c>
      <c r="H29" s="139" t="s">
        <v>211</v>
      </c>
      <c r="I29" s="139" t="s">
        <v>135</v>
      </c>
      <c r="J29" s="113" t="s">
        <v>112</v>
      </c>
      <c r="K29" s="113" t="s">
        <v>111</v>
      </c>
      <c r="L29" s="113"/>
      <c r="M29" s="113"/>
      <c r="N29" s="113"/>
      <c r="O29" s="113"/>
      <c r="P29" s="113"/>
      <c r="Q29" s="113"/>
      <c r="R29" s="113">
        <v>1</v>
      </c>
      <c r="S29" s="113">
        <v>1</v>
      </c>
      <c r="T29" s="57">
        <v>1</v>
      </c>
      <c r="U29" s="57">
        <v>0</v>
      </c>
      <c r="V29" s="129">
        <f t="shared" si="0"/>
        <v>0</v>
      </c>
      <c r="W29" s="113"/>
      <c r="X29" s="128"/>
      <c r="Y29" s="224" t="s">
        <v>317</v>
      </c>
      <c r="Z29" s="145"/>
    </row>
    <row r="30" spans="1:26" ht="356.25" customHeight="1">
      <c r="A30" s="153"/>
      <c r="B30" s="156"/>
      <c r="C30" s="156"/>
      <c r="D30" s="153"/>
      <c r="E30" s="156"/>
      <c r="F30" s="152"/>
      <c r="G30" s="134" t="s">
        <v>191</v>
      </c>
      <c r="H30" s="139" t="s">
        <v>62</v>
      </c>
      <c r="I30" s="139" t="s">
        <v>136</v>
      </c>
      <c r="J30" s="113" t="s">
        <v>82</v>
      </c>
      <c r="K30" s="113" t="s">
        <v>111</v>
      </c>
      <c r="L30" s="113"/>
      <c r="M30" s="113"/>
      <c r="N30" s="113"/>
      <c r="O30" s="113"/>
      <c r="P30" s="113"/>
      <c r="Q30" s="113"/>
      <c r="R30" s="113">
        <v>3</v>
      </c>
      <c r="S30" s="113">
        <v>12</v>
      </c>
      <c r="T30" s="57">
        <v>12</v>
      </c>
      <c r="U30" s="131">
        <v>0</v>
      </c>
      <c r="V30" s="129">
        <f t="shared" si="0"/>
        <v>0</v>
      </c>
      <c r="W30" s="113"/>
      <c r="X30" s="128"/>
      <c r="Y30" s="224" t="s">
        <v>317</v>
      </c>
      <c r="Z30" s="145"/>
    </row>
    <row r="31" spans="1:26" ht="409.6" customHeight="1">
      <c r="A31" s="153"/>
      <c r="B31" s="156"/>
      <c r="C31" s="156"/>
      <c r="D31" s="153"/>
      <c r="E31" s="156"/>
      <c r="F31" s="150"/>
      <c r="G31" s="134" t="s">
        <v>192</v>
      </c>
      <c r="H31" s="139" t="s">
        <v>212</v>
      </c>
      <c r="I31" s="139" t="s">
        <v>232</v>
      </c>
      <c r="J31" s="113" t="s">
        <v>113</v>
      </c>
      <c r="K31" s="113" t="s">
        <v>111</v>
      </c>
      <c r="L31" s="113"/>
      <c r="M31" s="113"/>
      <c r="N31" s="113"/>
      <c r="O31" s="113"/>
      <c r="P31" s="113"/>
      <c r="Q31" s="113"/>
      <c r="R31" s="113">
        <v>1</v>
      </c>
      <c r="S31" s="113">
        <v>1</v>
      </c>
      <c r="T31" s="57">
        <v>1</v>
      </c>
      <c r="U31" s="57">
        <v>1</v>
      </c>
      <c r="V31" s="129">
        <f t="shared" si="0"/>
        <v>1</v>
      </c>
      <c r="W31" s="113">
        <v>1</v>
      </c>
      <c r="X31" s="128">
        <v>17310000</v>
      </c>
      <c r="Y31" s="224" t="s">
        <v>327</v>
      </c>
      <c r="Z31" s="145"/>
    </row>
    <row r="32" spans="1:26" ht="132" customHeight="1">
      <c r="A32" s="153"/>
      <c r="B32" s="156"/>
      <c r="C32" s="156"/>
      <c r="D32" s="153"/>
      <c r="E32" s="134" t="s">
        <v>169</v>
      </c>
      <c r="F32" s="139" t="s">
        <v>35</v>
      </c>
      <c r="G32" s="134" t="s">
        <v>193</v>
      </c>
      <c r="H32" s="137" t="s">
        <v>213</v>
      </c>
      <c r="I32" s="137" t="s">
        <v>63</v>
      </c>
      <c r="J32" s="113" t="s">
        <v>114</v>
      </c>
      <c r="K32" s="113" t="s">
        <v>83</v>
      </c>
      <c r="L32" s="113"/>
      <c r="M32" s="113"/>
      <c r="N32" s="113"/>
      <c r="O32" s="113"/>
      <c r="P32" s="113"/>
      <c r="Q32" s="113"/>
      <c r="R32" s="113">
        <v>1</v>
      </c>
      <c r="S32" s="113">
        <v>1</v>
      </c>
      <c r="T32" s="57">
        <v>1</v>
      </c>
      <c r="U32" s="57">
        <v>1</v>
      </c>
      <c r="V32" s="129">
        <f t="shared" si="0"/>
        <v>1</v>
      </c>
      <c r="W32" s="113"/>
      <c r="X32" s="128">
        <f>360625</f>
        <v>360625</v>
      </c>
      <c r="Y32" s="224" t="s">
        <v>328</v>
      </c>
      <c r="Z32" s="145"/>
    </row>
    <row r="33" spans="1:26" ht="225.75" customHeight="1">
      <c r="A33" s="153"/>
      <c r="B33" s="156"/>
      <c r="C33" s="156" t="s">
        <v>153</v>
      </c>
      <c r="D33" s="156" t="s">
        <v>36</v>
      </c>
      <c r="E33" s="156" t="s">
        <v>170</v>
      </c>
      <c r="F33" s="149" t="s">
        <v>37</v>
      </c>
      <c r="G33" s="134" t="s">
        <v>194</v>
      </c>
      <c r="H33" s="139" t="s">
        <v>64</v>
      </c>
      <c r="I33" s="139" t="s">
        <v>233</v>
      </c>
      <c r="J33" s="113" t="s">
        <v>115</v>
      </c>
      <c r="K33" s="113" t="s">
        <v>116</v>
      </c>
      <c r="L33" s="113"/>
      <c r="M33" s="113"/>
      <c r="N33" s="113"/>
      <c r="O33" s="113"/>
      <c r="P33" s="113"/>
      <c r="Q33" s="113"/>
      <c r="R33" s="113">
        <v>4</v>
      </c>
      <c r="S33" s="113">
        <v>10</v>
      </c>
      <c r="T33" s="57">
        <v>1</v>
      </c>
      <c r="U33" s="131">
        <v>0</v>
      </c>
      <c r="V33" s="129">
        <f t="shared" si="0"/>
        <v>0</v>
      </c>
      <c r="W33" s="113"/>
      <c r="X33" s="128"/>
      <c r="Y33" s="224" t="s">
        <v>317</v>
      </c>
      <c r="Z33" s="145"/>
    </row>
    <row r="34" spans="1:26" ht="210.75" customHeight="1">
      <c r="A34" s="153"/>
      <c r="B34" s="156"/>
      <c r="C34" s="156"/>
      <c r="D34" s="156"/>
      <c r="E34" s="156"/>
      <c r="F34" s="149"/>
      <c r="G34" s="134" t="s">
        <v>195</v>
      </c>
      <c r="H34" s="139" t="s">
        <v>214</v>
      </c>
      <c r="I34" s="139" t="s">
        <v>66</v>
      </c>
      <c r="J34" s="113" t="s">
        <v>117</v>
      </c>
      <c r="K34" s="113" t="s">
        <v>116</v>
      </c>
      <c r="L34" s="113"/>
      <c r="M34" s="113"/>
      <c r="N34" s="113"/>
      <c r="O34" s="113"/>
      <c r="P34" s="113"/>
      <c r="Q34" s="113"/>
      <c r="R34" s="113"/>
      <c r="S34" s="113">
        <v>54</v>
      </c>
      <c r="T34" s="57">
        <v>54</v>
      </c>
      <c r="U34" s="57">
        <v>54</v>
      </c>
      <c r="V34" s="129">
        <f t="shared" si="0"/>
        <v>1</v>
      </c>
      <c r="W34" s="113"/>
      <c r="X34" s="128">
        <v>0</v>
      </c>
      <c r="Y34" s="224" t="s">
        <v>329</v>
      </c>
      <c r="Z34" s="145"/>
    </row>
    <row r="35" spans="1:26" ht="102.75" customHeight="1">
      <c r="A35" s="153"/>
      <c r="B35" s="156"/>
      <c r="C35" s="156"/>
      <c r="D35" s="156"/>
      <c r="E35" s="156"/>
      <c r="F35" s="149"/>
      <c r="G35" s="134" t="s">
        <v>196</v>
      </c>
      <c r="H35" s="139" t="s">
        <v>50</v>
      </c>
      <c r="I35" s="139" t="s">
        <v>67</v>
      </c>
      <c r="J35" s="113" t="s">
        <v>82</v>
      </c>
      <c r="K35" s="113" t="s">
        <v>116</v>
      </c>
      <c r="L35" s="113"/>
      <c r="M35" s="113"/>
      <c r="N35" s="113"/>
      <c r="O35" s="113"/>
      <c r="P35" s="113"/>
      <c r="Q35" s="113"/>
      <c r="R35" s="113">
        <v>3</v>
      </c>
      <c r="S35" s="113">
        <v>12</v>
      </c>
      <c r="T35" s="57">
        <v>12</v>
      </c>
      <c r="U35" s="57">
        <v>0</v>
      </c>
      <c r="V35" s="129">
        <f t="shared" si="0"/>
        <v>0</v>
      </c>
      <c r="W35" s="113"/>
      <c r="X35" s="128"/>
      <c r="Y35" s="224" t="s">
        <v>317</v>
      </c>
      <c r="Z35" s="145"/>
    </row>
    <row r="36" spans="1:26" ht="207" customHeight="1">
      <c r="A36" s="153"/>
      <c r="B36" s="156"/>
      <c r="C36" s="156"/>
      <c r="D36" s="156"/>
      <c r="E36" s="156"/>
      <c r="F36" s="149"/>
      <c r="G36" s="134" t="s">
        <v>197</v>
      </c>
      <c r="H36" s="139" t="s">
        <v>65</v>
      </c>
      <c r="I36" s="139" t="s">
        <v>137</v>
      </c>
      <c r="J36" s="113" t="s">
        <v>118</v>
      </c>
      <c r="K36" s="113" t="s">
        <v>119</v>
      </c>
      <c r="L36" s="113"/>
      <c r="M36" s="113"/>
      <c r="N36" s="113"/>
      <c r="O36" s="113"/>
      <c r="P36" s="113"/>
      <c r="Q36" s="113"/>
      <c r="R36" s="113">
        <v>1</v>
      </c>
      <c r="S36" s="113">
        <v>1</v>
      </c>
      <c r="T36" s="57">
        <v>1</v>
      </c>
      <c r="U36" s="131">
        <v>0</v>
      </c>
      <c r="V36" s="129">
        <f t="shared" si="0"/>
        <v>0</v>
      </c>
      <c r="W36" s="113"/>
      <c r="X36" s="128"/>
      <c r="Y36" s="224" t="s">
        <v>317</v>
      </c>
      <c r="Z36" s="145"/>
    </row>
    <row r="37" spans="1:26" ht="102.75" customHeight="1">
      <c r="A37" s="153"/>
      <c r="B37" s="156"/>
      <c r="C37" s="156"/>
      <c r="D37" s="156"/>
      <c r="E37" s="156"/>
      <c r="F37" s="149"/>
      <c r="G37" s="134" t="s">
        <v>198</v>
      </c>
      <c r="H37" s="137" t="s">
        <v>215</v>
      </c>
      <c r="I37" s="138" t="s">
        <v>68</v>
      </c>
      <c r="J37" s="113" t="s">
        <v>98</v>
      </c>
      <c r="K37" s="113" t="s">
        <v>120</v>
      </c>
      <c r="L37" s="113"/>
      <c r="M37" s="113"/>
      <c r="N37" s="113"/>
      <c r="O37" s="113"/>
      <c r="P37" s="113"/>
      <c r="Q37" s="113"/>
      <c r="R37" s="113">
        <v>1</v>
      </c>
      <c r="S37" s="113">
        <v>1</v>
      </c>
      <c r="T37" s="57">
        <v>1</v>
      </c>
      <c r="U37" s="57">
        <v>0</v>
      </c>
      <c r="V37" s="129">
        <f t="shared" si="0"/>
        <v>0</v>
      </c>
      <c r="W37" s="113"/>
      <c r="X37" s="128"/>
      <c r="Y37" s="224" t="s">
        <v>317</v>
      </c>
      <c r="Z37" s="145"/>
    </row>
    <row r="38" spans="1:26" ht="177.75" customHeight="1">
      <c r="A38" s="153" t="s">
        <v>38</v>
      </c>
      <c r="B38" s="156" t="s">
        <v>39</v>
      </c>
      <c r="C38" s="156" t="s">
        <v>154</v>
      </c>
      <c r="D38" s="156" t="s">
        <v>40</v>
      </c>
      <c r="E38" s="156" t="s">
        <v>171</v>
      </c>
      <c r="F38" s="149" t="s">
        <v>138</v>
      </c>
      <c r="G38" s="153" t="s">
        <v>199</v>
      </c>
      <c r="H38" s="151" t="s">
        <v>216</v>
      </c>
      <c r="I38" s="138" t="s">
        <v>69</v>
      </c>
      <c r="J38" s="113" t="s">
        <v>121</v>
      </c>
      <c r="K38" s="113" t="s">
        <v>122</v>
      </c>
      <c r="L38" s="113"/>
      <c r="M38" s="113"/>
      <c r="N38" s="113"/>
      <c r="O38" s="113"/>
      <c r="P38" s="113"/>
      <c r="Q38" s="113"/>
      <c r="R38" s="113">
        <v>1</v>
      </c>
      <c r="S38" s="113">
        <v>1</v>
      </c>
      <c r="T38" s="57">
        <v>1</v>
      </c>
      <c r="U38" s="57">
        <v>0</v>
      </c>
      <c r="V38" s="129">
        <f t="shared" si="0"/>
        <v>0</v>
      </c>
      <c r="W38" s="113"/>
      <c r="X38" s="128"/>
      <c r="Y38" s="224" t="s">
        <v>317</v>
      </c>
      <c r="Z38" s="145"/>
    </row>
    <row r="39" spans="1:26" ht="250.5" customHeight="1">
      <c r="A39" s="153"/>
      <c r="B39" s="156"/>
      <c r="C39" s="156"/>
      <c r="D39" s="156"/>
      <c r="E39" s="156"/>
      <c r="F39" s="149"/>
      <c r="G39" s="153"/>
      <c r="H39" s="152"/>
      <c r="I39" s="139" t="s">
        <v>234</v>
      </c>
      <c r="J39" s="113" t="s">
        <v>82</v>
      </c>
      <c r="K39" s="113" t="s">
        <v>123</v>
      </c>
      <c r="L39" s="113"/>
      <c r="M39" s="113"/>
      <c r="N39" s="113"/>
      <c r="O39" s="113"/>
      <c r="P39" s="113"/>
      <c r="Q39" s="113"/>
      <c r="R39" s="113">
        <v>3</v>
      </c>
      <c r="S39" s="113">
        <v>12</v>
      </c>
      <c r="T39" s="57">
        <v>12</v>
      </c>
      <c r="U39" s="131">
        <v>0</v>
      </c>
      <c r="V39" s="129">
        <f t="shared" si="0"/>
        <v>0</v>
      </c>
      <c r="W39" s="113"/>
      <c r="X39" s="128"/>
      <c r="Y39" s="224" t="s">
        <v>317</v>
      </c>
      <c r="Z39" s="145"/>
    </row>
    <row r="40" spans="1:26" ht="102.75" customHeight="1">
      <c r="A40" s="153"/>
      <c r="B40" s="156"/>
      <c r="C40" s="156"/>
      <c r="D40" s="156"/>
      <c r="E40" s="156"/>
      <c r="F40" s="149"/>
      <c r="G40" s="154"/>
      <c r="H40" s="150"/>
      <c r="I40" s="139" t="s">
        <v>235</v>
      </c>
      <c r="J40" s="113" t="s">
        <v>82</v>
      </c>
      <c r="K40" s="113" t="s">
        <v>123</v>
      </c>
      <c r="L40" s="113"/>
      <c r="M40" s="113"/>
      <c r="N40" s="113"/>
      <c r="O40" s="113"/>
      <c r="P40" s="113"/>
      <c r="Q40" s="113"/>
      <c r="R40" s="113">
        <v>3</v>
      </c>
      <c r="S40" s="113">
        <v>12</v>
      </c>
      <c r="T40" s="57">
        <v>12</v>
      </c>
      <c r="U40" s="57">
        <v>0</v>
      </c>
      <c r="V40" s="129">
        <f t="shared" si="0"/>
        <v>0</v>
      </c>
      <c r="W40" s="113"/>
      <c r="X40" s="128"/>
      <c r="Y40" s="224" t="s">
        <v>317</v>
      </c>
      <c r="Z40" s="145"/>
    </row>
    <row r="41" spans="1:26" ht="147.75" customHeight="1">
      <c r="A41" s="153"/>
      <c r="B41" s="156"/>
      <c r="C41" s="156"/>
      <c r="D41" s="156"/>
      <c r="E41" s="156"/>
      <c r="F41" s="149"/>
      <c r="G41" s="134" t="s">
        <v>200</v>
      </c>
      <c r="H41" s="139" t="s">
        <v>70</v>
      </c>
      <c r="I41" s="139" t="s">
        <v>71</v>
      </c>
      <c r="J41" s="113" t="s">
        <v>124</v>
      </c>
      <c r="K41" s="113" t="s">
        <v>125</v>
      </c>
      <c r="L41" s="113"/>
      <c r="M41" s="113"/>
      <c r="N41" s="113"/>
      <c r="O41" s="113"/>
      <c r="P41" s="113"/>
      <c r="Q41" s="113"/>
      <c r="R41" s="113"/>
      <c r="S41" s="113"/>
      <c r="T41" s="57">
        <v>0</v>
      </c>
      <c r="U41" s="57">
        <v>0</v>
      </c>
      <c r="V41" s="129">
        <v>0</v>
      </c>
      <c r="W41" s="113"/>
      <c r="X41" s="128"/>
      <c r="Y41" s="224" t="s">
        <v>317</v>
      </c>
      <c r="Z41" s="145"/>
    </row>
    <row r="42" spans="1:26" ht="180" customHeight="1">
      <c r="A42" s="153"/>
      <c r="B42" s="156"/>
      <c r="C42" s="134" t="s">
        <v>155</v>
      </c>
      <c r="D42" s="134" t="s">
        <v>139</v>
      </c>
      <c r="E42" s="134" t="s">
        <v>201</v>
      </c>
      <c r="F42" s="139" t="s">
        <v>48</v>
      </c>
      <c r="G42" s="134" t="s">
        <v>202</v>
      </c>
      <c r="H42" s="139" t="s">
        <v>217</v>
      </c>
      <c r="I42" s="139" t="s">
        <v>72</v>
      </c>
      <c r="J42" s="113" t="s">
        <v>126</v>
      </c>
      <c r="K42" s="113" t="s">
        <v>127</v>
      </c>
      <c r="L42" s="113"/>
      <c r="M42" s="113"/>
      <c r="N42" s="113"/>
      <c r="O42" s="113"/>
      <c r="P42" s="113"/>
      <c r="Q42" s="113"/>
      <c r="R42" s="113"/>
      <c r="S42" s="113"/>
      <c r="T42" s="57">
        <v>0</v>
      </c>
      <c r="U42" s="131">
        <v>0</v>
      </c>
      <c r="V42" s="129">
        <v>0</v>
      </c>
      <c r="W42" s="113"/>
      <c r="X42" s="128"/>
      <c r="Y42" s="224" t="s">
        <v>317</v>
      </c>
      <c r="Z42" s="145"/>
    </row>
    <row r="61" spans="2:5" ht="102.75" customHeight="1">
      <c r="B61" s="97"/>
      <c r="C61" s="97"/>
      <c r="D61" s="98"/>
      <c r="E61" s="99"/>
    </row>
    <row r="62" spans="2:5" ht="102.75" customHeight="1">
      <c r="B62" s="97"/>
      <c r="C62" s="97"/>
      <c r="D62" s="98"/>
      <c r="E62" s="99"/>
    </row>
    <row r="63" spans="2:5" ht="102.75" customHeight="1">
      <c r="B63" s="97"/>
      <c r="C63" s="97"/>
      <c r="D63" s="98"/>
      <c r="E63" s="99"/>
    </row>
    <row r="64" spans="2:5" ht="102.75" customHeight="1">
      <c r="B64" s="97"/>
      <c r="C64" s="97"/>
      <c r="D64" s="98"/>
      <c r="E64" s="99"/>
    </row>
    <row r="65" spans="2:5" ht="102.75" customHeight="1">
      <c r="B65" s="97"/>
      <c r="C65" s="97"/>
      <c r="D65" s="98"/>
      <c r="E65" s="99"/>
    </row>
    <row r="66" spans="2:5" ht="102.75" customHeight="1">
      <c r="B66" s="97"/>
      <c r="C66" s="97"/>
      <c r="D66" s="98"/>
      <c r="E66" s="99"/>
    </row>
    <row r="67" spans="2:5" ht="102.75" customHeight="1">
      <c r="B67" s="97"/>
      <c r="C67" s="97"/>
      <c r="D67" s="98"/>
      <c r="E67" s="99"/>
    </row>
    <row r="68" spans="2:5" ht="102.75" customHeight="1">
      <c r="B68" s="97"/>
      <c r="C68" s="97"/>
      <c r="D68" s="98"/>
      <c r="E68" s="99"/>
    </row>
    <row r="69" spans="2:5" ht="102.75" customHeight="1">
      <c r="B69" s="97"/>
      <c r="C69" s="97"/>
      <c r="D69" s="98"/>
      <c r="E69" s="99"/>
    </row>
    <row r="70" spans="2:5" ht="102.75" customHeight="1">
      <c r="B70" s="97"/>
      <c r="C70" s="97"/>
      <c r="D70" s="98"/>
      <c r="E70" s="99"/>
    </row>
    <row r="72" spans="2:5" ht="102.75" customHeight="1">
      <c r="B72" s="97"/>
      <c r="C72" s="97"/>
      <c r="D72" s="98"/>
      <c r="E72" s="99"/>
    </row>
    <row r="73" spans="2:5" ht="102.75" customHeight="1">
      <c r="B73" s="97"/>
      <c r="C73" s="97"/>
      <c r="D73" s="98"/>
      <c r="E73" s="99"/>
    </row>
    <row r="74" spans="2:5" ht="102.75" customHeight="1">
      <c r="B74" s="97"/>
      <c r="C74" s="97"/>
      <c r="D74" s="98"/>
      <c r="E74" s="99"/>
    </row>
    <row r="75" spans="2:5" ht="102.75" customHeight="1">
      <c r="B75" s="97"/>
      <c r="C75" s="97"/>
      <c r="D75" s="98"/>
      <c r="E75" s="99"/>
    </row>
    <row r="76" spans="2:5" ht="102.75" customHeight="1">
      <c r="B76" s="97"/>
      <c r="C76" s="97"/>
      <c r="D76" s="98"/>
      <c r="E76" s="99"/>
    </row>
  </sheetData>
  <mergeCells count="66">
    <mergeCell ref="A1:K2"/>
    <mergeCell ref="C3:D3"/>
    <mergeCell ref="E3:F3"/>
    <mergeCell ref="T2:V2"/>
    <mergeCell ref="L2:R2"/>
    <mergeCell ref="G3:H3"/>
    <mergeCell ref="W2:X2"/>
    <mergeCell ref="S2:S3"/>
    <mergeCell ref="A38:A42"/>
    <mergeCell ref="E38:E41"/>
    <mergeCell ref="C38:C41"/>
    <mergeCell ref="B24:B37"/>
    <mergeCell ref="E33:E37"/>
    <mergeCell ref="C33:C37"/>
    <mergeCell ref="D24:D25"/>
    <mergeCell ref="C26:C32"/>
    <mergeCell ref="C24:C25"/>
    <mergeCell ref="D33:D37"/>
    <mergeCell ref="B38:B42"/>
    <mergeCell ref="D38:D41"/>
    <mergeCell ref="D10:D13"/>
    <mergeCell ref="C14:C16"/>
    <mergeCell ref="D14:D16"/>
    <mergeCell ref="A4:A5"/>
    <mergeCell ref="C4:C5"/>
    <mergeCell ref="B4:B5"/>
    <mergeCell ref="A6:A16"/>
    <mergeCell ref="B6:B16"/>
    <mergeCell ref="C6:C9"/>
    <mergeCell ref="D4:D5"/>
    <mergeCell ref="D6:D9"/>
    <mergeCell ref="C10:C13"/>
    <mergeCell ref="E14:E15"/>
    <mergeCell ref="E6:E7"/>
    <mergeCell ref="E12:E13"/>
    <mergeCell ref="E8:E9"/>
    <mergeCell ref="E10:E11"/>
    <mergeCell ref="D26:D32"/>
    <mergeCell ref="G26:G27"/>
    <mergeCell ref="A17:A23"/>
    <mergeCell ref="B17:B23"/>
    <mergeCell ref="C17:C21"/>
    <mergeCell ref="C22:C23"/>
    <mergeCell ref="D17:D21"/>
    <mergeCell ref="A24:A37"/>
    <mergeCell ref="G17:G18"/>
    <mergeCell ref="E17:E21"/>
    <mergeCell ref="E26:E31"/>
    <mergeCell ref="F26:F31"/>
    <mergeCell ref="E22:E23"/>
    <mergeCell ref="D22:D23"/>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s>
  <conditionalFormatting sqref="V4:V42">
    <cfRule type="cellIs" dxfId="29" priority="1" operator="between">
      <formula>0.8</formula>
      <formula>"mas"</formula>
    </cfRule>
    <cfRule type="cellIs" dxfId="28" priority="2" operator="between">
      <formula>0.7</formula>
      <formula>0.79</formula>
    </cfRule>
    <cfRule type="cellIs" dxfId="27" priority="3" operator="between">
      <formula>0.6</formula>
      <formula>0.69</formula>
    </cfRule>
    <cfRule type="cellIs" dxfId="26" priority="4" operator="between">
      <formula>0.4</formula>
      <formula>0.59</formula>
    </cfRule>
    <cfRule type="cellIs" dxfId="25" priority="5" operator="between">
      <formula>0</formula>
      <formula>0.39</formula>
    </cfRule>
  </conditionalFormatting>
  <pageMargins left="0.7" right="0.7" top="0.75" bottom="0.75" header="0.3" footer="0.3"/>
  <pageSetup paperSize="5" scale="1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6"/>
  <sheetViews>
    <sheetView topLeftCell="A27" zoomScale="60" zoomScaleNormal="60" workbookViewId="0">
      <selection activeCell="G33" sqref="G33"/>
    </sheetView>
  </sheetViews>
  <sheetFormatPr baseColWidth="10" defaultRowHeight="15"/>
  <cols>
    <col min="2" max="2" width="22.28515625" customWidth="1"/>
    <col min="3" max="3" width="20.42578125" customWidth="1"/>
    <col min="6" max="6" width="20.28515625" customWidth="1"/>
    <col min="7" max="7" width="20.42578125" customWidth="1"/>
    <col min="8" max="8" width="18.85546875" customWidth="1"/>
    <col min="9" max="9" width="22" customWidth="1"/>
    <col min="12" max="12" width="13.42578125" customWidth="1"/>
    <col min="13" max="13" width="23" customWidth="1"/>
    <col min="14" max="14" width="26.28515625" customWidth="1"/>
  </cols>
  <sheetData>
    <row r="1" spans="1:22" ht="15.75" customHeight="1" thickBot="1">
      <c r="A1" s="167" t="s">
        <v>263</v>
      </c>
      <c r="B1" s="169" t="s">
        <v>264</v>
      </c>
      <c r="C1" s="169" t="s">
        <v>265</v>
      </c>
      <c r="D1" s="171" t="s">
        <v>312</v>
      </c>
      <c r="E1" s="172"/>
      <c r="F1" s="172"/>
      <c r="G1" s="172"/>
      <c r="H1" s="172"/>
      <c r="I1" s="173"/>
    </row>
    <row r="2" spans="1:22" ht="27.75" customHeight="1" thickBot="1">
      <c r="A2" s="168"/>
      <c r="B2" s="170"/>
      <c r="C2" s="170"/>
      <c r="D2" s="65" t="s">
        <v>253</v>
      </c>
      <c r="E2" s="65" t="s">
        <v>254</v>
      </c>
      <c r="F2" s="65" t="s">
        <v>255</v>
      </c>
      <c r="G2" s="65" t="s">
        <v>256</v>
      </c>
      <c r="H2" s="65" t="s">
        <v>257</v>
      </c>
      <c r="I2" s="66" t="s">
        <v>266</v>
      </c>
      <c r="M2" s="42" t="s">
        <v>268</v>
      </c>
      <c r="N2" s="43" t="s">
        <v>269</v>
      </c>
      <c r="P2" s="163"/>
      <c r="Q2" s="163"/>
      <c r="R2" s="163"/>
      <c r="S2" s="163"/>
      <c r="T2" s="163"/>
      <c r="U2" s="163"/>
      <c r="V2" s="163"/>
    </row>
    <row r="3" spans="1:22" ht="60.75" customHeight="1" thickBot="1">
      <c r="A3" s="67">
        <v>1</v>
      </c>
      <c r="B3" s="68" t="s">
        <v>252</v>
      </c>
      <c r="C3" s="69">
        <v>2</v>
      </c>
      <c r="D3" s="70">
        <v>2</v>
      </c>
      <c r="E3" s="71"/>
      <c r="F3" s="72"/>
      <c r="G3" s="73"/>
      <c r="H3" s="74"/>
      <c r="I3" s="75">
        <f>SUM(D3:H3)</f>
        <v>2</v>
      </c>
      <c r="M3" s="44" t="s">
        <v>270</v>
      </c>
      <c r="N3" s="45">
        <v>29</v>
      </c>
    </row>
    <row r="4" spans="1:22" ht="83.25" customHeight="1" thickBot="1">
      <c r="A4" s="67">
        <v>2</v>
      </c>
      <c r="B4" s="68" t="s">
        <v>14</v>
      </c>
      <c r="C4" s="69">
        <v>11</v>
      </c>
      <c r="D4" s="70">
        <v>8</v>
      </c>
      <c r="E4" s="71"/>
      <c r="F4" s="112">
        <v>1</v>
      </c>
      <c r="G4" s="73"/>
      <c r="H4" s="74">
        <v>2</v>
      </c>
      <c r="I4" s="75">
        <f t="shared" ref="I4:I7" si="0">SUM(D4:H4)</f>
        <v>11</v>
      </c>
      <c r="M4" s="46" t="s">
        <v>254</v>
      </c>
      <c r="N4" s="45">
        <v>1</v>
      </c>
    </row>
    <row r="5" spans="1:22" ht="60" customHeight="1" thickBot="1">
      <c r="A5" s="67">
        <v>3</v>
      </c>
      <c r="B5" s="68" t="s">
        <v>24</v>
      </c>
      <c r="C5" s="69">
        <v>7</v>
      </c>
      <c r="D5" s="70">
        <v>5</v>
      </c>
      <c r="E5" s="71"/>
      <c r="F5" s="72"/>
      <c r="G5" s="73"/>
      <c r="H5" s="74">
        <v>2</v>
      </c>
      <c r="I5" s="75">
        <f t="shared" si="0"/>
        <v>7</v>
      </c>
      <c r="M5" s="47" t="s">
        <v>255</v>
      </c>
      <c r="N5" s="45">
        <v>1</v>
      </c>
    </row>
    <row r="6" spans="1:22" ht="79.5" customHeight="1" thickBot="1">
      <c r="A6" s="67">
        <v>4</v>
      </c>
      <c r="B6" s="68" t="s">
        <v>30</v>
      </c>
      <c r="C6" s="69">
        <v>14</v>
      </c>
      <c r="D6" s="70">
        <v>9</v>
      </c>
      <c r="E6" s="71">
        <v>1</v>
      </c>
      <c r="F6" s="72"/>
      <c r="G6" s="73"/>
      <c r="H6" s="74">
        <v>4</v>
      </c>
      <c r="I6" s="75">
        <f t="shared" si="0"/>
        <v>14</v>
      </c>
      <c r="M6" s="48" t="s">
        <v>256</v>
      </c>
      <c r="N6" s="45"/>
    </row>
    <row r="7" spans="1:22" ht="107.25" customHeight="1" thickBot="1">
      <c r="A7" s="67">
        <v>5</v>
      </c>
      <c r="B7" s="68" t="s">
        <v>39</v>
      </c>
      <c r="C7" s="69">
        <v>5</v>
      </c>
      <c r="D7" s="70">
        <v>5</v>
      </c>
      <c r="E7" s="71"/>
      <c r="F7" s="72"/>
      <c r="G7" s="73"/>
      <c r="H7" s="74"/>
      <c r="I7" s="75">
        <f t="shared" si="0"/>
        <v>5</v>
      </c>
      <c r="M7" s="49" t="s">
        <v>257</v>
      </c>
      <c r="N7" s="45">
        <v>8</v>
      </c>
    </row>
    <row r="8" spans="1:22" ht="15.75" thickBot="1">
      <c r="A8" s="164" t="s">
        <v>267</v>
      </c>
      <c r="B8" s="165"/>
      <c r="C8" s="166"/>
      <c r="D8" s="76">
        <f>SUM(D3:D7)</f>
        <v>29</v>
      </c>
      <c r="E8" s="76">
        <f t="shared" ref="E8:H8" si="1">SUM(E3:E7)</f>
        <v>1</v>
      </c>
      <c r="F8" s="76">
        <f t="shared" si="1"/>
        <v>1</v>
      </c>
      <c r="G8" s="76">
        <f t="shared" si="1"/>
        <v>0</v>
      </c>
      <c r="H8" s="76">
        <f t="shared" si="1"/>
        <v>8</v>
      </c>
      <c r="I8" s="76">
        <f>SUM(I3:I7)</f>
        <v>39</v>
      </c>
      <c r="N8">
        <f>N3+N4+N5+N6+N7</f>
        <v>39</v>
      </c>
    </row>
    <row r="14" spans="1:22" ht="15.75" thickBot="1"/>
    <row r="15" spans="1:22" ht="24" customHeight="1">
      <c r="B15" s="78" t="s">
        <v>258</v>
      </c>
      <c r="C15" s="79" t="s">
        <v>253</v>
      </c>
      <c r="D15" s="79" t="s">
        <v>254</v>
      </c>
      <c r="E15" s="79" t="s">
        <v>255</v>
      </c>
      <c r="F15" s="79" t="s">
        <v>256</v>
      </c>
      <c r="G15" s="80" t="s">
        <v>257</v>
      </c>
      <c r="I15" s="78" t="s">
        <v>259</v>
      </c>
      <c r="J15" s="79" t="s">
        <v>253</v>
      </c>
      <c r="K15" s="79" t="s">
        <v>254</v>
      </c>
      <c r="L15" s="79" t="s">
        <v>255</v>
      </c>
      <c r="M15" s="79" t="s">
        <v>256</v>
      </c>
      <c r="N15" s="80" t="s">
        <v>257</v>
      </c>
    </row>
    <row r="16" spans="1:22" ht="70.5" customHeight="1" thickBot="1">
      <c r="B16" s="81" t="s">
        <v>252</v>
      </c>
      <c r="C16" s="70">
        <v>2</v>
      </c>
      <c r="D16" s="77"/>
      <c r="E16" s="82"/>
      <c r="F16" s="73"/>
      <c r="G16" s="74"/>
      <c r="I16" s="81" t="s">
        <v>14</v>
      </c>
      <c r="J16" s="70">
        <v>8</v>
      </c>
      <c r="K16" s="71"/>
      <c r="L16" s="82">
        <v>1</v>
      </c>
      <c r="M16" s="73"/>
      <c r="N16" s="74">
        <v>2</v>
      </c>
    </row>
    <row r="17" spans="2:29">
      <c r="B17" s="41"/>
    </row>
    <row r="19" spans="2:29" ht="65.25" customHeight="1"/>
    <row r="22" spans="2:29" ht="54.75" customHeight="1"/>
    <row r="24" spans="2:29">
      <c r="AC24" s="41"/>
    </row>
    <row r="25" spans="2:29" ht="80.25" customHeight="1" thickBot="1"/>
    <row r="26" spans="2:29" ht="48" customHeight="1">
      <c r="B26" s="78" t="s">
        <v>260</v>
      </c>
      <c r="C26" s="79" t="s">
        <v>253</v>
      </c>
      <c r="D26" s="79" t="s">
        <v>254</v>
      </c>
      <c r="E26" s="79" t="s">
        <v>255</v>
      </c>
      <c r="F26" s="79" t="s">
        <v>256</v>
      </c>
      <c r="G26" s="80" t="s">
        <v>257</v>
      </c>
      <c r="I26" s="78" t="s">
        <v>261</v>
      </c>
      <c r="J26" s="79" t="s">
        <v>253</v>
      </c>
      <c r="K26" s="79" t="s">
        <v>254</v>
      </c>
      <c r="L26" s="79" t="s">
        <v>255</v>
      </c>
      <c r="M26" s="79" t="s">
        <v>256</v>
      </c>
      <c r="N26" s="80" t="s">
        <v>257</v>
      </c>
    </row>
    <row r="27" spans="2:29" ht="134.25" customHeight="1" thickBot="1">
      <c r="B27" s="81" t="s">
        <v>24</v>
      </c>
      <c r="C27" s="70">
        <v>5</v>
      </c>
      <c r="D27" s="71"/>
      <c r="E27" s="82"/>
      <c r="F27" s="73"/>
      <c r="G27" s="74">
        <v>2</v>
      </c>
      <c r="I27" s="81" t="s">
        <v>30</v>
      </c>
      <c r="J27" s="70">
        <v>9</v>
      </c>
      <c r="K27" s="71">
        <v>1</v>
      </c>
      <c r="L27" s="82"/>
      <c r="M27" s="73"/>
      <c r="N27" s="74">
        <v>4</v>
      </c>
      <c r="AC27" s="41"/>
    </row>
    <row r="28" spans="2:29" ht="96.75" customHeight="1"/>
    <row r="30" spans="2:29">
      <c r="AC30" s="41"/>
    </row>
    <row r="44" spans="2:7" ht="15.75" thickBot="1"/>
    <row r="45" spans="2:7">
      <c r="B45" s="78" t="s">
        <v>262</v>
      </c>
      <c r="C45" s="79" t="s">
        <v>253</v>
      </c>
      <c r="D45" s="79" t="s">
        <v>254</v>
      </c>
      <c r="E45" s="79" t="s">
        <v>255</v>
      </c>
      <c r="F45" s="79" t="s">
        <v>256</v>
      </c>
      <c r="G45" s="80" t="s">
        <v>257</v>
      </c>
    </row>
    <row r="46" spans="2:7" ht="104.25" customHeight="1" thickBot="1">
      <c r="B46" s="81" t="s">
        <v>39</v>
      </c>
      <c r="C46" s="70">
        <v>5</v>
      </c>
      <c r="D46" s="71"/>
      <c r="E46" s="82"/>
      <c r="F46" s="73"/>
      <c r="G46" s="74"/>
    </row>
  </sheetData>
  <mergeCells count="6">
    <mergeCell ref="P2:V2"/>
    <mergeCell ref="A8:C8"/>
    <mergeCell ref="A1:A2"/>
    <mergeCell ref="B1:B2"/>
    <mergeCell ref="C1:C2"/>
    <mergeCell ref="D1:I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zoomScale="68" zoomScaleNormal="68" workbookViewId="0">
      <selection activeCell="U8" sqref="U8"/>
    </sheetView>
  </sheetViews>
  <sheetFormatPr baseColWidth="10" defaultRowHeight="15"/>
  <cols>
    <col min="2" max="2" width="26.7109375" customWidth="1"/>
    <col min="6" max="6" width="19.85546875" customWidth="1"/>
    <col min="7" max="7" width="18.140625" customWidth="1"/>
  </cols>
  <sheetData>
    <row r="1" spans="1:8" ht="15.75" customHeight="1" thickBot="1">
      <c r="A1" s="167" t="s">
        <v>263</v>
      </c>
      <c r="B1" s="83"/>
      <c r="C1" s="171" t="s">
        <v>309</v>
      </c>
      <c r="D1" s="172"/>
      <c r="E1" s="172"/>
      <c r="F1" s="172"/>
      <c r="G1" s="172"/>
      <c r="H1" s="173"/>
    </row>
    <row r="2" spans="1:8" ht="15.75" thickBot="1">
      <c r="A2" s="174"/>
      <c r="B2" s="84"/>
      <c r="C2" s="85"/>
      <c r="D2" s="85"/>
      <c r="E2" s="85"/>
      <c r="F2" s="85"/>
      <c r="G2" s="85"/>
      <c r="H2" s="86"/>
    </row>
    <row r="3" spans="1:8" ht="15.75" thickBot="1">
      <c r="A3" s="168"/>
      <c r="B3" s="87" t="s">
        <v>264</v>
      </c>
      <c r="C3" s="65" t="s">
        <v>253</v>
      </c>
      <c r="D3" s="65" t="s">
        <v>254</v>
      </c>
      <c r="E3" s="65" t="s">
        <v>255</v>
      </c>
      <c r="F3" s="65" t="s">
        <v>256</v>
      </c>
      <c r="G3" s="65" t="s">
        <v>257</v>
      </c>
      <c r="H3" s="66" t="s">
        <v>266</v>
      </c>
    </row>
    <row r="4" spans="1:8" ht="26.25" thickBot="1">
      <c r="A4" s="67">
        <v>1</v>
      </c>
      <c r="B4" s="68" t="s">
        <v>252</v>
      </c>
      <c r="C4" s="70">
        <v>2</v>
      </c>
      <c r="D4" s="71"/>
      <c r="E4" s="72"/>
      <c r="F4" s="73"/>
      <c r="G4" s="74"/>
      <c r="H4" s="75">
        <f>SUM(C4:G4)</f>
        <v>2</v>
      </c>
    </row>
    <row r="5" spans="1:8" ht="26.25" thickBot="1">
      <c r="A5" s="67">
        <v>2</v>
      </c>
      <c r="B5" s="68" t="s">
        <v>14</v>
      </c>
      <c r="C5" s="70">
        <v>8</v>
      </c>
      <c r="D5" s="71"/>
      <c r="E5" s="112">
        <v>1</v>
      </c>
      <c r="F5" s="73"/>
      <c r="G5" s="74">
        <v>2</v>
      </c>
      <c r="H5" s="75">
        <f t="shared" ref="H5:H8" si="0">SUM(C5:G5)</f>
        <v>11</v>
      </c>
    </row>
    <row r="6" spans="1:8" ht="36" customHeight="1" thickBot="1">
      <c r="A6" s="67">
        <v>3</v>
      </c>
      <c r="B6" s="68" t="s">
        <v>24</v>
      </c>
      <c r="C6" s="70">
        <v>5</v>
      </c>
      <c r="D6" s="71"/>
      <c r="E6" s="72"/>
      <c r="F6" s="73"/>
      <c r="G6" s="74">
        <v>2</v>
      </c>
      <c r="H6" s="75">
        <f t="shared" si="0"/>
        <v>7</v>
      </c>
    </row>
    <row r="7" spans="1:8" ht="54.75" customHeight="1" thickBot="1">
      <c r="A7" s="67">
        <v>4</v>
      </c>
      <c r="B7" s="68" t="s">
        <v>30</v>
      </c>
      <c r="C7" s="70">
        <v>9</v>
      </c>
      <c r="D7" s="71">
        <v>1</v>
      </c>
      <c r="E7" s="72"/>
      <c r="F7" s="73"/>
      <c r="G7" s="74">
        <v>4</v>
      </c>
      <c r="H7" s="75">
        <f t="shared" si="0"/>
        <v>14</v>
      </c>
    </row>
    <row r="8" spans="1:8" ht="66" customHeight="1" thickBot="1">
      <c r="A8" s="67">
        <v>5</v>
      </c>
      <c r="B8" s="68" t="s">
        <v>39</v>
      </c>
      <c r="C8" s="70">
        <v>5</v>
      </c>
      <c r="D8" s="71"/>
      <c r="E8" s="72"/>
      <c r="F8" s="73"/>
      <c r="G8" s="74"/>
      <c r="H8" s="75">
        <f t="shared" si="0"/>
        <v>5</v>
      </c>
    </row>
    <row r="9" spans="1:8" ht="15.75" thickBot="1">
      <c r="A9" s="175" t="s">
        <v>267</v>
      </c>
      <c r="B9" s="176"/>
      <c r="C9" s="76">
        <f>SUM(C4:C8)</f>
        <v>29</v>
      </c>
      <c r="D9" s="76">
        <f t="shared" ref="D9:G9" si="1">SUM(D4:D8)</f>
        <v>1</v>
      </c>
      <c r="E9" s="76">
        <f t="shared" si="1"/>
        <v>1</v>
      </c>
      <c r="F9" s="76">
        <f t="shared" si="1"/>
        <v>0</v>
      </c>
      <c r="G9" s="76">
        <f t="shared" si="1"/>
        <v>8</v>
      </c>
      <c r="H9" s="76">
        <f>SUM(H4:H8)</f>
        <v>39</v>
      </c>
    </row>
  </sheetData>
  <mergeCells count="3">
    <mergeCell ref="A1:A3"/>
    <mergeCell ref="C1:H1"/>
    <mergeCell ref="A9:B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37"/>
  <sheetViews>
    <sheetView topLeftCell="G1" zoomScale="32" zoomScaleNormal="32" zoomScaleSheetLayoutView="30" workbookViewId="0">
      <selection activeCell="Z5" sqref="Z5:Z6"/>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82.42578125"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8" width="11.42578125" style="1"/>
    <col min="29" max="29" width="27.28515625" style="1" customWidth="1"/>
    <col min="30" max="30" width="29.28515625" style="1" customWidth="1"/>
    <col min="31" max="31" width="29.85546875" style="1" customWidth="1"/>
    <col min="32" max="16384" width="11.42578125" style="1"/>
  </cols>
  <sheetData>
    <row r="1" spans="1:34" s="56" customFormat="1" ht="55.5" customHeight="1">
      <c r="A1" s="53" t="s">
        <v>142</v>
      </c>
      <c r="B1" s="53"/>
      <c r="C1" s="53"/>
      <c r="D1" s="53"/>
      <c r="E1" s="53"/>
      <c r="F1" s="53"/>
      <c r="G1" s="53"/>
      <c r="H1" s="53"/>
      <c r="I1" s="53"/>
      <c r="J1" s="53"/>
      <c r="K1" s="53"/>
      <c r="L1" s="54"/>
      <c r="M1" s="54"/>
      <c r="N1" s="54"/>
      <c r="O1" s="54"/>
      <c r="P1" s="54"/>
      <c r="Q1" s="54"/>
      <c r="R1" s="54"/>
      <c r="S1" s="54"/>
      <c r="T1" s="54"/>
      <c r="U1" s="54"/>
      <c r="V1" s="54"/>
      <c r="W1" s="54"/>
      <c r="X1" s="54"/>
      <c r="Y1" s="54"/>
      <c r="Z1" s="55"/>
    </row>
    <row r="2" spans="1:34"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4" ht="52.5" customHeight="1">
      <c r="A3" s="14"/>
      <c r="B3" s="14"/>
      <c r="C3" s="14"/>
      <c r="D3" s="14"/>
      <c r="E3" s="14"/>
      <c r="F3" s="14"/>
      <c r="G3" s="14"/>
      <c r="H3" s="189"/>
      <c r="I3" s="189"/>
      <c r="J3" s="189"/>
      <c r="K3" s="190"/>
      <c r="L3" s="180" t="s">
        <v>310</v>
      </c>
      <c r="M3" s="181"/>
      <c r="N3" s="182"/>
      <c r="O3" s="183" t="s">
        <v>240</v>
      </c>
      <c r="P3" s="184"/>
      <c r="Q3" s="185"/>
      <c r="R3" s="177" t="s">
        <v>241</v>
      </c>
      <c r="S3" s="177"/>
      <c r="T3" s="177" t="s">
        <v>242</v>
      </c>
      <c r="U3" s="177"/>
      <c r="V3" s="177" t="s">
        <v>243</v>
      </c>
      <c r="W3" s="177"/>
      <c r="X3" s="177" t="s">
        <v>244</v>
      </c>
      <c r="Y3" s="177"/>
    </row>
    <row r="4" spans="1:34" ht="94.5" customHeight="1">
      <c r="A4" s="178" t="s">
        <v>4</v>
      </c>
      <c r="B4" s="178"/>
      <c r="C4" s="178" t="s">
        <v>0</v>
      </c>
      <c r="D4" s="178"/>
      <c r="E4" s="178" t="s">
        <v>5</v>
      </c>
      <c r="F4" s="178"/>
      <c r="G4" s="179" t="s">
        <v>1</v>
      </c>
      <c r="H4" s="179"/>
      <c r="I4" s="8" t="s">
        <v>6</v>
      </c>
      <c r="J4" s="8" t="s">
        <v>2</v>
      </c>
      <c r="K4" s="7" t="s">
        <v>3</v>
      </c>
      <c r="L4" s="15" t="s">
        <v>237</v>
      </c>
      <c r="M4" s="6" t="s">
        <v>238</v>
      </c>
      <c r="N4" s="12" t="s">
        <v>239</v>
      </c>
      <c r="O4" s="15" t="s">
        <v>237</v>
      </c>
      <c r="P4" s="6" t="s">
        <v>238</v>
      </c>
      <c r="Q4" s="12" t="s">
        <v>239</v>
      </c>
      <c r="R4" s="15" t="s">
        <v>6</v>
      </c>
      <c r="S4" s="6" t="s">
        <v>245</v>
      </c>
      <c r="T4" s="15" t="s">
        <v>6</v>
      </c>
      <c r="U4" s="6" t="s">
        <v>245</v>
      </c>
      <c r="V4" s="15" t="s">
        <v>6</v>
      </c>
      <c r="W4" s="6" t="s">
        <v>245</v>
      </c>
      <c r="X4" s="15" t="s">
        <v>6</v>
      </c>
      <c r="Y4" s="6" t="s">
        <v>245</v>
      </c>
      <c r="Z4" s="13" t="s">
        <v>236</v>
      </c>
      <c r="AC4" s="32" t="s">
        <v>246</v>
      </c>
      <c r="AD4" s="121" t="s">
        <v>305</v>
      </c>
      <c r="AE4" s="121" t="s">
        <v>247</v>
      </c>
    </row>
    <row r="5" spans="1:34" ht="309" customHeight="1">
      <c r="A5" s="186" t="s">
        <v>7</v>
      </c>
      <c r="B5" s="187" t="s">
        <v>252</v>
      </c>
      <c r="C5" s="188" t="s">
        <v>145</v>
      </c>
      <c r="D5" s="188" t="s">
        <v>9</v>
      </c>
      <c r="E5" s="104" t="s">
        <v>156</v>
      </c>
      <c r="F5" s="105" t="s">
        <v>10</v>
      </c>
      <c r="G5" s="106" t="s">
        <v>11</v>
      </c>
      <c r="H5" s="107" t="s">
        <v>140</v>
      </c>
      <c r="I5" s="107" t="s">
        <v>218</v>
      </c>
      <c r="J5" s="108" t="s">
        <v>73</v>
      </c>
      <c r="K5" s="108" t="s">
        <v>75</v>
      </c>
      <c r="L5" s="9">
        <v>1</v>
      </c>
      <c r="M5" s="9">
        <v>0</v>
      </c>
      <c r="N5" s="10">
        <f>M5/L5*1</f>
        <v>0</v>
      </c>
      <c r="O5" s="109"/>
      <c r="P5" s="109"/>
      <c r="Q5" s="109"/>
      <c r="R5" s="109"/>
      <c r="S5" s="109"/>
      <c r="T5" s="109"/>
      <c r="U5" s="109"/>
      <c r="V5" s="109"/>
      <c r="W5" s="109"/>
      <c r="X5" s="109"/>
      <c r="Y5" s="109"/>
      <c r="Z5" s="110" t="s">
        <v>317</v>
      </c>
      <c r="AC5" s="32" t="s">
        <v>248</v>
      </c>
      <c r="AD5" s="121">
        <v>2</v>
      </c>
      <c r="AE5" s="122">
        <f>AD5/2</f>
        <v>1</v>
      </c>
      <c r="AG5" s="27"/>
      <c r="AH5" s="26"/>
    </row>
    <row r="6" spans="1:34" ht="201.75" customHeight="1">
      <c r="A6" s="186"/>
      <c r="B6" s="187"/>
      <c r="C6" s="188"/>
      <c r="D6" s="188"/>
      <c r="E6" s="104" t="s">
        <v>157</v>
      </c>
      <c r="F6" s="105" t="s">
        <v>12</v>
      </c>
      <c r="G6" s="106" t="s">
        <v>141</v>
      </c>
      <c r="H6" s="107" t="s">
        <v>41</v>
      </c>
      <c r="I6" s="107" t="s">
        <v>219</v>
      </c>
      <c r="J6" s="108" t="s">
        <v>74</v>
      </c>
      <c r="K6" s="108" t="s">
        <v>75</v>
      </c>
      <c r="L6" s="111">
        <v>1</v>
      </c>
      <c r="M6" s="111">
        <v>0</v>
      </c>
      <c r="N6" s="10">
        <f>M6/L6*1</f>
        <v>0</v>
      </c>
      <c r="O6" s="108"/>
      <c r="P6" s="108"/>
      <c r="Q6" s="108"/>
      <c r="R6" s="108"/>
      <c r="S6" s="108"/>
      <c r="T6" s="108"/>
      <c r="U6" s="108"/>
      <c r="V6" s="108"/>
      <c r="W6" s="108"/>
      <c r="X6" s="108"/>
      <c r="Y6" s="108"/>
      <c r="Z6" s="110" t="s">
        <v>317</v>
      </c>
      <c r="AC6" s="32" t="s">
        <v>249</v>
      </c>
      <c r="AD6" s="121">
        <v>0</v>
      </c>
      <c r="AE6" s="122">
        <f t="shared" ref="AE6:AE8" si="0">AD6/7</f>
        <v>0</v>
      </c>
    </row>
    <row r="7" spans="1:34" s="25" customFormat="1" ht="44.25" customHeight="1">
      <c r="A7" s="16"/>
      <c r="B7" s="17"/>
      <c r="C7" s="18"/>
      <c r="D7" s="18"/>
      <c r="E7" s="18"/>
      <c r="F7" s="19"/>
      <c r="G7" s="20"/>
      <c r="H7" s="21"/>
      <c r="I7" s="21"/>
      <c r="J7" s="22"/>
      <c r="K7" s="22"/>
      <c r="L7" s="23"/>
      <c r="M7" s="23"/>
      <c r="N7" s="5"/>
      <c r="O7" s="22"/>
      <c r="P7" s="22"/>
      <c r="Q7" s="22"/>
      <c r="R7" s="22"/>
      <c r="S7" s="22"/>
      <c r="T7" s="22"/>
      <c r="U7" s="22"/>
      <c r="V7" s="22"/>
      <c r="W7" s="22"/>
      <c r="X7" s="22"/>
      <c r="Y7" s="22"/>
      <c r="Z7" s="24"/>
      <c r="AC7" s="32" t="s">
        <v>250</v>
      </c>
      <c r="AD7" s="32">
        <v>0</v>
      </c>
      <c r="AE7" s="122">
        <f t="shared" si="0"/>
        <v>0</v>
      </c>
    </row>
    <row r="8" spans="1:34">
      <c r="AC8" s="32" t="s">
        <v>251</v>
      </c>
      <c r="AD8" s="32">
        <v>0</v>
      </c>
      <c r="AE8" s="122">
        <f t="shared" si="0"/>
        <v>0</v>
      </c>
    </row>
    <row r="12" spans="1:34">
      <c r="K12" s="5">
        <f>2/40</f>
        <v>0.05</v>
      </c>
    </row>
    <row r="22" spans="2:5">
      <c r="B22" s="2"/>
      <c r="C22" s="2"/>
      <c r="D22" s="3"/>
      <c r="E22" s="4"/>
    </row>
    <row r="23" spans="2:5">
      <c r="B23" s="2"/>
      <c r="C23" s="2"/>
      <c r="D23" s="3"/>
      <c r="E23" s="4"/>
    </row>
    <row r="24" spans="2:5">
      <c r="B24" s="2"/>
      <c r="C24" s="2"/>
      <c r="D24" s="3"/>
      <c r="E24" s="4"/>
    </row>
    <row r="25" spans="2:5">
      <c r="B25" s="2"/>
      <c r="C25" s="2"/>
      <c r="D25" s="3"/>
      <c r="E25" s="4"/>
    </row>
    <row r="26" spans="2:5">
      <c r="B26" s="2"/>
      <c r="C26" s="2"/>
      <c r="D26" s="3"/>
      <c r="E26" s="4"/>
    </row>
    <row r="27" spans="2:5">
      <c r="B27" s="2"/>
      <c r="C27" s="2"/>
      <c r="D27" s="3"/>
      <c r="E27" s="4"/>
    </row>
    <row r="28" spans="2:5">
      <c r="B28" s="2"/>
      <c r="C28" s="2"/>
      <c r="D28" s="3"/>
      <c r="E28" s="4"/>
    </row>
    <row r="29" spans="2:5">
      <c r="B29" s="2"/>
      <c r="C29" s="2"/>
      <c r="D29" s="3"/>
      <c r="E29" s="4"/>
    </row>
    <row r="30" spans="2:5">
      <c r="B30" s="2"/>
      <c r="C30" s="2"/>
      <c r="D30" s="3"/>
      <c r="E30" s="4"/>
    </row>
    <row r="31" spans="2:5">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autoFilter ref="A4:Z7" xr:uid="{00000000-0009-0000-0000-000003000000}">
    <filterColumn colId="0" showButton="0"/>
    <filterColumn colId="2" showButton="0"/>
    <filterColumn colId="4" showButton="0"/>
    <filterColumn colId="6" showButton="0"/>
  </autoFilter>
  <mergeCells count="15">
    <mergeCell ref="A5:A6"/>
    <mergeCell ref="B5:B6"/>
    <mergeCell ref="C5:C6"/>
    <mergeCell ref="D5:D6"/>
    <mergeCell ref="H3:K3"/>
    <mergeCell ref="X3:Y3"/>
    <mergeCell ref="A4:B4"/>
    <mergeCell ref="C4:D4"/>
    <mergeCell ref="E4:F4"/>
    <mergeCell ref="G4:H4"/>
    <mergeCell ref="L3:N3"/>
    <mergeCell ref="O3:Q3"/>
    <mergeCell ref="R3:S3"/>
    <mergeCell ref="T3:U3"/>
    <mergeCell ref="V3:W3"/>
  </mergeCells>
  <conditionalFormatting sqref="N5:N6">
    <cfRule type="cellIs" dxfId="24" priority="1" operator="between">
      <formula>0.8</formula>
      <formula>"mas"</formula>
    </cfRule>
    <cfRule type="cellIs" dxfId="23" priority="2" operator="between">
      <formula>0.7</formula>
      <formula>0.79</formula>
    </cfRule>
    <cfRule type="cellIs" dxfId="22" priority="3" operator="between">
      <formula>0.6</formula>
      <formula>0.69</formula>
    </cfRule>
    <cfRule type="cellIs" dxfId="21" priority="4" operator="between">
      <formula>0.4</formula>
      <formula>0.59</formula>
    </cfRule>
    <cfRule type="cellIs" dxfId="20" priority="5" operator="between">
      <formula>0</formula>
      <formula>0.39</formula>
    </cfRule>
  </conditionalFormatting>
  <pageMargins left="0.7" right="0.7" top="0.75" bottom="0.75" header="0.3" footer="0.3"/>
  <pageSetup paperSize="5" scale="27" fitToHeight="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9"/>
  <sheetViews>
    <sheetView topLeftCell="G1" zoomScale="33" zoomScaleNormal="33" zoomScaleSheetLayoutView="20" workbookViewId="0">
      <selection activeCell="Z5" sqref="Z5:Z15"/>
    </sheetView>
  </sheetViews>
  <sheetFormatPr baseColWidth="10" defaultRowHeight="25.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8.7109375" style="5" customWidth="1"/>
    <col min="13" max="13" width="26"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5" customWidth="1"/>
    <col min="27" max="27" width="11.42578125" style="1"/>
    <col min="28" max="28" width="25" style="1" customWidth="1"/>
    <col min="29" max="29" width="31.7109375" style="1" customWidth="1"/>
    <col min="30" max="30" width="44.85546875" style="1" customWidth="1"/>
    <col min="31" max="16384" width="11.42578125" style="1"/>
  </cols>
  <sheetData>
    <row r="1" spans="1:30" s="56" customFormat="1" ht="55.5" customHeight="1">
      <c r="A1" s="53" t="s">
        <v>142</v>
      </c>
      <c r="B1" s="53"/>
      <c r="C1" s="53"/>
      <c r="D1" s="53"/>
      <c r="E1" s="53"/>
      <c r="F1" s="53"/>
      <c r="G1" s="53"/>
      <c r="H1" s="53"/>
      <c r="I1" s="53"/>
      <c r="J1" s="53"/>
      <c r="K1" s="53"/>
      <c r="L1" s="54"/>
      <c r="M1" s="54"/>
      <c r="N1" s="54"/>
      <c r="O1" s="54"/>
      <c r="P1" s="54"/>
      <c r="Q1" s="54"/>
      <c r="R1" s="54"/>
      <c r="S1" s="54"/>
      <c r="T1" s="54"/>
      <c r="U1" s="54"/>
      <c r="V1" s="54"/>
      <c r="W1" s="54"/>
      <c r="X1" s="54"/>
      <c r="Y1" s="54"/>
      <c r="Z1" s="114"/>
      <c r="AB1" s="1"/>
      <c r="AC1" s="1"/>
    </row>
    <row r="2" spans="1:30"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0" ht="52.5" customHeight="1">
      <c r="A3" s="14"/>
      <c r="B3" s="14"/>
      <c r="C3" s="14"/>
      <c r="D3" s="14"/>
      <c r="E3" s="14"/>
      <c r="F3" s="14"/>
      <c r="G3" s="14"/>
      <c r="H3" s="189"/>
      <c r="I3" s="189"/>
      <c r="J3" s="189"/>
      <c r="K3" s="190"/>
      <c r="L3" s="180" t="s">
        <v>310</v>
      </c>
      <c r="M3" s="181"/>
      <c r="N3" s="182"/>
      <c r="O3" s="183" t="s">
        <v>240</v>
      </c>
      <c r="P3" s="184"/>
      <c r="Q3" s="185"/>
      <c r="R3" s="177" t="s">
        <v>241</v>
      </c>
      <c r="S3" s="177"/>
      <c r="T3" s="177" t="s">
        <v>242</v>
      </c>
      <c r="U3" s="177"/>
      <c r="V3" s="177" t="s">
        <v>243</v>
      </c>
      <c r="W3" s="177"/>
      <c r="X3" s="177" t="s">
        <v>244</v>
      </c>
      <c r="Y3" s="177"/>
    </row>
    <row r="4" spans="1:30" ht="94.5" customHeight="1">
      <c r="A4" s="198" t="s">
        <v>4</v>
      </c>
      <c r="B4" s="198"/>
      <c r="C4" s="198" t="s">
        <v>0</v>
      </c>
      <c r="D4" s="198"/>
      <c r="E4" s="198" t="s">
        <v>5</v>
      </c>
      <c r="F4" s="198"/>
      <c r="G4" s="199" t="s">
        <v>1</v>
      </c>
      <c r="H4" s="199"/>
      <c r="I4" s="88" t="s">
        <v>6</v>
      </c>
      <c r="J4" s="88" t="s">
        <v>2</v>
      </c>
      <c r="K4" s="89" t="s">
        <v>3</v>
      </c>
      <c r="L4" s="90" t="s">
        <v>237</v>
      </c>
      <c r="M4" s="91" t="s">
        <v>238</v>
      </c>
      <c r="N4" s="92" t="s">
        <v>239</v>
      </c>
      <c r="O4" s="90" t="s">
        <v>237</v>
      </c>
      <c r="P4" s="91" t="s">
        <v>238</v>
      </c>
      <c r="Q4" s="92" t="s">
        <v>239</v>
      </c>
      <c r="R4" s="90" t="s">
        <v>6</v>
      </c>
      <c r="S4" s="91" t="s">
        <v>245</v>
      </c>
      <c r="T4" s="90" t="s">
        <v>6</v>
      </c>
      <c r="U4" s="91" t="s">
        <v>245</v>
      </c>
      <c r="V4" s="90" t="s">
        <v>6</v>
      </c>
      <c r="W4" s="91" t="s">
        <v>245</v>
      </c>
      <c r="X4" s="90" t="s">
        <v>6</v>
      </c>
      <c r="Y4" s="91" t="s">
        <v>245</v>
      </c>
      <c r="Z4" s="116" t="s">
        <v>236</v>
      </c>
    </row>
    <row r="5" spans="1:30" ht="222" customHeight="1">
      <c r="A5" s="196" t="s">
        <v>13</v>
      </c>
      <c r="B5" s="197" t="s">
        <v>14</v>
      </c>
      <c r="C5" s="193" t="s">
        <v>146</v>
      </c>
      <c r="D5" s="193" t="s">
        <v>15</v>
      </c>
      <c r="E5" s="193" t="s">
        <v>158</v>
      </c>
      <c r="F5" s="194" t="s">
        <v>16</v>
      </c>
      <c r="G5" s="33" t="s">
        <v>143</v>
      </c>
      <c r="H5" s="58" t="s">
        <v>51</v>
      </c>
      <c r="I5" s="58" t="s">
        <v>220</v>
      </c>
      <c r="J5" s="34" t="s">
        <v>76</v>
      </c>
      <c r="K5" s="34" t="s">
        <v>77</v>
      </c>
      <c r="L5" s="35">
        <v>24</v>
      </c>
      <c r="M5" s="35">
        <v>1</v>
      </c>
      <c r="N5" s="36">
        <f t="shared" ref="N5:N15" si="0">M5/L5*1</f>
        <v>4.1666666666666664E-2</v>
      </c>
      <c r="O5" s="34">
        <v>2700000</v>
      </c>
      <c r="P5" s="34">
        <v>450000</v>
      </c>
      <c r="Q5" s="34">
        <v>12</v>
      </c>
      <c r="R5" s="34">
        <f>P5</f>
        <v>450000</v>
      </c>
      <c r="S5" s="34"/>
      <c r="T5" s="34"/>
      <c r="U5" s="34"/>
      <c r="V5" s="34"/>
      <c r="W5" s="34"/>
      <c r="X5" s="34"/>
      <c r="Y5" s="34" t="s">
        <v>297</v>
      </c>
      <c r="Z5" s="117" t="s">
        <v>318</v>
      </c>
      <c r="AB5" s="32" t="s">
        <v>246</v>
      </c>
      <c r="AC5" s="32" t="s">
        <v>306</v>
      </c>
      <c r="AD5" s="121" t="s">
        <v>247</v>
      </c>
    </row>
    <row r="6" spans="1:30" ht="99.75" customHeight="1">
      <c r="A6" s="196"/>
      <c r="B6" s="197"/>
      <c r="C6" s="193"/>
      <c r="D6" s="193"/>
      <c r="E6" s="193"/>
      <c r="F6" s="194"/>
      <c r="G6" s="33" t="s">
        <v>144</v>
      </c>
      <c r="H6" s="58" t="s">
        <v>52</v>
      </c>
      <c r="I6" s="58" t="s">
        <v>221</v>
      </c>
      <c r="J6" s="34" t="s">
        <v>78</v>
      </c>
      <c r="K6" s="34" t="s">
        <v>79</v>
      </c>
      <c r="L6" s="35">
        <v>1</v>
      </c>
      <c r="M6" s="35">
        <v>0</v>
      </c>
      <c r="N6" s="36">
        <f t="shared" si="0"/>
        <v>0</v>
      </c>
      <c r="O6" s="34"/>
      <c r="P6" s="34"/>
      <c r="Q6" s="34"/>
      <c r="R6" s="34"/>
      <c r="S6" s="34"/>
      <c r="T6" s="34"/>
      <c r="U6" s="34"/>
      <c r="V6" s="34"/>
      <c r="W6" s="34"/>
      <c r="X6" s="34"/>
      <c r="Y6" s="34" t="s">
        <v>292</v>
      </c>
      <c r="Z6" s="117" t="s">
        <v>317</v>
      </c>
      <c r="AB6" s="32" t="s">
        <v>248</v>
      </c>
      <c r="AC6" s="32">
        <v>8</v>
      </c>
      <c r="AD6" s="122">
        <f>AC6/11</f>
        <v>0.72727272727272729</v>
      </c>
    </row>
    <row r="7" spans="1:30" ht="387.75" customHeight="1" thickBot="1">
      <c r="A7" s="196"/>
      <c r="B7" s="197"/>
      <c r="C7" s="193"/>
      <c r="D7" s="193"/>
      <c r="E7" s="193" t="s">
        <v>159</v>
      </c>
      <c r="F7" s="194" t="s">
        <v>42</v>
      </c>
      <c r="G7" s="33" t="s">
        <v>172</v>
      </c>
      <c r="H7" s="58" t="s">
        <v>43</v>
      </c>
      <c r="I7" s="58" t="s">
        <v>222</v>
      </c>
      <c r="J7" s="34" t="s">
        <v>80</v>
      </c>
      <c r="K7" s="34" t="s">
        <v>79</v>
      </c>
      <c r="L7" s="35">
        <v>1</v>
      </c>
      <c r="M7" s="35">
        <v>1</v>
      </c>
      <c r="N7" s="36">
        <f t="shared" si="0"/>
        <v>1</v>
      </c>
      <c r="O7" s="34">
        <v>2700000</v>
      </c>
      <c r="P7" s="34">
        <v>450000</v>
      </c>
      <c r="Q7" s="34">
        <v>12</v>
      </c>
      <c r="R7" s="34">
        <f>P7</f>
        <v>450000</v>
      </c>
      <c r="S7" s="34"/>
      <c r="T7" s="34"/>
      <c r="U7" s="34"/>
      <c r="V7" s="34"/>
      <c r="W7" s="34"/>
      <c r="X7" s="34"/>
      <c r="Y7" s="34" t="s">
        <v>293</v>
      </c>
      <c r="Z7" s="117" t="s">
        <v>319</v>
      </c>
      <c r="AB7" s="32" t="s">
        <v>314</v>
      </c>
      <c r="AC7" s="32">
        <v>1</v>
      </c>
      <c r="AD7" s="122">
        <f t="shared" ref="AD7:AD8" si="1">AC7/11</f>
        <v>9.0909090909090912E-2</v>
      </c>
    </row>
    <row r="8" spans="1:30" ht="165" customHeight="1" thickBot="1">
      <c r="A8" s="196"/>
      <c r="B8" s="197"/>
      <c r="C8" s="193"/>
      <c r="D8" s="193"/>
      <c r="E8" s="193"/>
      <c r="F8" s="194"/>
      <c r="G8" s="33" t="s">
        <v>173</v>
      </c>
      <c r="H8" s="58" t="s">
        <v>44</v>
      </c>
      <c r="I8" s="58" t="s">
        <v>223</v>
      </c>
      <c r="J8" s="34" t="s">
        <v>81</v>
      </c>
      <c r="K8" s="34" t="s">
        <v>79</v>
      </c>
      <c r="L8" s="35">
        <v>1</v>
      </c>
      <c r="M8" s="35">
        <v>0</v>
      </c>
      <c r="N8" s="36">
        <f t="shared" si="0"/>
        <v>0</v>
      </c>
      <c r="O8" s="34">
        <v>2700000</v>
      </c>
      <c r="P8" s="34">
        <v>450000</v>
      </c>
      <c r="Q8" s="34">
        <v>7</v>
      </c>
      <c r="R8" s="34">
        <f>P8</f>
        <v>450000</v>
      </c>
      <c r="S8" s="34"/>
      <c r="T8" s="34"/>
      <c r="U8" s="34"/>
      <c r="V8" s="34"/>
      <c r="W8" s="34"/>
      <c r="X8" s="34"/>
      <c r="Y8" s="34" t="s">
        <v>294</v>
      </c>
      <c r="Z8" s="117" t="s">
        <v>317</v>
      </c>
      <c r="AB8" s="147" t="s">
        <v>315</v>
      </c>
      <c r="AC8" s="32">
        <v>0</v>
      </c>
      <c r="AD8" s="122">
        <f t="shared" si="1"/>
        <v>0</v>
      </c>
    </row>
    <row r="9" spans="1:30" ht="304.5" customHeight="1">
      <c r="A9" s="196"/>
      <c r="B9" s="197"/>
      <c r="C9" s="193" t="s">
        <v>147</v>
      </c>
      <c r="D9" s="193" t="s">
        <v>17</v>
      </c>
      <c r="E9" s="193" t="s">
        <v>160</v>
      </c>
      <c r="F9" s="194" t="s">
        <v>18</v>
      </c>
      <c r="G9" s="33" t="s">
        <v>174</v>
      </c>
      <c r="H9" s="58" t="s">
        <v>53</v>
      </c>
      <c r="I9" s="58" t="s">
        <v>47</v>
      </c>
      <c r="J9" s="34" t="s">
        <v>82</v>
      </c>
      <c r="K9" s="34" t="s">
        <v>95</v>
      </c>
      <c r="L9" s="35">
        <v>12</v>
      </c>
      <c r="M9" s="35">
        <v>8</v>
      </c>
      <c r="N9" s="36">
        <f t="shared" si="0"/>
        <v>0.66666666666666663</v>
      </c>
      <c r="O9" s="34">
        <v>2885000</v>
      </c>
      <c r="P9" s="34">
        <v>1442500</v>
      </c>
      <c r="Q9" s="34">
        <v>2</v>
      </c>
      <c r="R9" s="34">
        <f>P9</f>
        <v>1442500</v>
      </c>
      <c r="S9" s="34"/>
      <c r="T9" s="34"/>
      <c r="U9" s="34"/>
      <c r="V9" s="34"/>
      <c r="W9" s="34"/>
      <c r="X9" s="34"/>
      <c r="Y9" s="34" t="s">
        <v>301</v>
      </c>
      <c r="Z9" s="117" t="s">
        <v>320</v>
      </c>
      <c r="AB9" s="32" t="s">
        <v>250</v>
      </c>
      <c r="AC9" s="32">
        <v>0</v>
      </c>
      <c r="AD9" s="122">
        <f t="shared" ref="AD9:AD10" si="2">AC9/11</f>
        <v>0</v>
      </c>
    </row>
    <row r="10" spans="1:30" ht="380.25" customHeight="1">
      <c r="A10" s="196"/>
      <c r="B10" s="197"/>
      <c r="C10" s="193"/>
      <c r="D10" s="193"/>
      <c r="E10" s="193"/>
      <c r="F10" s="194"/>
      <c r="G10" s="33" t="s">
        <v>175</v>
      </c>
      <c r="H10" s="58" t="s">
        <v>203</v>
      </c>
      <c r="I10" s="58" t="s">
        <v>54</v>
      </c>
      <c r="J10" s="34" t="s">
        <v>84</v>
      </c>
      <c r="K10" s="34" t="s">
        <v>97</v>
      </c>
      <c r="L10" s="35">
        <v>1</v>
      </c>
      <c r="M10" s="35">
        <v>0</v>
      </c>
      <c r="N10" s="36">
        <f t="shared" si="0"/>
        <v>0</v>
      </c>
      <c r="O10" s="34"/>
      <c r="P10" s="34"/>
      <c r="Q10" s="34"/>
      <c r="R10" s="34"/>
      <c r="S10" s="34"/>
      <c r="T10" s="34"/>
      <c r="U10" s="34"/>
      <c r="V10" s="34"/>
      <c r="W10" s="34"/>
      <c r="X10" s="34"/>
      <c r="Y10" s="34" t="s">
        <v>292</v>
      </c>
      <c r="Z10" s="117" t="s">
        <v>317</v>
      </c>
      <c r="AB10" s="32" t="s">
        <v>251</v>
      </c>
      <c r="AC10" s="32">
        <v>2</v>
      </c>
      <c r="AD10" s="122">
        <f t="shared" si="2"/>
        <v>0.18181818181818182</v>
      </c>
    </row>
    <row r="11" spans="1:30" ht="276.75" customHeight="1">
      <c r="A11" s="196"/>
      <c r="B11" s="197"/>
      <c r="C11" s="193"/>
      <c r="D11" s="193"/>
      <c r="E11" s="193" t="s">
        <v>161</v>
      </c>
      <c r="F11" s="195" t="s">
        <v>19</v>
      </c>
      <c r="G11" s="191" t="s">
        <v>176</v>
      </c>
      <c r="H11" s="192" t="s">
        <v>45</v>
      </c>
      <c r="I11" s="58" t="s">
        <v>55</v>
      </c>
      <c r="J11" s="34" t="s">
        <v>85</v>
      </c>
      <c r="K11" s="34" t="s">
        <v>83</v>
      </c>
      <c r="L11" s="35">
        <v>1</v>
      </c>
      <c r="M11" s="35">
        <v>1</v>
      </c>
      <c r="N11" s="36">
        <f t="shared" si="0"/>
        <v>1</v>
      </c>
      <c r="O11" s="34" t="s">
        <v>299</v>
      </c>
      <c r="P11" s="34" t="s">
        <v>299</v>
      </c>
      <c r="Q11" s="34">
        <v>13</v>
      </c>
      <c r="R11" s="34" t="s">
        <v>299</v>
      </c>
      <c r="S11" s="34"/>
      <c r="T11" s="34"/>
      <c r="U11" s="34"/>
      <c r="V11" s="34"/>
      <c r="W11" s="34"/>
      <c r="X11" s="34"/>
      <c r="Y11" s="34" t="s">
        <v>295</v>
      </c>
      <c r="Z11" s="117" t="s">
        <v>316</v>
      </c>
    </row>
    <row r="12" spans="1:30" ht="363.75" customHeight="1">
      <c r="A12" s="196"/>
      <c r="B12" s="197"/>
      <c r="C12" s="193"/>
      <c r="D12" s="193"/>
      <c r="E12" s="193"/>
      <c r="F12" s="195"/>
      <c r="G12" s="191"/>
      <c r="H12" s="192"/>
      <c r="I12" s="58" t="s">
        <v>224</v>
      </c>
      <c r="J12" s="34" t="s">
        <v>86</v>
      </c>
      <c r="K12" s="34" t="s">
        <v>95</v>
      </c>
      <c r="L12" s="35">
        <v>1</v>
      </c>
      <c r="M12" s="35">
        <v>0</v>
      </c>
      <c r="N12" s="36">
        <f t="shared" si="0"/>
        <v>0</v>
      </c>
      <c r="O12" s="34"/>
      <c r="P12" s="34"/>
      <c r="Q12" s="34"/>
      <c r="R12" s="34"/>
      <c r="S12" s="34"/>
      <c r="T12" s="34"/>
      <c r="U12" s="34"/>
      <c r="V12" s="34"/>
      <c r="W12" s="34"/>
      <c r="X12" s="34"/>
      <c r="Y12" s="34" t="s">
        <v>292</v>
      </c>
      <c r="Z12" s="117" t="s">
        <v>317</v>
      </c>
    </row>
    <row r="13" spans="1:30" ht="355.5" customHeight="1">
      <c r="A13" s="196"/>
      <c r="B13" s="197"/>
      <c r="C13" s="193" t="s">
        <v>148</v>
      </c>
      <c r="D13" s="193" t="s">
        <v>20</v>
      </c>
      <c r="E13" s="193" t="s">
        <v>162</v>
      </c>
      <c r="F13" s="194" t="s">
        <v>21</v>
      </c>
      <c r="G13" s="33" t="s">
        <v>177</v>
      </c>
      <c r="H13" s="58" t="s">
        <v>128</v>
      </c>
      <c r="I13" s="58" t="s">
        <v>129</v>
      </c>
      <c r="J13" s="34" t="s">
        <v>87</v>
      </c>
      <c r="K13" s="34" t="s">
        <v>88</v>
      </c>
      <c r="L13" s="35">
        <v>1</v>
      </c>
      <c r="M13" s="35">
        <v>0</v>
      </c>
      <c r="N13" s="36">
        <f t="shared" si="0"/>
        <v>0</v>
      </c>
      <c r="O13" s="34"/>
      <c r="P13" s="34"/>
      <c r="Q13" s="34"/>
      <c r="R13" s="34"/>
      <c r="S13" s="34"/>
      <c r="T13" s="34"/>
      <c r="U13" s="34"/>
      <c r="V13" s="34"/>
      <c r="W13" s="34"/>
      <c r="X13" s="34"/>
      <c r="Y13" s="34" t="s">
        <v>292</v>
      </c>
      <c r="Z13" s="117" t="s">
        <v>317</v>
      </c>
    </row>
    <row r="14" spans="1:30" ht="409.5">
      <c r="A14" s="196"/>
      <c r="B14" s="197"/>
      <c r="C14" s="193"/>
      <c r="D14" s="193"/>
      <c r="E14" s="193"/>
      <c r="F14" s="194"/>
      <c r="G14" s="33" t="s">
        <v>178</v>
      </c>
      <c r="H14" s="58" t="s">
        <v>46</v>
      </c>
      <c r="I14" s="58" t="s">
        <v>130</v>
      </c>
      <c r="J14" s="34" t="s">
        <v>89</v>
      </c>
      <c r="K14" s="34" t="s">
        <v>96</v>
      </c>
      <c r="L14" s="35">
        <v>12</v>
      </c>
      <c r="M14" s="35">
        <v>0</v>
      </c>
      <c r="N14" s="36">
        <f t="shared" si="0"/>
        <v>0</v>
      </c>
      <c r="O14" s="34">
        <v>3000000</v>
      </c>
      <c r="P14" s="34">
        <v>3000000</v>
      </c>
      <c r="Q14" s="34">
        <v>12</v>
      </c>
      <c r="R14" s="34">
        <f>P14</f>
        <v>3000000</v>
      </c>
      <c r="S14" s="34"/>
      <c r="T14" s="34"/>
      <c r="U14" s="34"/>
      <c r="V14" s="34"/>
      <c r="W14" s="34"/>
      <c r="X14" s="34"/>
      <c r="Y14" s="34" t="s">
        <v>289</v>
      </c>
      <c r="Z14" s="117" t="s">
        <v>317</v>
      </c>
    </row>
    <row r="15" spans="1:30" ht="201" customHeight="1">
      <c r="A15" s="196"/>
      <c r="B15" s="197"/>
      <c r="C15" s="193"/>
      <c r="D15" s="193"/>
      <c r="E15" s="59" t="s">
        <v>163</v>
      </c>
      <c r="F15" s="60" t="s">
        <v>22</v>
      </c>
      <c r="G15" s="33" t="s">
        <v>179</v>
      </c>
      <c r="H15" s="58" t="s">
        <v>204</v>
      </c>
      <c r="I15" s="58" t="s">
        <v>225</v>
      </c>
      <c r="J15" s="34" t="s">
        <v>90</v>
      </c>
      <c r="K15" s="34" t="s">
        <v>91</v>
      </c>
      <c r="L15" s="35">
        <v>12</v>
      </c>
      <c r="M15" s="35">
        <v>0</v>
      </c>
      <c r="N15" s="36">
        <f t="shared" si="0"/>
        <v>0</v>
      </c>
      <c r="O15" s="34">
        <v>5000000</v>
      </c>
      <c r="P15" s="34">
        <v>5000000</v>
      </c>
      <c r="Q15" s="34">
        <v>2</v>
      </c>
      <c r="R15" s="34">
        <f>P15</f>
        <v>5000000</v>
      </c>
      <c r="S15" s="34"/>
      <c r="T15" s="34"/>
      <c r="U15" s="34"/>
      <c r="V15" s="34"/>
      <c r="W15" s="34"/>
      <c r="X15" s="34"/>
      <c r="Y15" s="34" t="s">
        <v>290</v>
      </c>
      <c r="Z15" s="117" t="s">
        <v>321</v>
      </c>
    </row>
    <row r="34" spans="2:5" ht="26.25">
      <c r="B34" s="2"/>
      <c r="C34" s="2"/>
      <c r="D34" s="3"/>
      <c r="E34" s="4"/>
    </row>
    <row r="35" spans="2:5" ht="26.25">
      <c r="B35" s="2"/>
      <c r="C35" s="2"/>
      <c r="D35" s="3"/>
      <c r="E35" s="4"/>
    </row>
    <row r="36" spans="2:5" ht="26.25">
      <c r="B36" s="2"/>
      <c r="C36" s="2"/>
      <c r="D36" s="3"/>
      <c r="E36" s="4"/>
    </row>
    <row r="37" spans="2:5" ht="26.25">
      <c r="B37" s="2"/>
      <c r="C37" s="2"/>
      <c r="D37" s="3"/>
      <c r="E37" s="4"/>
    </row>
    <row r="38" spans="2:5" ht="26.25">
      <c r="B38" s="2"/>
      <c r="C38" s="2"/>
      <c r="D38" s="3"/>
      <c r="E38" s="4"/>
    </row>
    <row r="39" spans="2:5" ht="26.25">
      <c r="B39" s="2"/>
      <c r="C39" s="2"/>
      <c r="D39" s="3"/>
      <c r="E39" s="4"/>
    </row>
    <row r="40" spans="2:5" ht="26.25">
      <c r="B40" s="2"/>
      <c r="C40" s="2"/>
      <c r="D40" s="3"/>
      <c r="E40" s="4"/>
    </row>
    <row r="41" spans="2:5" ht="26.25">
      <c r="B41" s="2"/>
      <c r="C41" s="2"/>
      <c r="D41" s="3"/>
      <c r="E41" s="4"/>
    </row>
    <row r="42" spans="2:5" ht="26.25">
      <c r="B42" s="2"/>
      <c r="C42" s="2"/>
      <c r="D42" s="3"/>
      <c r="E42" s="4"/>
    </row>
    <row r="43" spans="2:5" ht="26.25">
      <c r="B43" s="2"/>
      <c r="C43" s="2"/>
      <c r="D43" s="3"/>
      <c r="E43" s="4"/>
    </row>
    <row r="45" spans="2:5" ht="26.25">
      <c r="B45" s="2"/>
      <c r="C45" s="2"/>
      <c r="D45" s="3"/>
      <c r="E45" s="4"/>
    </row>
    <row r="46" spans="2:5" ht="26.25">
      <c r="B46" s="2"/>
      <c r="C46" s="2"/>
      <c r="D46" s="3"/>
      <c r="E46" s="4"/>
    </row>
    <row r="47" spans="2:5" ht="26.25">
      <c r="B47" s="2"/>
      <c r="C47" s="2"/>
      <c r="D47" s="3"/>
      <c r="E47" s="4"/>
    </row>
    <row r="48" spans="2:5" ht="26.25">
      <c r="B48" s="2"/>
      <c r="C48" s="2"/>
      <c r="D48" s="3"/>
      <c r="E48" s="4"/>
    </row>
    <row r="49" spans="2:5" ht="26.25">
      <c r="B49" s="2"/>
      <c r="C49" s="2"/>
      <c r="D49" s="3"/>
      <c r="E49" s="4"/>
    </row>
  </sheetData>
  <autoFilter ref="A4:Z15" xr:uid="{00000000-0009-0000-0000-000004000000}">
    <filterColumn colId="0" showButton="0"/>
    <filterColumn colId="2" showButton="0"/>
    <filterColumn colId="4" showButton="0"/>
    <filterColumn colId="6" showButton="0"/>
  </autoFilter>
  <mergeCells count="31">
    <mergeCell ref="X3:Y3"/>
    <mergeCell ref="A4:B4"/>
    <mergeCell ref="C4:D4"/>
    <mergeCell ref="E4:F4"/>
    <mergeCell ref="G4:H4"/>
    <mergeCell ref="H3:K3"/>
    <mergeCell ref="L3:N3"/>
    <mergeCell ref="O3:Q3"/>
    <mergeCell ref="R3:S3"/>
    <mergeCell ref="T3:U3"/>
    <mergeCell ref="V3:W3"/>
    <mergeCell ref="A5:A15"/>
    <mergeCell ref="B5:B15"/>
    <mergeCell ref="C5:C8"/>
    <mergeCell ref="D5:D8"/>
    <mergeCell ref="F13:F14"/>
    <mergeCell ref="E9:E10"/>
    <mergeCell ref="F5:F6"/>
    <mergeCell ref="E7:E8"/>
    <mergeCell ref="F7:F8"/>
    <mergeCell ref="G11:G12"/>
    <mergeCell ref="H11:H12"/>
    <mergeCell ref="E5:E6"/>
    <mergeCell ref="C13:C15"/>
    <mergeCell ref="D13:D15"/>
    <mergeCell ref="E13:E14"/>
    <mergeCell ref="F9:F10"/>
    <mergeCell ref="E11:E12"/>
    <mergeCell ref="F11:F12"/>
    <mergeCell ref="C9:C12"/>
    <mergeCell ref="D9:D12"/>
  </mergeCells>
  <conditionalFormatting sqref="N5:N15">
    <cfRule type="cellIs" dxfId="19" priority="1" operator="between">
      <formula>0.8</formula>
      <formula>"mas"</formula>
    </cfRule>
    <cfRule type="cellIs" dxfId="18" priority="2" operator="between">
      <formula>0.7</formula>
      <formula>0.79</formula>
    </cfRule>
    <cfRule type="cellIs" dxfId="17" priority="3" operator="between">
      <formula>0.6</formula>
      <formula>0.69</formula>
    </cfRule>
    <cfRule type="cellIs" dxfId="16" priority="4" operator="between">
      <formula>0.4</formula>
      <formula>0.59</formula>
    </cfRule>
    <cfRule type="cellIs" dxfId="1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45"/>
  <sheetViews>
    <sheetView topLeftCell="J1" zoomScale="44" zoomScaleNormal="44" zoomScaleSheetLayoutView="20" workbookViewId="0">
      <selection activeCell="Z5" sqref="Z5:Z11"/>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2.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54.140625" style="11" customWidth="1"/>
    <col min="27" max="27" width="11.42578125" style="1"/>
    <col min="28" max="28" width="28.7109375" style="1" customWidth="1"/>
    <col min="29" max="29" width="36.5703125" style="1" customWidth="1"/>
    <col min="30" max="30" width="30.85546875" style="1" customWidth="1"/>
    <col min="31" max="33" width="11.42578125" style="1"/>
    <col min="34" max="34" width="15.42578125" style="1" customWidth="1"/>
    <col min="35" max="35" width="19.28515625" style="1" customWidth="1"/>
    <col min="36" max="37" width="11.42578125" style="1"/>
    <col min="38" max="38" width="15.85546875" style="1" customWidth="1"/>
    <col min="39" max="16384" width="11.42578125" style="1"/>
  </cols>
  <sheetData>
    <row r="1" spans="1:39" s="56" customFormat="1" ht="55.5" customHeight="1">
      <c r="A1" s="53" t="s">
        <v>142</v>
      </c>
      <c r="B1" s="53"/>
      <c r="C1" s="53"/>
      <c r="D1" s="53"/>
      <c r="E1" s="53"/>
      <c r="F1" s="53"/>
      <c r="G1" s="53"/>
      <c r="H1" s="53"/>
      <c r="I1" s="53"/>
      <c r="J1" s="53"/>
      <c r="K1" s="53"/>
      <c r="L1" s="54"/>
      <c r="M1" s="54"/>
      <c r="N1" s="54"/>
      <c r="O1" s="54"/>
      <c r="P1" s="54"/>
      <c r="Q1" s="54"/>
      <c r="R1" s="54"/>
      <c r="S1" s="54"/>
      <c r="T1" s="54"/>
      <c r="U1" s="54"/>
      <c r="V1" s="54"/>
      <c r="W1" s="54"/>
      <c r="X1" s="54"/>
      <c r="Y1" s="54"/>
      <c r="Z1" s="55"/>
    </row>
    <row r="2" spans="1:39"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9" ht="52.5" customHeight="1">
      <c r="A3" s="14"/>
      <c r="B3" s="14"/>
      <c r="C3" s="14"/>
      <c r="D3" s="14"/>
      <c r="E3" s="14"/>
      <c r="F3" s="14"/>
      <c r="G3" s="14"/>
      <c r="H3" s="189"/>
      <c r="I3" s="189"/>
      <c r="J3" s="189"/>
      <c r="K3" s="190"/>
      <c r="L3" s="180" t="s">
        <v>310</v>
      </c>
      <c r="M3" s="181"/>
      <c r="N3" s="182"/>
      <c r="O3" s="183" t="s">
        <v>240</v>
      </c>
      <c r="P3" s="184"/>
      <c r="Q3" s="185"/>
      <c r="R3" s="177" t="s">
        <v>241</v>
      </c>
      <c r="S3" s="177"/>
      <c r="T3" s="177" t="s">
        <v>242</v>
      </c>
      <c r="U3" s="177"/>
      <c r="V3" s="177" t="s">
        <v>243</v>
      </c>
      <c r="W3" s="177"/>
      <c r="X3" s="177" t="s">
        <v>244</v>
      </c>
      <c r="Y3" s="177"/>
    </row>
    <row r="4" spans="1:39" ht="94.5" customHeight="1">
      <c r="A4" s="211" t="s">
        <v>4</v>
      </c>
      <c r="B4" s="211"/>
      <c r="C4" s="211" t="s">
        <v>0</v>
      </c>
      <c r="D4" s="211"/>
      <c r="E4" s="211" t="s">
        <v>5</v>
      </c>
      <c r="F4" s="211"/>
      <c r="G4" s="212" t="s">
        <v>1</v>
      </c>
      <c r="H4" s="212"/>
      <c r="I4" s="88" t="s">
        <v>6</v>
      </c>
      <c r="J4" s="88" t="s">
        <v>2</v>
      </c>
      <c r="K4" s="89" t="s">
        <v>3</v>
      </c>
      <c r="L4" s="93" t="s">
        <v>237</v>
      </c>
      <c r="M4" s="94" t="s">
        <v>238</v>
      </c>
      <c r="N4" s="92" t="s">
        <v>239</v>
      </c>
      <c r="O4" s="93" t="s">
        <v>237</v>
      </c>
      <c r="P4" s="94" t="s">
        <v>238</v>
      </c>
      <c r="Q4" s="92" t="s">
        <v>239</v>
      </c>
      <c r="R4" s="93" t="s">
        <v>6</v>
      </c>
      <c r="S4" s="94" t="s">
        <v>245</v>
      </c>
      <c r="T4" s="93" t="s">
        <v>6</v>
      </c>
      <c r="U4" s="94" t="s">
        <v>245</v>
      </c>
      <c r="V4" s="93" t="s">
        <v>6</v>
      </c>
      <c r="W4" s="94" t="s">
        <v>245</v>
      </c>
      <c r="X4" s="93" t="s">
        <v>6</v>
      </c>
      <c r="Y4" s="94" t="s">
        <v>245</v>
      </c>
      <c r="Z4" s="31" t="s">
        <v>236</v>
      </c>
    </row>
    <row r="5" spans="1:39" ht="262.5">
      <c r="A5" s="205" t="s">
        <v>23</v>
      </c>
      <c r="B5" s="208" t="s">
        <v>24</v>
      </c>
      <c r="C5" s="193" t="s">
        <v>149</v>
      </c>
      <c r="D5" s="205" t="s">
        <v>25</v>
      </c>
      <c r="E5" s="193" t="s">
        <v>164</v>
      </c>
      <c r="F5" s="202" t="s">
        <v>26</v>
      </c>
      <c r="G5" s="200" t="s">
        <v>180</v>
      </c>
      <c r="H5" s="192" t="s">
        <v>57</v>
      </c>
      <c r="I5" s="58" t="s">
        <v>58</v>
      </c>
      <c r="J5" s="34" t="s">
        <v>92</v>
      </c>
      <c r="K5" s="34" t="s">
        <v>95</v>
      </c>
      <c r="L5" s="35">
        <v>12</v>
      </c>
      <c r="M5" s="35">
        <v>2</v>
      </c>
      <c r="N5" s="101">
        <f t="shared" ref="N5:N11" si="0">M5/L5*1</f>
        <v>0.16666666666666666</v>
      </c>
      <c r="O5" s="100"/>
      <c r="P5" s="100"/>
      <c r="Q5" s="50"/>
      <c r="R5" s="100"/>
      <c r="S5" s="50"/>
      <c r="T5" s="50"/>
      <c r="U5" s="50"/>
      <c r="V5" s="50"/>
      <c r="W5" s="50"/>
      <c r="X5" s="50"/>
      <c r="Y5" s="52" t="s">
        <v>292</v>
      </c>
      <c r="Z5" s="39" t="s">
        <v>322</v>
      </c>
      <c r="AB5" s="32" t="s">
        <v>246</v>
      </c>
      <c r="AC5" s="121" t="s">
        <v>307</v>
      </c>
      <c r="AD5" s="121" t="s">
        <v>247</v>
      </c>
      <c r="AE5" s="27"/>
      <c r="AG5" s="26"/>
      <c r="AH5" s="27"/>
      <c r="AI5" s="27"/>
      <c r="AK5" s="26"/>
      <c r="AL5" s="27"/>
      <c r="AM5" s="27"/>
    </row>
    <row r="6" spans="1:39" ht="258.75" customHeight="1">
      <c r="A6" s="206"/>
      <c r="B6" s="209"/>
      <c r="C6" s="193"/>
      <c r="D6" s="206"/>
      <c r="E6" s="193"/>
      <c r="F6" s="203"/>
      <c r="G6" s="201"/>
      <c r="H6" s="192"/>
      <c r="I6" s="58" t="s">
        <v>56</v>
      </c>
      <c r="J6" s="34" t="s">
        <v>92</v>
      </c>
      <c r="K6" s="34" t="s">
        <v>95</v>
      </c>
      <c r="L6" s="35">
        <v>1</v>
      </c>
      <c r="M6" s="35">
        <v>1</v>
      </c>
      <c r="N6" s="101">
        <f t="shared" si="0"/>
        <v>1</v>
      </c>
      <c r="O6" s="100"/>
      <c r="P6" s="100"/>
      <c r="Q6" s="50"/>
      <c r="R6" s="100"/>
      <c r="S6" s="50"/>
      <c r="T6" s="50"/>
      <c r="U6" s="50"/>
      <c r="V6" s="50"/>
      <c r="W6" s="50"/>
      <c r="X6" s="50"/>
      <c r="Y6" s="52" t="s">
        <v>292</v>
      </c>
      <c r="Z6" s="39" t="s">
        <v>323</v>
      </c>
      <c r="AB6" s="32" t="s">
        <v>248</v>
      </c>
      <c r="AC6" s="121">
        <v>5</v>
      </c>
      <c r="AD6" s="122">
        <f>AC6/7</f>
        <v>0.7142857142857143</v>
      </c>
      <c r="AE6" s="28"/>
      <c r="AG6" s="27"/>
      <c r="AH6" s="64"/>
      <c r="AI6" s="38"/>
      <c r="AL6" s="38"/>
    </row>
    <row r="7" spans="1:39" ht="201" customHeight="1">
      <c r="A7" s="206"/>
      <c r="B7" s="209"/>
      <c r="C7" s="193"/>
      <c r="D7" s="206"/>
      <c r="E7" s="193"/>
      <c r="F7" s="203"/>
      <c r="G7" s="33" t="s">
        <v>181</v>
      </c>
      <c r="H7" s="58" t="s">
        <v>131</v>
      </c>
      <c r="I7" s="58" t="s">
        <v>59</v>
      </c>
      <c r="J7" s="34" t="s">
        <v>93</v>
      </c>
      <c r="K7" s="34" t="s">
        <v>94</v>
      </c>
      <c r="L7" s="35">
        <v>1</v>
      </c>
      <c r="M7" s="35">
        <v>0</v>
      </c>
      <c r="N7" s="101">
        <f t="shared" si="0"/>
        <v>0</v>
      </c>
      <c r="O7" s="100">
        <v>1500000</v>
      </c>
      <c r="P7" s="100">
        <v>1500000</v>
      </c>
      <c r="Q7" s="50">
        <v>1</v>
      </c>
      <c r="R7" s="100">
        <f>P7</f>
        <v>1500000</v>
      </c>
      <c r="S7" s="50"/>
      <c r="T7" s="50"/>
      <c r="U7" s="50"/>
      <c r="V7" s="50"/>
      <c r="W7" s="50"/>
      <c r="X7" s="50"/>
      <c r="Y7" s="52" t="s">
        <v>291</v>
      </c>
      <c r="Z7" s="39" t="s">
        <v>317</v>
      </c>
      <c r="AB7" s="32" t="s">
        <v>249</v>
      </c>
      <c r="AC7" s="121">
        <v>0</v>
      </c>
      <c r="AD7" s="122">
        <f t="shared" ref="AD7:AD9" si="1">AC7/7</f>
        <v>0</v>
      </c>
      <c r="AE7" s="28"/>
      <c r="AG7" s="27"/>
      <c r="AH7" s="28"/>
      <c r="AL7" s="38"/>
    </row>
    <row r="8" spans="1:39" ht="186.75" customHeight="1">
      <c r="A8" s="206"/>
      <c r="B8" s="209"/>
      <c r="C8" s="193"/>
      <c r="D8" s="206"/>
      <c r="E8" s="193"/>
      <c r="F8" s="203"/>
      <c r="G8" s="33" t="s">
        <v>182</v>
      </c>
      <c r="H8" s="58" t="s">
        <v>60</v>
      </c>
      <c r="I8" s="58" t="s">
        <v>132</v>
      </c>
      <c r="J8" s="34" t="s">
        <v>98</v>
      </c>
      <c r="K8" s="34" t="s">
        <v>99</v>
      </c>
      <c r="L8" s="35">
        <v>1</v>
      </c>
      <c r="M8" s="35">
        <v>0</v>
      </c>
      <c r="N8" s="101">
        <f t="shared" si="0"/>
        <v>0</v>
      </c>
      <c r="O8" s="100"/>
      <c r="P8" s="100"/>
      <c r="Q8" s="50"/>
      <c r="R8" s="100"/>
      <c r="S8" s="50"/>
      <c r="T8" s="50"/>
      <c r="U8" s="50"/>
      <c r="V8" s="50"/>
      <c r="W8" s="50"/>
      <c r="X8" s="50"/>
      <c r="Y8" s="52" t="s">
        <v>292</v>
      </c>
      <c r="Z8" s="39" t="s">
        <v>317</v>
      </c>
      <c r="AB8" s="32" t="s">
        <v>250</v>
      </c>
      <c r="AC8" s="32">
        <v>0</v>
      </c>
      <c r="AD8" s="122">
        <f t="shared" si="1"/>
        <v>0</v>
      </c>
      <c r="AL8" s="38"/>
    </row>
    <row r="9" spans="1:39" ht="231.75" customHeight="1">
      <c r="A9" s="206"/>
      <c r="B9" s="209"/>
      <c r="C9" s="193"/>
      <c r="D9" s="207"/>
      <c r="E9" s="193"/>
      <c r="F9" s="204"/>
      <c r="G9" s="33" t="s">
        <v>183</v>
      </c>
      <c r="H9" s="58" t="s">
        <v>205</v>
      </c>
      <c r="I9" s="58" t="s">
        <v>226</v>
      </c>
      <c r="J9" s="34" t="s">
        <v>84</v>
      </c>
      <c r="K9" s="34" t="s">
        <v>95</v>
      </c>
      <c r="L9" s="35">
        <v>1</v>
      </c>
      <c r="M9" s="35">
        <v>0</v>
      </c>
      <c r="N9" s="101">
        <f t="shared" si="0"/>
        <v>0</v>
      </c>
      <c r="O9" s="100"/>
      <c r="P9" s="100"/>
      <c r="Q9" s="50"/>
      <c r="R9" s="100"/>
      <c r="S9" s="50"/>
      <c r="T9" s="50"/>
      <c r="U9" s="50"/>
      <c r="V9" s="50"/>
      <c r="W9" s="51"/>
      <c r="X9" s="50"/>
      <c r="Y9" s="52" t="s">
        <v>292</v>
      </c>
      <c r="Z9" s="39" t="s">
        <v>317</v>
      </c>
      <c r="AB9" s="32" t="s">
        <v>251</v>
      </c>
      <c r="AC9" s="32">
        <v>2</v>
      </c>
      <c r="AD9" s="122">
        <f t="shared" si="1"/>
        <v>0.2857142857142857</v>
      </c>
    </row>
    <row r="10" spans="1:39" ht="115.5" customHeight="1">
      <c r="A10" s="206"/>
      <c r="B10" s="209"/>
      <c r="C10" s="193" t="s">
        <v>150</v>
      </c>
      <c r="D10" s="193" t="s">
        <v>27</v>
      </c>
      <c r="E10" s="193" t="s">
        <v>165</v>
      </c>
      <c r="F10" s="194" t="s">
        <v>28</v>
      </c>
      <c r="G10" s="33" t="s">
        <v>184</v>
      </c>
      <c r="H10" s="58" t="s">
        <v>49</v>
      </c>
      <c r="I10" s="58" t="s">
        <v>227</v>
      </c>
      <c r="J10" s="34" t="s">
        <v>100</v>
      </c>
      <c r="K10" s="34" t="s">
        <v>101</v>
      </c>
      <c r="L10" s="35">
        <v>1</v>
      </c>
      <c r="M10" s="35">
        <v>0</v>
      </c>
      <c r="N10" s="101">
        <f t="shared" si="0"/>
        <v>0</v>
      </c>
      <c r="O10" s="100"/>
      <c r="P10" s="100"/>
      <c r="Q10" s="50"/>
      <c r="R10" s="100"/>
      <c r="S10" s="50"/>
      <c r="T10" s="50"/>
      <c r="U10" s="50"/>
      <c r="V10" s="50"/>
      <c r="W10" s="51"/>
      <c r="X10" s="50"/>
      <c r="Y10" s="52" t="s">
        <v>292</v>
      </c>
      <c r="Z10" s="39" t="s">
        <v>324</v>
      </c>
    </row>
    <row r="11" spans="1:39" ht="115.5" customHeight="1">
      <c r="A11" s="207"/>
      <c r="B11" s="210"/>
      <c r="C11" s="193"/>
      <c r="D11" s="193"/>
      <c r="E11" s="193"/>
      <c r="F11" s="194"/>
      <c r="G11" s="33" t="s">
        <v>185</v>
      </c>
      <c r="H11" s="58" t="s">
        <v>206</v>
      </c>
      <c r="I11" s="58" t="s">
        <v>228</v>
      </c>
      <c r="J11" s="34" t="s">
        <v>102</v>
      </c>
      <c r="K11" s="34" t="s">
        <v>103</v>
      </c>
      <c r="L11" s="35">
        <v>12</v>
      </c>
      <c r="M11" s="35">
        <v>11</v>
      </c>
      <c r="N11" s="101">
        <f t="shared" si="0"/>
        <v>0.91666666666666663</v>
      </c>
      <c r="O11" s="100"/>
      <c r="P11" s="100"/>
      <c r="Q11" s="50"/>
      <c r="R11" s="100"/>
      <c r="S11" s="50"/>
      <c r="T11" s="50"/>
      <c r="U11" s="50"/>
      <c r="V11" s="50"/>
      <c r="W11" s="50"/>
      <c r="X11" s="50"/>
      <c r="Y11" s="52" t="s">
        <v>292</v>
      </c>
      <c r="Z11" s="39" t="s">
        <v>325</v>
      </c>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8" spans="2:5">
      <c r="B38" s="2"/>
      <c r="C38" s="2"/>
      <c r="D38" s="3"/>
      <c r="E38" s="4"/>
    </row>
    <row r="39" spans="2:5">
      <c r="B39" s="2"/>
      <c r="C39" s="2"/>
      <c r="D39" s="3"/>
      <c r="E39" s="4"/>
    </row>
    <row r="41" spans="2:5">
      <c r="B41" s="2"/>
      <c r="C41" s="2"/>
      <c r="D41" s="3"/>
      <c r="E41" s="4"/>
    </row>
    <row r="42" spans="2:5">
      <c r="B42" s="2"/>
      <c r="C42" s="2"/>
      <c r="D42" s="3"/>
      <c r="E42" s="4"/>
    </row>
    <row r="43" spans="2:5">
      <c r="B43" s="2"/>
      <c r="C43" s="2"/>
      <c r="D43" s="3"/>
      <c r="E43" s="4"/>
    </row>
    <row r="44" spans="2:5">
      <c r="B44" s="2"/>
      <c r="C44" s="2"/>
      <c r="D44" s="3"/>
      <c r="E44" s="4"/>
    </row>
    <row r="45" spans="2:5">
      <c r="B45" s="2"/>
      <c r="C45" s="2"/>
      <c r="D45" s="3"/>
      <c r="E45" s="4"/>
    </row>
  </sheetData>
  <autoFilter ref="A4:Z11" xr:uid="{00000000-0009-0000-0000-000005000000}">
    <filterColumn colId="0" showButton="0"/>
    <filterColumn colId="2" showButton="0"/>
    <filterColumn colId="4" showButton="0"/>
    <filterColumn colId="6" showButton="0"/>
  </autoFilter>
  <mergeCells count="23">
    <mergeCell ref="X3:Y3"/>
    <mergeCell ref="A4:B4"/>
    <mergeCell ref="C4:D4"/>
    <mergeCell ref="E4:F4"/>
    <mergeCell ref="G4:H4"/>
    <mergeCell ref="H3:K3"/>
    <mergeCell ref="L3:N3"/>
    <mergeCell ref="O3:Q3"/>
    <mergeCell ref="R3:S3"/>
    <mergeCell ref="T3:U3"/>
    <mergeCell ref="V3:W3"/>
    <mergeCell ref="A5:A11"/>
    <mergeCell ref="B5:B11"/>
    <mergeCell ref="C5:C9"/>
    <mergeCell ref="D5:D9"/>
    <mergeCell ref="E5:E9"/>
    <mergeCell ref="G5:G6"/>
    <mergeCell ref="H5:H6"/>
    <mergeCell ref="C10:C11"/>
    <mergeCell ref="D10:D11"/>
    <mergeCell ref="E10:E11"/>
    <mergeCell ref="F10:F11"/>
    <mergeCell ref="F5:F9"/>
  </mergeCells>
  <conditionalFormatting sqref="N5:N11">
    <cfRule type="cellIs" dxfId="14" priority="1" operator="between">
      <formula>0.8</formula>
      <formula>"mas"</formula>
    </cfRule>
    <cfRule type="cellIs" dxfId="13" priority="2" operator="between">
      <formula>0.7</formula>
      <formula>0.79</formula>
    </cfRule>
    <cfRule type="cellIs" dxfId="12" priority="3" operator="between">
      <formula>0.6</formula>
      <formula>0.69</formula>
    </cfRule>
    <cfRule type="cellIs" dxfId="11" priority="4" operator="between">
      <formula>0.4</formula>
      <formula>0.59</formula>
    </cfRule>
    <cfRule type="cellIs" dxfId="10" priority="5" operator="between">
      <formula>0</formula>
      <formula>0.39</formula>
    </cfRule>
  </conditionalFormatting>
  <pageMargins left="0.7" right="0.7" top="0.75" bottom="0.75" header="0.3" footer="0.3"/>
  <pageSetup paperSize="5" scale="22" fitToHeight="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37"/>
  <sheetViews>
    <sheetView topLeftCell="I15" zoomScale="39" zoomScaleNormal="39" zoomScaleSheetLayoutView="30" workbookViewId="0">
      <selection activeCell="Z18" sqref="Z18"/>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6.85546875" style="5" customWidth="1"/>
    <col min="13" max="13" width="24.42578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7" width="11.42578125" style="1"/>
    <col min="28" max="28" width="26.5703125" style="1" customWidth="1"/>
    <col min="29" max="29" width="34.28515625" style="1" customWidth="1"/>
    <col min="30" max="30" width="21" style="1" customWidth="1"/>
    <col min="31" max="32" width="11.42578125" style="1"/>
    <col min="33" max="33" width="24.7109375" style="1" customWidth="1"/>
    <col min="34" max="34" width="15" style="1" customWidth="1"/>
    <col min="35" max="16384" width="11.42578125" style="1"/>
  </cols>
  <sheetData>
    <row r="1" spans="1:35" s="56" customFormat="1" ht="55.5" customHeight="1">
      <c r="A1" s="53" t="s">
        <v>142</v>
      </c>
      <c r="B1" s="53"/>
      <c r="C1" s="53"/>
      <c r="D1" s="53"/>
      <c r="E1" s="53"/>
      <c r="F1" s="53"/>
      <c r="G1" s="53"/>
      <c r="H1" s="53"/>
      <c r="I1" s="53"/>
      <c r="J1" s="53"/>
      <c r="K1" s="53"/>
      <c r="L1" s="54"/>
      <c r="M1" s="54"/>
      <c r="N1" s="54"/>
      <c r="O1" s="54"/>
      <c r="P1" s="54"/>
      <c r="Q1" s="54"/>
      <c r="R1" s="54"/>
      <c r="S1" s="54"/>
      <c r="T1" s="54"/>
      <c r="U1" s="54"/>
      <c r="V1" s="54"/>
      <c r="W1" s="54"/>
      <c r="X1" s="54"/>
      <c r="Y1" s="54"/>
      <c r="Z1" s="55"/>
    </row>
    <row r="2" spans="1:35"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5" ht="52.5" customHeight="1">
      <c r="A3" s="14"/>
      <c r="B3" s="14"/>
      <c r="C3" s="14"/>
      <c r="D3" s="14"/>
      <c r="E3" s="14"/>
      <c r="F3" s="14"/>
      <c r="G3" s="14"/>
      <c r="H3" s="189"/>
      <c r="I3" s="189"/>
      <c r="J3" s="189"/>
      <c r="K3" s="190"/>
      <c r="L3" s="180" t="s">
        <v>310</v>
      </c>
      <c r="M3" s="181"/>
      <c r="N3" s="182"/>
      <c r="O3" s="183" t="s">
        <v>240</v>
      </c>
      <c r="P3" s="184"/>
      <c r="Q3" s="185"/>
      <c r="R3" s="177" t="s">
        <v>241</v>
      </c>
      <c r="S3" s="177"/>
      <c r="T3" s="177" t="s">
        <v>242</v>
      </c>
      <c r="U3" s="177"/>
      <c r="V3" s="177" t="s">
        <v>243</v>
      </c>
      <c r="W3" s="177"/>
      <c r="X3" s="177" t="s">
        <v>244</v>
      </c>
      <c r="Y3" s="177"/>
    </row>
    <row r="4" spans="1:35" ht="94.5" customHeight="1">
      <c r="A4" s="211" t="s">
        <v>4</v>
      </c>
      <c r="B4" s="211"/>
      <c r="C4" s="211" t="s">
        <v>0</v>
      </c>
      <c r="D4" s="211"/>
      <c r="E4" s="211" t="s">
        <v>5</v>
      </c>
      <c r="F4" s="211"/>
      <c r="G4" s="212" t="s">
        <v>1</v>
      </c>
      <c r="H4" s="212"/>
      <c r="I4" s="88" t="s">
        <v>6</v>
      </c>
      <c r="J4" s="88" t="s">
        <v>2</v>
      </c>
      <c r="K4" s="89" t="s">
        <v>3</v>
      </c>
      <c r="L4" s="93" t="s">
        <v>237</v>
      </c>
      <c r="M4" s="94" t="s">
        <v>238</v>
      </c>
      <c r="N4" s="92" t="s">
        <v>239</v>
      </c>
      <c r="O4" s="93" t="s">
        <v>237</v>
      </c>
      <c r="P4" s="94" t="s">
        <v>238</v>
      </c>
      <c r="Q4" s="92" t="s">
        <v>239</v>
      </c>
      <c r="R4" s="93" t="s">
        <v>6</v>
      </c>
      <c r="S4" s="94" t="s">
        <v>245</v>
      </c>
      <c r="T4" s="93" t="s">
        <v>6</v>
      </c>
      <c r="U4" s="94" t="s">
        <v>245</v>
      </c>
      <c r="V4" s="93" t="s">
        <v>6</v>
      </c>
      <c r="W4" s="94" t="s">
        <v>245</v>
      </c>
      <c r="X4" s="93" t="s">
        <v>6</v>
      </c>
      <c r="Y4" s="94" t="s">
        <v>245</v>
      </c>
      <c r="Z4" s="31" t="s">
        <v>236</v>
      </c>
    </row>
    <row r="5" spans="1:35" ht="309.75" customHeight="1">
      <c r="A5" s="205" t="s">
        <v>29</v>
      </c>
      <c r="B5" s="196" t="s">
        <v>30</v>
      </c>
      <c r="C5" s="196" t="s">
        <v>151</v>
      </c>
      <c r="D5" s="193" t="s">
        <v>31</v>
      </c>
      <c r="E5" s="59" t="s">
        <v>166</v>
      </c>
      <c r="F5" s="58" t="s">
        <v>32</v>
      </c>
      <c r="G5" s="33" t="s">
        <v>186</v>
      </c>
      <c r="H5" s="61" t="s">
        <v>207</v>
      </c>
      <c r="I5" s="61" t="s">
        <v>229</v>
      </c>
      <c r="J5" s="34" t="s">
        <v>104</v>
      </c>
      <c r="K5" s="34" t="s">
        <v>105</v>
      </c>
      <c r="L5" s="35">
        <v>12</v>
      </c>
      <c r="M5" s="35">
        <v>7</v>
      </c>
      <c r="N5" s="36">
        <f t="shared" ref="N5:N18" si="0">M5/L5*1</f>
        <v>0.58333333333333337</v>
      </c>
      <c r="O5" s="34"/>
      <c r="P5" s="34"/>
      <c r="Q5" s="34"/>
      <c r="R5" s="34"/>
      <c r="S5" s="34"/>
      <c r="T5" s="34"/>
      <c r="U5" s="34"/>
      <c r="V5" s="34"/>
      <c r="W5" s="34"/>
      <c r="X5" s="34"/>
      <c r="Y5" s="34" t="s">
        <v>292</v>
      </c>
      <c r="Z5" s="32" t="s">
        <v>326</v>
      </c>
      <c r="AB5" s="121" t="s">
        <v>246</v>
      </c>
      <c r="AC5" s="32" t="s">
        <v>308</v>
      </c>
      <c r="AD5" s="32" t="s">
        <v>247</v>
      </c>
      <c r="AE5" s="118"/>
      <c r="AF5" s="118"/>
      <c r="AG5" s="26"/>
      <c r="AH5" s="118"/>
    </row>
    <row r="6" spans="1:35" ht="274.5" customHeight="1">
      <c r="A6" s="206"/>
      <c r="B6" s="196"/>
      <c r="C6" s="196"/>
      <c r="D6" s="193"/>
      <c r="E6" s="59" t="s">
        <v>167</v>
      </c>
      <c r="F6" s="58" t="s">
        <v>133</v>
      </c>
      <c r="G6" s="33" t="s">
        <v>187</v>
      </c>
      <c r="H6" s="61" t="s">
        <v>208</v>
      </c>
      <c r="I6" s="58" t="s">
        <v>230</v>
      </c>
      <c r="J6" s="34" t="s">
        <v>106</v>
      </c>
      <c r="K6" s="34" t="s">
        <v>107</v>
      </c>
      <c r="L6" s="35">
        <v>12</v>
      </c>
      <c r="M6" s="35">
        <v>12</v>
      </c>
      <c r="N6" s="36">
        <f t="shared" si="0"/>
        <v>1</v>
      </c>
      <c r="O6" s="34">
        <v>181269500</v>
      </c>
      <c r="P6" s="34">
        <v>181269500</v>
      </c>
      <c r="Q6" s="34">
        <v>12</v>
      </c>
      <c r="R6" s="34">
        <f>P6</f>
        <v>181269500</v>
      </c>
      <c r="S6" s="34"/>
      <c r="T6" s="34"/>
      <c r="U6" s="34"/>
      <c r="V6" s="34"/>
      <c r="W6" s="34"/>
      <c r="X6" s="34"/>
      <c r="Y6" s="34" t="s">
        <v>273</v>
      </c>
      <c r="Z6" s="32" t="s">
        <v>313</v>
      </c>
      <c r="AB6" s="121" t="s">
        <v>248</v>
      </c>
      <c r="AC6" s="121">
        <v>9</v>
      </c>
      <c r="AD6" s="125">
        <f>AC6/14</f>
        <v>0.6428571428571429</v>
      </c>
      <c r="AE6" s="118"/>
      <c r="AF6" s="118"/>
      <c r="AG6" s="26"/>
      <c r="AH6" s="119"/>
    </row>
    <row r="7" spans="1:35" ht="111.75" customHeight="1">
      <c r="A7" s="206"/>
      <c r="B7" s="196"/>
      <c r="C7" s="196" t="s">
        <v>152</v>
      </c>
      <c r="D7" s="208" t="s">
        <v>33</v>
      </c>
      <c r="E7" s="193" t="s">
        <v>168</v>
      </c>
      <c r="F7" s="213" t="s">
        <v>34</v>
      </c>
      <c r="G7" s="200" t="s">
        <v>188</v>
      </c>
      <c r="H7" s="202" t="s">
        <v>209</v>
      </c>
      <c r="I7" s="62" t="s">
        <v>134</v>
      </c>
      <c r="J7" s="34" t="s">
        <v>108</v>
      </c>
      <c r="K7" s="34" t="s">
        <v>109</v>
      </c>
      <c r="L7" s="35">
        <v>1</v>
      </c>
      <c r="M7" s="35">
        <v>0</v>
      </c>
      <c r="N7" s="36">
        <f t="shared" si="0"/>
        <v>0</v>
      </c>
      <c r="O7" s="34"/>
      <c r="P7" s="34"/>
      <c r="Q7" s="34"/>
      <c r="R7" s="34"/>
      <c r="S7" s="34"/>
      <c r="T7" s="34"/>
      <c r="U7" s="34"/>
      <c r="V7" s="34"/>
      <c r="W7" s="34"/>
      <c r="X7" s="34"/>
      <c r="Y7" s="34" t="s">
        <v>292</v>
      </c>
      <c r="Z7" s="32" t="s">
        <v>317</v>
      </c>
      <c r="AB7" s="121" t="s">
        <v>249</v>
      </c>
      <c r="AC7" s="121">
        <v>1</v>
      </c>
      <c r="AD7" s="125">
        <f t="shared" ref="AD7:AD9" si="1">AC7/14</f>
        <v>7.1428571428571425E-2</v>
      </c>
      <c r="AE7" s="118"/>
      <c r="AF7" s="118"/>
      <c r="AG7" s="26"/>
      <c r="AH7" s="119"/>
    </row>
    <row r="8" spans="1:35" ht="111.75" customHeight="1">
      <c r="A8" s="206"/>
      <c r="B8" s="196"/>
      <c r="C8" s="196"/>
      <c r="D8" s="209"/>
      <c r="E8" s="193"/>
      <c r="F8" s="214"/>
      <c r="G8" s="201"/>
      <c r="H8" s="204"/>
      <c r="I8" s="58" t="s">
        <v>231</v>
      </c>
      <c r="J8" s="34" t="s">
        <v>110</v>
      </c>
      <c r="K8" s="34" t="s">
        <v>111</v>
      </c>
      <c r="L8" s="35">
        <v>1</v>
      </c>
      <c r="M8" s="35">
        <v>0</v>
      </c>
      <c r="N8" s="36">
        <f t="shared" si="0"/>
        <v>0</v>
      </c>
      <c r="O8" s="34"/>
      <c r="P8" s="34"/>
      <c r="Q8" s="34"/>
      <c r="R8" s="34"/>
      <c r="S8" s="34"/>
      <c r="T8" s="34"/>
      <c r="U8" s="34"/>
      <c r="V8" s="34"/>
      <c r="W8" s="34"/>
      <c r="X8" s="34"/>
      <c r="Y8" s="34" t="s">
        <v>292</v>
      </c>
      <c r="Z8" s="32" t="s">
        <v>317</v>
      </c>
      <c r="AB8" s="32" t="s">
        <v>250</v>
      </c>
      <c r="AC8" s="32">
        <v>0</v>
      </c>
      <c r="AD8" s="125">
        <f t="shared" si="1"/>
        <v>0</v>
      </c>
      <c r="AE8" s="118"/>
      <c r="AF8" s="118"/>
      <c r="AG8" s="118"/>
      <c r="AH8" s="119"/>
      <c r="AI8" s="28"/>
    </row>
    <row r="9" spans="1:35" ht="111.75" customHeight="1">
      <c r="A9" s="206"/>
      <c r="B9" s="196"/>
      <c r="C9" s="196"/>
      <c r="D9" s="209"/>
      <c r="E9" s="193"/>
      <c r="F9" s="214"/>
      <c r="G9" s="33" t="s">
        <v>189</v>
      </c>
      <c r="H9" s="58" t="s">
        <v>210</v>
      </c>
      <c r="I9" s="58" t="s">
        <v>61</v>
      </c>
      <c r="J9" s="34" t="s">
        <v>93</v>
      </c>
      <c r="K9" s="34" t="s">
        <v>111</v>
      </c>
      <c r="L9" s="35">
        <v>1</v>
      </c>
      <c r="M9" s="35">
        <v>0</v>
      </c>
      <c r="N9" s="36">
        <f t="shared" si="0"/>
        <v>0</v>
      </c>
      <c r="O9" s="34">
        <v>13200000</v>
      </c>
      <c r="P9" s="34">
        <v>33000</v>
      </c>
      <c r="Q9" s="34">
        <v>1</v>
      </c>
      <c r="R9" s="34">
        <f>P9</f>
        <v>33000</v>
      </c>
      <c r="S9" s="34"/>
      <c r="T9" s="34"/>
      <c r="U9" s="34"/>
      <c r="V9" s="34"/>
      <c r="W9" s="34"/>
      <c r="X9" s="34"/>
      <c r="Y9" s="34" t="s">
        <v>272</v>
      </c>
      <c r="Z9" s="32" t="s">
        <v>317</v>
      </c>
      <c r="AB9" s="123" t="s">
        <v>251</v>
      </c>
      <c r="AC9" s="32">
        <v>4</v>
      </c>
      <c r="AD9" s="125">
        <f t="shared" si="1"/>
        <v>0.2857142857142857</v>
      </c>
    </row>
    <row r="10" spans="1:35" ht="223.5" customHeight="1">
      <c r="A10" s="206"/>
      <c r="B10" s="196"/>
      <c r="C10" s="196"/>
      <c r="D10" s="209"/>
      <c r="E10" s="193"/>
      <c r="F10" s="214"/>
      <c r="G10" s="33" t="s">
        <v>190</v>
      </c>
      <c r="H10" s="58" t="s">
        <v>211</v>
      </c>
      <c r="I10" s="58" t="s">
        <v>135</v>
      </c>
      <c r="J10" s="34" t="s">
        <v>112</v>
      </c>
      <c r="K10" s="34" t="s">
        <v>111</v>
      </c>
      <c r="L10" s="35">
        <v>1</v>
      </c>
      <c r="M10" s="35">
        <v>0</v>
      </c>
      <c r="N10" s="36">
        <f t="shared" si="0"/>
        <v>0</v>
      </c>
      <c r="O10" s="34"/>
      <c r="P10" s="34"/>
      <c r="Q10" s="34"/>
      <c r="R10" s="34"/>
      <c r="S10" s="34"/>
      <c r="T10" s="34"/>
      <c r="U10" s="34"/>
      <c r="V10" s="34"/>
      <c r="W10" s="34"/>
      <c r="X10" s="34"/>
      <c r="Y10" s="34" t="s">
        <v>292</v>
      </c>
      <c r="Z10" s="32" t="s">
        <v>317</v>
      </c>
    </row>
    <row r="11" spans="1:35" ht="409.5">
      <c r="A11" s="206"/>
      <c r="B11" s="196"/>
      <c r="C11" s="196"/>
      <c r="D11" s="209"/>
      <c r="E11" s="193"/>
      <c r="F11" s="214"/>
      <c r="G11" s="33" t="s">
        <v>191</v>
      </c>
      <c r="H11" s="58" t="s">
        <v>62</v>
      </c>
      <c r="I11" s="58" t="s">
        <v>136</v>
      </c>
      <c r="J11" s="34" t="s">
        <v>82</v>
      </c>
      <c r="K11" s="34" t="s">
        <v>111</v>
      </c>
      <c r="L11" s="35">
        <v>12</v>
      </c>
      <c r="M11" s="35">
        <v>0</v>
      </c>
      <c r="N11" s="36">
        <f t="shared" si="0"/>
        <v>0</v>
      </c>
      <c r="O11" s="34">
        <v>36280000</v>
      </c>
      <c r="P11" s="34">
        <v>9100000</v>
      </c>
      <c r="Q11" s="34">
        <v>12</v>
      </c>
      <c r="R11" s="34">
        <f>P11</f>
        <v>9100000</v>
      </c>
      <c r="S11" s="34"/>
      <c r="T11" s="34"/>
      <c r="U11" s="34"/>
      <c r="V11" s="34"/>
      <c r="W11" s="34"/>
      <c r="X11" s="34"/>
      <c r="Y11" s="34" t="s">
        <v>271</v>
      </c>
      <c r="Z11" s="32" t="s">
        <v>317</v>
      </c>
    </row>
    <row r="12" spans="1:35" ht="409.5">
      <c r="A12" s="206"/>
      <c r="B12" s="196"/>
      <c r="C12" s="196"/>
      <c r="D12" s="209"/>
      <c r="E12" s="193"/>
      <c r="F12" s="215"/>
      <c r="G12" s="33" t="s">
        <v>192</v>
      </c>
      <c r="H12" s="58" t="s">
        <v>212</v>
      </c>
      <c r="I12" s="58" t="s">
        <v>232</v>
      </c>
      <c r="J12" s="34" t="s">
        <v>113</v>
      </c>
      <c r="K12" s="34" t="s">
        <v>111</v>
      </c>
      <c r="L12" s="35">
        <v>1</v>
      </c>
      <c r="M12" s="35">
        <v>1</v>
      </c>
      <c r="N12" s="36">
        <f t="shared" si="0"/>
        <v>1</v>
      </c>
      <c r="O12" s="34">
        <v>13200000</v>
      </c>
      <c r="P12" s="34">
        <v>33000</v>
      </c>
      <c r="Q12" s="34">
        <v>1</v>
      </c>
      <c r="R12" s="34">
        <f>P12</f>
        <v>33000</v>
      </c>
      <c r="S12" s="34"/>
      <c r="T12" s="34"/>
      <c r="U12" s="34"/>
      <c r="V12" s="34"/>
      <c r="W12" s="34"/>
      <c r="X12" s="34"/>
      <c r="Y12" s="34" t="s">
        <v>298</v>
      </c>
      <c r="Z12" s="32" t="s">
        <v>327</v>
      </c>
    </row>
    <row r="13" spans="1:35" ht="155.25" customHeight="1">
      <c r="A13" s="206"/>
      <c r="B13" s="196"/>
      <c r="C13" s="196"/>
      <c r="D13" s="209"/>
      <c r="E13" s="59" t="s">
        <v>169</v>
      </c>
      <c r="F13" s="60" t="s">
        <v>35</v>
      </c>
      <c r="G13" s="33" t="s">
        <v>193</v>
      </c>
      <c r="H13" s="61" t="s">
        <v>213</v>
      </c>
      <c r="I13" s="61" t="s">
        <v>63</v>
      </c>
      <c r="J13" s="34" t="s">
        <v>114</v>
      </c>
      <c r="K13" s="34" t="s">
        <v>83</v>
      </c>
      <c r="L13" s="35">
        <v>1</v>
      </c>
      <c r="M13" s="35">
        <v>1</v>
      </c>
      <c r="N13" s="36">
        <f t="shared" si="0"/>
        <v>1</v>
      </c>
      <c r="O13" s="34"/>
      <c r="P13" s="34"/>
      <c r="Q13" s="34"/>
      <c r="R13" s="34"/>
      <c r="S13" s="34"/>
      <c r="T13" s="34"/>
      <c r="U13" s="34"/>
      <c r="V13" s="34"/>
      <c r="W13" s="34"/>
      <c r="X13" s="34"/>
      <c r="Y13" s="34" t="s">
        <v>292</v>
      </c>
      <c r="Z13" s="32" t="s">
        <v>328</v>
      </c>
    </row>
    <row r="14" spans="1:35" ht="144">
      <c r="A14" s="206"/>
      <c r="B14" s="196"/>
      <c r="C14" s="196" t="s">
        <v>153</v>
      </c>
      <c r="D14" s="193" t="s">
        <v>36</v>
      </c>
      <c r="E14" s="193" t="s">
        <v>170</v>
      </c>
      <c r="F14" s="194" t="s">
        <v>37</v>
      </c>
      <c r="G14" s="33" t="s">
        <v>194</v>
      </c>
      <c r="H14" s="58" t="s">
        <v>64</v>
      </c>
      <c r="I14" s="58" t="s">
        <v>233</v>
      </c>
      <c r="J14" s="34" t="s">
        <v>115</v>
      </c>
      <c r="K14" s="34" t="s">
        <v>116</v>
      </c>
      <c r="L14" s="35">
        <v>1</v>
      </c>
      <c r="M14" s="35">
        <v>0</v>
      </c>
      <c r="N14" s="36">
        <f t="shared" si="0"/>
        <v>0</v>
      </c>
      <c r="O14" s="34"/>
      <c r="P14" s="34"/>
      <c r="Q14" s="34"/>
      <c r="R14" s="34"/>
      <c r="S14" s="34"/>
      <c r="T14" s="34"/>
      <c r="U14" s="34"/>
      <c r="V14" s="34"/>
      <c r="W14" s="34"/>
      <c r="X14" s="34"/>
      <c r="Y14" s="34" t="s">
        <v>292</v>
      </c>
      <c r="Z14" s="32" t="s">
        <v>317</v>
      </c>
    </row>
    <row r="15" spans="1:35" ht="270">
      <c r="A15" s="206"/>
      <c r="B15" s="196"/>
      <c r="C15" s="196"/>
      <c r="D15" s="193"/>
      <c r="E15" s="193"/>
      <c r="F15" s="194"/>
      <c r="G15" s="33" t="s">
        <v>195</v>
      </c>
      <c r="H15" s="58" t="s">
        <v>214</v>
      </c>
      <c r="I15" s="58" t="s">
        <v>66</v>
      </c>
      <c r="J15" s="34" t="s">
        <v>117</v>
      </c>
      <c r="K15" s="34" t="s">
        <v>116</v>
      </c>
      <c r="L15" s="35">
        <v>54</v>
      </c>
      <c r="M15" s="35">
        <v>54</v>
      </c>
      <c r="N15" s="36">
        <f t="shared" si="0"/>
        <v>1</v>
      </c>
      <c r="O15" s="34" t="s">
        <v>299</v>
      </c>
      <c r="P15" s="34" t="s">
        <v>299</v>
      </c>
      <c r="Q15" s="34">
        <v>54</v>
      </c>
      <c r="R15" s="34" t="s">
        <v>299</v>
      </c>
      <c r="S15" s="34"/>
      <c r="T15" s="34"/>
      <c r="U15" s="34"/>
      <c r="V15" s="34"/>
      <c r="W15" s="34"/>
      <c r="X15" s="34"/>
      <c r="Y15" s="34" t="s">
        <v>296</v>
      </c>
      <c r="Z15" s="32" t="s">
        <v>329</v>
      </c>
    </row>
    <row r="16" spans="1:35" ht="144">
      <c r="A16" s="206"/>
      <c r="B16" s="196"/>
      <c r="C16" s="196"/>
      <c r="D16" s="193"/>
      <c r="E16" s="193"/>
      <c r="F16" s="194"/>
      <c r="G16" s="33" t="s">
        <v>196</v>
      </c>
      <c r="H16" s="58" t="s">
        <v>50</v>
      </c>
      <c r="I16" s="58" t="s">
        <v>67</v>
      </c>
      <c r="J16" s="34" t="s">
        <v>82</v>
      </c>
      <c r="K16" s="34" t="s">
        <v>116</v>
      </c>
      <c r="L16" s="35">
        <v>12</v>
      </c>
      <c r="M16" s="35">
        <v>0</v>
      </c>
      <c r="N16" s="36">
        <f t="shared" si="0"/>
        <v>0</v>
      </c>
      <c r="O16" s="34"/>
      <c r="P16" s="34"/>
      <c r="Q16" s="34"/>
      <c r="R16" s="34"/>
      <c r="S16" s="34"/>
      <c r="T16" s="34"/>
      <c r="U16" s="34"/>
      <c r="V16" s="34"/>
      <c r="W16" s="34"/>
      <c r="X16" s="34"/>
      <c r="Y16" s="34" t="s">
        <v>292</v>
      </c>
      <c r="Z16" s="40" t="s">
        <v>317</v>
      </c>
    </row>
    <row r="17" spans="1:26" ht="144">
      <c r="A17" s="206"/>
      <c r="B17" s="196"/>
      <c r="C17" s="196"/>
      <c r="D17" s="193"/>
      <c r="E17" s="193"/>
      <c r="F17" s="194"/>
      <c r="G17" s="33" t="s">
        <v>197</v>
      </c>
      <c r="H17" s="58" t="s">
        <v>65</v>
      </c>
      <c r="I17" s="58" t="s">
        <v>137</v>
      </c>
      <c r="J17" s="34" t="s">
        <v>118</v>
      </c>
      <c r="K17" s="34" t="s">
        <v>119</v>
      </c>
      <c r="L17" s="35">
        <v>1</v>
      </c>
      <c r="M17" s="35">
        <v>0</v>
      </c>
      <c r="N17" s="36">
        <f t="shared" si="0"/>
        <v>0</v>
      </c>
      <c r="O17" s="34"/>
      <c r="P17" s="34"/>
      <c r="Q17" s="34"/>
      <c r="R17" s="34"/>
      <c r="S17" s="34"/>
      <c r="T17" s="34"/>
      <c r="U17" s="34"/>
      <c r="V17" s="34"/>
      <c r="W17" s="34"/>
      <c r="X17" s="34"/>
      <c r="Y17" s="34" t="s">
        <v>292</v>
      </c>
      <c r="Z17" s="32" t="s">
        <v>317</v>
      </c>
    </row>
    <row r="18" spans="1:26" ht="144">
      <c r="A18" s="206"/>
      <c r="B18" s="196"/>
      <c r="C18" s="196"/>
      <c r="D18" s="193"/>
      <c r="E18" s="193"/>
      <c r="F18" s="194"/>
      <c r="G18" s="33" t="s">
        <v>198</v>
      </c>
      <c r="H18" s="127" t="s">
        <v>215</v>
      </c>
      <c r="I18" s="62" t="s">
        <v>68</v>
      </c>
      <c r="J18" s="34" t="s">
        <v>98</v>
      </c>
      <c r="K18" s="34" t="s">
        <v>120</v>
      </c>
      <c r="L18" s="35">
        <v>1</v>
      </c>
      <c r="M18" s="35">
        <v>0</v>
      </c>
      <c r="N18" s="36">
        <f t="shared" si="0"/>
        <v>0</v>
      </c>
      <c r="O18" s="34"/>
      <c r="P18" s="34"/>
      <c r="Q18" s="34"/>
      <c r="R18" s="34"/>
      <c r="S18" s="34"/>
      <c r="T18" s="34"/>
      <c r="U18" s="34"/>
      <c r="V18" s="34"/>
      <c r="W18" s="34"/>
      <c r="X18" s="34"/>
      <c r="Y18" s="34" t="s">
        <v>292</v>
      </c>
      <c r="Z18" s="32" t="s">
        <v>317</v>
      </c>
    </row>
    <row r="22" spans="1:26">
      <c r="B22" s="2"/>
      <c r="C22" s="2"/>
      <c r="D22" s="3"/>
      <c r="E22" s="4"/>
    </row>
    <row r="23" spans="1:26">
      <c r="B23" s="2"/>
      <c r="C23" s="2"/>
      <c r="D23" s="3"/>
      <c r="E23" s="4"/>
    </row>
    <row r="24" spans="1:26">
      <c r="B24" s="2"/>
      <c r="C24" s="2"/>
      <c r="D24" s="3"/>
      <c r="E24" s="4"/>
    </row>
    <row r="25" spans="1:26">
      <c r="B25" s="2"/>
      <c r="C25" s="2"/>
      <c r="D25" s="3"/>
      <c r="E25" s="4"/>
    </row>
    <row r="26" spans="1:26">
      <c r="B26" s="2"/>
      <c r="C26" s="2"/>
      <c r="D26" s="3"/>
      <c r="E26" s="4"/>
    </row>
    <row r="27" spans="1:26">
      <c r="B27" s="2"/>
      <c r="C27" s="2"/>
      <c r="D27" s="3"/>
      <c r="E27" s="4"/>
    </row>
    <row r="28" spans="1:26">
      <c r="B28" s="2"/>
      <c r="C28" s="2"/>
      <c r="D28" s="3"/>
      <c r="E28" s="4"/>
    </row>
    <row r="29" spans="1:26">
      <c r="B29" s="2"/>
      <c r="C29" s="2"/>
      <c r="D29" s="3"/>
      <c r="E29" s="4"/>
    </row>
    <row r="30" spans="1:26">
      <c r="B30" s="2"/>
      <c r="C30" s="2"/>
      <c r="D30" s="3"/>
      <c r="E30" s="4"/>
    </row>
    <row r="31" spans="1:26">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mergeCells count="25">
    <mergeCell ref="X3:Y3"/>
    <mergeCell ref="A4:B4"/>
    <mergeCell ref="C4:D4"/>
    <mergeCell ref="E4:F4"/>
    <mergeCell ref="G4:H4"/>
    <mergeCell ref="H3:K3"/>
    <mergeCell ref="L3:N3"/>
    <mergeCell ref="O3:Q3"/>
    <mergeCell ref="R3:S3"/>
    <mergeCell ref="T3:U3"/>
    <mergeCell ref="V3:W3"/>
    <mergeCell ref="A5:A18"/>
    <mergeCell ref="B5:B18"/>
    <mergeCell ref="C5:C6"/>
    <mergeCell ref="D5:D6"/>
    <mergeCell ref="C7:C13"/>
    <mergeCell ref="D7:D13"/>
    <mergeCell ref="E7:E12"/>
    <mergeCell ref="F7:F12"/>
    <mergeCell ref="G7:G8"/>
    <mergeCell ref="H7:H8"/>
    <mergeCell ref="C14:C18"/>
    <mergeCell ref="D14:D18"/>
    <mergeCell ref="E14:E18"/>
    <mergeCell ref="F14:F18"/>
  </mergeCells>
  <conditionalFormatting sqref="N5:N18">
    <cfRule type="cellIs" dxfId="9" priority="1" operator="between">
      <formula>0.8</formula>
      <formula>"mas"</formula>
    </cfRule>
    <cfRule type="cellIs" dxfId="8" priority="2" operator="between">
      <formula>0.7</formula>
      <formula>0.79</formula>
    </cfRule>
    <cfRule type="cellIs" dxfId="7" priority="3" operator="between">
      <formula>0.6</formula>
      <formula>0.69</formula>
    </cfRule>
    <cfRule type="cellIs" dxfId="6" priority="4" operator="between">
      <formula>0.4</formula>
      <formula>0.59</formula>
    </cfRule>
    <cfRule type="cellIs" dxfId="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43"/>
  <sheetViews>
    <sheetView topLeftCell="J1" zoomScale="41" zoomScaleNormal="41" zoomScaleSheetLayoutView="20" workbookViewId="0">
      <selection activeCell="Z6" sqref="Z6"/>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7" width="11.42578125" style="1"/>
    <col min="28" max="28" width="18.42578125" style="1" customWidth="1"/>
    <col min="29" max="29" width="29.5703125" style="1" customWidth="1"/>
    <col min="30" max="30" width="18.5703125" style="1" bestFit="1" customWidth="1"/>
    <col min="31" max="16384" width="11.42578125" style="1"/>
  </cols>
  <sheetData>
    <row r="1" spans="1:33" s="53" customFormat="1" ht="55.5" customHeight="1">
      <c r="A1" s="53" t="s">
        <v>142</v>
      </c>
    </row>
    <row r="2" spans="1:33"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3" ht="52.5" customHeight="1">
      <c r="A3" s="14"/>
      <c r="B3" s="14"/>
      <c r="C3" s="14"/>
      <c r="D3" s="14"/>
      <c r="E3" s="14"/>
      <c r="F3" s="14"/>
      <c r="G3" s="14"/>
      <c r="H3" s="189"/>
      <c r="I3" s="189"/>
      <c r="J3" s="189"/>
      <c r="K3" s="190"/>
      <c r="L3" s="180" t="s">
        <v>310</v>
      </c>
      <c r="M3" s="181"/>
      <c r="N3" s="182"/>
      <c r="O3" s="183" t="s">
        <v>240</v>
      </c>
      <c r="P3" s="184"/>
      <c r="Q3" s="185"/>
      <c r="R3" s="177" t="s">
        <v>241</v>
      </c>
      <c r="S3" s="177"/>
      <c r="T3" s="177" t="s">
        <v>242</v>
      </c>
      <c r="U3" s="177"/>
      <c r="V3" s="177" t="s">
        <v>243</v>
      </c>
      <c r="W3" s="177"/>
      <c r="X3" s="177" t="s">
        <v>244</v>
      </c>
      <c r="Y3" s="177"/>
    </row>
    <row r="4" spans="1:33" ht="94.5" customHeight="1">
      <c r="A4" s="178" t="s">
        <v>4</v>
      </c>
      <c r="B4" s="178"/>
      <c r="C4" s="178" t="s">
        <v>0</v>
      </c>
      <c r="D4" s="178"/>
      <c r="E4" s="178" t="s">
        <v>5</v>
      </c>
      <c r="F4" s="178"/>
      <c r="G4" s="179" t="s">
        <v>1</v>
      </c>
      <c r="H4" s="179"/>
      <c r="I4" s="8" t="s">
        <v>6</v>
      </c>
      <c r="J4" s="8" t="s">
        <v>2</v>
      </c>
      <c r="K4" s="7" t="s">
        <v>3</v>
      </c>
      <c r="L4" s="15" t="s">
        <v>237</v>
      </c>
      <c r="M4" s="6" t="s">
        <v>238</v>
      </c>
      <c r="N4" s="12" t="s">
        <v>239</v>
      </c>
      <c r="O4" s="15" t="s">
        <v>237</v>
      </c>
      <c r="P4" s="6" t="s">
        <v>238</v>
      </c>
      <c r="Q4" s="12" t="s">
        <v>239</v>
      </c>
      <c r="R4" s="15" t="s">
        <v>6</v>
      </c>
      <c r="S4" s="6" t="s">
        <v>245</v>
      </c>
      <c r="T4" s="15" t="s">
        <v>6</v>
      </c>
      <c r="U4" s="6" t="s">
        <v>245</v>
      </c>
      <c r="V4" s="15" t="s">
        <v>6</v>
      </c>
      <c r="W4" s="6" t="s">
        <v>245</v>
      </c>
      <c r="X4" s="15" t="s">
        <v>6</v>
      </c>
      <c r="Y4" s="6" t="s">
        <v>245</v>
      </c>
      <c r="Z4" s="13" t="s">
        <v>236</v>
      </c>
    </row>
    <row r="5" spans="1:33" ht="132.75" customHeight="1">
      <c r="A5" s="217" t="s">
        <v>38</v>
      </c>
      <c r="B5" s="196" t="s">
        <v>39</v>
      </c>
      <c r="C5" s="196" t="s">
        <v>154</v>
      </c>
      <c r="D5" s="193" t="s">
        <v>40</v>
      </c>
      <c r="E5" s="193" t="s">
        <v>171</v>
      </c>
      <c r="F5" s="194" t="s">
        <v>138</v>
      </c>
      <c r="G5" s="216" t="s">
        <v>199</v>
      </c>
      <c r="H5" s="202" t="s">
        <v>216</v>
      </c>
      <c r="I5" s="37" t="s">
        <v>69</v>
      </c>
      <c r="J5" s="34" t="s">
        <v>121</v>
      </c>
      <c r="K5" s="34" t="s">
        <v>122</v>
      </c>
      <c r="L5" s="35">
        <v>1</v>
      </c>
      <c r="M5" s="35">
        <v>0</v>
      </c>
      <c r="N5" s="36">
        <f t="shared" ref="N5:N7" si="0">M5/L5*1</f>
        <v>0</v>
      </c>
      <c r="O5" s="34"/>
      <c r="P5" s="34"/>
      <c r="Q5" s="34"/>
      <c r="R5" s="34"/>
      <c r="S5" s="34"/>
      <c r="T5" s="34"/>
      <c r="U5" s="34"/>
      <c r="V5" s="34">
        <v>1</v>
      </c>
      <c r="W5" s="34"/>
      <c r="X5" s="34"/>
      <c r="Y5" s="34"/>
      <c r="Z5" s="32" t="s">
        <v>317</v>
      </c>
      <c r="AB5" s="121" t="s">
        <v>246</v>
      </c>
      <c r="AC5" s="121" t="s">
        <v>304</v>
      </c>
      <c r="AD5" s="124" t="s">
        <v>247</v>
      </c>
      <c r="AG5" s="27"/>
    </row>
    <row r="6" spans="1:33" ht="148.5" customHeight="1">
      <c r="A6" s="217"/>
      <c r="B6" s="196"/>
      <c r="C6" s="196"/>
      <c r="D6" s="193"/>
      <c r="E6" s="193"/>
      <c r="F6" s="194"/>
      <c r="G6" s="216"/>
      <c r="H6" s="203"/>
      <c r="I6" s="58" t="s">
        <v>234</v>
      </c>
      <c r="J6" s="34" t="s">
        <v>82</v>
      </c>
      <c r="K6" s="34" t="s">
        <v>123</v>
      </c>
      <c r="L6" s="35">
        <v>12</v>
      </c>
      <c r="M6" s="35">
        <v>0</v>
      </c>
      <c r="N6" s="36">
        <f t="shared" si="0"/>
        <v>0</v>
      </c>
      <c r="O6" s="34"/>
      <c r="P6" s="34"/>
      <c r="Q6" s="34"/>
      <c r="R6" s="34"/>
      <c r="S6" s="34"/>
      <c r="T6" s="34"/>
      <c r="U6" s="34"/>
      <c r="V6" s="34"/>
      <c r="W6" s="34"/>
      <c r="X6" s="34"/>
      <c r="Y6" s="34"/>
      <c r="Z6" s="32" t="s">
        <v>317</v>
      </c>
      <c r="AB6" s="124" t="s">
        <v>248</v>
      </c>
      <c r="AC6" s="121">
        <v>5</v>
      </c>
      <c r="AD6" s="122">
        <f>AC6/5</f>
        <v>1</v>
      </c>
      <c r="AF6" s="27"/>
      <c r="AG6" s="29"/>
    </row>
    <row r="7" spans="1:33" ht="90" customHeight="1">
      <c r="A7" s="217"/>
      <c r="B7" s="196"/>
      <c r="C7" s="196"/>
      <c r="D7" s="193"/>
      <c r="E7" s="193"/>
      <c r="F7" s="194"/>
      <c r="G7" s="201"/>
      <c r="H7" s="204"/>
      <c r="I7" s="58" t="s">
        <v>235</v>
      </c>
      <c r="J7" s="34" t="s">
        <v>82</v>
      </c>
      <c r="K7" s="34" t="s">
        <v>123</v>
      </c>
      <c r="L7" s="35">
        <v>12</v>
      </c>
      <c r="M7" s="35">
        <v>0</v>
      </c>
      <c r="N7" s="36">
        <f t="shared" si="0"/>
        <v>0</v>
      </c>
      <c r="O7" s="34"/>
      <c r="P7" s="34"/>
      <c r="Q7" s="34"/>
      <c r="R7" s="34"/>
      <c r="S7" s="34"/>
      <c r="T7" s="34"/>
      <c r="U7" s="34"/>
      <c r="V7" s="34"/>
      <c r="W7" s="34"/>
      <c r="X7" s="34"/>
      <c r="Y7" s="34"/>
      <c r="Z7" s="32" t="s">
        <v>317</v>
      </c>
      <c r="AB7" s="124" t="s">
        <v>249</v>
      </c>
      <c r="AC7" s="121">
        <v>0</v>
      </c>
      <c r="AD7" s="122">
        <f t="shared" ref="AD7:AD9" si="1">AC7/5</f>
        <v>0</v>
      </c>
      <c r="AF7" s="27"/>
      <c r="AG7" s="29"/>
    </row>
    <row r="8" spans="1:33" ht="90" customHeight="1">
      <c r="A8" s="217"/>
      <c r="B8" s="196"/>
      <c r="C8" s="196"/>
      <c r="D8" s="193"/>
      <c r="E8" s="193"/>
      <c r="F8" s="194"/>
      <c r="G8" s="33" t="s">
        <v>200</v>
      </c>
      <c r="H8" s="58" t="s">
        <v>70</v>
      </c>
      <c r="I8" s="58" t="s">
        <v>71</v>
      </c>
      <c r="J8" s="34" t="s">
        <v>124</v>
      </c>
      <c r="K8" s="34" t="s">
        <v>125</v>
      </c>
      <c r="L8" s="35">
        <v>0</v>
      </c>
      <c r="M8" s="35">
        <v>0</v>
      </c>
      <c r="N8" s="36">
        <v>0</v>
      </c>
      <c r="O8" s="34"/>
      <c r="P8" s="34"/>
      <c r="Q8" s="34"/>
      <c r="R8" s="34"/>
      <c r="S8" s="34"/>
      <c r="T8" s="34"/>
      <c r="U8" s="34"/>
      <c r="V8" s="34"/>
      <c r="W8" s="34"/>
      <c r="X8" s="34"/>
      <c r="Y8" s="34"/>
      <c r="Z8" s="32" t="s">
        <v>317</v>
      </c>
      <c r="AB8" s="123" t="s">
        <v>250</v>
      </c>
      <c r="AC8" s="32">
        <v>0</v>
      </c>
      <c r="AD8" s="122">
        <f t="shared" si="1"/>
        <v>0</v>
      </c>
      <c r="AG8" s="30"/>
    </row>
    <row r="9" spans="1:33" ht="90" customHeight="1">
      <c r="A9" s="217"/>
      <c r="B9" s="196"/>
      <c r="C9" s="63" t="s">
        <v>155</v>
      </c>
      <c r="D9" s="59" t="s">
        <v>139</v>
      </c>
      <c r="E9" s="59" t="s">
        <v>201</v>
      </c>
      <c r="F9" s="60" t="s">
        <v>48</v>
      </c>
      <c r="G9" s="33" t="s">
        <v>202</v>
      </c>
      <c r="H9" s="58" t="s">
        <v>217</v>
      </c>
      <c r="I9" s="58" t="s">
        <v>72</v>
      </c>
      <c r="J9" s="34" t="s">
        <v>126</v>
      </c>
      <c r="K9" s="34" t="s">
        <v>127</v>
      </c>
      <c r="L9" s="35">
        <v>0</v>
      </c>
      <c r="M9" s="35">
        <v>0</v>
      </c>
      <c r="N9" s="36">
        <v>0</v>
      </c>
      <c r="O9" s="34"/>
      <c r="P9" s="34"/>
      <c r="Q9" s="34"/>
      <c r="R9" s="34"/>
      <c r="S9" s="34"/>
      <c r="T9" s="34"/>
      <c r="U9" s="34"/>
      <c r="V9" s="34"/>
      <c r="W9" s="34"/>
      <c r="X9" s="34"/>
      <c r="Y9" s="34"/>
      <c r="Z9" s="32" t="s">
        <v>317</v>
      </c>
      <c r="AB9" s="123" t="s">
        <v>251</v>
      </c>
      <c r="AC9" s="32">
        <v>0</v>
      </c>
      <c r="AD9" s="122">
        <f t="shared" si="1"/>
        <v>0</v>
      </c>
    </row>
    <row r="12" spans="1:33">
      <c r="AG12" s="29"/>
    </row>
    <row r="13" spans="1:33">
      <c r="AG13" s="29"/>
    </row>
    <row r="14" spans="1:33">
      <c r="AG14" s="29"/>
    </row>
    <row r="15" spans="1:33">
      <c r="AG15" s="29"/>
    </row>
    <row r="16" spans="1:33">
      <c r="AG16" s="29"/>
    </row>
    <row r="28" spans="2:5">
      <c r="B28" s="2"/>
      <c r="C28" s="2"/>
      <c r="D28" s="3"/>
      <c r="E28" s="4"/>
    </row>
    <row r="29" spans="2:5">
      <c r="B29" s="2"/>
      <c r="C29" s="2"/>
      <c r="D29" s="3"/>
      <c r="E29" s="4"/>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9" spans="2:5">
      <c r="B39" s="2"/>
      <c r="C39" s="2"/>
      <c r="D39" s="3"/>
      <c r="E39" s="4"/>
    </row>
    <row r="40" spans="2:5">
      <c r="B40" s="2"/>
      <c r="C40" s="2"/>
      <c r="D40" s="3"/>
      <c r="E40" s="4"/>
    </row>
    <row r="41" spans="2:5">
      <c r="B41" s="2"/>
      <c r="C41" s="2"/>
      <c r="D41" s="3"/>
      <c r="E41" s="4"/>
    </row>
    <row r="42" spans="2:5">
      <c r="B42" s="2"/>
      <c r="C42" s="2"/>
      <c r="D42" s="3"/>
      <c r="E42" s="4"/>
    </row>
    <row r="43" spans="2:5">
      <c r="B43" s="2"/>
      <c r="C43" s="2"/>
      <c r="D43" s="3"/>
      <c r="E43" s="4"/>
    </row>
  </sheetData>
  <autoFilter ref="A4:Z9" xr:uid="{00000000-0009-0000-0000-000007000000}">
    <filterColumn colId="0" showButton="0"/>
    <filterColumn colId="2" showButton="0"/>
    <filterColumn colId="4" showButton="0"/>
    <filterColumn colId="6" showButton="0"/>
  </autoFilter>
  <mergeCells count="19">
    <mergeCell ref="X3:Y3"/>
    <mergeCell ref="A4:B4"/>
    <mergeCell ref="C4:D4"/>
    <mergeCell ref="E4:F4"/>
    <mergeCell ref="G4:H4"/>
    <mergeCell ref="H3:K3"/>
    <mergeCell ref="L3:N3"/>
    <mergeCell ref="O3:Q3"/>
    <mergeCell ref="R3:S3"/>
    <mergeCell ref="T3:U3"/>
    <mergeCell ref="V3:W3"/>
    <mergeCell ref="G5:G7"/>
    <mergeCell ref="H5:H7"/>
    <mergeCell ref="A5:A9"/>
    <mergeCell ref="B5:B9"/>
    <mergeCell ref="C5:C8"/>
    <mergeCell ref="D5:D8"/>
    <mergeCell ref="E5:E8"/>
    <mergeCell ref="F5:F8"/>
  </mergeCells>
  <conditionalFormatting sqref="N5:N9">
    <cfRule type="cellIs" dxfId="4" priority="1" operator="between">
      <formula>0.8</formula>
      <formula>"mas"</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3" footer="0.3"/>
  <pageSetup paperSize="5" scale="23"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Seguimiento</vt:lpstr>
      <vt:lpstr>GRAFICOS</vt:lpstr>
      <vt:lpstr>Grafica Barra</vt:lpstr>
      <vt:lpstr>Eje Estrategico 1</vt:lpstr>
      <vt:lpstr>Eje Estrategico 2 </vt:lpstr>
      <vt:lpstr>Eje Estrategico 3</vt:lpstr>
      <vt:lpstr>Eje Estrategico 4 </vt:lpstr>
      <vt:lpstr>Eje Estrategico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cp:lastModifiedBy>
  <cp:lastPrinted>2021-08-19T15:54:10Z</cp:lastPrinted>
  <dcterms:created xsi:type="dcterms:W3CDTF">2019-05-08T13:38:43Z</dcterms:created>
  <dcterms:modified xsi:type="dcterms:W3CDTF">2023-11-28T17:15:46Z</dcterms:modified>
</cp:coreProperties>
</file>