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ECRETOS Y ACUERDOS SGR\"/>
    </mc:Choice>
  </mc:AlternateContent>
  <bookViews>
    <workbookView xWindow="0" yWindow="0" windowWidth="12960" windowHeight="8670"/>
  </bookViews>
  <sheets>
    <sheet name="PROYECTOS SGR " sheetId="1" r:id="rId1"/>
  </sheets>
  <definedNames>
    <definedName name="_xlnm._FilterDatabase" localSheetId="0" hidden="1">'PROYECTOS SGR '!$A$3:$IC$151</definedName>
    <definedName name="_Hlk29926105" localSheetId="0">'PROYECTOS SGR '!$G$125</definedName>
    <definedName name="_xlnm.Print_Titles" localSheetId="0">'PROYECTOS SGR '!$3:$3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9" i="1" l="1"/>
  <c r="I96" i="1"/>
  <c r="K86" i="1" l="1"/>
  <c r="K81" i="1"/>
  <c r="I82" i="1"/>
  <c r="O151" i="1" l="1"/>
  <c r="N151" i="1"/>
  <c r="M151" i="1"/>
  <c r="J151" i="1"/>
  <c r="I150" i="1"/>
  <c r="I149" i="1"/>
  <c r="I148" i="1"/>
  <c r="I147" i="1"/>
  <c r="I146" i="1"/>
  <c r="I145" i="1"/>
  <c r="I144" i="1"/>
  <c r="I143" i="1"/>
  <c r="I142" i="1"/>
  <c r="I141" i="1"/>
  <c r="I140" i="1"/>
  <c r="I139" i="1"/>
  <c r="I138" i="1"/>
  <c r="I137" i="1"/>
  <c r="I136" i="1"/>
  <c r="I135" i="1"/>
  <c r="I134" i="1"/>
  <c r="I133" i="1"/>
  <c r="I132" i="1"/>
  <c r="I131" i="1"/>
  <c r="I130" i="1"/>
  <c r="I129" i="1"/>
  <c r="U128" i="1"/>
  <c r="I128" i="1"/>
  <c r="I127" i="1"/>
  <c r="U126" i="1"/>
  <c r="I126" i="1"/>
  <c r="I125" i="1"/>
  <c r="P124" i="1"/>
  <c r="P151" i="1" s="1"/>
  <c r="I123" i="1"/>
  <c r="I121" i="1"/>
  <c r="I120" i="1"/>
  <c r="I119" i="1"/>
  <c r="I118" i="1"/>
  <c r="I117" i="1"/>
  <c r="I115" i="1"/>
  <c r="I114" i="1"/>
  <c r="I113" i="1"/>
  <c r="I112" i="1"/>
  <c r="I111" i="1"/>
  <c r="I110" i="1"/>
  <c r="I109" i="1"/>
  <c r="I108" i="1"/>
  <c r="I107" i="1"/>
  <c r="U107" i="1" s="1"/>
  <c r="I106" i="1"/>
  <c r="U106" i="1" s="1"/>
  <c r="I105" i="1"/>
  <c r="I104" i="1"/>
  <c r="K103" i="1"/>
  <c r="I103" i="1"/>
  <c r="I102" i="1"/>
  <c r="I101" i="1"/>
  <c r="I100" i="1"/>
  <c r="I98" i="1"/>
  <c r="K97" i="1"/>
  <c r="I97" i="1" s="1"/>
  <c r="I95" i="1"/>
  <c r="K94" i="1"/>
  <c r="I94" i="1" s="1"/>
  <c r="I93" i="1"/>
  <c r="I92" i="1"/>
  <c r="I91" i="1"/>
  <c r="U90" i="1"/>
  <c r="I90" i="1"/>
  <c r="I89" i="1"/>
  <c r="I88" i="1"/>
  <c r="I87" i="1"/>
  <c r="I86" i="1"/>
  <c r="I85" i="1"/>
  <c r="I84" i="1"/>
  <c r="I83" i="1"/>
  <c r="I81" i="1"/>
  <c r="K79" i="1"/>
  <c r="I79" i="1" s="1"/>
  <c r="I77" i="1"/>
  <c r="I75" i="1"/>
  <c r="K74" i="1"/>
  <c r="I74" i="1"/>
  <c r="K72" i="1"/>
  <c r="I72" i="1"/>
  <c r="I71" i="1"/>
  <c r="L70" i="1"/>
  <c r="I70" i="1" s="1"/>
  <c r="I69" i="1"/>
  <c r="I68" i="1"/>
  <c r="I67" i="1"/>
  <c r="I66" i="1"/>
  <c r="I65" i="1"/>
  <c r="I64" i="1"/>
  <c r="I63" i="1"/>
  <c r="I62" i="1"/>
  <c r="I61" i="1"/>
  <c r="I60" i="1"/>
  <c r="I59" i="1"/>
  <c r="I58" i="1"/>
  <c r="I57" i="1"/>
  <c r="I56" i="1"/>
  <c r="I55" i="1"/>
  <c r="I54" i="1"/>
  <c r="I53" i="1"/>
  <c r="I52" i="1"/>
  <c r="U51" i="1"/>
  <c r="L51" i="1"/>
  <c r="I51" i="1"/>
  <c r="I50" i="1"/>
  <c r="I49" i="1"/>
  <c r="I48" i="1"/>
  <c r="I47" i="1"/>
  <c r="I46" i="1"/>
  <c r="I45" i="1"/>
  <c r="I44" i="1"/>
  <c r="L43" i="1"/>
  <c r="I43" i="1" s="1"/>
  <c r="U42" i="1"/>
  <c r="I42" i="1"/>
  <c r="I41" i="1"/>
  <c r="I40" i="1"/>
  <c r="I39" i="1"/>
  <c r="I38" i="1"/>
  <c r="I37" i="1"/>
  <c r="K35" i="1"/>
  <c r="I35" i="1"/>
  <c r="I33" i="1"/>
  <c r="U32" i="1"/>
  <c r="I32" i="1"/>
  <c r="I31" i="1"/>
  <c r="I30" i="1"/>
  <c r="I25" i="1"/>
  <c r="I23" i="1"/>
  <c r="U22" i="1"/>
  <c r="I22" i="1"/>
  <c r="I21" i="1"/>
  <c r="I18" i="1"/>
  <c r="I16" i="1"/>
  <c r="I13" i="1"/>
  <c r="I12" i="1"/>
  <c r="I11" i="1"/>
  <c r="I10" i="1"/>
  <c r="I9" i="1"/>
  <c r="L8" i="1"/>
  <c r="I8" i="1" s="1"/>
  <c r="I6" i="1"/>
  <c r="I5" i="1"/>
  <c r="I4" i="1"/>
  <c r="U151" i="1" l="1"/>
  <c r="K151" i="1"/>
  <c r="L151" i="1"/>
  <c r="I124" i="1"/>
  <c r="I151" i="1" s="1"/>
</calcChain>
</file>

<file path=xl/sharedStrings.xml><?xml version="1.0" encoding="utf-8"?>
<sst xmlns="http://schemas.openxmlformats.org/spreadsheetml/2006/main" count="1013" uniqueCount="629">
  <si>
    <t>NOMBRE DEL PROYECTO</t>
  </si>
  <si>
    <t>OBJETIVO DEL PROYECTO</t>
  </si>
  <si>
    <t>POBLACION BENEFICIADA</t>
  </si>
  <si>
    <t>SECTOR</t>
  </si>
  <si>
    <t>ENTIDAD BENEFICIARIA (dueña recursos)</t>
  </si>
  <si>
    <t>NUMERO BPIN DE PROYECTO</t>
  </si>
  <si>
    <t>NÚMERO DEL ACTO ADMINISTRATIVO DE APROBACIÓN O DESAPROBACIÓN DEL PROYECTO OCAD</t>
  </si>
  <si>
    <t>FECHA DE EXPEDICIÓN</t>
  </si>
  <si>
    <t xml:space="preserve"> VALOR PROYECTO</t>
  </si>
  <si>
    <t>FUENTES DE FINANCIACIÓN (Pesos $)</t>
  </si>
  <si>
    <t>BENEFICIARIO</t>
  </si>
  <si>
    <t>EJECUTOR</t>
  </si>
  <si>
    <t>ACTO ADMINISTRATIVO DE INCORPORACIÓN AL PRESUPUESTO</t>
  </si>
  <si>
    <t xml:space="preserve">OBSERVACIÓN </t>
  </si>
  <si>
    <t>Asignaciones Directas</t>
  </si>
  <si>
    <t xml:space="preserve">FDR </t>
  </si>
  <si>
    <t>FCR</t>
  </si>
  <si>
    <t>CTeI</t>
  </si>
  <si>
    <t>PAZ</t>
  </si>
  <si>
    <t>FDR - Rendimientos Financieros</t>
  </si>
  <si>
    <t>Oras Fuentes</t>
  </si>
  <si>
    <t xml:space="preserve"> FECHA</t>
  </si>
  <si>
    <t xml:space="preserve"> NÚMERO </t>
  </si>
  <si>
    <t>VALOR (Pesos $)</t>
  </si>
  <si>
    <t>Adquisición de vehículos de desplazamiento rápido y elementos de protección para las instituciones bomberiles del Departamento</t>
  </si>
  <si>
    <t>Dotar 14 instituciones Bomberiles, con 14 vehículos de desplazamiento rápido (camionetas), 457 kit de dotación y 27 de línea de Fuego</t>
  </si>
  <si>
    <t>Toda la población del Departamento del Quindío 555.836</t>
  </si>
  <si>
    <t>Ambiente y desarrollo sostenible</t>
  </si>
  <si>
    <t>Departamento del Quindío</t>
  </si>
  <si>
    <t>2013000040019</t>
  </si>
  <si>
    <t xml:space="preserve">Acuerdo 004 </t>
  </si>
  <si>
    <t>Todo el Departamento del Quindío</t>
  </si>
  <si>
    <t xml:space="preserve">Departamento del  Quindío </t>
  </si>
  <si>
    <t xml:space="preserve">24/09/20013  </t>
  </si>
  <si>
    <t>Mejoramiento, pavimentación vía Carniceros -La Quiebra, Municipios de Córdoba y Pijao y Construcción de obras de disipación y contención en el Sector la Mina</t>
  </si>
  <si>
    <t>Pavimentación de 1,46 kilómetros de la vía carnicero la quiebra en Córdoba.</t>
  </si>
  <si>
    <t>15.833 personas ubicadas en el corredor vial Carniceros - La Quiebra y la intersección de la vía Rio Verde - Pijao con la vía Buenavista - La Mina.</t>
  </si>
  <si>
    <t>Transporte</t>
  </si>
  <si>
    <t>2013000040036</t>
  </si>
  <si>
    <t>Departamento del Quindío - Pijao</t>
  </si>
  <si>
    <t>Mejoramiento y reordenamiento físico funcional del servicio de urgencias de la ESE hospital Departamental Universitario San Juan de Dios. Todo el Departamento, Quindío, Occidente</t>
  </si>
  <si>
    <t>1.200 millones para dotación de equipo biomédico y 4.500 millones para intervenir 1780 mts2 del área de urgencias del Hospital San Juan de Dios y ampliación a 50 cubículos de observación</t>
  </si>
  <si>
    <t>Toda la población del Departamento del Quindío 555.836, incluyendo el norte del Valle y el sur de Risaralda</t>
  </si>
  <si>
    <t>Salud y protección social</t>
  </si>
  <si>
    <t>2013000040037</t>
  </si>
  <si>
    <t xml:space="preserve">Mejoramiento de la red vial urbana del Departamento del Quindio </t>
  </si>
  <si>
    <t>Pavimentación y mejoramiento de 75.872 m2 de vías urbanas en los municipios del Departamento del Quindío</t>
  </si>
  <si>
    <t xml:space="preserve">Toda la población del Departamento del Quindío </t>
  </si>
  <si>
    <t>2013000040052</t>
  </si>
  <si>
    <t>Municipios: Armenia, Calarcá, Circasia, Filandia, Salento, Genova, La Tebaida, Pijao, Cordoba, y Buenavista Departamento Quindio</t>
  </si>
  <si>
    <t>Promotora de Vivienda y Desarrollo del Quindio</t>
  </si>
  <si>
    <t>30/09/2013
 07/11/2014</t>
  </si>
  <si>
    <t xml:space="preserve">                     088                      091</t>
  </si>
  <si>
    <t>Reposición y optimización de redes de acueducto y alcantarillado, construcción de pavimentos en los municipios de Circasia, Filandia, La tebaida, Montenegro y Quimbaya.</t>
  </si>
  <si>
    <t>Reposición y optimización de 5.000 metros de redes de acueducto, alcantarillado y pavimentos</t>
  </si>
  <si>
    <t>Población de los municipios de Circasia, Filandia, Quimbaya, Montenegro y la Tebaida 134.376 personas.</t>
  </si>
  <si>
    <t>Vivienda, ciudad y territorio</t>
  </si>
  <si>
    <t>2013000040051</t>
  </si>
  <si>
    <t>Municipios: Circasia, Filandia, La Tebaida, Montenegro y Quimbaya Departamento Quindío</t>
  </si>
  <si>
    <t>Empresa Sanitaria del Quindio (ESAQUIN)</t>
  </si>
  <si>
    <t>Aplicación e implementación de las buenas prácticas  agrícolas, en sector productivos del Departamento del Quindío</t>
  </si>
  <si>
    <t>Certificar 500 predios en el Departamento del Quindío, en la utilización de Buenas prácticas agrícolas, para los cultivos plátano, cítricos y aguacate</t>
  </si>
  <si>
    <t>2.359 personas de la zona rural del Departamento del Quindío</t>
  </si>
  <si>
    <t>Agricultura y desarrollo rural</t>
  </si>
  <si>
    <t>2013000040043</t>
  </si>
  <si>
    <t>Implementación del plan de acción para mantenimiento preventivo y atención de emergencias en la red vial secundaria, terciaria y urbana del departamento del Quindío.</t>
  </si>
  <si>
    <t>Mantenimiento preventivo de 495,31 de km de vías secundarias, terciarias y urbanas</t>
  </si>
  <si>
    <t xml:space="preserve">Todo el Departamento del Quindío </t>
  </si>
  <si>
    <t>2013000040049</t>
  </si>
  <si>
    <t>Mejoramiento, reparcheo de la red vial secundaria y vías urbanas de los municipios del departamento del Quindío.</t>
  </si>
  <si>
    <t>Mejoramiento y reparcheo de 343,7 km de la red vial secundaria y urbana en el Departamento del Quindío</t>
  </si>
  <si>
    <t>2013000040039</t>
  </si>
  <si>
    <t>Acuerdo 004</t>
  </si>
  <si>
    <t>Ampliación del servicio público de gas domiciliario por redes para los municipios de Córdoba, Buenavista, Génova y Pijao en el Departamento del Quindío</t>
  </si>
  <si>
    <t>Ampliación del Servicio público de Gas Domiciliario por Redes para los Municipios de Córdoba, Buenavista, Génova y Pijao en el Departamento del Quindío</t>
  </si>
  <si>
    <t>3.489 personas, ubicadas en el casco urbano de los municipios de Génova, Pijao, Córdoba y Buenavista</t>
  </si>
  <si>
    <t>Minas y energía</t>
  </si>
  <si>
    <t>2013000040048</t>
  </si>
  <si>
    <t>Municipios: Córdoba, Buenavista, Génova y Pijao Departamento Quindío</t>
  </si>
  <si>
    <t>Construcción colectores interceptores, para avanzar en la descontaminación de fuentes hídricas tributarias en la en la cuenca del rio la vieja Departamento del Quindío</t>
  </si>
  <si>
    <t>Construir 8.281 metros de colectores interceptores para la descontaminación de las fuentes hídricas del rio la vieja</t>
  </si>
  <si>
    <t xml:space="preserve">Todo el Departamento del Quindío y el Norte del Valle </t>
  </si>
  <si>
    <t>2013000040044</t>
  </si>
  <si>
    <t>Construcción y mejoramiento de Salones Sociales Comunales en lo Municipios de Armenia, Calarcá y Quimbaya, Quindio, Occidente</t>
  </si>
  <si>
    <t>Construir 8 salones comunales y mejorar 5  salones sociales en el departamento del quindio.</t>
  </si>
  <si>
    <t>382.413 Correspondientes a los Municipios de Armenia, Quimbaya y Calarca</t>
  </si>
  <si>
    <t>Cultura</t>
  </si>
  <si>
    <t>2013000040050</t>
  </si>
  <si>
    <t>Municipios Armenia, Calarcá y Quimbaya Departamento Quindío</t>
  </si>
  <si>
    <t>Construcción y dotación del Centro de Atención al Drogadicto en el departamento del Quindío</t>
  </si>
  <si>
    <t>Componente construcción Centro Atención a la Drogadicción 17 habitaciones  (34 camas), 3 consultorios, 2 oficinas, 5 talleres de terapia ocupacional, cancha múltiple, jardín, estación de enfermería, cuarto de paciente agitado y áreas de servicio.</t>
  </si>
  <si>
    <t>Toda la población del Departamento del Quindío 555.836, incluyendo el Norte del Valle y el sur de Risaralda</t>
  </si>
  <si>
    <t>2013000040045</t>
  </si>
  <si>
    <t>Todo el Departamento del Quindio</t>
  </si>
  <si>
    <t>Desarrollo de espacios ambientales para la PAZ como manejo de otras estrategias de conservación de la estructura ecológica principal en el departamento del Quindío, occidente</t>
  </si>
  <si>
    <t xml:space="preserve">Intervenir las microcuencas, mejoramiento e intervención del espacio público.
60.13 Hectáreas de microcuencas a intervenir
7.584 Mts. de senderos a intervenir
11 Espacios públicos intervenidos
</t>
  </si>
  <si>
    <t>2013000040047</t>
  </si>
  <si>
    <t>Corporación autonoma Regional del Quindio (CRQ)</t>
  </si>
  <si>
    <t>Fortalecimiento de la Calidad educativa en las instituciones educativas, mediante la incorporación de TICS, en el Departamento del Quindío, Occidente</t>
  </si>
  <si>
    <t xml:space="preserve">Mejorar la calidad educativa de los estudiantes de las sedes Educativas del departamento del Quindío, mediante el uso de herramientas tecnológicas dentro y fuera del aula. 
Dotación de 17950 Tablets con aplicativos referentes al Paisaje Cultural Cafetero </t>
  </si>
  <si>
    <t>Educación</t>
  </si>
  <si>
    <t>2013000040046</t>
  </si>
  <si>
    <t>Dotación de la unidad de cuidados intensivos, quirófanos y central de esterilización de la E.S.E. Hospital Departamental Universitario San Juan de Dios</t>
  </si>
  <si>
    <t>Mejorar la capacidad de respuesta de la E.S.E Hospital Departamental Universitario del Quindío San Juan de Dios, mediante la modernización de la infraestructura física y equipamiento biomédico; para la disminución de la Morbimortalidad e incapacidades</t>
  </si>
  <si>
    <t>2013000040042</t>
  </si>
  <si>
    <t xml:space="preserve">Acuerdo 005 </t>
  </si>
  <si>
    <t>Municipio Armenia Departamento Quindío</t>
  </si>
  <si>
    <t xml:space="preserve">Hospital Universitario San Juan de Dios </t>
  </si>
  <si>
    <t>Reposición y optimización redes de acueducto, alcantarillado y pavimentos en el departamento del Quindío</t>
  </si>
  <si>
    <t xml:space="preserve">Mejorar las condiciones de las redes de acueducto, alcantarillado y pavimentos, mediante la optimización en tubería del alcantarillado, acueducto y colocación de pavimentos rígidos con el fin de dar bienestar a la comunidad.
3036 mts de reposición de alcantarillado
1369 mts de reposición de acueducto
2787 mts de pavimentos
</t>
  </si>
  <si>
    <t>Municipios de Buenavista, Circasia, Filandia,  Genova, la Tebaida, Montenegro,  Pijao y Quimbaya</t>
  </si>
  <si>
    <t>2014000040002</t>
  </si>
  <si>
    <t xml:space="preserve">Acuerdo 12 </t>
  </si>
  <si>
    <t>Municipios: Buenavista, Circasia, Filandia Génova, La Tebaida Montenegro, Pijao y Quimbaya Departamento Quindío</t>
  </si>
  <si>
    <t>Rehabilitación de la malla vial urbana del Departamento del Quindío</t>
  </si>
  <si>
    <t xml:space="preserve">Rehabilitar las condiciones dela malla vial urbana de los municipios del departamento del Quindío.
37.547 mts2 de vías rehabilitadas en pavimento rígido
</t>
  </si>
  <si>
    <t xml:space="preserve">11 Municipios del Departamento </t>
  </si>
  <si>
    <t>2014000040011</t>
  </si>
  <si>
    <t>Municipios: Calarca, Circasia, Filandia, Salento, Genova, La Tebaida, Pijao, Cordoba, Buenavista, Montenegro, y Quimbaya Departamento del Quindío</t>
  </si>
  <si>
    <t>10/10/2014  
05/03/2015</t>
  </si>
  <si>
    <t xml:space="preserve">                  075                   026</t>
  </si>
  <si>
    <t>Adecuación de la casa de la cultura de Calarcá y centro Cultural del municipio de Quimbaya Quindío</t>
  </si>
  <si>
    <t xml:space="preserve">Fortalecer la institucionalidad cultural en el Departamento, mediante la adecuación y dotación de la casa de la cultura de Calarcá y el Centro Cultural del Municipio de Quimbaya Quindío, para propiciar el desarrollo humano y cultural de la población.
Área Adecuada casa cultura Calarcá: 850 mt2
Área adecuada y mejorada centro cultural Quimbaya: 1.802 m2
</t>
  </si>
  <si>
    <t xml:space="preserve">Calarca y Quimbaya </t>
  </si>
  <si>
    <t>2014000040006</t>
  </si>
  <si>
    <t>Municipios de Calarca y Quimbaya Departamento Quindío</t>
  </si>
  <si>
    <t xml:space="preserve">        10/10/2014        28/10/2015 
15/12/2015</t>
  </si>
  <si>
    <t xml:space="preserve">                 075                     089  
109</t>
  </si>
  <si>
    <t>Apoyo y fortalecimiento para el desarrollo, formación y posicionamiento en alto rendimiento del deporte en el departamento del Quindío</t>
  </si>
  <si>
    <t xml:space="preserve">Mejorar y apoyar el desarrollo formativo y competitivo del deporte en el Departamento del Quindío
1. Crear un sistema de información deportiva.
2. Apoyar 1800 deportistas pertenecientes a las escuelas de formación.
3. 14000 Niños y niñas apoyados con el deporte escolar.
4. 4045 deportistas de ligas apoyados
</t>
  </si>
  <si>
    <t xml:space="preserve">Todo el departamento </t>
  </si>
  <si>
    <t>Deporte y recreación</t>
  </si>
  <si>
    <t>2014000040004</t>
  </si>
  <si>
    <t>INDEPORTES</t>
  </si>
  <si>
    <t>Dotación a la Policía Nacional para la prevención y reacción en seguridad del Departamento del Quindío.</t>
  </si>
  <si>
    <t>2015000040003</t>
  </si>
  <si>
    <t>Acuerdo 015</t>
  </si>
  <si>
    <t xml:space="preserve">Desaprobado
Acuerdo 038 </t>
  </si>
  <si>
    <t xml:space="preserve">
22/06/2017</t>
  </si>
  <si>
    <t>Mejoramiento y reparcheo de la red vial secundaria y terciaria en el departamento del Quindío</t>
  </si>
  <si>
    <t>Realizar el mejoramiento, reparcheo de 8220 mts2 de vías secundarias y terciarias en el Departamento del Quindío</t>
  </si>
  <si>
    <t>2014000040007</t>
  </si>
  <si>
    <t>Todo el Departamento</t>
  </si>
  <si>
    <t>Implementación de un programa de innovación social para el fomento  de una cultura ciudadana y emprendedora en la comunidad educativa y productiva del departamento del Quindío, Occidente</t>
  </si>
  <si>
    <t>Fomentar una cultura ciudadana y emprendedora en la comunidad educativa del Departamento del Quindío a través de la apropiación social del conocimiento en CTeI, la identidad del Paisaje Cultural Cafetero y la articulación entre el aparato productivo y la comunidad académica.</t>
  </si>
  <si>
    <t>Toda la población del Departamento del Quindo 555.836</t>
  </si>
  <si>
    <t>Ciencia, tecnología e innovación</t>
  </si>
  <si>
    <t>2013000100199</t>
  </si>
  <si>
    <t>Acuerdo 008</t>
  </si>
  <si>
    <t>Aplicación de procesos innovadores en la cadena de suministro para la industria de la guadua en Quindío.</t>
  </si>
  <si>
    <t>Aplicar procesos innovadores en la cadena de suministro de Guadua para la industria, que incremente la competitividad del sector en el Departamento del Quindío</t>
  </si>
  <si>
    <t>En el departamento del Quindío se tiene estimado que existe una población cercana a las 6500 personas que se benefician del aprovechamiento de la guadua; dentro de este grupo se identifican los descumbradores, lo corteros, los troceros, los arrieros para el transporte menor, los transportadores para el transporte mayor, hacen de comer y garitean o llevan los alimentos al corte; este grupo conforma cerca de 720 a 750 familias</t>
  </si>
  <si>
    <t>2013000100226</t>
  </si>
  <si>
    <t xml:space="preserve">Acuerdo 11 </t>
  </si>
  <si>
    <t>Municipios Quimbaya y Montenegro Departamento Quindío</t>
  </si>
  <si>
    <t>Desarrollo sostenible del Sector curtiembre a través de la I+D+I, Quindío, Occidente</t>
  </si>
  <si>
    <t>Desarrollar capacidades técnico científicas y de innovación para el Desarrollo Sostenible del sector de curtiembres de la María en el Departamento del Quindío. Descontaminación ambiental y el desarrollo de modelo socio empresarial</t>
  </si>
  <si>
    <t xml:space="preserve">Asociación de curtidores la maria </t>
  </si>
  <si>
    <t>2013000100263</t>
  </si>
  <si>
    <t xml:space="preserve">Acuerdo 15 </t>
  </si>
  <si>
    <t>Municipio Calarcá Departamento Quindío</t>
  </si>
  <si>
    <t>Desarrollo de capacidades de I+D+I para incrementar la competitividad en empresas y emprendiemientos del Departamento del Quindio, Occidente</t>
  </si>
  <si>
    <t xml:space="preserve">El proyecto "Desarrollo de capacidades de I+D+i para incrementar la competitividad en empresas y emprendimientos del Departamento del Quindìo,
Occidente" tiene como objetivos y estrategias los componentes de Desarrollar capacidades de I+D+i en las empresas del Departamento del Quindío,.la
incorporación de tecnologías blandas (Plataforma de open innovation, unidad de vigilancia tecnológica y salas de ideación) y la generación de escenarios
que faciliten el desarrollo y la aceleraciòn de negocios innovadores </t>
  </si>
  <si>
    <t>Todo el departamento del Quindio 555.836</t>
  </si>
  <si>
    <t>2013000100258</t>
  </si>
  <si>
    <t>Acuerdo 25</t>
  </si>
  <si>
    <t>Mejoramiento de los sistemas productivos para la conservación y recuperación de los recursos naturales en áreas protegidas casa distrito de conservación de suelos barbas-bremen en el Departamento del Quindío, Occidente</t>
  </si>
  <si>
    <t>Realizar la plantación de 150 Hectáreas de reconversión de sistema productivo
Mejora el uso y apropiación tecnológica que permita el desarrollo de actividades productivas ambientalmente sostenibles en áreas protegidas caso Distro de Conservación de suelo Barbas bremen</t>
  </si>
  <si>
    <t xml:space="preserve">Municipios de Circasia y Filandia </t>
  </si>
  <si>
    <t>2013000100254</t>
  </si>
  <si>
    <t>Acuerdo 27</t>
  </si>
  <si>
    <t>Municipios de Circasia y Filandia Departamento Quindío</t>
  </si>
  <si>
    <t>Mejoramiento de la infraestructura pública para el desarrollo turístico occidente, Quindío, todo el departamento</t>
  </si>
  <si>
    <t xml:space="preserve">Mejorar la red vial municipal está conformada por 1.640,73 Km. de vías que equivalen al 77.91 % del total de la malla vial del departamento; de ella 98.79 Km. (el 6.02%) esta pavimentada en buen estado; 141.13 Km. (el 8.60%) esta pavimentada </t>
  </si>
  <si>
    <t xml:space="preserve">Todo el departamento del Quindio </t>
  </si>
  <si>
    <t>2012000040026</t>
  </si>
  <si>
    <t>Acuerdo 001 Acuerdo 002</t>
  </si>
  <si>
    <t>02/11/2012   15/02/2013</t>
  </si>
  <si>
    <t>Municipios Quimbaya, Salento y Circasia Departamento Quindío</t>
  </si>
  <si>
    <t xml:space="preserve">12/12/2012   
05/04/2013     </t>
  </si>
  <si>
    <t xml:space="preserve">              095               
014
042</t>
  </si>
  <si>
    <t>Construcción obras de recuperación, contención y manejo de aguas en la vía Rio Verde-Barragán cód. 40QN05 departamento del Quindío</t>
  </si>
  <si>
    <t xml:space="preserve">Rehabilitación, construcción muro contención de la vía rio Verde-Barragán Génova
en el Departamento del Quindío
</t>
  </si>
  <si>
    <t>543532 habitantes</t>
  </si>
  <si>
    <t>2012000040027</t>
  </si>
  <si>
    <t>Mantenimiento y rehabilitación de los restaurantes escolares de las instituciones educativas departamento del Quindío</t>
  </si>
  <si>
    <t>Mantenimiento y rehabilitación de 191 restaurantes escolares en el departamento del Quindío</t>
  </si>
  <si>
    <t>46228 Estudiantes de las instituciones educatias del Departamento del Quindio</t>
  </si>
  <si>
    <t>2012000040030</t>
  </si>
  <si>
    <t>Municipios de Calarcá, Circasia, Filandia, Salento, Génova, La Tebaida, Pijao, Córdoba, Buenavista y Montenegro Departamento Quindio</t>
  </si>
  <si>
    <t>Renovación de redes de acueducto y alcantarillado en el departamento del Quindío</t>
  </si>
  <si>
    <t xml:space="preserve">Optimización redes de acueducto y alcantarillado que contribuyan a la optimización y modernización de las redes en el Departamento.
</t>
  </si>
  <si>
    <t>Casco urbano de los Municipios de Génova y la Tebaida</t>
  </si>
  <si>
    <t>2012000040031</t>
  </si>
  <si>
    <t>Construcción módulos restantes del Eco-Parque Mirador Colina Iluminada occidente, Quindío, Filandia</t>
  </si>
  <si>
    <t xml:space="preserve">Mejoramiento de la competitividad turística del Departamento </t>
  </si>
  <si>
    <t>2012000040032</t>
  </si>
  <si>
    <t>Municipio Filandia Departamento Quindio</t>
  </si>
  <si>
    <t>Adecuación de infraestructura física  sedes sociales e institucionales (CBA, casa de artesano y antigua cárcel municipal) del municipio de Filandia Departamento del Quindío</t>
  </si>
  <si>
    <t xml:space="preserve">Restaurar y adecuar la Infraestructura física Institucional del CBA (Centro de Bienestar del adulto Mayor), Casa del Artesano y Antigua cárcel del municipio de Filandia
</t>
  </si>
  <si>
    <t>13310 Personas, Habitantes del Municipio de Filandia</t>
  </si>
  <si>
    <t>Inclusión social y reconciliación</t>
  </si>
  <si>
    <t>Filandia</t>
  </si>
  <si>
    <t>2013003630002</t>
  </si>
  <si>
    <t xml:space="preserve">Acuerdo 05 </t>
  </si>
  <si>
    <t xml:space="preserve"> Municipio de Filandia </t>
  </si>
  <si>
    <t>Construcción cancha sintética de microfútbol  en el polideportivo panorama del municipio de Filandia</t>
  </si>
  <si>
    <t>Construir cancha sintética de microfútbol en el polideportivo panorama, ubicado en el municipio de Filandia, con el fin de dotar a la comunidad de unas instalaciones deportivas dignas para la práctica del deporte.</t>
  </si>
  <si>
    <t>2013003630015</t>
  </si>
  <si>
    <t>Rehabilitación  y construcción de la  red vial  vehicular  y peatonal en el  sector urbano  Municipio de Montenegro Departamento del Quindío</t>
  </si>
  <si>
    <t xml:space="preserve">Mejorar el acceso vehicular y peatonal del sector urbano, mediante la intervención de 6,022 mts2 de vías en el municipio de Montenegro Quindío, 
</t>
  </si>
  <si>
    <t xml:space="preserve">40871 personas, Habitantes del area Urbana del Municipio de Montenegro </t>
  </si>
  <si>
    <t>Montenegro</t>
  </si>
  <si>
    <t>2013003630004</t>
  </si>
  <si>
    <t>Municipio Montenegro Departamento Quindío</t>
  </si>
  <si>
    <t>090</t>
  </si>
  <si>
    <t>Rehabilitación vías urbanas del municipio de Salento, Quindío, Occidente</t>
  </si>
  <si>
    <t>Mejorar las condiciones de movilidad en el  área urbana del municipio de Salento a través de la habilitación de nuevas vías con pavimento. Intervenir 1374 Mts2</t>
  </si>
  <si>
    <t>7129 Personas, Habitantes del Municipio de Salento</t>
  </si>
  <si>
    <t>Salento</t>
  </si>
  <si>
    <t>2013003630012</t>
  </si>
  <si>
    <t>Municipio Salento Departamento Quindío</t>
  </si>
  <si>
    <t>Construcción de la cancha sintética e iluminación del estadio municipal de Circasia</t>
  </si>
  <si>
    <t xml:space="preserve">Realizar mejoramiento integral del estadio municipal de Circasia Quindío
</t>
  </si>
  <si>
    <t>29393 Personas, Habitantes del Muncipio de Circasia</t>
  </si>
  <si>
    <t>Circasia</t>
  </si>
  <si>
    <t>2013003630005</t>
  </si>
  <si>
    <t>Municipio de Circasia Departamento Quindío</t>
  </si>
  <si>
    <t>Remodelación urbana de la  plaza central del Municipio de Córdoba</t>
  </si>
  <si>
    <t>Remodelación y modernización urbana de la plaza principal del municipio de córdoba en el departamento del Quindío</t>
  </si>
  <si>
    <t>5328 personas, Habitantes del casco urbano del Municipio de Cordoba</t>
  </si>
  <si>
    <t>Cordoba</t>
  </si>
  <si>
    <t>2013003630010</t>
  </si>
  <si>
    <t>Municipio Córdoba Departamento Quindío</t>
  </si>
  <si>
    <t xml:space="preserve"> Municipio de Córdoba </t>
  </si>
  <si>
    <t>Fortalecimiento y conservación del patrimonio arquitectónico e histórico de la casa de la cultura Horacio Gómez Aristizabal del Municipio de Córdoba en el Quindío</t>
  </si>
  <si>
    <t>Fortalecer y conservar el patrimonio arquitectónico de la casa de la cultura a través de la ejecución de una obra física de restauración del sistema hidráulico y la reparación integral de la cubierta en el II semestre de 2013.</t>
  </si>
  <si>
    <t>5374 Personas, Habitante de la zona Urbana y Rural del Municipio de Cordoba</t>
  </si>
  <si>
    <t>2013003630007</t>
  </si>
  <si>
    <t xml:space="preserve">Rehabilitación de la red vial urbana del municipio de Pijao </t>
  </si>
  <si>
    <t xml:space="preserve">Mejorar las condiciones de la red vial urbana del municipio de Pijao Quindío, mediante la pavimentación de 1383 mts2 de vías
</t>
  </si>
  <si>
    <t xml:space="preserve">3785 Personas, Habitantes del Municipio de Pijao </t>
  </si>
  <si>
    <t>Pijao</t>
  </si>
  <si>
    <t>2013003630013</t>
  </si>
  <si>
    <t>Municipio Pijao Departamento Quindío</t>
  </si>
  <si>
    <t>Adecuación de la red vial urbana del municipio de Buenavista Q</t>
  </si>
  <si>
    <t>Facilitar la movilidad para la población de la zona urbana del Municipio, mediante el mejorando 140 mts de vías</t>
  </si>
  <si>
    <t>3086 personas, Habitantes del área urbana y rural del Municipio de Buenavista</t>
  </si>
  <si>
    <t>Buenavista</t>
  </si>
  <si>
    <t>2013003630008</t>
  </si>
  <si>
    <t>Municipio Buenavista Departamento Quindío</t>
  </si>
  <si>
    <t xml:space="preserve"> Municipio de Buenavista </t>
  </si>
  <si>
    <t>Mejoramiento de la intersección  y adecuación de  la señalización  del municipio de Buenavista.</t>
  </si>
  <si>
    <t xml:space="preserve">Brindar mejores condiciones de transitabilidad  e información vial del Municipio, mediante la intervención de 925 mts2 de vías.
</t>
  </si>
  <si>
    <t>2013003630014</t>
  </si>
  <si>
    <t xml:space="preserve">Mejoramiento de la red vial urbana sobre la calle 13 entre carrera 5ta y  la vía panamericana en el municipio de La Tebaida </t>
  </si>
  <si>
    <t xml:space="preserve">Mejorar  la vía urbana sobre la calle 13 entre la carrera 5 y la vía panamericana del Municipio de la Tebaida.
</t>
  </si>
  <si>
    <t xml:space="preserve">2500 Personas, Habitantes del casco Urbano del Municipio de la Tebaida </t>
  </si>
  <si>
    <t>La Tebaida</t>
  </si>
  <si>
    <t>2013003630011</t>
  </si>
  <si>
    <t>Municipio La Tebaida Departamento Quindío</t>
  </si>
  <si>
    <t>099</t>
  </si>
  <si>
    <t>Reposición y optimización de redes de acueducto, alcantarillado  y villa Laura del municipio de Quimbaya</t>
  </si>
  <si>
    <t xml:space="preserve">Implementación programa de reposición de 521 mts de redes de acueducto, alcantarillado 1045 mts de y  1677 mts de pavimentos en el Municipio de Quimbaya
</t>
  </si>
  <si>
    <t xml:space="preserve">750 personas, Habitantes del casco urbano y los barrios Villa Laura y Cincuentenario del Municipio de Quimbaya </t>
  </si>
  <si>
    <t>Quimbaya</t>
  </si>
  <si>
    <t>2013003630003</t>
  </si>
  <si>
    <t>Municipio Quimbaya Departamento Quindío</t>
  </si>
  <si>
    <t>Rehabilitación de la red vial urbana del municipio de Quimbaya, Quindío</t>
  </si>
  <si>
    <t xml:space="preserve">Mejorar las condiciones de la red vial urbana del municipio de Quimbaya Quindío, mediante la pavimentación de 3034 mts2 de vías.
</t>
  </si>
  <si>
    <t>24625 Personas, Habitantes de la zona urbana del Municipio de Quimbaya</t>
  </si>
  <si>
    <t>2013003630017</t>
  </si>
  <si>
    <t>Construcción del estadio municipal de futbol en el municipio de Calarcá</t>
  </si>
  <si>
    <t>Construir el estadio municipal, en un terreno de propiedad de la Gobernación del Quindío, ubicado en el municipio de Calarcá; con el fin de dotar a la comunidad de unas instalaciones deportivas dignas para la práctica del deporte</t>
  </si>
  <si>
    <t>73000 personas, Habitantes del Casco Urbano del Municipio de Calarca</t>
  </si>
  <si>
    <t>Calarcá</t>
  </si>
  <si>
    <t>2013003630016</t>
  </si>
  <si>
    <t>05/10/2013            07/11/2014</t>
  </si>
  <si>
    <t>Construcción vivienda nueva urbanización los tejares en el municipio de Génova</t>
  </si>
  <si>
    <t>Mejorar las condiciones habitacionales a 25 familias de las más vulnerables del municipio de Génova, mediante la construcción de la Urbanización los Tejares</t>
  </si>
  <si>
    <t>25 Familias del Municipio de Génova</t>
  </si>
  <si>
    <t>Genova</t>
  </si>
  <si>
    <t>2013003630018</t>
  </si>
  <si>
    <t xml:space="preserve">Acuerdo 06 </t>
  </si>
  <si>
    <t>Municipio Génova Departamento Quindío</t>
  </si>
  <si>
    <t>007</t>
  </si>
  <si>
    <t xml:space="preserve">Construcción de muro de contención prefabricado, para la protección de taludes en zona de patios de la urbanización villa-Alejandría  - villa teresa – villa luz y san diego 1 etapa, ubicados en el casco urbano del municipio de Córdoba.   </t>
  </si>
  <si>
    <t>Construcción de muro de contención prefabricado, para la protección de taludes en zona de patios de la urbanización villa Alejandría- Villa teresa - Villa Luz y San Diego 1 etapa ubicado en el casco urbano del municipio de Córdoba</t>
  </si>
  <si>
    <t xml:space="preserve">85 Familais del Municipio de Cordoba </t>
  </si>
  <si>
    <t>2013003630009</t>
  </si>
  <si>
    <t>Municipio Cordoba Departamento Quindio</t>
  </si>
  <si>
    <t>Municipio de Cordoba</t>
  </si>
  <si>
    <t>Mejoramiento de las vías urbanas del municipio de Montenegro, Quindío</t>
  </si>
  <si>
    <t>Rehabilitación de 3,3 kms de vías urbanas en el Municipio de Montenegro</t>
  </si>
  <si>
    <t>2012003630004</t>
  </si>
  <si>
    <t>Acuerdo 01</t>
  </si>
  <si>
    <t>Municipio Montenegro Departamento Quindio</t>
  </si>
  <si>
    <t>032</t>
  </si>
  <si>
    <t>Ampliación y adecuación de la alcaldía de Córdoba, Quindío</t>
  </si>
  <si>
    <t>Ampliar y adecuar la sede administrativa de la Alcaldía de Córdoba 252 mts2</t>
  </si>
  <si>
    <t>Defensa</t>
  </si>
  <si>
    <t>2012003630002</t>
  </si>
  <si>
    <t>Adecuación vial al Cabaña Buenavista, Quindío</t>
  </si>
  <si>
    <t>Rehabilitación de 4,4 kms de la vía  la Cabaña en el Municipio de Buenavista</t>
  </si>
  <si>
    <t>3086 personas, Habitantes del area urbana y rural del Municipio de Buenavista</t>
  </si>
  <si>
    <t>2012003630001</t>
  </si>
  <si>
    <t>Municipio Buenavista Departamento Quindio</t>
  </si>
  <si>
    <t>Mejoramiento de las vías urbanas del municipio de Filandia, Departamento del Quindío</t>
  </si>
  <si>
    <t xml:space="preserve">Rehabilitación de 1924 mts2 de vías urbanas en el Municipio de Filandia  </t>
  </si>
  <si>
    <t>2012003630005</t>
  </si>
  <si>
    <t>Construcción de andenes y rampas de acceso para discapacitados en el Municipio de Córdoba, Quindío</t>
  </si>
  <si>
    <t>Construcción de 590 mts2 de andenes y rampas en el Municipio de Córdoba</t>
  </si>
  <si>
    <t>Córdoba</t>
  </si>
  <si>
    <t>2012003630003</t>
  </si>
  <si>
    <t>Municipio Córdoba Departamento Quindio</t>
  </si>
  <si>
    <t>Recuperación vía Pijao- Puente Tabla, en el municipio de Pijao, Departamento del Quindío</t>
  </si>
  <si>
    <t xml:space="preserve">Rehabilitación de 1 km de la vía Pijao- Puente Tabla  </t>
  </si>
  <si>
    <t>2013003630001</t>
  </si>
  <si>
    <t>Municipio Pijao Departamento Quindio</t>
  </si>
  <si>
    <t>020</t>
  </si>
  <si>
    <t>Formulación del proyecto de revisión general y ajuste del esquema de ordenamiento territorial de Circasia, Quindío, occidente</t>
  </si>
  <si>
    <t>Realizar la actualización normativa y técnica del esquema de ordenamiento territorial</t>
  </si>
  <si>
    <t xml:space="preserve">29886 Personas, habitantes del Municipio de Circasia </t>
  </si>
  <si>
    <t>2015003630003*</t>
  </si>
  <si>
    <t xml:space="preserve">Acuerdo 011   Desaprobado
Acuerdo 4  </t>
  </si>
  <si>
    <t>30/09/2015
10/05/2017</t>
  </si>
  <si>
    <t>Municipio Circasia Departamento Quindio</t>
  </si>
  <si>
    <t xml:space="preserve">Municipio de Circasia </t>
  </si>
  <si>
    <t xml:space="preserve">Rehabilitación de la red vial urbana del Municipio de Montenegro, Quindío, Occidente </t>
  </si>
  <si>
    <t>Rehabilitar de la red vial vehicular y peatonal en el sector urbano del Municipio de Montenegro</t>
  </si>
  <si>
    <t>2015003630007</t>
  </si>
  <si>
    <t xml:space="preserve">Acuerdo 013 </t>
  </si>
  <si>
    <t xml:space="preserve"> Promotora de Vivienda y Desarrollo del Quindío. </t>
  </si>
  <si>
    <t>108</t>
  </si>
  <si>
    <t>Mejoramiento de vías terciarias mediante el uso de Placa Huella en el departamento de Quindío (proyecto tipo)</t>
  </si>
  <si>
    <t>Mejorar la intercomunicación terrestre de una parte de la población rural del departamento del Quindío</t>
  </si>
  <si>
    <t>15456 Personas, habirtantes del departamento del Quindío</t>
  </si>
  <si>
    <t>Acuerdo 35
Acuerdo 38
Acuerdo 39</t>
  </si>
  <si>
    <t>29/12/2016
28/06/2017
14/08/2017</t>
  </si>
  <si>
    <t>Municipios de Buenavista, Calarcá, Circasia, Córdoba, Filandia, Génova, La Tebaida, Montenegro, Pijao, Quimbaya y Salento Departamento Quindio</t>
  </si>
  <si>
    <t>Construcción Puente vehicular sobre el Rio Santo Domingo, municipio de Calarcá departamento del Quindío".</t>
  </si>
  <si>
    <t xml:space="preserve">Aprobado
Acuerdo 12 
 Desaprobado </t>
  </si>
  <si>
    <t>Implementación del programa integral de bilingüismo "Quindío Bilingüe y Competitivo" en el departamento del Quindío</t>
  </si>
  <si>
    <t>Mejorar el nivel de inglés de los niños, niñas y jóvenes que asisten a las instituciones educativas oficiales del departamento del Quindío.</t>
  </si>
  <si>
    <t>36756  estudiantes de la Instituciones Educativas oficiales del departamento del Quindío</t>
  </si>
  <si>
    <t xml:space="preserve">Acuerdo 38 </t>
  </si>
  <si>
    <t>Acuerdo 39</t>
  </si>
  <si>
    <t>Construcción y dotación de Infraestructura deportiva en el departamento del Quindío</t>
  </si>
  <si>
    <t>Mejorar los niveles de actividad física y recreación entre la población del departamento del Quindío.</t>
  </si>
  <si>
    <t>36000 Personas, habitantes del departamento del Quindío</t>
  </si>
  <si>
    <t>Acuerdo 40</t>
  </si>
  <si>
    <t xml:space="preserve">Municipios de Buenavista, Córdoba, Filandia y La Tebaida Departamento del Quindío </t>
  </si>
  <si>
    <t>Mejoramiento de vías rurales, vías para la paz, en los departamentos cafeteros de cauca, caldas, Quindío, Risaralda, valle del cauca.</t>
  </si>
  <si>
    <t xml:space="preserve">Mejorar la movilidad en las vías rurales interviniendo puntos críticos, optimizando el acceso y salida de bienes y servicios, acercando a las
comunidades a los mercados, la oferta institucional y los servicios sociales del estado
</t>
  </si>
  <si>
    <t>7272  personas</t>
  </si>
  <si>
    <t>Acuerdo 03</t>
  </si>
  <si>
    <t>Génova y Pijao</t>
  </si>
  <si>
    <t>INSTITUTO NACIONAL DE VIAS</t>
  </si>
  <si>
    <t>Construcción y dotación de centros “CARPAZ- CIS” en el Departamento del Quindio *</t>
  </si>
  <si>
    <t>Aumentar los niveles de satisfacción de la población rural referente al acceso a bienes, trámites y servicios público/privados en el Departamento del Quindío.</t>
  </si>
  <si>
    <t>15268 Personas, habitantes del Departamento del Quindío</t>
  </si>
  <si>
    <t>Tecnologías de la información y las comunicaciones</t>
  </si>
  <si>
    <t>Acuerdo 41</t>
  </si>
  <si>
    <t>Municipios de Filandia, Quimbaya y Salento Departamento Quindío</t>
  </si>
  <si>
    <t xml:space="preserve">Desaprobado Acuerdo 48 y  Acuerdo 49 </t>
  </si>
  <si>
    <t>08/11/2018
14/11/2018</t>
  </si>
  <si>
    <t>Remodelación, modernización y equipamiento de áreas resultantes del reforzamiento estructural y del estudio de reordenamiento físico funcional de la E.S.E. Hospital Departamental Universitario del Quindío San Juan de Dios. Quindío</t>
  </si>
  <si>
    <t>Aumentar la capacidad Instalada de la ESE Hospital Departamental Universitario del Quindío San Juan de Dios.</t>
  </si>
  <si>
    <t>795768  personas, habitantes del Departamento del Quindío</t>
  </si>
  <si>
    <t>Decreto 00278
(24 de mayo de 2021)</t>
  </si>
  <si>
    <t>Decreto 00724</t>
  </si>
  <si>
    <t>Decreto 00426</t>
  </si>
  <si>
    <t>Remodelación, y optimización de escenarios deportivos, obras de urbanismo complementarias y movilidad del campus de la universidad del Quindío</t>
  </si>
  <si>
    <t>Mejorar las condiciones para la práctica deportiva y la movilidad en el campus de la Universidad del Quindío.</t>
  </si>
  <si>
    <t>20.259  personas</t>
  </si>
  <si>
    <t>Universidad del Quindío (Entidad ejecutora)</t>
  </si>
  <si>
    <t xml:space="preserve">Acuerdo 47 </t>
  </si>
  <si>
    <t>Estudiantes y personas que utilizan los escenarios deportivos y el campus de la  Universidad del Quindío</t>
  </si>
  <si>
    <t>Acuerdo 74</t>
  </si>
  <si>
    <t xml:space="preserve">
La Universidad del Quindío expidió el certificado de disponibilidad presupuestal No. 844 del 14 de julio de 2020, por valor de $1.052.599.682
</t>
  </si>
  <si>
    <t>Decreto 00278</t>
  </si>
  <si>
    <t>La Universidad del Quindío expidió el certificado de disponibilidad presupuestal No. 867 del 09 de abril de 2021, por valor de $550.000.000</t>
  </si>
  <si>
    <t>Decreto 00685</t>
  </si>
  <si>
    <t>La Universidad del Quindío expidió el certificado de disponibilidad presupuestal No. 1943 del 24 de noviembre de 2021, por valor de $209.442.390.36</t>
  </si>
  <si>
    <t>Departamento del Quindío (Interventoria)</t>
  </si>
  <si>
    <t xml:space="preserve">4/12/2018
</t>
  </si>
  <si>
    <t xml:space="preserve">829
</t>
  </si>
  <si>
    <t>Decreto 00653</t>
  </si>
  <si>
    <t>Construcción de pavimento en concreto asfaltico para el desarrollo regional y la conectividad en los municipios de Montenegro, Filandia y Quimbaya en el departamento del Quindío</t>
  </si>
  <si>
    <t>Mejorar la movilidad de la población que transita en la red vial rural en el Departamento del Quindío entre las veredas Naranjal y Morelia en el Municipio de Quimbaya, y las veredas Pavas y el Paraíso en el Municipio de Filandia</t>
  </si>
  <si>
    <t xml:space="preserve">89.939 personas </t>
  </si>
  <si>
    <t>Municipio de Filandia
 (Entidad ejecutora)</t>
  </si>
  <si>
    <t>Acuerdo 50
Acuerdo 51 (Acuerdo aclaratorio)</t>
  </si>
  <si>
    <t>11/12/2018
19/12/2018</t>
  </si>
  <si>
    <t>Filandia, Quimbaya, Montenegro</t>
  </si>
  <si>
    <t>.007</t>
  </si>
  <si>
    <t xml:space="preserve">
Decreto 00327 </t>
  </si>
  <si>
    <t xml:space="preserve">Decreto No.050 </t>
  </si>
  <si>
    <t>Acuerdo 50</t>
  </si>
  <si>
    <t>28/12/2018
13/02/2019</t>
  </si>
  <si>
    <t>906
097</t>
  </si>
  <si>
    <t xml:space="preserve">
Decreto 00327 
</t>
  </si>
  <si>
    <t xml:space="preserve">Implementación de acciones de adaptación etapa I del Plan de Gestión Integral de Cambio Climático (PIGCC) en el Departamento del Quindío </t>
  </si>
  <si>
    <t>Implementar acciones de uso sostenible en el marco del PIGCC del Quindío</t>
  </si>
  <si>
    <t>10.025 personas</t>
  </si>
  <si>
    <t>Acuerdo 52 
(03 de enero de 2019)
Acuerdo 54
(07 de febrero de 2019)</t>
  </si>
  <si>
    <t>3/01/2019
07/02/2019</t>
  </si>
  <si>
    <t xml:space="preserve">Construcción de obras de mitigación sobre el río lejos del Municipio de Pijao del Departamento del Quindío </t>
  </si>
  <si>
    <t>Mitigar el riesgo de inundación en la zona urbana del Municipio de Pijao</t>
  </si>
  <si>
    <t>3.864 personas</t>
  </si>
  <si>
    <t>Acuerdo 52 
(03 de enero de 2019)
Acuerdo 53
(18 de enero de 2019)</t>
  </si>
  <si>
    <t>3/01/2019
18/01/2019</t>
  </si>
  <si>
    <t>Promotora de Vivienda y Desarrollo del Quindío</t>
  </si>
  <si>
    <t>Construcción de Obras de Estabilización y Conformación de la Banca Vía La Española, Rio Verde, Barragán Código 40QN04-1 Quindío</t>
  </si>
  <si>
    <t>Realizar obras de estabilización de la banca de la vía la Española, Rio Verde, Barragán</t>
  </si>
  <si>
    <t>44.282 personas</t>
  </si>
  <si>
    <t xml:space="preserve">Acuerdo 56
</t>
  </si>
  <si>
    <t xml:space="preserve">17/05/2019
</t>
  </si>
  <si>
    <t>Decreto 330</t>
  </si>
  <si>
    <t>Decreto 0728</t>
  </si>
  <si>
    <t>Generación de instrumentos de valoración de la amenaza sísmica para el desarrollo de procesos de reducción del riesgo en el departamento del Quindío</t>
  </si>
  <si>
    <t>Facilitar la disponibilidad de instrumentos orientados a determinar la respuesta sísmica de los suelos en el departamento del Quindío.</t>
  </si>
  <si>
    <t xml:space="preserve">506254 personas </t>
  </si>
  <si>
    <t>Acuerdo 58</t>
  </si>
  <si>
    <t>Mejoramiento de la vía Circasia-Montenegro con código 29BQN03, en los municipios de Circasia y Montenegro, departamento del Quindío.</t>
  </si>
  <si>
    <t>Mejorar la movilidad de la población que transita la vía que comunica a los municipios de Circasia y Montenegro.</t>
  </si>
  <si>
    <t xml:space="preserve">72.771  personas </t>
  </si>
  <si>
    <t>Acuerdo 78</t>
  </si>
  <si>
    <t xml:space="preserve">Fortalecimiento de un centro de innovación y productividad agrario adecuando una infraestructura tecnológica para sofisticar el negocio cafetero del Quindío.  </t>
  </si>
  <si>
    <t xml:space="preserve">Incrementar la participación de los pequeños productores en redes de negocio global de café
</t>
  </si>
  <si>
    <t>800 personas</t>
  </si>
  <si>
    <t>Acuerdo 10</t>
  </si>
  <si>
    <t>Construcción de obras de estabilización y rehabilitación de la vía río verde - Pijao (cód 40QN03), estabilización de la vía Córdoba  - Carniceros (cód 40Q09), Municipios de Pijao, Buenavista y Córdoba en el Departamento del Quindío</t>
  </si>
  <si>
    <t>Rehabilitar la movilidad de la vía secundaria interviniendo puntos críticos y mejorando el acceso a la cabecera municipal.</t>
  </si>
  <si>
    <t>21497 personas</t>
  </si>
  <si>
    <t>Acuerdo 59</t>
  </si>
  <si>
    <t>Decreto 00079</t>
  </si>
  <si>
    <t xml:space="preserve">Mejoramiento de la vía que intercomunica Pijao con la vía que conduce a los Municipios de Caicedonia en el Norte del Valle, Génova, Buenavista y Calarcá del Departamento del Quindío </t>
  </si>
  <si>
    <t xml:space="preserve">Mejorar la movilidad de la población que transita entre Pijao y los municipios de Caicedoniaen el norte del Valle, Génova, Buenavista y Calarcá del Departamento del Quindío. </t>
  </si>
  <si>
    <t>54550 personas</t>
  </si>
  <si>
    <t>Departamento delQuindío</t>
  </si>
  <si>
    <t>Acuerdo 60</t>
  </si>
  <si>
    <t>Caicedonia (Valle del Cauca), Pijao, Génova, Buenavista, Calarcá (Barcelona)</t>
  </si>
  <si>
    <t>Municipio de Pijao</t>
  </si>
  <si>
    <t>Rehabilitación y mejoramiento de la vía Filandia - La India código 29QN02-1, municipio de Filandia, Departamento del Quindio</t>
  </si>
  <si>
    <t>Mejoramiento de la intercomunicación terrestre de la población que se desplaza entre el Depto del Quindio, con Ulloa valle del cauca y la arabia corregimiento de pereira, Risaralda, mediante la via que de filandia va al corregimiento de la india.</t>
  </si>
  <si>
    <t xml:space="preserve">24276 personas </t>
  </si>
  <si>
    <t>Acuerdo 61</t>
  </si>
  <si>
    <t>Filandia (Quindío) Pereira (Risaralda) Ulloa (valle del Cauca)</t>
  </si>
  <si>
    <t>Proyecto desaprobado mediante el Decreto No. 00109 del 04 de febrero de 2022</t>
  </si>
  <si>
    <t xml:space="preserve">Acuerdo 82 </t>
  </si>
  <si>
    <t>Decreto 00109</t>
  </si>
  <si>
    <t>Modernización de la infraestructura física de la Facultad de Ciencias Agroindustriales etapa 2 -  de la Universidad del Quindío</t>
  </si>
  <si>
    <t>Generar condiciones adecuadas para la formación en educación superior en el departamento del Quindío</t>
  </si>
  <si>
    <t>15327 personas</t>
  </si>
  <si>
    <t xml:space="preserve">Armenia </t>
  </si>
  <si>
    <t>Decreto 440</t>
  </si>
  <si>
    <t>La Universidad del Quindío expidió el certificado de disponibilidad presupuestal No. 1.339 del 03 de junio de 2022, por valor de $1.400.000.000</t>
  </si>
  <si>
    <t xml:space="preserve">Implementación de un programa de educación superior para la profesionalización de los artistas como proceso de fortalecimiento del sector artístico en el Departamento del Quindío </t>
  </si>
  <si>
    <t>Fortalecer los procesos formativos artísticos del departamento del Quindío</t>
  </si>
  <si>
    <t>16335 personas</t>
  </si>
  <si>
    <t xml:space="preserve">
Construcción obras de rehabilitación de la banca en puntos críticos de la vía que intercomunica a Génova con la vía que conduce al municipio de Caicedonia en el norte del valle y los municipios cordilleranos del departamento del Quindio.
</t>
  </si>
  <si>
    <t xml:space="preserve">Mejorar  la movilidad terrestre en la vía que intercomunica a Génova con la vía que conduce al muniicpio de Caicedonia 
</t>
  </si>
  <si>
    <t>66374 personas</t>
  </si>
  <si>
    <t xml:space="preserve">Transporte </t>
  </si>
  <si>
    <t xml:space="preserve">Departamento del Quindio </t>
  </si>
  <si>
    <t>Acuerdo  63</t>
  </si>
  <si>
    <t>Valle del Cauca (Caicedonia)
Departamento del Quindío (Calarcá, Córdoba, Buenavista, Pijao, Génova)</t>
  </si>
  <si>
    <t>Derpartamento del Quindio</t>
  </si>
  <si>
    <t>Acuerdo 80</t>
  </si>
  <si>
    <t>Estudios y diseños técnicos para la construcción de unidad pediátrica de la ESE Hospital  Departamental Universitario del Quindío San Juan de Dios Quindío</t>
  </si>
  <si>
    <t>Realizar los estudios y diseños técnicos para la construcción de una infraestructura específica para la atención de pacientes pediátricos en la ESE Hospital Departamental Universitario del Quindío San Juan de Dios</t>
  </si>
  <si>
    <t xml:space="preserve">237.875 personas </t>
  </si>
  <si>
    <t xml:space="preserve">Salud y protección social </t>
  </si>
  <si>
    <t xml:space="preserve">ESE Hospital Departamental Universitario del Quindío San Juan de Dios </t>
  </si>
  <si>
    <t xml:space="preserve">Decreto 00426 </t>
  </si>
  <si>
    <t>Desarrollo experimental para la competitividad del sector cafetero del departamento del Quindio.</t>
  </si>
  <si>
    <t>Mejorar la calidad sensorial de café, ajustando a las particularidades de la caficultura del departamento del Quindio.</t>
  </si>
  <si>
    <t>900 personas</t>
  </si>
  <si>
    <t>Ciencia Técnología e Innovación</t>
  </si>
  <si>
    <t>Deprtamento del Quindio</t>
  </si>
  <si>
    <t xml:space="preserve">Acuerdo  087  </t>
  </si>
  <si>
    <t>Departamento del Quindío ( Calarcá, Circasia, Córdoba, Filandia, Génova, La Tebaida, Montenegro, Pijao, Quimbaya, Salento)</t>
  </si>
  <si>
    <t>Fortalecimiento de capacidades instaladas de Ciencia y Tecnología del Laboratorio Departamental de Salud Pública para atender problemáticas asociadas con agentes biológicos de alto riesgo para la salud humana en el Departamento del Quindío</t>
  </si>
  <si>
    <t xml:space="preserve">Mejorar las capacidades en CTeI para atender problemáticas asociadas con agentes biológicos de alto riesgo para la salud humana.
</t>
  </si>
  <si>
    <t>555.401 personas</t>
  </si>
  <si>
    <t>AC-45 Ciencia, Tecnología e Innovación</t>
  </si>
  <si>
    <t xml:space="preserve">Acuerdo 93 </t>
  </si>
  <si>
    <t>Departamento Quindío</t>
  </si>
  <si>
    <t>Acuerdo de requisitos con que se aprobó: No. 58 del 02 de abril de 2020</t>
  </si>
  <si>
    <t>Fortalecimiento de capacidades instaladas de Ciencia y Tecnología del Laboratorio Clínico del CIBM de la Universidad del Quindío para atender problemáticas asociadas con agentes biológicos de alto riesgo para la salud humana Departamento del Quindío.</t>
  </si>
  <si>
    <t>Mejorar las capacidades en CTeI para atender problemáticas asociadas con agentes biológicos de alto riesgo para la salud humana en el Departamento del Quindío</t>
  </si>
  <si>
    <t xml:space="preserve">Universidad del Quindío </t>
  </si>
  <si>
    <t>Fortalecimiento de la prestación de servicios de salud y las acciones de Salud Pública durante la pandemia SARS COV-2 (COVID19) en Quindío.</t>
  </si>
  <si>
    <t>Disminuir el riesgo de morbilidad y mortalidad en la población por la propagación acelerada del CORONAVIRUS - COVID 19, en la entidad territorial.</t>
  </si>
  <si>
    <t>AC-45 Salud y Protección Social</t>
  </si>
  <si>
    <t>Acuerdo 69</t>
  </si>
  <si>
    <t>ESE Hospital Departamental Universitario Del Quindío - San Juan de Dios</t>
  </si>
  <si>
    <t xml:space="preserve">Acuerdo de requisitos con que se aprobó: No. 58 del 02 de abril de 2020
Acuerdo Junta Directiva Empresa Social del Estado Hospital Departamental Universitario del Quindío San Juan de Dios </t>
  </si>
  <si>
    <t>Fortalecimiento de la prestación de servicios de salud y las acciones de Salud Pública durante la pandemia SARS COV-2 (COVID19) en Calarcá Quindío.</t>
  </si>
  <si>
    <t>Disminuir el riesgo de morbilidad y mortalidad en la población por la propagación acelerada del coronavirus en Calarcá - municipios cordilleranos del Quindío</t>
  </si>
  <si>
    <t xml:space="preserve">9.633 personas </t>
  </si>
  <si>
    <t>Municipio Calarcá</t>
  </si>
  <si>
    <t>Decreto 412</t>
  </si>
  <si>
    <t>Decreto Legislativo 513 del 2 abril de 2020
Acuerdo 58 del 2 abril de 2020
Decreto Departamento del Quindío</t>
  </si>
  <si>
    <t>Fortalecimiento de la prestación de servicios de salud y las acciones de Salud Pública durante la pandemia SARS COV-2 (COVID19) en Circasia.</t>
  </si>
  <si>
    <t>Disminuir el riesgo de morbilidad y mortalidad en la población por la propagación acelerada del coronavirus en Circasia Quindío</t>
  </si>
  <si>
    <t>3.487 personas</t>
  </si>
  <si>
    <t>Municipio de Circasia</t>
  </si>
  <si>
    <t>Desarrollo de estudios y diseños técnicos detallados para la construcción del nuevo E.S.E Hospital Sagrado Corazón de Jesús en el Municipio de Quimbaya</t>
  </si>
  <si>
    <t>Mejorar la capacidad para la prestación del servicio básico de salud en el hospital Sagrado Corazón de Jesús en el municipio de Quimbaya</t>
  </si>
  <si>
    <t xml:space="preserve">32868 personas </t>
  </si>
  <si>
    <t xml:space="preserve">AC-45 Salud y
protección
social
</t>
  </si>
  <si>
    <t>Quimbaya, Montenegro y  Filandia</t>
  </si>
  <si>
    <t xml:space="preserve">Promotora de Vivienda y Desarrollo del Quindío </t>
  </si>
  <si>
    <t xml:space="preserve">Fortalecimiento de la prestación de servicios de salud y las acciones de salud pública durante la pandemia SARS COV-2 (COVID 19) en Armenia Quindío </t>
  </si>
  <si>
    <t>Disminuir el riesgo de morbilidad y mortalidad en la población por la propagación acelerada del CORONAVIRUS - COVID 19, en la entidad territorial</t>
  </si>
  <si>
    <t>36572 personas</t>
  </si>
  <si>
    <t xml:space="preserve"> Salud y
protección
social
</t>
  </si>
  <si>
    <t xml:space="preserve">Departamento del Quindío </t>
  </si>
  <si>
    <t>Decreto 631</t>
  </si>
  <si>
    <t xml:space="preserve">Decreto Legislativo 513 del 2 abril de 2020
Acuerdo 58 del 2 abril de 2020
Decreto Departamento del Quindío
</t>
  </si>
  <si>
    <t>Dotación de infraestructura tecnológica para el fortalecimiento y alternancia de la educación superior pública en el departamento del Quindío</t>
  </si>
  <si>
    <t xml:space="preserve">Fortalecer el entorno digital para la implementación del modelo de alternancia académica en la Universidad del Quindío </t>
  </si>
  <si>
    <t>14292 personas</t>
  </si>
  <si>
    <t>Universidad del Quindío</t>
  </si>
  <si>
    <t>La Universidad del Quindío expidió el certificado de disponibilidad presupuestal No. 353 del 22 de enero de 2021, por valor de $178.224.000</t>
  </si>
  <si>
    <t>Desarrollo de instrumentos y herramientas para la planeación y gestión del ordenamiento territorial en diez (10) municipios del Departamento del Quindío</t>
  </si>
  <si>
    <t xml:space="preserve">Generar el conocimiento del nivel de amenaza y riesgo por movmientos de remoción en masa, inundaciones, avenidas torrenciales en el Departamento del Quindío </t>
  </si>
  <si>
    <t>540.751  personas</t>
  </si>
  <si>
    <t>Quimbaya, Calarcá, Montenegro, La Tebaida, Génova, Filandia, Córdoba, Circasia, Buenavista, Armenia</t>
  </si>
  <si>
    <t>Fortalecimiento de la calidad educativa mediante el mejoramiento de ambientes interactivos para la gestión del aprendizaje del siglo XXI en los municipios no certificados del departamento del Quindío</t>
  </si>
  <si>
    <t xml:space="preserve">Fortalecer el entorno digital en las instituciones educativas oficiales de los municipios no certificados del Departamento del Quindío </t>
  </si>
  <si>
    <t>13.356 estudiantes y docentes</t>
  </si>
  <si>
    <t>13167 Estudiantes, 189 docentes  de 21 sedes de instituciones educativas</t>
  </si>
  <si>
    <t xml:space="preserve">Fundación Universidad del Valle </t>
  </si>
  <si>
    <t xml:space="preserve">Estudios y diseños para la construcción de la infraestructura deportiva y recreativa en el Departamento del Quindío </t>
  </si>
  <si>
    <t xml:space="preserve">Aumentar la infraestructura para el desarrollo de actividades deportivas y recreativas en el Departamento del Quindío.
</t>
  </si>
  <si>
    <t>Decreto 00147</t>
  </si>
  <si>
    <t>Formación de capital humano de alto nivel Corte 2
Universidad del Quindío Nacional</t>
  </si>
  <si>
    <t>Incrementar las capacidades del talento humano en investigación de calidad e impacto</t>
  </si>
  <si>
    <t xml:space="preserve">305.354 personas </t>
  </si>
  <si>
    <t xml:space="preserve">Acuerdo 04 </t>
  </si>
  <si>
    <t>Departamento del Quindío
Departamento de Meta
Departamento de Tolima 
Departamento de Nariño</t>
  </si>
  <si>
    <t xml:space="preserve">Incremento de la cobertura en energía eléctrica en las zonas no interconectadas del Departamento del Quindío </t>
  </si>
  <si>
    <t>Aumentar la cobertura del servicio de energía eléctrica en las zonas no interconectadas de los municipios de Génova, Pijao, Córdoba, Calarcá y Salento en el Departamento del Quindío</t>
  </si>
  <si>
    <t xml:space="preserve">215 personas </t>
  </si>
  <si>
    <t>Decreto  00337</t>
  </si>
  <si>
    <t>Génova, Pijao, Córdoba, Calarcá, Salento</t>
  </si>
  <si>
    <t xml:space="preserve">Empresa de Energía del Quindío - EDEQ  S.A E.S.P </t>
  </si>
  <si>
    <t xml:space="preserve">Autorización No. 1131 </t>
  </si>
  <si>
    <t xml:space="preserve">Estudios y diseños técnicos, legales y ambientales para la descontaminación de los afluentes hidricos en la cuenca del río la vieja en el Departamento del Quindío </t>
  </si>
  <si>
    <t xml:space="preserve">Disminuir el nivel de contaminación por vertimientos de aguas residuales no tratadas en los afluentes hídricos de la cuenca del río la vieja en el Departamento del Quindío </t>
  </si>
  <si>
    <t xml:space="preserve">562.117 personas </t>
  </si>
  <si>
    <t>Decreto 00388</t>
  </si>
  <si>
    <t xml:space="preserve">Empresas Públicas de Armenia E.S.P. </t>
  </si>
  <si>
    <t>Acuerdo No.18</t>
  </si>
  <si>
    <t xml:space="preserve">Fortalecimiento del ecosistema de emprendimiento mediante el acompañamiento técnico y servicio de apoyo financiero para emprendedores en el Departamento del Quindío </t>
  </si>
  <si>
    <t>Fortalecer los espacios para el acompañamiento y seguimiento integral de los procesos de emprendimiento e innovación empresarial en el
departamento del Quindío</t>
  </si>
  <si>
    <t>13.088 personas</t>
  </si>
  <si>
    <t>Trabajo</t>
  </si>
  <si>
    <t>Decreto 0525</t>
  </si>
  <si>
    <t>Decreto 0535</t>
  </si>
  <si>
    <t>Mejorar la intercomunicación terrestre entre los municipios de Pijao y Génova pasando por guacas, en el departamento de Quindío</t>
  </si>
  <si>
    <t xml:space="preserve">12.718 personas </t>
  </si>
  <si>
    <t>Decreto 0577</t>
  </si>
  <si>
    <t>Génova, Pijao</t>
  </si>
  <si>
    <t>Empresa para el Desarrollo Territorial, PROYECTA</t>
  </si>
  <si>
    <t xml:space="preserve">Resolución No. 154 </t>
  </si>
  <si>
    <t>Decreto 00518</t>
  </si>
  <si>
    <t xml:space="preserve">Mejoramiento de las vías terciarias mediante el uso de placa huella en los municipios del departamento del Quindío </t>
  </si>
  <si>
    <t>Mejorar la intercomunicación terrestre de la población en la zona rural del Departamento del Quindío</t>
  </si>
  <si>
    <t xml:space="preserve">Resolución No.011 </t>
  </si>
  <si>
    <t>Formación de alto nivel para el agro y la agroindustria en el departamento del Quindío</t>
  </si>
  <si>
    <t>Incrementar la formación de capital humano de alto nivel en el agro y la agroindustria para una Colombia productiva, sostenible y equitativa
en el Departamento del Quindío</t>
  </si>
  <si>
    <t xml:space="preserve">5 personas </t>
  </si>
  <si>
    <t>Acuerdo No. 13</t>
  </si>
  <si>
    <t>Nacional</t>
  </si>
  <si>
    <t>Resolución No. 8857</t>
  </si>
  <si>
    <t xml:space="preserve">Construcción de obras de rehabilitación de la banca en puntos criticos de la vía que intercomunica a Barragán y Génova en el Departamento del Quindío </t>
  </si>
  <si>
    <t>Mejorar la movilidad terrestre en la vía que intercomunica a Génova con la vía que conduce al municipio de Caicedonia.</t>
  </si>
  <si>
    <t xml:space="preserve">21.979 personas </t>
  </si>
  <si>
    <t>Decreto 110</t>
  </si>
  <si>
    <t xml:space="preserve">Génova, Pijao, Buenavista y Córdoba </t>
  </si>
  <si>
    <t>Resolución No. 039</t>
  </si>
  <si>
    <t>Fortalecimiento de capacidades que promuevan el turismo cultural y científico liderado por mujeres caficultoras en el departamento del Quindío</t>
  </si>
  <si>
    <t xml:space="preserve">Fortalecer las capacidades para promover el turismo cultural y científico liderado por mujeres caficultoras en el departamento del Quindío.
</t>
  </si>
  <si>
    <t xml:space="preserve">191 personas </t>
  </si>
  <si>
    <t>Resolución No.9098</t>
  </si>
  <si>
    <t>Mejoramiento y rehabilitación de la vía Filandia - La India (código 29QN02-1) en el departamento del Quindío</t>
  </si>
  <si>
    <t>Mejoramiento de la intercomunicación terrestre de la población que se desplaza entre el Depto del Quindío, con Ulloa valle del cauca y la
arabia corregimiento de Pereira, Risaralda, mediante la vía que de Filandia va al corregimiento de la india.</t>
  </si>
  <si>
    <t xml:space="preserve">12.570 personas </t>
  </si>
  <si>
    <t>Decreto 237</t>
  </si>
  <si>
    <t xml:space="preserve">Filandia </t>
  </si>
  <si>
    <t>Resolución No. 052</t>
  </si>
  <si>
    <t>Mejoramiento de capacidades de CTEI en las cadenas agroindustriales de plátano lácteos cafés especiales frutales de clima frío cítricos y cuero mediante prospectiva tecnológica tecnologías convergentes y modelos de innovación en el Quindío</t>
  </si>
  <si>
    <t xml:space="preserve">Aumentar el nivel de desempeño en ciencia, tecnología e innovación de las cadenas Agroindustriales de plátano, lácteos, cafés especiales,
cítricos, frutales de clima frío y cuero, en el Departamento del Quindío. </t>
  </si>
  <si>
    <t xml:space="preserve">3.900 personas </t>
  </si>
  <si>
    <t>Acuerdo 17</t>
  </si>
  <si>
    <t xml:space="preserve">Armenia, Calarcá, Salento, Filandia, Motenegro, Quimbaya, Buenavista, Pijao, Córdoba </t>
  </si>
  <si>
    <t>Corporación Universitaria Empresarial Alexander Von Humboldt</t>
  </si>
  <si>
    <t xml:space="preserve">Acuerdo del Consejo Superior Universitario No.008 </t>
  </si>
  <si>
    <t xml:space="preserve">Estudios y diseños para la construcción del edificio de investigaciones y colecciones de Ciencias Naturales de la Universidad del Quindío </t>
  </si>
  <si>
    <t>Generar condiciones adecuadas para el desarrollo de procesos de investigación y para la preservación y manejo de colecciones biológicas en la Universidad del Quindío.</t>
  </si>
  <si>
    <t>18.514 personas</t>
  </si>
  <si>
    <t>Decreto 496</t>
  </si>
  <si>
    <t xml:space="preserve"> </t>
  </si>
  <si>
    <r>
      <rPr>
        <b/>
        <sz val="18"/>
        <rFont val="Calibri"/>
        <family val="2"/>
        <scheme val="minor"/>
      </rPr>
      <t>*OBSERVACIONES:</t>
    </r>
    <r>
      <rPr>
        <sz val="18"/>
        <rFont val="Calibri"/>
        <family val="2"/>
        <scheme val="minor"/>
      </rPr>
      <t xml:space="preserve">
- Proyecto  identificado con código BPIN 2015003630003  desaprobado en OCAD Municipal de Circasia Acuerdo 04 del 10 de mayo de 2017, pendiente Acto Administrativo mediante el se reducen los recursos del Presupuesto Municipal de Circasia 
</t>
    </r>
  </si>
  <si>
    <t xml:space="preserve">Mejoramiento de la vía pijao-guacas-génova (etapa II) código 40QN09 municipios de Pijao y Génova en el Departamento del Quindío  </t>
  </si>
  <si>
    <t xml:space="preserve">Resolución No. 9737 </t>
  </si>
  <si>
    <t>05/10/2013        
07/11/2014</t>
  </si>
  <si>
    <t>05/10/2013   
07/11/2014</t>
  </si>
  <si>
    <t>05/10/2013  
15/12/2015</t>
  </si>
  <si>
    <t>90
110</t>
  </si>
  <si>
    <t>090
091</t>
  </si>
  <si>
    <t>032
091</t>
  </si>
  <si>
    <t>11/06/2013       
  07/11/2014</t>
  </si>
  <si>
    <t xml:space="preserve">Recursos propios del Departamento del Quindío </t>
  </si>
  <si>
    <t xml:space="preserve">Recursos propios de la ESE Hospital Departamental Universitario del Quindío San Juan de Dios </t>
  </si>
  <si>
    <t>CDP  Universidad del Quindío</t>
  </si>
  <si>
    <t>Resolución No.129</t>
  </si>
  <si>
    <t xml:space="preserve">Acuerdo 45  (9/04/2018)                          
</t>
  </si>
  <si>
    <t>Acuerdo No.63 (26/12/2019)</t>
  </si>
  <si>
    <t xml:space="preserve"> 9/04/2018        
           </t>
  </si>
  <si>
    <t>25/08/2022
15/09/2022</t>
  </si>
  <si>
    <t>Decreto No. 624 
Decreto No. 689  (Aclaratorio)</t>
  </si>
  <si>
    <t xml:space="preserve">Pendiente Acto Administrativo de incorporación de recursos por parte del Departamento del Quindío. </t>
  </si>
  <si>
    <t xml:space="preserve">Pendiente Acto Administrativo de incorporación de recursos por parte del Municipio de Filandia.  </t>
  </si>
  <si>
    <t>LISTADO PROYECTOS SISTEMA GENERAL DE REGALIAS VIGENCIA  2012 A OCTUBRE 15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</si>
</sst>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_(* #,##0.00_);_(* \(#,##0.00\);_(* &quot;-&quot;??_);_(@_)"/>
    <numFmt numFmtId="165" formatCode="_-* #,##0_-;\-* #,##0_-;_-* &quot;-&quot;??_-;_-@_-"/>
    <numFmt numFmtId="166" formatCode="d/mm/yyyy;@"/>
    <numFmt numFmtId="167" formatCode="_(&quot;$&quot;\ * #,##0.00_);_(&quot;$&quot;\ * \(#,##0.00\);_(&quot;$&quot;\ * &quot;-&quot;??_);_(@_)"/>
    <numFmt numFmtId="168" formatCode="#,##0.000"/>
    <numFmt numFmtId="169" formatCode="_-* #,##0.00_-;\-* #,##0.00_-;_-* &quot;-&quot;_-;_-@_-"/>
    <numFmt numFmtId="170" formatCode="_(* #,##0.000_);_(* \(#,##0.000\);_(* &quot;-&quot;???_);_(@_)"/>
  </numFmts>
  <fonts count="18" x14ac:knownFonts="1">
    <font>
      <sz val="11"/>
      <color theme="1"/>
      <name val="Calibri"/>
      <family val="2"/>
      <scheme val="minor"/>
    </font>
    <font>
      <sz val="11"/>
      <color theme="1"/>
      <name val="Calibri"/>
      <family val="2"/>
      <scheme val="minor"/>
    </font>
    <font>
      <sz val="11"/>
      <name val="Calibri"/>
      <family val="2"/>
    </font>
    <font>
      <sz val="18"/>
      <color rgb="FF000000"/>
      <name val="Calibri"/>
      <family val="2"/>
      <scheme val="minor"/>
    </font>
    <font>
      <b/>
      <sz val="18"/>
      <color rgb="FF000000"/>
      <name val="Calibri"/>
      <family val="2"/>
      <scheme val="minor"/>
    </font>
    <font>
      <b/>
      <sz val="18"/>
      <name val="Calibri"/>
      <family val="2"/>
      <scheme val="minor"/>
    </font>
    <font>
      <b/>
      <sz val="18"/>
      <color theme="1"/>
      <name val="Calibri"/>
      <family val="2"/>
      <scheme val="minor"/>
    </font>
    <font>
      <sz val="11"/>
      <color rgb="FF000000"/>
      <name val="Calibri"/>
      <family val="2"/>
    </font>
    <font>
      <sz val="18"/>
      <name val="Calibri"/>
      <family val="2"/>
      <scheme val="minor"/>
    </font>
    <font>
      <sz val="18"/>
      <name val="Segoe UI"/>
      <family val="2"/>
    </font>
    <font>
      <sz val="11"/>
      <name val="Calibri"/>
      <family val="2"/>
      <scheme val="minor"/>
    </font>
    <font>
      <sz val="18"/>
      <name val="Arial"/>
      <family val="2"/>
    </font>
    <font>
      <sz val="18"/>
      <name val="Tahoma"/>
      <family val="2"/>
    </font>
    <font>
      <sz val="18"/>
      <name val="Calibri"/>
      <family val="2"/>
    </font>
    <font>
      <sz val="20"/>
      <name val="Calibri"/>
      <family val="2"/>
      <scheme val="minor"/>
    </font>
    <font>
      <sz val="20"/>
      <name val="Segoe UI"/>
      <family val="2"/>
    </font>
    <font>
      <b/>
      <sz val="16"/>
      <name val="Calibri"/>
      <family val="2"/>
      <scheme val="minor"/>
    </font>
    <font>
      <sz val="8"/>
      <name val="Arial"/>
      <family val="2"/>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0" fontId="2" fillId="0" borderId="0"/>
    <xf numFmtId="43" fontId="7" fillId="0" borderId="0">
      <protection locked="0"/>
    </xf>
    <xf numFmtId="9"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cellStyleXfs>
  <cellXfs count="255">
    <xf numFmtId="0" fontId="0" fillId="0" borderId="0" xfId="0"/>
    <xf numFmtId="0" fontId="0" fillId="0" borderId="0" xfId="0" applyAlignment="1">
      <alignment horizontal="justify" vertical="center" wrapText="1"/>
    </xf>
    <xf numFmtId="0" fontId="3" fillId="0" borderId="0" xfId="4" applyFont="1" applyAlignment="1">
      <alignment horizontal="justify" vertical="center" wrapText="1"/>
    </xf>
    <xf numFmtId="4" fontId="6" fillId="2" borderId="4" xfId="5" applyNumberFormat="1" applyFont="1" applyFill="1" applyBorder="1" applyAlignment="1">
      <alignment horizontal="center" vertical="center" wrapText="1"/>
      <protection locked="0"/>
    </xf>
    <xf numFmtId="0" fontId="4" fillId="2" borderId="4" xfId="0" applyFont="1" applyFill="1" applyBorder="1" applyAlignment="1">
      <alignment horizontal="center" vertical="center" wrapText="1"/>
    </xf>
    <xf numFmtId="4" fontId="4" fillId="2" borderId="4" xfId="0" applyNumberFormat="1" applyFont="1" applyFill="1" applyBorder="1" applyAlignment="1">
      <alignment horizontal="center" vertical="center" wrapText="1"/>
    </xf>
    <xf numFmtId="0" fontId="4" fillId="0" borderId="0" xfId="4" applyFont="1" applyAlignment="1" applyProtection="1">
      <alignment horizontal="center" vertical="center" wrapText="1"/>
      <protection locked="0"/>
    </xf>
    <xf numFmtId="4" fontId="9" fillId="0" borderId="7" xfId="1" applyNumberFormat="1" applyFont="1" applyFill="1" applyBorder="1" applyAlignment="1">
      <alignment horizontal="right" vertical="center" wrapText="1"/>
    </xf>
    <xf numFmtId="0" fontId="8" fillId="0" borderId="0" xfId="4" applyFont="1" applyAlignment="1">
      <alignment horizontal="justify" vertical="center" wrapText="1"/>
    </xf>
    <xf numFmtId="49" fontId="5" fillId="0" borderId="4" xfId="6" applyNumberFormat="1" applyFont="1" applyFill="1" applyBorder="1" applyAlignment="1" applyProtection="1">
      <alignment horizontal="center" vertical="center" wrapText="1"/>
    </xf>
    <xf numFmtId="4" fontId="8" fillId="0" borderId="4" xfId="1" applyNumberFormat="1" applyFont="1" applyFill="1" applyBorder="1" applyAlignment="1">
      <alignment horizontal="right" vertical="center" wrapText="1"/>
    </xf>
    <xf numFmtId="4" fontId="9" fillId="0" borderId="4" xfId="1" applyNumberFormat="1" applyFont="1" applyFill="1" applyBorder="1" applyAlignment="1">
      <alignment horizontal="right" vertical="center"/>
    </xf>
    <xf numFmtId="4" fontId="9" fillId="0" borderId="4" xfId="1" applyNumberFormat="1" applyFont="1" applyFill="1" applyBorder="1" applyAlignment="1">
      <alignment horizontal="right" vertical="center" wrapText="1"/>
    </xf>
    <xf numFmtId="4" fontId="8" fillId="0" borderId="6" xfId="1" applyNumberFormat="1" applyFont="1" applyFill="1" applyBorder="1" applyAlignment="1" applyProtection="1">
      <alignment horizontal="right" vertical="center" wrapText="1"/>
    </xf>
    <xf numFmtId="4" fontId="8" fillId="0" borderId="3" xfId="1" applyNumberFormat="1" applyFont="1" applyFill="1" applyBorder="1" applyAlignment="1" applyProtection="1">
      <alignment horizontal="right" vertical="center" wrapText="1"/>
    </xf>
    <xf numFmtId="4" fontId="8" fillId="0" borderId="4" xfId="1" applyNumberFormat="1" applyFont="1" applyFill="1" applyBorder="1" applyAlignment="1" applyProtection="1">
      <alignment horizontal="right" vertical="center" wrapText="1"/>
    </xf>
    <xf numFmtId="4" fontId="8" fillId="0" borderId="7" xfId="1" applyNumberFormat="1" applyFont="1" applyFill="1" applyBorder="1" applyAlignment="1" applyProtection="1">
      <alignment horizontal="right" vertical="center" wrapText="1"/>
    </xf>
    <xf numFmtId="49" fontId="5" fillId="0" borderId="4" xfId="6" applyNumberFormat="1" applyFont="1" applyFill="1" applyBorder="1" applyAlignment="1">
      <alignment horizontal="center" vertical="center" wrapText="1"/>
    </xf>
    <xf numFmtId="4" fontId="8" fillId="0" borderId="4" xfId="7" applyNumberFormat="1" applyFont="1" applyFill="1" applyBorder="1" applyAlignment="1">
      <alignment horizontal="right" vertical="center" wrapText="1"/>
    </xf>
    <xf numFmtId="9" fontId="5" fillId="0" borderId="4" xfId="6" applyFont="1" applyFill="1" applyBorder="1" applyAlignment="1">
      <alignment horizontal="center" vertical="center" wrapText="1"/>
    </xf>
    <xf numFmtId="14" fontId="11" fillId="0" borderId="0" xfId="3" applyNumberFormat="1" applyFont="1" applyFill="1" applyBorder="1" applyAlignment="1">
      <alignment horizontal="center" vertical="center" wrapText="1"/>
    </xf>
    <xf numFmtId="9" fontId="5" fillId="0" borderId="4" xfId="6" applyFont="1" applyFill="1" applyBorder="1" applyAlignment="1" applyProtection="1">
      <alignment horizontal="center" vertical="center" wrapText="1"/>
    </xf>
    <xf numFmtId="9" fontId="8" fillId="0" borderId="4" xfId="8" applyFont="1" applyFill="1" applyBorder="1" applyAlignment="1">
      <alignment horizontal="justify" vertical="center" wrapText="1"/>
    </xf>
    <xf numFmtId="9" fontId="5" fillId="0" borderId="4" xfId="8" applyFont="1" applyFill="1" applyBorder="1" applyAlignment="1" applyProtection="1">
      <alignment horizontal="center" vertical="center" wrapText="1"/>
    </xf>
    <xf numFmtId="164" fontId="8" fillId="0" borderId="3" xfId="1" applyFont="1" applyFill="1" applyBorder="1" applyAlignment="1">
      <alignment horizontal="right" vertical="center" wrapText="1"/>
    </xf>
    <xf numFmtId="4" fontId="8" fillId="0" borderId="3" xfId="1" applyNumberFormat="1" applyFont="1" applyFill="1" applyBorder="1" applyAlignment="1">
      <alignment vertical="center" wrapText="1"/>
    </xf>
    <xf numFmtId="4" fontId="8" fillId="0" borderId="4" xfId="1" applyNumberFormat="1" applyFont="1" applyFill="1" applyBorder="1" applyAlignment="1">
      <alignment vertical="center" wrapText="1"/>
    </xf>
    <xf numFmtId="4" fontId="8" fillId="0" borderId="6" xfId="1" applyNumberFormat="1" applyFont="1" applyFill="1" applyBorder="1" applyAlignment="1">
      <alignment vertical="center" wrapText="1"/>
    </xf>
    <xf numFmtId="4" fontId="8" fillId="0" borderId="4" xfId="1" applyNumberFormat="1" applyFont="1" applyFill="1" applyBorder="1" applyAlignment="1">
      <alignment horizontal="center" vertical="center" wrapText="1"/>
    </xf>
    <xf numFmtId="0" fontId="8" fillId="0" borderId="0" xfId="4" applyFont="1" applyAlignment="1">
      <alignment horizontal="justify" vertical="center"/>
    </xf>
    <xf numFmtId="0" fontId="8" fillId="0" borderId="0" xfId="4" applyFont="1" applyAlignment="1">
      <alignment horizontal="center" vertical="center"/>
    </xf>
    <xf numFmtId="0" fontId="8" fillId="0" borderId="0" xfId="4" applyFont="1" applyAlignment="1">
      <alignment horizontal="center" vertical="center" wrapText="1"/>
    </xf>
    <xf numFmtId="0" fontId="3" fillId="0" borderId="0" xfId="4" applyFont="1" applyAlignment="1">
      <alignment horizontal="center" wrapText="1"/>
    </xf>
    <xf numFmtId="0" fontId="3" fillId="0" borderId="0" xfId="4" applyFont="1" applyAlignment="1">
      <alignment wrapText="1"/>
    </xf>
    <xf numFmtId="4" fontId="3" fillId="0" borderId="0" xfId="4" applyNumberFormat="1" applyFont="1" applyAlignment="1">
      <alignment horizontal="center" wrapText="1"/>
    </xf>
    <xf numFmtId="4" fontId="3" fillId="0" borderId="0" xfId="4" applyNumberFormat="1" applyFont="1" applyAlignment="1">
      <alignment horizontal="right" wrapText="1"/>
    </xf>
    <xf numFmtId="0" fontId="3" fillId="0" borderId="0" xfId="4" applyFont="1" applyAlignment="1">
      <alignment horizontal="right" wrapText="1"/>
    </xf>
    <xf numFmtId="0" fontId="3" fillId="0" borderId="0" xfId="4" applyFont="1" applyAlignment="1">
      <alignment horizontal="center" vertical="center" wrapText="1"/>
    </xf>
    <xf numFmtId="4" fontId="3" fillId="0" borderId="0" xfId="4" applyNumberFormat="1" applyFont="1" applyAlignment="1">
      <alignment horizontal="justify" vertical="center" wrapText="1"/>
    </xf>
    <xf numFmtId="0" fontId="4" fillId="0" borderId="0" xfId="4" applyFont="1" applyAlignment="1">
      <alignment horizontal="right" wrapText="1"/>
    </xf>
    <xf numFmtId="4" fontId="3" fillId="0" borderId="0" xfId="4" applyNumberFormat="1" applyFont="1" applyAlignment="1">
      <alignment wrapText="1"/>
    </xf>
    <xf numFmtId="0" fontId="4" fillId="0" borderId="0" xfId="4" applyFont="1" applyAlignment="1">
      <alignment horizontal="center" wrapText="1"/>
    </xf>
    <xf numFmtId="0" fontId="4" fillId="0" borderId="0" xfId="4" applyFont="1" applyAlignment="1">
      <alignment horizontal="center" vertical="center" wrapText="1"/>
    </xf>
    <xf numFmtId="4" fontId="8" fillId="0" borderId="4" xfId="4" applyNumberFormat="1" applyFont="1" applyFill="1" applyBorder="1" applyAlignment="1">
      <alignment horizontal="justify" vertical="center" wrapText="1"/>
    </xf>
    <xf numFmtId="0" fontId="5" fillId="0" borderId="4" xfId="4" applyFont="1" applyFill="1" applyBorder="1" applyAlignment="1">
      <alignment horizontal="center" vertical="center" wrapText="1"/>
    </xf>
    <xf numFmtId="4" fontId="8" fillId="0" borderId="4" xfId="4" applyNumberFormat="1" applyFont="1" applyFill="1" applyBorder="1" applyAlignment="1">
      <alignment horizontal="right" vertical="center" wrapText="1"/>
    </xf>
    <xf numFmtId="3" fontId="8" fillId="0" borderId="4" xfId="4" applyNumberFormat="1" applyFont="1" applyFill="1" applyBorder="1" applyAlignment="1">
      <alignment horizontal="right" vertical="center" wrapText="1"/>
    </xf>
    <xf numFmtId="4" fontId="8" fillId="0" borderId="3" xfId="4" applyNumberFormat="1" applyFont="1" applyFill="1" applyBorder="1" applyAlignment="1">
      <alignment horizontal="right" vertical="center" wrapText="1"/>
    </xf>
    <xf numFmtId="49" fontId="5" fillId="0" borderId="3" xfId="6" applyNumberFormat="1" applyFont="1" applyFill="1" applyBorder="1" applyAlignment="1" applyProtection="1">
      <alignment horizontal="center" vertical="center" wrapText="1"/>
    </xf>
    <xf numFmtId="4" fontId="8" fillId="0" borderId="3" xfId="1" applyNumberFormat="1" applyFont="1" applyFill="1" applyBorder="1" applyAlignment="1">
      <alignment horizontal="right" vertical="center" wrapText="1"/>
    </xf>
    <xf numFmtId="4" fontId="8" fillId="0" borderId="6" xfId="1" applyNumberFormat="1" applyFont="1" applyFill="1" applyBorder="1" applyAlignment="1">
      <alignment horizontal="center" vertical="center" wrapText="1"/>
    </xf>
    <xf numFmtId="0" fontId="8" fillId="0" borderId="4" xfId="4" applyFont="1" applyFill="1" applyBorder="1" applyAlignment="1">
      <alignment horizontal="justify" vertical="center" wrapText="1"/>
    </xf>
    <xf numFmtId="4" fontId="8" fillId="0" borderId="4" xfId="4" applyNumberFormat="1" applyFont="1" applyFill="1" applyBorder="1" applyAlignment="1">
      <alignment horizontal="center" vertical="center" wrapText="1"/>
    </xf>
    <xf numFmtId="49" fontId="8" fillId="0" borderId="3" xfId="4" applyNumberFormat="1" applyFont="1" applyFill="1" applyBorder="1" applyAlignment="1">
      <alignment horizontal="center" vertical="center" wrapText="1"/>
    </xf>
    <xf numFmtId="14" fontId="8" fillId="0" borderId="3" xfId="5" applyNumberFormat="1" applyFont="1" applyFill="1" applyBorder="1" applyAlignment="1" applyProtection="1">
      <alignment horizontal="center" vertical="center" wrapText="1"/>
    </xf>
    <xf numFmtId="4" fontId="8" fillId="0" borderId="3" xfId="5" applyNumberFormat="1" applyFont="1" applyFill="1" applyBorder="1" applyAlignment="1">
      <alignment horizontal="right"/>
      <protection locked="0"/>
    </xf>
    <xf numFmtId="4" fontId="8" fillId="0" borderId="3" xfId="5" applyNumberFormat="1" applyFont="1" applyFill="1" applyBorder="1" applyAlignment="1" applyProtection="1">
      <alignment horizontal="right" vertical="center" wrapText="1"/>
    </xf>
    <xf numFmtId="165" fontId="8" fillId="0" borderId="3" xfId="5" applyNumberFormat="1" applyFont="1" applyFill="1" applyBorder="1" applyAlignment="1" applyProtection="1">
      <alignment horizontal="justify" vertical="center" wrapText="1"/>
    </xf>
    <xf numFmtId="166" fontId="8" fillId="0" borderId="7" xfId="5" applyNumberFormat="1" applyFont="1" applyFill="1" applyBorder="1" applyAlignment="1" applyProtection="1">
      <alignment horizontal="center" vertical="center" wrapText="1"/>
    </xf>
    <xf numFmtId="0" fontId="8" fillId="0" borderId="8" xfId="5" applyNumberFormat="1" applyFont="1" applyFill="1" applyBorder="1" applyAlignment="1" applyProtection="1">
      <alignment horizontal="center" vertical="center" wrapText="1"/>
    </xf>
    <xf numFmtId="0" fontId="8" fillId="0" borderId="0" xfId="4" applyFont="1" applyFill="1" applyAlignment="1">
      <alignment horizontal="justify" vertical="center" wrapText="1"/>
    </xf>
    <xf numFmtId="49" fontId="8" fillId="0" borderId="4" xfId="4" applyNumberFormat="1" applyFont="1" applyFill="1" applyBorder="1" applyAlignment="1">
      <alignment horizontal="center" vertical="center" wrapText="1"/>
    </xf>
    <xf numFmtId="14" fontId="8" fillId="0" borderId="4" xfId="5" applyNumberFormat="1" applyFont="1" applyFill="1" applyBorder="1" applyAlignment="1" applyProtection="1">
      <alignment horizontal="center" vertical="center" wrapText="1"/>
    </xf>
    <xf numFmtId="4" fontId="8" fillId="0" borderId="4" xfId="5" applyNumberFormat="1" applyFont="1" applyFill="1" applyBorder="1" applyAlignment="1">
      <alignment horizontal="right"/>
      <protection locked="0"/>
    </xf>
    <xf numFmtId="4" fontId="8" fillId="0" borderId="4" xfId="5" applyNumberFormat="1" applyFont="1" applyFill="1" applyBorder="1" applyAlignment="1" applyProtection="1">
      <alignment horizontal="right" vertical="center" wrapText="1"/>
    </xf>
    <xf numFmtId="166" fontId="8" fillId="0" borderId="4" xfId="5" applyNumberFormat="1" applyFont="1" applyFill="1" applyBorder="1" applyAlignment="1" applyProtection="1">
      <alignment horizontal="center" vertical="center" wrapText="1"/>
    </xf>
    <xf numFmtId="0" fontId="8" fillId="0" borderId="4" xfId="5" applyNumberFormat="1" applyFont="1" applyFill="1" applyBorder="1" applyAlignment="1" applyProtection="1">
      <alignment horizontal="center" vertical="center" wrapText="1"/>
    </xf>
    <xf numFmtId="4" fontId="8" fillId="0" borderId="6" xfId="5" applyNumberFormat="1" applyFont="1" applyFill="1" applyBorder="1" applyAlignment="1" applyProtection="1">
      <alignment horizontal="right" vertical="center" wrapText="1"/>
    </xf>
    <xf numFmtId="165" fontId="8" fillId="0" borderId="4" xfId="4" applyNumberFormat="1" applyFont="1" applyFill="1" applyBorder="1" applyAlignment="1">
      <alignment horizontal="justify" vertical="center" wrapText="1"/>
    </xf>
    <xf numFmtId="49" fontId="8" fillId="0" borderId="3" xfId="4" applyNumberFormat="1" applyFont="1" applyFill="1" applyBorder="1" applyAlignment="1">
      <alignment horizontal="center" vertical="center"/>
    </xf>
    <xf numFmtId="165" fontId="8" fillId="0" borderId="3" xfId="4" applyNumberFormat="1" applyFont="1" applyFill="1" applyBorder="1" applyAlignment="1">
      <alignment horizontal="justify" vertical="center" wrapText="1"/>
    </xf>
    <xf numFmtId="166" fontId="8" fillId="0" borderId="3" xfId="5" applyNumberFormat="1" applyFont="1" applyFill="1" applyBorder="1" applyAlignment="1" applyProtection="1">
      <alignment horizontal="center" vertical="center" wrapText="1"/>
    </xf>
    <xf numFmtId="0" fontId="8" fillId="0" borderId="9" xfId="5" applyNumberFormat="1" applyFont="1" applyFill="1" applyBorder="1" applyAlignment="1" applyProtection="1">
      <alignment horizontal="center" vertical="center" wrapText="1"/>
    </xf>
    <xf numFmtId="0" fontId="8" fillId="0" borderId="3" xfId="5" applyNumberFormat="1" applyFont="1" applyFill="1" applyBorder="1" applyAlignment="1" applyProtection="1">
      <alignment horizontal="center" vertical="center" wrapText="1"/>
    </xf>
    <xf numFmtId="4" fontId="8" fillId="0" borderId="7" xfId="5" applyNumberFormat="1" applyFont="1" applyFill="1" applyBorder="1" applyAlignment="1" applyProtection="1">
      <alignment horizontal="right" vertical="center" wrapText="1"/>
    </xf>
    <xf numFmtId="166" fontId="8" fillId="0" borderId="6" xfId="5" applyNumberFormat="1" applyFont="1" applyFill="1" applyBorder="1" applyAlignment="1" applyProtection="1">
      <alignment horizontal="center" vertical="center" wrapText="1"/>
    </xf>
    <xf numFmtId="0" fontId="8" fillId="0" borderId="6" xfId="5" applyNumberFormat="1" applyFont="1" applyFill="1" applyBorder="1" applyAlignment="1" applyProtection="1">
      <alignment horizontal="center" vertical="center" wrapText="1"/>
    </xf>
    <xf numFmtId="4" fontId="9" fillId="0" borderId="7" xfId="0" applyNumberFormat="1" applyFont="1" applyFill="1" applyBorder="1" applyAlignment="1">
      <alignment horizontal="right" vertical="center"/>
    </xf>
    <xf numFmtId="0" fontId="8" fillId="0" borderId="4" xfId="4" applyFont="1" applyFill="1" applyBorder="1" applyAlignment="1">
      <alignment horizontal="center" vertical="center" wrapText="1"/>
    </xf>
    <xf numFmtId="0" fontId="8" fillId="0" borderId="0" xfId="4" applyFont="1" applyFill="1" applyAlignment="1">
      <alignment wrapText="1"/>
    </xf>
    <xf numFmtId="4" fontId="9" fillId="0" borderId="4" xfId="0" applyNumberFormat="1" applyFont="1" applyFill="1" applyBorder="1" applyAlignment="1">
      <alignment horizontal="right" vertical="center"/>
    </xf>
    <xf numFmtId="4" fontId="8" fillId="0" borderId="3" xfId="4" applyNumberFormat="1" applyFont="1" applyFill="1" applyBorder="1" applyAlignment="1">
      <alignment horizontal="center" vertical="center" wrapText="1"/>
    </xf>
    <xf numFmtId="4" fontId="8" fillId="0" borderId="3" xfId="4" applyNumberFormat="1" applyFont="1" applyFill="1" applyBorder="1" applyAlignment="1">
      <alignment vertical="center" wrapText="1"/>
    </xf>
    <xf numFmtId="0" fontId="8" fillId="0" borderId="6" xfId="0" applyFont="1" applyFill="1" applyBorder="1" applyAlignment="1">
      <alignment horizontal="center" vertical="center" wrapText="1"/>
    </xf>
    <xf numFmtId="14" fontId="8" fillId="0" borderId="4" xfId="4" applyNumberFormat="1" applyFont="1" applyFill="1" applyBorder="1" applyAlignment="1">
      <alignment horizontal="center" vertical="center" wrapText="1"/>
    </xf>
    <xf numFmtId="4" fontId="9" fillId="0" borderId="0" xfId="0" applyNumberFormat="1" applyFont="1" applyFill="1" applyAlignment="1">
      <alignment horizontal="right" vertical="center"/>
    </xf>
    <xf numFmtId="0" fontId="9" fillId="0" borderId="0" xfId="0" applyFont="1" applyFill="1" applyAlignment="1">
      <alignment horizontal="center" vertical="center" wrapText="1"/>
    </xf>
    <xf numFmtId="4" fontId="8" fillId="0" borderId="4" xfId="5" applyNumberFormat="1" applyFont="1" applyFill="1" applyBorder="1" applyAlignment="1">
      <alignment horizontal="right" vertical="center"/>
      <protection locked="0"/>
    </xf>
    <xf numFmtId="0" fontId="8" fillId="0" borderId="0" xfId="4" applyFont="1" applyFill="1"/>
    <xf numFmtId="1" fontId="8" fillId="0" borderId="4" xfId="5" applyNumberFormat="1" applyFont="1" applyFill="1" applyBorder="1" applyAlignment="1" applyProtection="1">
      <alignment horizontal="center" vertical="center" wrapText="1"/>
    </xf>
    <xf numFmtId="4" fontId="8" fillId="0" borderId="4" xfId="4" applyNumberFormat="1" applyFont="1" applyFill="1" applyBorder="1" applyAlignment="1">
      <alignment horizontal="right"/>
    </xf>
    <xf numFmtId="4" fontId="8" fillId="0" borderId="4" xfId="4" applyNumberFormat="1" applyFont="1" applyFill="1" applyBorder="1" applyAlignment="1">
      <alignment horizontal="right" vertical="center"/>
    </xf>
    <xf numFmtId="4" fontId="8" fillId="0" borderId="3" xfId="4" applyNumberFormat="1" applyFont="1" applyFill="1" applyBorder="1" applyAlignment="1">
      <alignment horizontal="justify" vertical="center" wrapText="1"/>
    </xf>
    <xf numFmtId="4" fontId="12" fillId="0" borderId="3" xfId="4" applyNumberFormat="1" applyFont="1" applyFill="1" applyBorder="1" applyAlignment="1">
      <alignment horizontal="center" vertical="center" wrapText="1"/>
    </xf>
    <xf numFmtId="4" fontId="13" fillId="0" borderId="4" xfId="4" applyNumberFormat="1" applyFont="1" applyFill="1" applyBorder="1" applyAlignment="1">
      <alignment horizontal="right"/>
    </xf>
    <xf numFmtId="4" fontId="13" fillId="0" borderId="4" xfId="4" applyNumberFormat="1" applyFont="1" applyFill="1" applyBorder="1" applyAlignment="1">
      <alignment horizontal="right" vertical="center"/>
    </xf>
    <xf numFmtId="4" fontId="12" fillId="0" borderId="4" xfId="4" applyNumberFormat="1" applyFont="1" applyFill="1" applyBorder="1" applyAlignment="1">
      <alignment horizontal="right" vertical="center" wrapText="1"/>
    </xf>
    <xf numFmtId="0" fontId="12" fillId="0" borderId="4" xfId="4" applyFont="1" applyFill="1" applyBorder="1" applyAlignment="1">
      <alignment horizontal="center" vertical="center" wrapText="1"/>
    </xf>
    <xf numFmtId="0" fontId="12" fillId="0" borderId="4" xfId="4" applyFont="1" applyFill="1" applyBorder="1" applyAlignment="1">
      <alignment horizontal="justify" vertical="center" wrapText="1"/>
    </xf>
    <xf numFmtId="0" fontId="12" fillId="0" borderId="0" xfId="4" applyFont="1" applyFill="1" applyAlignment="1">
      <alignment wrapText="1"/>
    </xf>
    <xf numFmtId="0" fontId="13" fillId="0" borderId="0" xfId="4" applyFont="1" applyFill="1"/>
    <xf numFmtId="166" fontId="8" fillId="0" borderId="4" xfId="4" applyNumberFormat="1" applyFont="1" applyFill="1" applyBorder="1" applyAlignment="1">
      <alignment horizontal="center" vertical="center" wrapText="1"/>
    </xf>
    <xf numFmtId="0" fontId="8" fillId="0" borderId="0" xfId="4" applyFont="1" applyFill="1" applyAlignment="1">
      <alignment vertical="center" wrapText="1"/>
    </xf>
    <xf numFmtId="4" fontId="8" fillId="0" borderId="6" xfId="4" applyNumberFormat="1" applyFont="1" applyFill="1" applyBorder="1" applyAlignment="1">
      <alignment horizontal="right" vertical="center" wrapText="1"/>
    </xf>
    <xf numFmtId="4" fontId="14" fillId="0" borderId="4" xfId="4" applyNumberFormat="1" applyFont="1" applyFill="1" applyBorder="1" applyAlignment="1">
      <alignment horizontal="center" vertical="center" wrapText="1"/>
    </xf>
    <xf numFmtId="1" fontId="8" fillId="0" borderId="4" xfId="4" applyNumberFormat="1" applyFont="1" applyFill="1" applyBorder="1" applyAlignment="1">
      <alignment horizontal="center" vertical="center" wrapText="1"/>
    </xf>
    <xf numFmtId="4" fontId="14" fillId="0" borderId="4" xfId="4" applyNumberFormat="1" applyFont="1" applyFill="1" applyBorder="1" applyAlignment="1">
      <alignment horizontal="right" vertical="center" wrapText="1"/>
    </xf>
    <xf numFmtId="4" fontId="15" fillId="0" borderId="10" xfId="0" applyNumberFormat="1" applyFont="1" applyFill="1" applyBorder="1" applyAlignment="1">
      <alignment horizontal="right" vertical="center"/>
    </xf>
    <xf numFmtId="0" fontId="5" fillId="0" borderId="3" xfId="4" applyFont="1" applyFill="1" applyBorder="1" applyAlignment="1">
      <alignment horizontal="center" wrapText="1"/>
    </xf>
    <xf numFmtId="14" fontId="8" fillId="0" borderId="3" xfId="4" applyNumberFormat="1" applyFont="1" applyFill="1" applyBorder="1" applyAlignment="1">
      <alignment horizontal="center" wrapText="1"/>
    </xf>
    <xf numFmtId="0" fontId="5" fillId="0" borderId="6" xfId="4" applyFont="1" applyFill="1" applyBorder="1" applyAlignment="1">
      <alignment horizontal="center" vertical="top" wrapText="1"/>
    </xf>
    <xf numFmtId="14" fontId="8" fillId="0" borderId="6" xfId="4" applyNumberFormat="1" applyFont="1" applyFill="1" applyBorder="1" applyAlignment="1">
      <alignment horizontal="center" vertical="top" wrapText="1"/>
    </xf>
    <xf numFmtId="0" fontId="8" fillId="0" borderId="4" xfId="0" applyFont="1" applyFill="1" applyBorder="1" applyAlignment="1">
      <alignment horizontal="justify" vertical="center" wrapText="1"/>
    </xf>
    <xf numFmtId="164" fontId="8" fillId="0" borderId="4" xfId="1" applyFont="1" applyFill="1" applyBorder="1" applyAlignment="1">
      <alignment horizontal="right" vertical="center" wrapText="1"/>
    </xf>
    <xf numFmtId="4" fontId="8" fillId="0" borderId="4" xfId="4" applyNumberFormat="1" applyFont="1" applyFill="1" applyBorder="1" applyAlignment="1">
      <alignment vertical="center" wrapText="1"/>
    </xf>
    <xf numFmtId="0" fontId="5" fillId="0" borderId="3" xfId="4" applyFont="1" applyFill="1" applyBorder="1" applyAlignment="1">
      <alignment horizontal="center" vertical="center" wrapText="1"/>
    </xf>
    <xf numFmtId="14" fontId="8" fillId="0" borderId="3" xfId="4" applyNumberFormat="1" applyFont="1" applyFill="1" applyBorder="1" applyAlignment="1">
      <alignment horizontal="center" vertical="center" wrapText="1"/>
    </xf>
    <xf numFmtId="166" fontId="8" fillId="0" borderId="3" xfId="4" applyNumberFormat="1" applyFont="1" applyFill="1" applyBorder="1" applyAlignment="1">
      <alignment horizontal="center" vertical="center" wrapText="1"/>
    </xf>
    <xf numFmtId="0" fontId="8" fillId="0" borderId="3" xfId="4" applyFont="1" applyFill="1" applyBorder="1" applyAlignment="1">
      <alignment horizontal="center" vertical="center" wrapText="1"/>
    </xf>
    <xf numFmtId="0" fontId="16" fillId="0" borderId="4" xfId="4" applyFont="1" applyFill="1" applyBorder="1" applyAlignment="1">
      <alignment horizontal="center" vertical="center" wrapText="1"/>
    </xf>
    <xf numFmtId="4" fontId="14" fillId="0" borderId="4" xfId="4" applyNumberFormat="1" applyFont="1" applyFill="1" applyBorder="1" applyAlignment="1">
      <alignment vertical="center" wrapText="1"/>
    </xf>
    <xf numFmtId="0" fontId="8" fillId="0" borderId="3" xfId="4" applyFont="1" applyFill="1" applyBorder="1" applyAlignment="1">
      <alignment vertical="center" wrapText="1"/>
    </xf>
    <xf numFmtId="0" fontId="8" fillId="0" borderId="7" xfId="4" applyFont="1" applyFill="1" applyBorder="1" applyAlignment="1">
      <alignment vertical="center" wrapText="1"/>
    </xf>
    <xf numFmtId="0" fontId="16" fillId="0" borderId="3" xfId="4" applyFont="1" applyFill="1" applyBorder="1" applyAlignment="1">
      <alignment horizontal="center" vertical="center" wrapText="1"/>
    </xf>
    <xf numFmtId="4" fontId="14" fillId="0" borderId="7" xfId="4" applyNumberFormat="1" applyFont="1" applyFill="1" applyBorder="1" applyAlignment="1">
      <alignment horizontal="right" vertical="center" wrapText="1"/>
    </xf>
    <xf numFmtId="4" fontId="8" fillId="0" borderId="7" xfId="4" applyNumberFormat="1" applyFont="1" applyFill="1" applyBorder="1" applyAlignment="1">
      <alignment horizontal="right" vertical="center" wrapText="1"/>
    </xf>
    <xf numFmtId="4" fontId="8" fillId="0" borderId="7" xfId="4" applyNumberFormat="1" applyFont="1" applyFill="1" applyBorder="1" applyAlignment="1">
      <alignment horizontal="center" vertical="center" wrapText="1"/>
    </xf>
    <xf numFmtId="0" fontId="8" fillId="0" borderId="6" xfId="4" applyFont="1" applyFill="1" applyBorder="1" applyAlignment="1">
      <alignment vertical="center" wrapText="1"/>
    </xf>
    <xf numFmtId="0" fontId="8" fillId="0" borderId="7" xfId="4" applyFont="1" applyFill="1" applyBorder="1" applyAlignment="1">
      <alignment horizontal="justify" vertical="center" wrapText="1"/>
    </xf>
    <xf numFmtId="0" fontId="8" fillId="0" borderId="4" xfId="4" applyFont="1" applyFill="1" applyBorder="1" applyAlignment="1">
      <alignment vertical="center" wrapText="1"/>
    </xf>
    <xf numFmtId="166" fontId="8" fillId="0" borderId="6" xfId="4" applyNumberFormat="1" applyFont="1" applyFill="1" applyBorder="1" applyAlignment="1">
      <alignment horizontal="center" vertical="center" wrapText="1"/>
    </xf>
    <xf numFmtId="0" fontId="8" fillId="0" borderId="6" xfId="4" applyFont="1" applyFill="1" applyBorder="1" applyAlignment="1">
      <alignment horizontal="center" vertical="center" wrapText="1"/>
    </xf>
    <xf numFmtId="0" fontId="8" fillId="0" borderId="6" xfId="4" applyFont="1" applyFill="1" applyBorder="1" applyAlignment="1">
      <alignment horizontal="justify" vertical="center" wrapText="1"/>
    </xf>
    <xf numFmtId="1" fontId="8" fillId="0" borderId="6" xfId="4" applyNumberFormat="1" applyFont="1" applyFill="1" applyBorder="1" applyAlignment="1">
      <alignment horizontal="center" vertical="center" wrapText="1"/>
    </xf>
    <xf numFmtId="3" fontId="8" fillId="0" borderId="4" xfId="4" applyNumberFormat="1" applyFont="1" applyFill="1" applyBorder="1" applyAlignment="1">
      <alignment horizontal="center" vertical="center" wrapText="1"/>
    </xf>
    <xf numFmtId="166" fontId="8" fillId="0" borderId="4" xfId="4" applyNumberFormat="1" applyFont="1" applyFill="1" applyBorder="1" applyAlignment="1">
      <alignment horizontal="justify" vertical="center" wrapText="1"/>
    </xf>
    <xf numFmtId="0" fontId="8" fillId="0" borderId="4" xfId="0" applyFont="1" applyFill="1" applyBorder="1" applyAlignment="1">
      <alignment horizontal="justify" vertical="center" wrapText="1" readingOrder="1"/>
    </xf>
    <xf numFmtId="4" fontId="8" fillId="0" borderId="6" xfId="4" applyNumberFormat="1" applyFont="1" applyFill="1" applyBorder="1" applyAlignment="1">
      <alignment vertical="center" wrapText="1"/>
    </xf>
    <xf numFmtId="168" fontId="8" fillId="0" borderId="4" xfId="4" applyNumberFormat="1" applyFont="1" applyFill="1" applyBorder="1" applyAlignment="1">
      <alignment horizontal="right" vertical="center" wrapText="1"/>
    </xf>
    <xf numFmtId="4" fontId="5" fillId="0" borderId="4" xfId="4" applyNumberFormat="1" applyFont="1" applyFill="1" applyBorder="1" applyAlignment="1">
      <alignment horizontal="right" vertical="center" wrapText="1"/>
    </xf>
    <xf numFmtId="168" fontId="5" fillId="0" borderId="4" xfId="4" applyNumberFormat="1" applyFont="1" applyFill="1" applyBorder="1" applyAlignment="1">
      <alignment horizontal="right" vertical="center" wrapText="1"/>
    </xf>
    <xf numFmtId="168" fontId="8" fillId="0" borderId="4" xfId="4" applyNumberFormat="1" applyFont="1" applyFill="1" applyBorder="1" applyAlignment="1">
      <alignment horizontal="justify" vertical="center" wrapText="1"/>
    </xf>
    <xf numFmtId="170" fontId="8" fillId="0" borderId="0" xfId="4" applyNumberFormat="1" applyFont="1" applyFill="1" applyAlignment="1">
      <alignment vertical="center" wrapText="1"/>
    </xf>
    <xf numFmtId="49" fontId="8" fillId="0" borderId="4" xfId="4" quotePrefix="1" applyNumberFormat="1" applyFont="1" applyFill="1" applyBorder="1" applyAlignment="1">
      <alignment horizontal="center" vertical="center" wrapText="1"/>
    </xf>
    <xf numFmtId="0" fontId="8" fillId="0" borderId="4" xfId="4" applyFont="1" applyFill="1" applyBorder="1" applyAlignment="1">
      <alignment horizontal="justify" vertical="center"/>
    </xf>
    <xf numFmtId="0" fontId="8" fillId="0" borderId="4" xfId="4" applyFont="1" applyFill="1" applyBorder="1" applyAlignment="1">
      <alignment horizontal="center" vertical="center"/>
    </xf>
    <xf numFmtId="4" fontId="8" fillId="0" borderId="4" xfId="4" applyNumberFormat="1" applyFont="1" applyFill="1" applyBorder="1" applyAlignment="1">
      <alignment horizontal="center" wrapText="1"/>
    </xf>
    <xf numFmtId="4" fontId="8" fillId="0" borderId="4" xfId="4" applyNumberFormat="1" applyFont="1" applyFill="1" applyBorder="1" applyAlignment="1">
      <alignment wrapText="1"/>
    </xf>
    <xf numFmtId="4" fontId="8" fillId="0" borderId="4" xfId="4" applyNumberFormat="1" applyFont="1" applyFill="1" applyBorder="1" applyAlignment="1">
      <alignment horizontal="right" wrapText="1"/>
    </xf>
    <xf numFmtId="0" fontId="17" fillId="0" borderId="4" xfId="0" applyFont="1" applyFill="1" applyBorder="1" applyAlignment="1">
      <alignment horizontal="justify" vertical="center" wrapText="1"/>
    </xf>
    <xf numFmtId="4" fontId="5" fillId="0" borderId="4" xfId="4" applyNumberFormat="1" applyFont="1" applyFill="1" applyBorder="1" applyAlignment="1">
      <alignment horizontal="center" wrapText="1"/>
    </xf>
    <xf numFmtId="4" fontId="5" fillId="0" borderId="4" xfId="4" applyNumberFormat="1" applyFont="1" applyFill="1" applyBorder="1" applyAlignment="1">
      <alignment horizontal="center" vertical="center" wrapText="1"/>
    </xf>
    <xf numFmtId="0" fontId="8" fillId="0" borderId="4" xfId="4" applyFont="1" applyFill="1" applyBorder="1" applyAlignment="1">
      <alignment horizontal="center" wrapText="1"/>
    </xf>
    <xf numFmtId="0" fontId="8" fillId="0" borderId="4" xfId="4" applyFont="1" applyFill="1" applyBorder="1" applyAlignment="1">
      <alignment wrapText="1"/>
    </xf>
    <xf numFmtId="168" fontId="5" fillId="0" borderId="4" xfId="4" applyNumberFormat="1" applyFont="1" applyFill="1" applyBorder="1" applyAlignment="1">
      <alignment horizontal="justify" vertical="center" wrapText="1"/>
    </xf>
    <xf numFmtId="168" fontId="5" fillId="0" borderId="4" xfId="4" applyNumberFormat="1" applyFont="1" applyFill="1" applyBorder="1" applyAlignment="1">
      <alignment horizontal="center" vertical="center" wrapText="1"/>
    </xf>
    <xf numFmtId="0" fontId="8" fillId="0" borderId="0" xfId="4" applyFont="1" applyFill="1" applyAlignment="1">
      <alignment horizontal="justify" vertical="center"/>
    </xf>
    <xf numFmtId="0" fontId="8" fillId="0" borderId="0" xfId="4" applyFont="1" applyFill="1" applyAlignment="1">
      <alignment horizontal="center" vertical="center"/>
    </xf>
    <xf numFmtId="0" fontId="8" fillId="0" borderId="0" xfId="4" applyFont="1" applyFill="1" applyAlignment="1">
      <alignment horizontal="center" vertical="center" wrapText="1"/>
    </xf>
    <xf numFmtId="0" fontId="8" fillId="0" borderId="0" xfId="4" applyFont="1" applyFill="1" applyAlignment="1">
      <alignment horizontal="left" vertical="center" wrapText="1"/>
    </xf>
    <xf numFmtId="0" fontId="17" fillId="0" borderId="0" xfId="0" applyFont="1" applyFill="1" applyAlignment="1">
      <alignment horizontal="justify" vertical="center" wrapText="1"/>
    </xf>
    <xf numFmtId="0" fontId="8" fillId="0" borderId="0" xfId="4" applyFont="1" applyFill="1" applyAlignment="1">
      <alignment horizontal="center" wrapText="1"/>
    </xf>
    <xf numFmtId="4" fontId="8" fillId="0" borderId="0" xfId="4" applyNumberFormat="1" applyFont="1" applyFill="1" applyAlignment="1">
      <alignment horizontal="center" wrapText="1"/>
    </xf>
    <xf numFmtId="4" fontId="8" fillId="0" borderId="0" xfId="4" applyNumberFormat="1" applyFont="1" applyFill="1" applyAlignment="1">
      <alignment horizontal="right" wrapText="1"/>
    </xf>
    <xf numFmtId="0" fontId="8" fillId="0" borderId="0" xfId="4" applyFont="1" applyFill="1" applyAlignment="1">
      <alignment horizontal="right" wrapText="1"/>
    </xf>
    <xf numFmtId="4" fontId="5" fillId="0" borderId="0" xfId="4" applyNumberFormat="1" applyFont="1" applyFill="1" applyAlignment="1">
      <alignment horizontal="center" vertical="center" wrapText="1"/>
    </xf>
    <xf numFmtId="4" fontId="5" fillId="0" borderId="0" xfId="4" applyNumberFormat="1" applyFont="1" applyFill="1" applyAlignment="1">
      <alignment horizontal="center" wrapText="1"/>
    </xf>
    <xf numFmtId="4" fontId="8" fillId="0" borderId="0" xfId="4" applyNumberFormat="1" applyFont="1" applyFill="1" applyAlignment="1">
      <alignment horizontal="justify" vertical="center" wrapText="1"/>
    </xf>
    <xf numFmtId="0" fontId="8" fillId="0" borderId="3" xfId="4" applyFont="1" applyFill="1" applyBorder="1" applyAlignment="1">
      <alignment horizontal="justify" vertical="center" wrapText="1"/>
    </xf>
    <xf numFmtId="4" fontId="8" fillId="0" borderId="3" xfId="4" applyNumberFormat="1" applyFont="1" applyFill="1" applyBorder="1" applyAlignment="1">
      <alignment horizontal="right" vertical="center" wrapText="1"/>
    </xf>
    <xf numFmtId="4" fontId="14" fillId="0" borderId="3" xfId="4" applyNumberFormat="1" applyFont="1" applyFill="1" applyBorder="1" applyAlignment="1">
      <alignment horizontal="right" vertical="center" wrapText="1"/>
    </xf>
    <xf numFmtId="0" fontId="8" fillId="0" borderId="4" xfId="4" applyFont="1" applyFill="1" applyBorder="1" applyAlignment="1">
      <alignment horizontal="justify" vertical="center" wrapText="1"/>
    </xf>
    <xf numFmtId="0" fontId="5" fillId="0" borderId="6" xfId="4" applyFont="1" applyFill="1" applyBorder="1" applyAlignment="1">
      <alignment horizontal="center" vertical="center" wrapText="1"/>
    </xf>
    <xf numFmtId="14" fontId="8" fillId="0" borderId="3" xfId="4" applyNumberFormat="1" applyFont="1" applyFill="1" applyBorder="1" applyAlignment="1">
      <alignment horizontal="center" vertical="center" wrapText="1"/>
    </xf>
    <xf numFmtId="14" fontId="8" fillId="0" borderId="6" xfId="4" applyNumberFormat="1" applyFont="1" applyFill="1" applyBorder="1" applyAlignment="1">
      <alignment horizontal="center" vertical="center" wrapText="1"/>
    </xf>
    <xf numFmtId="4" fontId="8" fillId="0" borderId="7" xfId="4" applyNumberFormat="1" applyFont="1" applyFill="1" applyBorder="1" applyAlignment="1">
      <alignment horizontal="right" vertical="center" wrapText="1"/>
    </xf>
    <xf numFmtId="14" fontId="8" fillId="0" borderId="7" xfId="4" applyNumberFormat="1" applyFont="1" applyFill="1" applyBorder="1" applyAlignment="1">
      <alignment horizontal="center" vertical="center" wrapText="1"/>
    </xf>
    <xf numFmtId="14" fontId="8" fillId="0" borderId="4" xfId="2" applyNumberFormat="1" applyFont="1" applyFill="1" applyBorder="1" applyAlignment="1">
      <alignment horizontal="center" vertical="center" wrapText="1"/>
    </xf>
    <xf numFmtId="169" fontId="8" fillId="0" borderId="4" xfId="2" applyNumberFormat="1" applyFont="1" applyFill="1" applyBorder="1" applyAlignment="1">
      <alignment horizontal="center" vertical="center" wrapText="1"/>
    </xf>
    <xf numFmtId="4" fontId="5" fillId="0" borderId="0" xfId="4" applyNumberFormat="1" applyFont="1" applyFill="1" applyAlignment="1">
      <alignment horizontal="center" vertical="center" wrapText="1"/>
    </xf>
    <xf numFmtId="168" fontId="8" fillId="0" borderId="3" xfId="4" applyNumberFormat="1" applyFont="1" applyFill="1" applyBorder="1" applyAlignment="1">
      <alignment horizontal="center" vertical="center" wrapText="1"/>
    </xf>
    <xf numFmtId="168" fontId="8" fillId="0" borderId="6" xfId="4" applyNumberFormat="1" applyFont="1" applyFill="1" applyBorder="1" applyAlignment="1">
      <alignment horizontal="center" vertical="center" wrapText="1"/>
    </xf>
    <xf numFmtId="0" fontId="8" fillId="0" borderId="3" xfId="0" applyFont="1" applyFill="1" applyBorder="1" applyAlignment="1">
      <alignment horizontal="justify" vertical="center" wrapText="1"/>
    </xf>
    <xf numFmtId="0" fontId="8" fillId="0" borderId="6" xfId="0" applyFont="1" applyFill="1" applyBorder="1" applyAlignment="1">
      <alignment horizontal="justify" vertical="center" wrapText="1"/>
    </xf>
    <xf numFmtId="4" fontId="8" fillId="0" borderId="3" xfId="4" applyNumberFormat="1" applyFont="1" applyFill="1" applyBorder="1" applyAlignment="1">
      <alignment horizontal="justify" vertical="center" wrapText="1"/>
    </xf>
    <xf numFmtId="4" fontId="8" fillId="0" borderId="6" xfId="4" applyNumberFormat="1" applyFont="1" applyFill="1" applyBorder="1" applyAlignment="1">
      <alignment horizontal="justify" vertical="center" wrapText="1"/>
    </xf>
    <xf numFmtId="0" fontId="8" fillId="0" borderId="3" xfId="4" applyFont="1" applyFill="1" applyBorder="1" applyAlignment="1">
      <alignment horizontal="center" vertical="center" wrapText="1"/>
    </xf>
    <xf numFmtId="0" fontId="8" fillId="0" borderId="6" xfId="4" applyFont="1" applyFill="1" applyBorder="1" applyAlignment="1">
      <alignment horizontal="center" vertical="center" wrapText="1"/>
    </xf>
    <xf numFmtId="4" fontId="8" fillId="0" borderId="3" xfId="4" applyNumberFormat="1" applyFont="1" applyFill="1" applyBorder="1" applyAlignment="1">
      <alignment horizontal="center" vertical="center" wrapText="1"/>
    </xf>
    <xf numFmtId="4" fontId="8" fillId="0" borderId="6" xfId="4" applyNumberFormat="1" applyFont="1" applyFill="1" applyBorder="1" applyAlignment="1">
      <alignment horizontal="center" vertical="center" wrapText="1"/>
    </xf>
    <xf numFmtId="1" fontId="8" fillId="0" borderId="3" xfId="4" applyNumberFormat="1" applyFont="1" applyFill="1" applyBorder="1" applyAlignment="1">
      <alignment horizontal="center" vertical="center" wrapText="1"/>
    </xf>
    <xf numFmtId="1" fontId="8" fillId="0" borderId="6" xfId="4" applyNumberFormat="1" applyFont="1" applyFill="1" applyBorder="1" applyAlignment="1">
      <alignment horizontal="center" vertical="center" wrapText="1"/>
    </xf>
    <xf numFmtId="168" fontId="8" fillId="0" borderId="3" xfId="4" applyNumberFormat="1" applyFont="1" applyFill="1" applyBorder="1" applyAlignment="1">
      <alignment horizontal="justify" vertical="center" wrapText="1"/>
    </xf>
    <xf numFmtId="168" fontId="8" fillId="0" borderId="6" xfId="4" applyNumberFormat="1" applyFont="1" applyFill="1" applyBorder="1" applyAlignment="1">
      <alignment horizontal="justify" vertical="center" wrapText="1"/>
    </xf>
    <xf numFmtId="0" fontId="8" fillId="0" borderId="3" xfId="0" applyFont="1" applyFill="1" applyBorder="1" applyAlignment="1">
      <alignment horizontal="justify" vertical="center" wrapText="1" readingOrder="1"/>
    </xf>
    <xf numFmtId="0" fontId="8" fillId="0" borderId="6" xfId="0" applyFont="1" applyFill="1" applyBorder="1" applyAlignment="1">
      <alignment horizontal="justify" vertical="center" wrapText="1" readingOrder="1"/>
    </xf>
    <xf numFmtId="0" fontId="8" fillId="0" borderId="3" xfId="4" applyFont="1" applyFill="1" applyBorder="1" applyAlignment="1">
      <alignment horizontal="justify" vertical="center" wrapText="1"/>
    </xf>
    <xf numFmtId="0" fontId="8" fillId="0" borderId="6" xfId="4" applyFont="1" applyFill="1" applyBorder="1" applyAlignment="1">
      <alignment horizontal="justify" vertical="center" wrapText="1"/>
    </xf>
    <xf numFmtId="0" fontId="8" fillId="0" borderId="0" xfId="4" applyFont="1" applyFill="1" applyAlignment="1">
      <alignment horizontal="left" vertical="center" wrapText="1"/>
    </xf>
    <xf numFmtId="0" fontId="8" fillId="0" borderId="7" xfId="0" applyFont="1" applyFill="1" applyBorder="1" applyAlignment="1">
      <alignment horizontal="justify" vertical="center" wrapText="1" readingOrder="1"/>
    </xf>
    <xf numFmtId="0" fontId="8" fillId="0" borderId="7" xfId="4" applyFont="1" applyFill="1" applyBorder="1" applyAlignment="1">
      <alignment horizontal="center" vertical="center" wrapText="1"/>
    </xf>
    <xf numFmtId="4" fontId="8" fillId="0" borderId="7" xfId="4" applyNumberFormat="1" applyFont="1" applyFill="1" applyBorder="1" applyAlignment="1">
      <alignment horizontal="center" vertical="center" wrapText="1"/>
    </xf>
    <xf numFmtId="1" fontId="8" fillId="0" borderId="7" xfId="4" applyNumberFormat="1" applyFont="1" applyFill="1" applyBorder="1" applyAlignment="1">
      <alignment horizontal="center" vertical="center" wrapText="1"/>
    </xf>
    <xf numFmtId="0" fontId="8" fillId="0" borderId="7" xfId="4" applyFont="1" applyFill="1" applyBorder="1" applyAlignment="1">
      <alignment horizontal="justify" vertical="center" wrapText="1"/>
    </xf>
    <xf numFmtId="4" fontId="8" fillId="0" borderId="7" xfId="4" applyNumberFormat="1" applyFont="1" applyFill="1" applyBorder="1" applyAlignment="1">
      <alignment horizontal="justify" vertical="center" wrapText="1"/>
    </xf>
    <xf numFmtId="4" fontId="8" fillId="0" borderId="3" xfId="4" applyNumberFormat="1" applyFont="1" applyFill="1" applyBorder="1" applyAlignment="1">
      <alignment horizontal="right" vertical="center" wrapText="1"/>
    </xf>
    <xf numFmtId="4" fontId="8" fillId="0" borderId="6" xfId="4" applyNumberFormat="1" applyFont="1" applyFill="1" applyBorder="1" applyAlignment="1">
      <alignment horizontal="right" vertical="center" wrapText="1"/>
    </xf>
    <xf numFmtId="4" fontId="14" fillId="0" borderId="3" xfId="4" applyNumberFormat="1" applyFont="1" applyFill="1" applyBorder="1" applyAlignment="1">
      <alignment horizontal="right" vertical="center" wrapText="1"/>
    </xf>
    <xf numFmtId="4" fontId="14" fillId="0" borderId="6" xfId="4" applyNumberFormat="1" applyFont="1" applyFill="1" applyBorder="1" applyAlignment="1">
      <alignment horizontal="right" vertical="center" wrapText="1"/>
    </xf>
    <xf numFmtId="4" fontId="15" fillId="0" borderId="3" xfId="0" applyNumberFormat="1" applyFont="1" applyFill="1" applyBorder="1" applyAlignment="1">
      <alignment horizontal="right" vertical="center"/>
    </xf>
    <xf numFmtId="4" fontId="15" fillId="0" borderId="6" xfId="0" applyNumberFormat="1" applyFont="1" applyFill="1" applyBorder="1" applyAlignment="1">
      <alignment horizontal="right" vertical="center"/>
    </xf>
    <xf numFmtId="4" fontId="8" fillId="0" borderId="3" xfId="1" applyNumberFormat="1" applyFont="1" applyFill="1" applyBorder="1" applyAlignment="1">
      <alignment horizontal="center" vertical="center" wrapText="1"/>
    </xf>
    <xf numFmtId="4" fontId="8" fillId="0" borderId="6" xfId="1" applyNumberFormat="1" applyFont="1" applyFill="1" applyBorder="1" applyAlignment="1">
      <alignment horizontal="center" vertical="center" wrapText="1"/>
    </xf>
    <xf numFmtId="0" fontId="8" fillId="0" borderId="4" xfId="4" applyFont="1" applyFill="1" applyBorder="1" applyAlignment="1">
      <alignment horizontal="justify" vertical="center" wrapText="1"/>
    </xf>
    <xf numFmtId="165" fontId="8" fillId="0" borderId="3" xfId="4" applyNumberFormat="1" applyFont="1" applyFill="1" applyBorder="1" applyAlignment="1">
      <alignment horizontal="justify" vertical="center" wrapText="1"/>
    </xf>
    <xf numFmtId="165" fontId="8" fillId="0" borderId="6" xfId="4" applyNumberFormat="1" applyFont="1" applyFill="1" applyBorder="1" applyAlignment="1">
      <alignment horizontal="justify" vertical="center" wrapText="1"/>
    </xf>
    <xf numFmtId="0" fontId="5" fillId="0" borderId="3" xfId="4" applyFont="1" applyFill="1" applyBorder="1" applyAlignment="1">
      <alignment horizontal="center" vertical="center" wrapText="1"/>
    </xf>
    <xf numFmtId="0" fontId="5" fillId="0" borderId="6" xfId="4" applyFont="1" applyFill="1" applyBorder="1" applyAlignment="1">
      <alignment horizontal="center" vertical="center" wrapText="1"/>
    </xf>
    <xf numFmtId="14" fontId="8" fillId="0" borderId="3" xfId="4" applyNumberFormat="1" applyFont="1" applyFill="1" applyBorder="1" applyAlignment="1">
      <alignment horizontal="center" vertical="center" wrapText="1"/>
    </xf>
    <xf numFmtId="14" fontId="8" fillId="0" borderId="6" xfId="4" applyNumberFormat="1" applyFont="1" applyFill="1" applyBorder="1" applyAlignment="1">
      <alignment horizontal="center" vertical="center" wrapText="1"/>
    </xf>
    <xf numFmtId="4" fontId="8" fillId="0" borderId="3" xfId="5" applyNumberFormat="1" applyFont="1" applyFill="1" applyBorder="1" applyAlignment="1" applyProtection="1">
      <alignment horizontal="right" vertical="center" wrapText="1"/>
    </xf>
    <xf numFmtId="4" fontId="8" fillId="0" borderId="6" xfId="5" applyNumberFormat="1" applyFont="1" applyFill="1" applyBorder="1" applyAlignment="1" applyProtection="1">
      <alignment horizontal="right" vertical="center" wrapText="1"/>
    </xf>
    <xf numFmtId="0" fontId="8"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49" fontId="8" fillId="0" borderId="3" xfId="4" applyNumberFormat="1" applyFont="1" applyFill="1" applyBorder="1" applyAlignment="1">
      <alignment horizontal="center" vertical="center" wrapText="1"/>
    </xf>
    <xf numFmtId="49" fontId="8" fillId="0" borderId="6" xfId="4" applyNumberFormat="1" applyFont="1" applyFill="1" applyBorder="1" applyAlignment="1">
      <alignment horizontal="center" vertical="center" wrapText="1"/>
    </xf>
    <xf numFmtId="4" fontId="8" fillId="0" borderId="3" xfId="1" applyNumberFormat="1" applyFont="1" applyFill="1" applyBorder="1" applyAlignment="1">
      <alignment horizontal="right" vertical="center" wrapText="1"/>
    </xf>
    <xf numFmtId="4" fontId="8" fillId="0" borderId="6" xfId="1" applyNumberFormat="1" applyFont="1" applyFill="1" applyBorder="1" applyAlignment="1">
      <alignment horizontal="right" vertical="center" wrapText="1"/>
    </xf>
    <xf numFmtId="4" fontId="8" fillId="0" borderId="7" xfId="5" applyNumberFormat="1" applyFont="1" applyFill="1" applyBorder="1" applyAlignment="1" applyProtection="1">
      <alignment horizontal="right" vertical="center" wrapText="1"/>
    </xf>
    <xf numFmtId="165" fontId="8" fillId="0" borderId="7" xfId="4" applyNumberFormat="1" applyFont="1" applyFill="1" applyBorder="1" applyAlignment="1">
      <alignment horizontal="justify" vertical="center" wrapText="1"/>
    </xf>
    <xf numFmtId="49" fontId="8" fillId="0" borderId="7" xfId="4" applyNumberFormat="1" applyFont="1" applyFill="1" applyBorder="1" applyAlignment="1">
      <alignment horizontal="center" vertical="center" wrapText="1"/>
    </xf>
    <xf numFmtId="49" fontId="5" fillId="0" borderId="3" xfId="6" applyNumberFormat="1" applyFont="1" applyFill="1" applyBorder="1" applyAlignment="1">
      <alignment horizontal="center" vertical="center" wrapText="1"/>
    </xf>
    <xf numFmtId="49" fontId="5" fillId="0" borderId="7" xfId="6" applyNumberFormat="1" applyFont="1" applyFill="1" applyBorder="1" applyAlignment="1">
      <alignment horizontal="center" vertical="center" wrapText="1"/>
    </xf>
    <xf numFmtId="49" fontId="5" fillId="0" borderId="6" xfId="6" applyNumberFormat="1" applyFont="1" applyFill="1" applyBorder="1" applyAlignment="1">
      <alignment horizontal="center" vertical="center" wrapText="1"/>
    </xf>
    <xf numFmtId="14" fontId="8" fillId="0" borderId="3" xfId="5" applyNumberFormat="1" applyFont="1" applyFill="1" applyBorder="1" applyAlignment="1" applyProtection="1">
      <alignment horizontal="center" vertical="center" wrapText="1"/>
    </xf>
    <xf numFmtId="14" fontId="8" fillId="0" borderId="7" xfId="5" applyNumberFormat="1" applyFont="1" applyFill="1" applyBorder="1" applyAlignment="1" applyProtection="1">
      <alignment horizontal="center" vertical="center" wrapText="1"/>
    </xf>
    <xf numFmtId="14" fontId="8" fillId="0" borderId="6" xfId="5" applyNumberFormat="1" applyFont="1" applyFill="1" applyBorder="1" applyAlignment="1" applyProtection="1">
      <alignment horizontal="center" vertical="center" wrapText="1"/>
    </xf>
    <xf numFmtId="4" fontId="8" fillId="0" borderId="7" xfId="1" applyNumberFormat="1" applyFont="1" applyFill="1" applyBorder="1" applyAlignment="1">
      <alignment horizontal="right" vertical="center" wrapText="1"/>
    </xf>
    <xf numFmtId="4" fontId="8" fillId="0" borderId="3" xfId="7" applyNumberFormat="1" applyFont="1" applyFill="1" applyBorder="1" applyAlignment="1">
      <alignment horizontal="right" vertical="center" wrapText="1"/>
    </xf>
    <xf numFmtId="4" fontId="8" fillId="0" borderId="7" xfId="7" applyNumberFormat="1" applyFont="1" applyFill="1" applyBorder="1" applyAlignment="1">
      <alignment horizontal="right" vertical="center" wrapText="1"/>
    </xf>
    <xf numFmtId="4" fontId="8" fillId="0" borderId="6" xfId="7" applyNumberFormat="1" applyFont="1" applyFill="1" applyBorder="1" applyAlignment="1">
      <alignment horizontal="right" vertical="center" wrapText="1"/>
    </xf>
    <xf numFmtId="49" fontId="5" fillId="0" borderId="3" xfId="6" applyNumberFormat="1" applyFont="1" applyFill="1" applyBorder="1" applyAlignment="1" applyProtection="1">
      <alignment horizontal="center" vertical="center" wrapText="1"/>
    </xf>
    <xf numFmtId="49" fontId="5" fillId="0" borderId="6" xfId="6" applyNumberFormat="1" applyFont="1" applyFill="1" applyBorder="1" applyAlignment="1" applyProtection="1">
      <alignment horizontal="center" vertical="center" wrapText="1"/>
    </xf>
    <xf numFmtId="49" fontId="5" fillId="0" borderId="7" xfId="6" applyNumberFormat="1" applyFont="1" applyFill="1" applyBorder="1" applyAlignment="1" applyProtection="1">
      <alignment horizontal="center" vertical="center" wrapText="1"/>
    </xf>
    <xf numFmtId="4" fontId="8" fillId="0" borderId="7" xfId="4" applyNumberFormat="1" applyFont="1" applyFill="1" applyBorder="1" applyAlignment="1">
      <alignment horizontal="right" vertical="center" wrapText="1"/>
    </xf>
    <xf numFmtId="4" fontId="4" fillId="2" borderId="4" xfId="4" applyNumberFormat="1" applyFont="1" applyFill="1" applyBorder="1" applyAlignment="1">
      <alignment horizontal="center" vertical="center" wrapText="1"/>
    </xf>
    <xf numFmtId="0" fontId="4" fillId="2" borderId="3" xfId="4" applyFont="1" applyFill="1" applyBorder="1" applyAlignment="1">
      <alignment horizontal="center" vertical="center" wrapText="1"/>
    </xf>
    <xf numFmtId="0" fontId="4" fillId="2" borderId="6" xfId="4" applyFont="1" applyFill="1" applyBorder="1" applyAlignment="1">
      <alignment horizontal="center" vertical="center" wrapText="1"/>
    </xf>
    <xf numFmtId="0" fontId="4" fillId="2" borderId="4" xfId="4" applyFont="1" applyFill="1" applyBorder="1" applyAlignment="1">
      <alignment horizontal="center" vertical="center" wrapText="1"/>
    </xf>
    <xf numFmtId="0" fontId="3" fillId="0" borderId="1" xfId="4" applyFont="1" applyBorder="1" applyAlignment="1">
      <alignment horizontal="center" vertical="center" wrapText="1"/>
    </xf>
    <xf numFmtId="0" fontId="4" fillId="0" borderId="1" xfId="4" applyFont="1" applyBorder="1" applyAlignment="1">
      <alignment horizontal="center" vertical="center" wrapText="1"/>
    </xf>
    <xf numFmtId="0" fontId="5" fillId="2" borderId="2" xfId="4" applyFont="1" applyFill="1" applyBorder="1" applyAlignment="1">
      <alignment horizontal="center" vertical="center" wrapText="1"/>
    </xf>
    <xf numFmtId="0" fontId="5" fillId="2" borderId="5" xfId="4" applyFont="1" applyFill="1" applyBorder="1" applyAlignment="1">
      <alignment horizontal="center" vertical="center" wrapText="1"/>
    </xf>
    <xf numFmtId="4" fontId="6" fillId="2" borderId="3" xfId="4" applyNumberFormat="1" applyFont="1" applyFill="1" applyBorder="1" applyAlignment="1" applyProtection="1">
      <alignment horizontal="center" vertical="center" wrapText="1"/>
      <protection locked="0"/>
    </xf>
    <xf numFmtId="4" fontId="6" fillId="2" borderId="6" xfId="4" applyNumberFormat="1" applyFont="1" applyFill="1" applyBorder="1" applyAlignment="1" applyProtection="1">
      <alignment horizontal="center" vertical="center" wrapText="1"/>
      <protection locked="0"/>
    </xf>
  </cellXfs>
  <cellStyles count="9">
    <cellStyle name="Millares" xfId="1" builtinId="3"/>
    <cellStyle name="Millares [0]" xfId="2" builtinId="6"/>
    <cellStyle name="Millares 2" xfId="5"/>
    <cellStyle name="Moneda" xfId="3" builtinId="4"/>
    <cellStyle name="Moneda 2" xfId="7"/>
    <cellStyle name="Normal" xfId="0" builtinId="0"/>
    <cellStyle name="Normal 2" xfId="4"/>
    <cellStyle name="Porcentaje 2" xfId="6"/>
    <cellStyle name="Porcentual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10</xdr:row>
      <xdr:rowOff>0</xdr:rowOff>
    </xdr:from>
    <xdr:to>
      <xdr:col>21</xdr:col>
      <xdr:colOff>304800</xdr:colOff>
      <xdr:row>10</xdr:row>
      <xdr:rowOff>304800</xdr:rowOff>
    </xdr:to>
    <xdr:sp macro="" textlink="">
      <xdr:nvSpPr>
        <xdr:cNvPr id="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B990CAD-7DD3-446C-9547-35A71A153A0D}"/>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10</xdr:row>
      <xdr:rowOff>0</xdr:rowOff>
    </xdr:from>
    <xdr:to>
      <xdr:col>21</xdr:col>
      <xdr:colOff>304800</xdr:colOff>
      <xdr:row>10</xdr:row>
      <xdr:rowOff>304800</xdr:rowOff>
    </xdr:to>
    <xdr:sp macro="" textlink="">
      <xdr:nvSpPr>
        <xdr:cNvPr id="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B37D5AE-415A-4B66-90A7-118F3116D0E3}"/>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10</xdr:row>
      <xdr:rowOff>0</xdr:rowOff>
    </xdr:from>
    <xdr:to>
      <xdr:col>21</xdr:col>
      <xdr:colOff>304800</xdr:colOff>
      <xdr:row>10</xdr:row>
      <xdr:rowOff>304800</xdr:rowOff>
    </xdr:to>
    <xdr:sp macro="" textlink="">
      <xdr:nvSpPr>
        <xdr:cNvPr id="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50AB1B3-B6D1-4222-B005-DE8A4727AB9F}"/>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10</xdr:row>
      <xdr:rowOff>0</xdr:rowOff>
    </xdr:from>
    <xdr:to>
      <xdr:col>21</xdr:col>
      <xdr:colOff>304800</xdr:colOff>
      <xdr:row>10</xdr:row>
      <xdr:rowOff>304800</xdr:rowOff>
    </xdr:to>
    <xdr:sp macro="" textlink="">
      <xdr:nvSpPr>
        <xdr:cNvPr id="5" name="AutoShape 7" descr="0464-1.jpg">
          <a:extLst>
            <a:ext uri="{FF2B5EF4-FFF2-40B4-BE49-F238E27FC236}">
              <a16:creationId xmlns:a16="http://schemas.microsoft.com/office/drawing/2014/main" id="{474892F7-43AF-49B3-B3E6-FBC2D56D68E3}"/>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10</xdr:row>
      <xdr:rowOff>0</xdr:rowOff>
    </xdr:from>
    <xdr:to>
      <xdr:col>21</xdr:col>
      <xdr:colOff>304800</xdr:colOff>
      <xdr:row>10</xdr:row>
      <xdr:rowOff>304800</xdr:rowOff>
    </xdr:to>
    <xdr:sp macro="" textlink="">
      <xdr:nvSpPr>
        <xdr:cNvPr id="6" name="AutoShape 8" descr="0464-1.jpg">
          <a:extLst>
            <a:ext uri="{FF2B5EF4-FFF2-40B4-BE49-F238E27FC236}">
              <a16:creationId xmlns:a16="http://schemas.microsoft.com/office/drawing/2014/main" id="{387261BD-38D7-491B-B768-6C67AC47B3F9}"/>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11</xdr:row>
      <xdr:rowOff>0</xdr:rowOff>
    </xdr:from>
    <xdr:to>
      <xdr:col>21</xdr:col>
      <xdr:colOff>304800</xdr:colOff>
      <xdr:row>11</xdr:row>
      <xdr:rowOff>304800</xdr:rowOff>
    </xdr:to>
    <xdr:sp macro="" textlink="">
      <xdr:nvSpPr>
        <xdr:cNvPr id="7" name="AutoShape 10" descr="Imágenes integradas 1">
          <a:extLst>
            <a:ext uri="{FF2B5EF4-FFF2-40B4-BE49-F238E27FC236}">
              <a16:creationId xmlns:a16="http://schemas.microsoft.com/office/drawing/2014/main" id="{04A19BA9-74E8-46A6-85DC-8050389D47B0}"/>
            </a:ext>
          </a:extLst>
        </xdr:cNvPr>
        <xdr:cNvSpPr>
          <a:spLocks noChangeAspect="1" noChangeArrowheads="1"/>
        </xdr:cNvSpPr>
      </xdr:nvSpPr>
      <xdr:spPr bwMode="auto">
        <a:xfrm>
          <a:off x="76171425" y="1973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1809750</xdr:rowOff>
    </xdr:from>
    <xdr:to>
      <xdr:col>9</xdr:col>
      <xdr:colOff>304800</xdr:colOff>
      <xdr:row>42</xdr:row>
      <xdr:rowOff>2114550</xdr:rowOff>
    </xdr:to>
    <xdr:sp macro="" textlink="">
      <xdr:nvSpPr>
        <xdr:cNvPr id="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73A512FC-FDD5-4AA2-BC5D-04CA28E9C824}"/>
            </a:ext>
          </a:extLst>
        </xdr:cNvPr>
        <xdr:cNvSpPr>
          <a:spLocks noChangeAspect="1" noChangeArrowheads="1"/>
        </xdr:cNvSpPr>
      </xdr:nvSpPr>
      <xdr:spPr bwMode="auto">
        <a:xfrm>
          <a:off x="37766625" y="820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3118AB6B-85AC-441B-BC57-D3C820BB16F9}"/>
            </a:ext>
          </a:extLst>
        </xdr:cNvPr>
        <xdr:cNvSpPr>
          <a:spLocks noChangeAspect="1" noChangeArrowheads="1"/>
        </xdr:cNvSpPr>
      </xdr:nvSpPr>
      <xdr:spPr bwMode="auto">
        <a:xfrm>
          <a:off x="37766625" y="8021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5CF0B03-DE63-479D-9898-ED8FEE3FE902}"/>
            </a:ext>
          </a:extLst>
        </xdr:cNvPr>
        <xdr:cNvSpPr>
          <a:spLocks noChangeAspect="1" noChangeArrowheads="1"/>
        </xdr:cNvSpPr>
      </xdr:nvSpPr>
      <xdr:spPr bwMode="auto">
        <a:xfrm>
          <a:off x="37766625" y="8021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1" name="AutoShape 7" descr="0464-1.jpg">
          <a:extLst>
            <a:ext uri="{FF2B5EF4-FFF2-40B4-BE49-F238E27FC236}">
              <a16:creationId xmlns:a16="http://schemas.microsoft.com/office/drawing/2014/main" id="{CD31D895-D7D4-4E84-9BA9-CDADC9B23F47}"/>
            </a:ext>
          </a:extLst>
        </xdr:cNvPr>
        <xdr:cNvSpPr>
          <a:spLocks noChangeAspect="1" noChangeArrowheads="1"/>
        </xdr:cNvSpPr>
      </xdr:nvSpPr>
      <xdr:spPr bwMode="auto">
        <a:xfrm>
          <a:off x="37766625" y="8021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2" name="AutoShape 8" descr="0464-1.jpg">
          <a:extLst>
            <a:ext uri="{FF2B5EF4-FFF2-40B4-BE49-F238E27FC236}">
              <a16:creationId xmlns:a16="http://schemas.microsoft.com/office/drawing/2014/main" id="{8185CA9D-5DFE-4A37-AA61-CB9914F1517C}"/>
            </a:ext>
          </a:extLst>
        </xdr:cNvPr>
        <xdr:cNvSpPr>
          <a:spLocks noChangeAspect="1" noChangeArrowheads="1"/>
        </xdr:cNvSpPr>
      </xdr:nvSpPr>
      <xdr:spPr bwMode="auto">
        <a:xfrm>
          <a:off x="37766625" y="8021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3" name="AutoShape 10" descr="Imágenes integradas 1">
          <a:extLst>
            <a:ext uri="{FF2B5EF4-FFF2-40B4-BE49-F238E27FC236}">
              <a16:creationId xmlns:a16="http://schemas.microsoft.com/office/drawing/2014/main" id="{DC217821-522D-4C3B-8155-A57AA08DC5C8}"/>
            </a:ext>
          </a:extLst>
        </xdr:cNvPr>
        <xdr:cNvSpPr>
          <a:spLocks noChangeAspect="1" noChangeArrowheads="1"/>
        </xdr:cNvSpPr>
      </xdr:nvSpPr>
      <xdr:spPr bwMode="auto">
        <a:xfrm>
          <a:off x="37766625" y="8021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44</xdr:row>
      <xdr:rowOff>0</xdr:rowOff>
    </xdr:from>
    <xdr:ext cx="304800" cy="304800"/>
    <xdr:sp macro="" textlink="">
      <xdr:nvSpPr>
        <xdr:cNvPr id="1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CF1D250-5A05-4BFC-8C43-460800FE714A}"/>
            </a:ext>
          </a:extLst>
        </xdr:cNvPr>
        <xdr:cNvSpPr>
          <a:spLocks noChangeAspect="1" noChangeArrowheads="1"/>
        </xdr:cNvSpPr>
      </xdr:nvSpPr>
      <xdr:spPr bwMode="auto">
        <a:xfrm>
          <a:off x="37766625" y="849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744509E-86F6-4C0B-978C-4E88A3DAFD19}"/>
            </a:ext>
          </a:extLst>
        </xdr:cNvPr>
        <xdr:cNvSpPr>
          <a:spLocks noChangeAspect="1" noChangeArrowheads="1"/>
        </xdr:cNvSpPr>
      </xdr:nvSpPr>
      <xdr:spPr bwMode="auto">
        <a:xfrm>
          <a:off x="37766625" y="849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DB9EE8BF-D8F1-429B-8148-48CC494316BA}"/>
            </a:ext>
          </a:extLst>
        </xdr:cNvPr>
        <xdr:cNvSpPr>
          <a:spLocks noChangeAspect="1" noChangeArrowheads="1"/>
        </xdr:cNvSpPr>
      </xdr:nvSpPr>
      <xdr:spPr bwMode="auto">
        <a:xfrm>
          <a:off x="37766625" y="849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7" name="AutoShape 7" descr="0464-1.jpg">
          <a:extLst>
            <a:ext uri="{FF2B5EF4-FFF2-40B4-BE49-F238E27FC236}">
              <a16:creationId xmlns:a16="http://schemas.microsoft.com/office/drawing/2014/main" id="{8CE0E8E5-4E17-4A26-94B3-64DA15BAFE1C}"/>
            </a:ext>
          </a:extLst>
        </xdr:cNvPr>
        <xdr:cNvSpPr>
          <a:spLocks noChangeAspect="1" noChangeArrowheads="1"/>
        </xdr:cNvSpPr>
      </xdr:nvSpPr>
      <xdr:spPr bwMode="auto">
        <a:xfrm>
          <a:off x="37766625" y="849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8" name="AutoShape 8" descr="0464-1.jpg">
          <a:extLst>
            <a:ext uri="{FF2B5EF4-FFF2-40B4-BE49-F238E27FC236}">
              <a16:creationId xmlns:a16="http://schemas.microsoft.com/office/drawing/2014/main" id="{9D9A78C9-DEA8-42FD-9297-0B254478143C}"/>
            </a:ext>
          </a:extLst>
        </xdr:cNvPr>
        <xdr:cNvSpPr>
          <a:spLocks noChangeAspect="1" noChangeArrowheads="1"/>
        </xdr:cNvSpPr>
      </xdr:nvSpPr>
      <xdr:spPr bwMode="auto">
        <a:xfrm>
          <a:off x="37766625" y="849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9" name="AutoShape 10" descr="Imágenes integradas 1">
          <a:extLst>
            <a:ext uri="{FF2B5EF4-FFF2-40B4-BE49-F238E27FC236}">
              <a16:creationId xmlns:a16="http://schemas.microsoft.com/office/drawing/2014/main" id="{A51FE3E1-352F-4989-B5B3-C16180F8F74F}"/>
            </a:ext>
          </a:extLst>
        </xdr:cNvPr>
        <xdr:cNvSpPr>
          <a:spLocks noChangeAspect="1" noChangeArrowheads="1"/>
        </xdr:cNvSpPr>
      </xdr:nvSpPr>
      <xdr:spPr bwMode="auto">
        <a:xfrm>
          <a:off x="37766625" y="849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21</xdr:col>
      <xdr:colOff>0</xdr:colOff>
      <xdr:row>10</xdr:row>
      <xdr:rowOff>0</xdr:rowOff>
    </xdr:from>
    <xdr:to>
      <xdr:col>21</xdr:col>
      <xdr:colOff>304800</xdr:colOff>
      <xdr:row>10</xdr:row>
      <xdr:rowOff>304800</xdr:rowOff>
    </xdr:to>
    <xdr:sp macro="" textlink="">
      <xdr:nvSpPr>
        <xdr:cNvPr id="2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66F218B-7760-406A-B1A3-3E424FEDFF89}"/>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10</xdr:row>
      <xdr:rowOff>0</xdr:rowOff>
    </xdr:from>
    <xdr:to>
      <xdr:col>21</xdr:col>
      <xdr:colOff>304800</xdr:colOff>
      <xdr:row>10</xdr:row>
      <xdr:rowOff>304800</xdr:rowOff>
    </xdr:to>
    <xdr:sp macro="" textlink="">
      <xdr:nvSpPr>
        <xdr:cNvPr id="2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DECD04BF-BAB5-4101-9317-62AAFB336E03}"/>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10</xdr:row>
      <xdr:rowOff>0</xdr:rowOff>
    </xdr:from>
    <xdr:to>
      <xdr:col>21</xdr:col>
      <xdr:colOff>304800</xdr:colOff>
      <xdr:row>10</xdr:row>
      <xdr:rowOff>304800</xdr:rowOff>
    </xdr:to>
    <xdr:sp macro="" textlink="">
      <xdr:nvSpPr>
        <xdr:cNvPr id="2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79A512FD-ADE9-4217-B995-72B17ABC1805}"/>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10</xdr:row>
      <xdr:rowOff>0</xdr:rowOff>
    </xdr:from>
    <xdr:to>
      <xdr:col>21</xdr:col>
      <xdr:colOff>304800</xdr:colOff>
      <xdr:row>10</xdr:row>
      <xdr:rowOff>304800</xdr:rowOff>
    </xdr:to>
    <xdr:sp macro="" textlink="">
      <xdr:nvSpPr>
        <xdr:cNvPr id="23" name="AutoShape 7" descr="0464-1.jpg">
          <a:extLst>
            <a:ext uri="{FF2B5EF4-FFF2-40B4-BE49-F238E27FC236}">
              <a16:creationId xmlns:a16="http://schemas.microsoft.com/office/drawing/2014/main" id="{1217157F-8C02-4CC8-B338-E3F281070B67}"/>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10</xdr:row>
      <xdr:rowOff>0</xdr:rowOff>
    </xdr:from>
    <xdr:to>
      <xdr:col>21</xdr:col>
      <xdr:colOff>304800</xdr:colOff>
      <xdr:row>10</xdr:row>
      <xdr:rowOff>304800</xdr:rowOff>
    </xdr:to>
    <xdr:sp macro="" textlink="">
      <xdr:nvSpPr>
        <xdr:cNvPr id="24" name="AutoShape 8" descr="0464-1.jpg">
          <a:extLst>
            <a:ext uri="{FF2B5EF4-FFF2-40B4-BE49-F238E27FC236}">
              <a16:creationId xmlns:a16="http://schemas.microsoft.com/office/drawing/2014/main" id="{DB9843CA-4CAB-45E7-BFB9-F73FCD3F81A3}"/>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11</xdr:row>
      <xdr:rowOff>0</xdr:rowOff>
    </xdr:from>
    <xdr:to>
      <xdr:col>21</xdr:col>
      <xdr:colOff>304800</xdr:colOff>
      <xdr:row>11</xdr:row>
      <xdr:rowOff>304800</xdr:rowOff>
    </xdr:to>
    <xdr:sp macro="" textlink="">
      <xdr:nvSpPr>
        <xdr:cNvPr id="25" name="AutoShape 10" descr="Imágenes integradas 1">
          <a:extLst>
            <a:ext uri="{FF2B5EF4-FFF2-40B4-BE49-F238E27FC236}">
              <a16:creationId xmlns:a16="http://schemas.microsoft.com/office/drawing/2014/main" id="{CB6B97A1-37F9-4BB6-896F-635BB294C877}"/>
            </a:ext>
          </a:extLst>
        </xdr:cNvPr>
        <xdr:cNvSpPr>
          <a:spLocks noChangeAspect="1" noChangeArrowheads="1"/>
        </xdr:cNvSpPr>
      </xdr:nvSpPr>
      <xdr:spPr bwMode="auto">
        <a:xfrm>
          <a:off x="76171425" y="1973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15F182C-FD0F-483D-B314-E0C2C9B92FB0}"/>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B69B6524-4E99-42B8-9C45-85844C6B1209}"/>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87E263F0-A107-4ADB-A674-027815A383E4}"/>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9" name="AutoShape 7" descr="0464-1.jpg">
          <a:extLst>
            <a:ext uri="{FF2B5EF4-FFF2-40B4-BE49-F238E27FC236}">
              <a16:creationId xmlns:a16="http://schemas.microsoft.com/office/drawing/2014/main" id="{A0273E89-E42B-4367-8619-8B76242AA3CE}"/>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30" name="AutoShape 8" descr="0464-1.jpg">
          <a:extLst>
            <a:ext uri="{FF2B5EF4-FFF2-40B4-BE49-F238E27FC236}">
              <a16:creationId xmlns:a16="http://schemas.microsoft.com/office/drawing/2014/main" id="{573E60C1-FAA6-4BE6-90CF-4E32933887B8}"/>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31" name="AutoShape 10" descr="Imágenes integradas 1">
          <a:extLst>
            <a:ext uri="{FF2B5EF4-FFF2-40B4-BE49-F238E27FC236}">
              <a16:creationId xmlns:a16="http://schemas.microsoft.com/office/drawing/2014/main" id="{17AC208A-074E-4950-839F-3B95CCDAD62A}"/>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71</xdr:row>
      <xdr:rowOff>0</xdr:rowOff>
    </xdr:from>
    <xdr:ext cx="304800" cy="304800"/>
    <xdr:sp macro="" textlink="">
      <xdr:nvSpPr>
        <xdr:cNvPr id="3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09DD182-ED09-439C-9ABE-31C4B45CF68D}"/>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B4813AE-2E2D-4458-9417-47D6DA6B4825}"/>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349F0E2-096F-4C85-A446-8954E2171347}"/>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5" name="AutoShape 7" descr="0464-1.jpg">
          <a:extLst>
            <a:ext uri="{FF2B5EF4-FFF2-40B4-BE49-F238E27FC236}">
              <a16:creationId xmlns:a16="http://schemas.microsoft.com/office/drawing/2014/main" id="{071F3BCE-AE1A-4DA1-BB67-1ADBB934E8E1}"/>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6" name="AutoShape 8" descr="0464-1.jpg">
          <a:extLst>
            <a:ext uri="{FF2B5EF4-FFF2-40B4-BE49-F238E27FC236}">
              <a16:creationId xmlns:a16="http://schemas.microsoft.com/office/drawing/2014/main" id="{D952C4C5-6AA4-42B3-919B-A0AADF1FA66B}"/>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7" name="AutoShape 10" descr="Imágenes integradas 1">
          <a:extLst>
            <a:ext uri="{FF2B5EF4-FFF2-40B4-BE49-F238E27FC236}">
              <a16:creationId xmlns:a16="http://schemas.microsoft.com/office/drawing/2014/main" id="{C9010BDF-77DD-4210-B10C-BE858927BF1E}"/>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3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B8D7924A-2BA9-46B9-9A91-62C19C568D6D}"/>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3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0EC271D-0E66-4BC9-96E2-B9AAC04CD7C4}"/>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E6C8F26-B546-4567-8144-E6E9463CF183}"/>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1" name="AutoShape 7" descr="0464-1.jpg">
          <a:extLst>
            <a:ext uri="{FF2B5EF4-FFF2-40B4-BE49-F238E27FC236}">
              <a16:creationId xmlns:a16="http://schemas.microsoft.com/office/drawing/2014/main" id="{85E99BA7-BDFB-4CC0-A612-2A63488BA2B4}"/>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2" name="AutoShape 8" descr="0464-1.jpg">
          <a:extLst>
            <a:ext uri="{FF2B5EF4-FFF2-40B4-BE49-F238E27FC236}">
              <a16:creationId xmlns:a16="http://schemas.microsoft.com/office/drawing/2014/main" id="{F0C69603-938F-4AF8-B5FA-17AFB430F4CD}"/>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3" name="AutoShape 10" descr="Imágenes integradas 1">
          <a:extLst>
            <a:ext uri="{FF2B5EF4-FFF2-40B4-BE49-F238E27FC236}">
              <a16:creationId xmlns:a16="http://schemas.microsoft.com/office/drawing/2014/main" id="{1A0052DE-3413-495B-8D6B-329FF7FB820E}"/>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DE2D8B48-E788-401C-A82D-80C2402444AB}"/>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C9F7DCB-7FFA-4A23-9CD6-566374E6FFCD}"/>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EAE45A7C-B92E-46CB-B972-A8BE3FE90413}"/>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7" name="AutoShape 7" descr="0464-1.jpg">
          <a:extLst>
            <a:ext uri="{FF2B5EF4-FFF2-40B4-BE49-F238E27FC236}">
              <a16:creationId xmlns:a16="http://schemas.microsoft.com/office/drawing/2014/main" id="{A35565B5-E475-492E-846F-016D0F9A6980}"/>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8" name="AutoShape 8" descr="0464-1.jpg">
          <a:extLst>
            <a:ext uri="{FF2B5EF4-FFF2-40B4-BE49-F238E27FC236}">
              <a16:creationId xmlns:a16="http://schemas.microsoft.com/office/drawing/2014/main" id="{A4A8D164-7B6C-4693-A8B0-47286BBA0A12}"/>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9" name="AutoShape 10" descr="Imágenes integradas 1">
          <a:extLst>
            <a:ext uri="{FF2B5EF4-FFF2-40B4-BE49-F238E27FC236}">
              <a16:creationId xmlns:a16="http://schemas.microsoft.com/office/drawing/2014/main" id="{F5BF270E-7224-4133-BE98-F12B4341C069}"/>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1FEF98D-BA70-4CCD-B670-DDD114288A3A}"/>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C04A4D1-E17C-494E-A019-3319C932F83C}"/>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778789CC-6D58-48BF-932D-55CEC9886AC5}"/>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3" name="AutoShape 7" descr="0464-1.jpg">
          <a:extLst>
            <a:ext uri="{FF2B5EF4-FFF2-40B4-BE49-F238E27FC236}">
              <a16:creationId xmlns:a16="http://schemas.microsoft.com/office/drawing/2014/main" id="{39770FBC-41AD-4D5A-A2CD-F1FB3C3041DF}"/>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4" name="AutoShape 8" descr="0464-1.jpg">
          <a:extLst>
            <a:ext uri="{FF2B5EF4-FFF2-40B4-BE49-F238E27FC236}">
              <a16:creationId xmlns:a16="http://schemas.microsoft.com/office/drawing/2014/main" id="{69756494-8372-43F8-BBFC-622F4096AC03}"/>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5" name="AutoShape 10" descr="Imágenes integradas 1">
          <a:extLst>
            <a:ext uri="{FF2B5EF4-FFF2-40B4-BE49-F238E27FC236}">
              <a16:creationId xmlns:a16="http://schemas.microsoft.com/office/drawing/2014/main" id="{0F682148-9D25-4CEF-8F1F-BBFE33738752}"/>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52B9478-2543-4E28-B5E0-94CD256CFF69}"/>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E1B4D582-656E-4B7D-A481-D29A370640DE}"/>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830E406F-A05D-439B-92FE-3475B1675022}"/>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9" name="AutoShape 7" descr="0464-1.jpg">
          <a:extLst>
            <a:ext uri="{FF2B5EF4-FFF2-40B4-BE49-F238E27FC236}">
              <a16:creationId xmlns:a16="http://schemas.microsoft.com/office/drawing/2014/main" id="{C25364C0-CF89-4DAD-A6DC-E4D480267516}"/>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60" name="AutoShape 8" descr="0464-1.jpg">
          <a:extLst>
            <a:ext uri="{FF2B5EF4-FFF2-40B4-BE49-F238E27FC236}">
              <a16:creationId xmlns:a16="http://schemas.microsoft.com/office/drawing/2014/main" id="{E88E7CCA-0E75-4947-8251-229810E42C71}"/>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61" name="AutoShape 10" descr="Imágenes integradas 1">
          <a:extLst>
            <a:ext uri="{FF2B5EF4-FFF2-40B4-BE49-F238E27FC236}">
              <a16:creationId xmlns:a16="http://schemas.microsoft.com/office/drawing/2014/main" id="{00EDFBFC-2CD5-4BF1-80BA-2744328B2CC8}"/>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E5ACB93-A7BC-4995-9B17-DC5FDA82F7FE}"/>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F72B519-C112-4235-90CD-1AE83CCA8FE4}"/>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E9E270C-F653-4A97-AC46-BE1C3A44AD1A}"/>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5" name="AutoShape 7" descr="0464-1.jpg">
          <a:extLst>
            <a:ext uri="{FF2B5EF4-FFF2-40B4-BE49-F238E27FC236}">
              <a16:creationId xmlns:a16="http://schemas.microsoft.com/office/drawing/2014/main" id="{F23CAB85-89FC-4425-87F4-70739B0BDF0A}"/>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6" name="AutoShape 8" descr="0464-1.jpg">
          <a:extLst>
            <a:ext uri="{FF2B5EF4-FFF2-40B4-BE49-F238E27FC236}">
              <a16:creationId xmlns:a16="http://schemas.microsoft.com/office/drawing/2014/main" id="{5A8B5DBF-2835-4B2A-9EBA-1BBAF05E9EB9}"/>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7" name="AutoShape 10" descr="Imágenes integradas 1">
          <a:extLst>
            <a:ext uri="{FF2B5EF4-FFF2-40B4-BE49-F238E27FC236}">
              <a16:creationId xmlns:a16="http://schemas.microsoft.com/office/drawing/2014/main" id="{19D0B3DA-D33B-4146-B5DC-C517612F8DBE}"/>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F1E05C4C-A2A1-404E-BCE8-F085A0EE3F8E}"/>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EC448A27-055C-492E-A36A-9BEBF1F3E4C8}"/>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7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F774DD88-DF92-4FD7-B79A-6047E6A8A4F5}"/>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71" name="AutoShape 7" descr="0464-1.jpg">
          <a:extLst>
            <a:ext uri="{FF2B5EF4-FFF2-40B4-BE49-F238E27FC236}">
              <a16:creationId xmlns:a16="http://schemas.microsoft.com/office/drawing/2014/main" id="{A784E064-D9DA-42EB-8939-7A757BDD5567}"/>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72" name="AutoShape 8" descr="0464-1.jpg">
          <a:extLst>
            <a:ext uri="{FF2B5EF4-FFF2-40B4-BE49-F238E27FC236}">
              <a16:creationId xmlns:a16="http://schemas.microsoft.com/office/drawing/2014/main" id="{07D91D02-CE9E-4BFF-AEC5-F8FEB391AAC6}"/>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73" name="AutoShape 10" descr="Imágenes integradas 1">
          <a:extLst>
            <a:ext uri="{FF2B5EF4-FFF2-40B4-BE49-F238E27FC236}">
              <a16:creationId xmlns:a16="http://schemas.microsoft.com/office/drawing/2014/main" id="{5212B10A-D827-40A6-8E46-C27A9F43CEB0}"/>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7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861B09BF-DB65-4011-9EEC-CB4D02492FBD}"/>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7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74765F7C-4DAB-44E0-ADCB-9278B742B9AE}"/>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7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3EAA1B2D-33B9-4D2B-9359-A6FED2990D7F}"/>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77" name="AutoShape 7" descr="0464-1.jpg">
          <a:extLst>
            <a:ext uri="{FF2B5EF4-FFF2-40B4-BE49-F238E27FC236}">
              <a16:creationId xmlns:a16="http://schemas.microsoft.com/office/drawing/2014/main" id="{DD685927-87EA-4D19-9758-F4C4FDDD15BB}"/>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78" name="AutoShape 8" descr="0464-1.jpg">
          <a:extLst>
            <a:ext uri="{FF2B5EF4-FFF2-40B4-BE49-F238E27FC236}">
              <a16:creationId xmlns:a16="http://schemas.microsoft.com/office/drawing/2014/main" id="{642944DC-A7C0-45CD-8C05-60D1068B8EA2}"/>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79" name="AutoShape 10" descr="Imágenes integradas 1">
          <a:extLst>
            <a:ext uri="{FF2B5EF4-FFF2-40B4-BE49-F238E27FC236}">
              <a16:creationId xmlns:a16="http://schemas.microsoft.com/office/drawing/2014/main" id="{79D46105-FD55-4711-90BF-B277A5C397A3}"/>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8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659160B-85AE-4A2F-A09C-C8A4CB416DD2}"/>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8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44F50E2-88CD-4719-9E07-79058852A540}"/>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8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E51DF73-1EBF-4B89-BB38-CBA74E310CE8}"/>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83" name="AutoShape 7" descr="0464-1.jpg">
          <a:extLst>
            <a:ext uri="{FF2B5EF4-FFF2-40B4-BE49-F238E27FC236}">
              <a16:creationId xmlns:a16="http://schemas.microsoft.com/office/drawing/2014/main" id="{85428295-04CB-43D2-B216-947C41974CDF}"/>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84" name="AutoShape 8" descr="0464-1.jpg">
          <a:extLst>
            <a:ext uri="{FF2B5EF4-FFF2-40B4-BE49-F238E27FC236}">
              <a16:creationId xmlns:a16="http://schemas.microsoft.com/office/drawing/2014/main" id="{A13073A6-CAAE-47D1-B40E-784A714155FF}"/>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85" name="AutoShape 10" descr="Imágenes integradas 1">
          <a:extLst>
            <a:ext uri="{FF2B5EF4-FFF2-40B4-BE49-F238E27FC236}">
              <a16:creationId xmlns:a16="http://schemas.microsoft.com/office/drawing/2014/main" id="{59791CE0-109A-4D16-B5CB-1A09F4D0EC96}"/>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DBD78EA-56A9-407B-B301-A7AFD6ECF91D}"/>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E0AB4B6-7E0A-432E-A4F9-8026EBB4B8F0}"/>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F2C760E-0AAE-4F9E-B4FF-4D46F036E1D6}"/>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9" name="AutoShape 7" descr="0464-1.jpg">
          <a:extLst>
            <a:ext uri="{FF2B5EF4-FFF2-40B4-BE49-F238E27FC236}">
              <a16:creationId xmlns:a16="http://schemas.microsoft.com/office/drawing/2014/main" id="{7FDAD4DC-F8E3-4654-9846-99EAD2EC0504}"/>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0" name="AutoShape 8" descr="0464-1.jpg">
          <a:extLst>
            <a:ext uri="{FF2B5EF4-FFF2-40B4-BE49-F238E27FC236}">
              <a16:creationId xmlns:a16="http://schemas.microsoft.com/office/drawing/2014/main" id="{76BE9070-07AD-4697-80AB-971431B4E7E3}"/>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1" name="AutoShape 10" descr="Imágenes integradas 1">
          <a:extLst>
            <a:ext uri="{FF2B5EF4-FFF2-40B4-BE49-F238E27FC236}">
              <a16:creationId xmlns:a16="http://schemas.microsoft.com/office/drawing/2014/main" id="{B3CDA031-AFCB-4F6F-9F9A-1C7FEE0C9D0D}"/>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F041EA0-BBA8-45BC-BAAE-67E96F30271A}"/>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7776801-27C9-4F7F-B144-F9FC45242DA3}"/>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79FC593-B7C7-4FFE-88DA-65275F73B045}"/>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5" name="AutoShape 7" descr="0464-1.jpg">
          <a:extLst>
            <a:ext uri="{FF2B5EF4-FFF2-40B4-BE49-F238E27FC236}">
              <a16:creationId xmlns:a16="http://schemas.microsoft.com/office/drawing/2014/main" id="{39BBE5E8-A65A-4C6D-AA7D-AFFE296D218C}"/>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6" name="AutoShape 8" descr="0464-1.jpg">
          <a:extLst>
            <a:ext uri="{FF2B5EF4-FFF2-40B4-BE49-F238E27FC236}">
              <a16:creationId xmlns:a16="http://schemas.microsoft.com/office/drawing/2014/main" id="{177A8FED-A7DF-40F9-8CC4-75B6D755C2CE}"/>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7" name="AutoShape 10" descr="Imágenes integradas 1">
          <a:extLst>
            <a:ext uri="{FF2B5EF4-FFF2-40B4-BE49-F238E27FC236}">
              <a16:creationId xmlns:a16="http://schemas.microsoft.com/office/drawing/2014/main" id="{314FFB65-90EB-4B44-BBCA-9B7706F68237}"/>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9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13E8D13-454A-4A56-856D-A744A00974DF}"/>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9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A858FC5-0AB5-44AA-91D2-71F641ACE3A5}"/>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73F2A12-51E6-4876-85C3-53A5AD7F32F8}"/>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1" name="AutoShape 7" descr="0464-1.jpg">
          <a:extLst>
            <a:ext uri="{FF2B5EF4-FFF2-40B4-BE49-F238E27FC236}">
              <a16:creationId xmlns:a16="http://schemas.microsoft.com/office/drawing/2014/main" id="{B6BB20BB-79C2-4367-BF7D-F2B19BACA273}"/>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2" name="AutoShape 8" descr="0464-1.jpg">
          <a:extLst>
            <a:ext uri="{FF2B5EF4-FFF2-40B4-BE49-F238E27FC236}">
              <a16:creationId xmlns:a16="http://schemas.microsoft.com/office/drawing/2014/main" id="{EBE0FAFF-88A6-4F13-8D33-76F39BED55DF}"/>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3" name="AutoShape 10" descr="Imágenes integradas 1">
          <a:extLst>
            <a:ext uri="{FF2B5EF4-FFF2-40B4-BE49-F238E27FC236}">
              <a16:creationId xmlns:a16="http://schemas.microsoft.com/office/drawing/2014/main" id="{BE2DA10A-3340-4EDA-8F64-D9C58750A972}"/>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E9D6E76-655A-461F-B162-00BAD1835C2F}"/>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A5CF385-9121-42E0-A073-ED293BB245EC}"/>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46B6062-8B03-449B-9FB4-6C7E9D998A36}"/>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7" name="AutoShape 7" descr="0464-1.jpg">
          <a:extLst>
            <a:ext uri="{FF2B5EF4-FFF2-40B4-BE49-F238E27FC236}">
              <a16:creationId xmlns:a16="http://schemas.microsoft.com/office/drawing/2014/main" id="{34E50D1E-5ACE-46D1-B14E-7201D58280C5}"/>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8" name="AutoShape 8" descr="0464-1.jpg">
          <a:extLst>
            <a:ext uri="{FF2B5EF4-FFF2-40B4-BE49-F238E27FC236}">
              <a16:creationId xmlns:a16="http://schemas.microsoft.com/office/drawing/2014/main" id="{724F49F4-A213-4FB9-8BD7-8CE415A5A670}"/>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9" name="AutoShape 10" descr="Imágenes integradas 1">
          <a:extLst>
            <a:ext uri="{FF2B5EF4-FFF2-40B4-BE49-F238E27FC236}">
              <a16:creationId xmlns:a16="http://schemas.microsoft.com/office/drawing/2014/main" id="{773D4865-C3D0-4338-8DCA-E03BB28A3B9C}"/>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EB298700-EE1D-4BC6-A598-DBFC0E071A0A}"/>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9D587BF-72D2-4C10-AB75-427F3C4E215F}"/>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0E5674A-A06E-43C3-A78D-8ED593C98C02}"/>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3" name="AutoShape 7" descr="0464-1.jpg">
          <a:extLst>
            <a:ext uri="{FF2B5EF4-FFF2-40B4-BE49-F238E27FC236}">
              <a16:creationId xmlns:a16="http://schemas.microsoft.com/office/drawing/2014/main" id="{57C7FAB9-9B41-4F1E-8FF3-538DA198AA4E}"/>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4" name="AutoShape 8" descr="0464-1.jpg">
          <a:extLst>
            <a:ext uri="{FF2B5EF4-FFF2-40B4-BE49-F238E27FC236}">
              <a16:creationId xmlns:a16="http://schemas.microsoft.com/office/drawing/2014/main" id="{C8130DF5-944E-49BD-B3B1-4DB4EA8C286F}"/>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5" name="AutoShape 10" descr="Imágenes integradas 1">
          <a:extLst>
            <a:ext uri="{FF2B5EF4-FFF2-40B4-BE49-F238E27FC236}">
              <a16:creationId xmlns:a16="http://schemas.microsoft.com/office/drawing/2014/main" id="{09596346-7770-4517-81FA-5FAA3BCA4282}"/>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401CB15-DCDF-44FF-B1C7-17067145345D}"/>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FB36BE0-50D0-4267-B421-12BC532FED0E}"/>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2EDB837-BB62-4E79-8140-130770C6C94D}"/>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9" name="AutoShape 7" descr="0464-1.jpg">
          <a:extLst>
            <a:ext uri="{FF2B5EF4-FFF2-40B4-BE49-F238E27FC236}">
              <a16:creationId xmlns:a16="http://schemas.microsoft.com/office/drawing/2014/main" id="{F3ABFA25-1956-4929-867F-82C429504A9C}"/>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20" name="AutoShape 8" descr="0464-1.jpg">
          <a:extLst>
            <a:ext uri="{FF2B5EF4-FFF2-40B4-BE49-F238E27FC236}">
              <a16:creationId xmlns:a16="http://schemas.microsoft.com/office/drawing/2014/main" id="{7A1D7EB8-FADD-4E35-8C36-CBCF013E5C8C}"/>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21" name="AutoShape 10" descr="Imágenes integradas 1">
          <a:extLst>
            <a:ext uri="{FF2B5EF4-FFF2-40B4-BE49-F238E27FC236}">
              <a16:creationId xmlns:a16="http://schemas.microsoft.com/office/drawing/2014/main" id="{24419926-8A44-4E92-BD8B-170B99384520}"/>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732B0FC-84AC-4CED-96DC-213D385A0781}"/>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DEFB242-C46F-48BB-805E-AD90874C5929}"/>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9C98FD7-B1DF-42EE-8DD9-7563DC64F1CE}"/>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5" name="AutoShape 7" descr="0464-1.jpg">
          <a:extLst>
            <a:ext uri="{FF2B5EF4-FFF2-40B4-BE49-F238E27FC236}">
              <a16:creationId xmlns:a16="http://schemas.microsoft.com/office/drawing/2014/main" id="{8E0E09C1-227B-48A8-9B53-F9A549E92FDE}"/>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6" name="AutoShape 8" descr="0464-1.jpg">
          <a:extLst>
            <a:ext uri="{FF2B5EF4-FFF2-40B4-BE49-F238E27FC236}">
              <a16:creationId xmlns:a16="http://schemas.microsoft.com/office/drawing/2014/main" id="{A8A3FD8F-AC67-4D6F-A36B-6804DF76DD98}"/>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7" name="AutoShape 10" descr="Imágenes integradas 1">
          <a:extLst>
            <a:ext uri="{FF2B5EF4-FFF2-40B4-BE49-F238E27FC236}">
              <a16:creationId xmlns:a16="http://schemas.microsoft.com/office/drawing/2014/main" id="{4332DD51-8D38-4EC9-B442-BAA59285E06D}"/>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7B5839B0-7C0F-48C8-B0EE-FE730E4B303B}"/>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1B6201D-1FFA-4154-BE1B-B9FD2CF7EEFA}"/>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3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833FA49-2921-4A41-936E-6B604EA1A2D9}"/>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31" name="AutoShape 7" descr="0464-1.jpg">
          <a:extLst>
            <a:ext uri="{FF2B5EF4-FFF2-40B4-BE49-F238E27FC236}">
              <a16:creationId xmlns:a16="http://schemas.microsoft.com/office/drawing/2014/main" id="{E599DDC3-AC1F-4CBB-9158-960023985BE9}"/>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32" name="AutoShape 8" descr="0464-1.jpg">
          <a:extLst>
            <a:ext uri="{FF2B5EF4-FFF2-40B4-BE49-F238E27FC236}">
              <a16:creationId xmlns:a16="http://schemas.microsoft.com/office/drawing/2014/main" id="{3B21462C-3B25-4DB1-9BBF-0C6C455AD80B}"/>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33" name="AutoShape 10" descr="Imágenes integradas 1">
          <a:extLst>
            <a:ext uri="{FF2B5EF4-FFF2-40B4-BE49-F238E27FC236}">
              <a16:creationId xmlns:a16="http://schemas.microsoft.com/office/drawing/2014/main" id="{1550C6EC-902E-453C-879A-67F99B7E7549}"/>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3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8520437D-D56F-42BF-A85F-B1A8868E626E}"/>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3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A1ED225-1983-4D38-A248-C9019180A4C7}"/>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3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3A50789-9FE5-449D-915B-93D21EA43C9F}"/>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37" name="AutoShape 7" descr="0464-1.jpg">
          <a:extLst>
            <a:ext uri="{FF2B5EF4-FFF2-40B4-BE49-F238E27FC236}">
              <a16:creationId xmlns:a16="http://schemas.microsoft.com/office/drawing/2014/main" id="{120DC45A-1FD3-43A9-AACC-3F4F8DE19C96}"/>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38" name="AutoShape 8" descr="0464-1.jpg">
          <a:extLst>
            <a:ext uri="{FF2B5EF4-FFF2-40B4-BE49-F238E27FC236}">
              <a16:creationId xmlns:a16="http://schemas.microsoft.com/office/drawing/2014/main" id="{1A2754A1-54D1-4BCF-B82E-C9D3ED97ED1A}"/>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39" name="AutoShape 10" descr="Imágenes integradas 1">
          <a:extLst>
            <a:ext uri="{FF2B5EF4-FFF2-40B4-BE49-F238E27FC236}">
              <a16:creationId xmlns:a16="http://schemas.microsoft.com/office/drawing/2014/main" id="{5BA70837-793F-4EE8-A2E8-90F7E5C16520}"/>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4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E56D636-66C2-4007-80DA-7FE78E665174}"/>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4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4E76D2F-C041-4836-9BA3-37EE77F250BE}"/>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4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BD616E7E-8086-48F8-908B-9627E030C2A7}"/>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43" name="AutoShape 7" descr="0464-1.jpg">
          <a:extLst>
            <a:ext uri="{FF2B5EF4-FFF2-40B4-BE49-F238E27FC236}">
              <a16:creationId xmlns:a16="http://schemas.microsoft.com/office/drawing/2014/main" id="{63E3254A-719B-431E-AE3B-AA4DD3A7EDEA}"/>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44" name="AutoShape 8" descr="0464-1.jpg">
          <a:extLst>
            <a:ext uri="{FF2B5EF4-FFF2-40B4-BE49-F238E27FC236}">
              <a16:creationId xmlns:a16="http://schemas.microsoft.com/office/drawing/2014/main" id="{B584215D-5D8C-4063-9A24-D56673493046}"/>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45" name="AutoShape 10" descr="Imágenes integradas 1">
          <a:extLst>
            <a:ext uri="{FF2B5EF4-FFF2-40B4-BE49-F238E27FC236}">
              <a16:creationId xmlns:a16="http://schemas.microsoft.com/office/drawing/2014/main" id="{B7B97420-B431-4CB5-B199-FF762044ED99}"/>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3D9E2EDC-8C9D-483F-AD12-9FF3C437CB11}"/>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0A34B75-C6AC-42E9-A38E-6B22FAE994DC}"/>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4BD2712-B443-461A-8F59-42305B8D4A7E}"/>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9" name="AutoShape 7" descr="0464-1.jpg">
          <a:extLst>
            <a:ext uri="{FF2B5EF4-FFF2-40B4-BE49-F238E27FC236}">
              <a16:creationId xmlns:a16="http://schemas.microsoft.com/office/drawing/2014/main" id="{1BA90B25-8457-42F6-AA1F-A3AF69A5D295}"/>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0" name="AutoShape 8" descr="0464-1.jpg">
          <a:extLst>
            <a:ext uri="{FF2B5EF4-FFF2-40B4-BE49-F238E27FC236}">
              <a16:creationId xmlns:a16="http://schemas.microsoft.com/office/drawing/2014/main" id="{1DFA394C-81D1-4A0F-B6AB-BF545233CCE9}"/>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1" name="AutoShape 10" descr="Imágenes integradas 1">
          <a:extLst>
            <a:ext uri="{FF2B5EF4-FFF2-40B4-BE49-F238E27FC236}">
              <a16:creationId xmlns:a16="http://schemas.microsoft.com/office/drawing/2014/main" id="{7920EE23-C781-4D5D-A261-8C56DB3C80A2}"/>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D07B4F95-1DB1-4327-82BF-7BA711945B56}"/>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6F87383-B300-4091-8998-01E38828C30E}"/>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B6E22993-EB31-4D3B-B570-E61E508ED34D}"/>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5" name="AutoShape 7" descr="0464-1.jpg">
          <a:extLst>
            <a:ext uri="{FF2B5EF4-FFF2-40B4-BE49-F238E27FC236}">
              <a16:creationId xmlns:a16="http://schemas.microsoft.com/office/drawing/2014/main" id="{1765C2C0-DE0F-42A6-AF6F-59E9246D844B}"/>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6" name="AutoShape 8" descr="0464-1.jpg">
          <a:extLst>
            <a:ext uri="{FF2B5EF4-FFF2-40B4-BE49-F238E27FC236}">
              <a16:creationId xmlns:a16="http://schemas.microsoft.com/office/drawing/2014/main" id="{D915698E-CC68-44B5-91C5-5E02597B0C24}"/>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7" name="AutoShape 10" descr="Imágenes integradas 1">
          <a:extLst>
            <a:ext uri="{FF2B5EF4-FFF2-40B4-BE49-F238E27FC236}">
              <a16:creationId xmlns:a16="http://schemas.microsoft.com/office/drawing/2014/main" id="{430237C4-5599-49CA-901E-D72940612E59}"/>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5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79BC0EC1-BB7E-4BAA-AF32-D03A1BA4F136}"/>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5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B7435FA7-869D-4D30-813B-57B68B12AE1D}"/>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2EA9F17-49F0-4948-BF20-A9116EABAC8A}"/>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1" name="AutoShape 7" descr="0464-1.jpg">
          <a:extLst>
            <a:ext uri="{FF2B5EF4-FFF2-40B4-BE49-F238E27FC236}">
              <a16:creationId xmlns:a16="http://schemas.microsoft.com/office/drawing/2014/main" id="{A8025146-D6CF-495F-880B-2C3D89E93C4F}"/>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2" name="AutoShape 8" descr="0464-1.jpg">
          <a:extLst>
            <a:ext uri="{FF2B5EF4-FFF2-40B4-BE49-F238E27FC236}">
              <a16:creationId xmlns:a16="http://schemas.microsoft.com/office/drawing/2014/main" id="{06E8490A-DEAF-4B3C-9E1D-E9DF9EB8C637}"/>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3" name="AutoShape 10" descr="Imágenes integradas 1">
          <a:extLst>
            <a:ext uri="{FF2B5EF4-FFF2-40B4-BE49-F238E27FC236}">
              <a16:creationId xmlns:a16="http://schemas.microsoft.com/office/drawing/2014/main" id="{FCF70022-4F47-4EDA-B037-DA9D914BBF96}"/>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935B4F5-885E-4274-870F-C60E10B7536E}"/>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A26CBA3-D89D-45FA-B77B-D5D3A9109E9A}"/>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F7558237-EB22-4763-A98B-E8A3C9D6C2B3}"/>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7" name="AutoShape 7" descr="0464-1.jpg">
          <a:extLst>
            <a:ext uri="{FF2B5EF4-FFF2-40B4-BE49-F238E27FC236}">
              <a16:creationId xmlns:a16="http://schemas.microsoft.com/office/drawing/2014/main" id="{60BE6CFB-274A-4C5F-8C69-DF3AFDF14CA0}"/>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8" name="AutoShape 8" descr="0464-1.jpg">
          <a:extLst>
            <a:ext uri="{FF2B5EF4-FFF2-40B4-BE49-F238E27FC236}">
              <a16:creationId xmlns:a16="http://schemas.microsoft.com/office/drawing/2014/main" id="{1165B5BF-DB61-4501-A5D1-46AAC5E5E453}"/>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9" name="AutoShape 10" descr="Imágenes integradas 1">
          <a:extLst>
            <a:ext uri="{FF2B5EF4-FFF2-40B4-BE49-F238E27FC236}">
              <a16:creationId xmlns:a16="http://schemas.microsoft.com/office/drawing/2014/main" id="{6F020F82-E3D4-4ABD-B8DE-48C3B190D8B9}"/>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B498C34-78DA-423A-81D4-2F87A0D35C31}"/>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14FFD12-FEFC-453B-8F88-A6A56585DF40}"/>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3E687821-EC3C-4026-89F6-E2B5D0E1F9BD}"/>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3" name="AutoShape 7" descr="0464-1.jpg">
          <a:extLst>
            <a:ext uri="{FF2B5EF4-FFF2-40B4-BE49-F238E27FC236}">
              <a16:creationId xmlns:a16="http://schemas.microsoft.com/office/drawing/2014/main" id="{AA52C6CF-C706-49CF-944C-BD3D78CDFF0B}"/>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4" name="AutoShape 8" descr="0464-1.jpg">
          <a:extLst>
            <a:ext uri="{FF2B5EF4-FFF2-40B4-BE49-F238E27FC236}">
              <a16:creationId xmlns:a16="http://schemas.microsoft.com/office/drawing/2014/main" id="{E0E2E799-D3A7-42B6-9669-148C2991186D}"/>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5" name="AutoShape 10" descr="Imágenes integradas 1">
          <a:extLst>
            <a:ext uri="{FF2B5EF4-FFF2-40B4-BE49-F238E27FC236}">
              <a16:creationId xmlns:a16="http://schemas.microsoft.com/office/drawing/2014/main" id="{98702934-A911-44F0-8279-1CDD25723A9B}"/>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7D51066-89E0-4AA3-A699-A5CE338DA9CB}"/>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DDBEDBC9-0FA5-4428-A834-0208C6E0563B}"/>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82AC2C7B-D418-4273-AF01-60F128AF57C6}"/>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9" name="AutoShape 7" descr="0464-1.jpg">
          <a:extLst>
            <a:ext uri="{FF2B5EF4-FFF2-40B4-BE49-F238E27FC236}">
              <a16:creationId xmlns:a16="http://schemas.microsoft.com/office/drawing/2014/main" id="{E7A01830-641D-4164-9C53-4890F1907BA7}"/>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80" name="AutoShape 8" descr="0464-1.jpg">
          <a:extLst>
            <a:ext uri="{FF2B5EF4-FFF2-40B4-BE49-F238E27FC236}">
              <a16:creationId xmlns:a16="http://schemas.microsoft.com/office/drawing/2014/main" id="{AF5E73F9-E252-4F17-90EF-D70FDE6DC434}"/>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81" name="AutoShape 10" descr="Imágenes integradas 1">
          <a:extLst>
            <a:ext uri="{FF2B5EF4-FFF2-40B4-BE49-F238E27FC236}">
              <a16:creationId xmlns:a16="http://schemas.microsoft.com/office/drawing/2014/main" id="{D668C6D8-6623-4BB5-93C5-E3FFAB8EB41F}"/>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CEEF823-967F-459B-8604-5B3842B39635}"/>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1AF0E1D-8146-4482-BA43-35021645C152}"/>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834107C3-9AEC-4711-8D9B-8049FB117576}"/>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5" name="AutoShape 7" descr="0464-1.jpg">
          <a:extLst>
            <a:ext uri="{FF2B5EF4-FFF2-40B4-BE49-F238E27FC236}">
              <a16:creationId xmlns:a16="http://schemas.microsoft.com/office/drawing/2014/main" id="{8C5CB767-9A9F-4CDB-A064-FE09C35FF7C3}"/>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6" name="AutoShape 8" descr="0464-1.jpg">
          <a:extLst>
            <a:ext uri="{FF2B5EF4-FFF2-40B4-BE49-F238E27FC236}">
              <a16:creationId xmlns:a16="http://schemas.microsoft.com/office/drawing/2014/main" id="{A48B316B-A198-4497-B61B-8963A0362369}"/>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7" name="AutoShape 10" descr="Imágenes integradas 1">
          <a:extLst>
            <a:ext uri="{FF2B5EF4-FFF2-40B4-BE49-F238E27FC236}">
              <a16:creationId xmlns:a16="http://schemas.microsoft.com/office/drawing/2014/main" id="{43498043-D475-4432-985C-C02053118CD2}"/>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A2F4D66-FCA5-4892-BCE3-85ADBE30F97A}"/>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F4C447A8-272E-47BC-8381-8D87D98B6021}"/>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9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20D441F-21A7-4533-844E-AEE8569A2A3C}"/>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91" name="AutoShape 7" descr="0464-1.jpg">
          <a:extLst>
            <a:ext uri="{FF2B5EF4-FFF2-40B4-BE49-F238E27FC236}">
              <a16:creationId xmlns:a16="http://schemas.microsoft.com/office/drawing/2014/main" id="{499A2483-0178-4DE5-8F6A-1DDF3F3FC333}"/>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92" name="AutoShape 8" descr="0464-1.jpg">
          <a:extLst>
            <a:ext uri="{FF2B5EF4-FFF2-40B4-BE49-F238E27FC236}">
              <a16:creationId xmlns:a16="http://schemas.microsoft.com/office/drawing/2014/main" id="{6093BFFA-79B7-459C-AD51-CBA90F9F73F6}"/>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93" name="AutoShape 10" descr="Imágenes integradas 1">
          <a:extLst>
            <a:ext uri="{FF2B5EF4-FFF2-40B4-BE49-F238E27FC236}">
              <a16:creationId xmlns:a16="http://schemas.microsoft.com/office/drawing/2014/main" id="{91A6AA37-3917-406C-858A-110DA12494C6}"/>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19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CB6405E-D1D1-4328-8383-7E7B32D00C4B}"/>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19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A333F82-8156-4A2D-8E98-422FD0ECA6B1}"/>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19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63EC171-011B-4528-8429-2520DC70C87B}"/>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197" name="AutoShape 7" descr="0464-1.jpg">
          <a:extLst>
            <a:ext uri="{FF2B5EF4-FFF2-40B4-BE49-F238E27FC236}">
              <a16:creationId xmlns:a16="http://schemas.microsoft.com/office/drawing/2014/main" id="{EAA8D673-E0A5-4475-BFB5-2D4B1BCD8918}"/>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198" name="AutoShape 8" descr="0464-1.jpg">
          <a:extLst>
            <a:ext uri="{FF2B5EF4-FFF2-40B4-BE49-F238E27FC236}">
              <a16:creationId xmlns:a16="http://schemas.microsoft.com/office/drawing/2014/main" id="{07A08A67-D469-453D-B8E4-8B4DE0D7E3F5}"/>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199" name="AutoShape 10" descr="Imágenes integradas 1">
          <a:extLst>
            <a:ext uri="{FF2B5EF4-FFF2-40B4-BE49-F238E27FC236}">
              <a16:creationId xmlns:a16="http://schemas.microsoft.com/office/drawing/2014/main" id="{6882C549-9C38-49D4-B2DA-BFCF8CA63EFA}"/>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20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DEB31AB5-4762-4093-8998-1FD2950E3143}"/>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20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C58705B-CEBC-4251-AD25-C9D2DA7E4B34}"/>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20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3164C5E4-727B-4C33-A475-BBC09DD8C035}"/>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203" name="AutoShape 7" descr="0464-1.jpg">
          <a:extLst>
            <a:ext uri="{FF2B5EF4-FFF2-40B4-BE49-F238E27FC236}">
              <a16:creationId xmlns:a16="http://schemas.microsoft.com/office/drawing/2014/main" id="{EF43CD27-AE16-4BC8-9DED-953766B4C907}"/>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204" name="AutoShape 8" descr="0464-1.jpg">
          <a:extLst>
            <a:ext uri="{FF2B5EF4-FFF2-40B4-BE49-F238E27FC236}">
              <a16:creationId xmlns:a16="http://schemas.microsoft.com/office/drawing/2014/main" id="{E99BA35E-D7F5-49F2-B29D-DA9FEEAC5A56}"/>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205" name="AutoShape 10" descr="Imágenes integradas 1">
          <a:extLst>
            <a:ext uri="{FF2B5EF4-FFF2-40B4-BE49-F238E27FC236}">
              <a16:creationId xmlns:a16="http://schemas.microsoft.com/office/drawing/2014/main" id="{9AF5E768-E185-45ED-937F-80652342F1DB}"/>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390526</xdr:colOff>
      <xdr:row>0</xdr:row>
      <xdr:rowOff>214310</xdr:rowOff>
    </xdr:from>
    <xdr:to>
      <xdr:col>0</xdr:col>
      <xdr:colOff>4614862</xdr:colOff>
      <xdr:row>0</xdr:row>
      <xdr:rowOff>1738311</xdr:rowOff>
    </xdr:to>
    <xdr:pic>
      <xdr:nvPicPr>
        <xdr:cNvPr id="206" name="Imagen 205">
          <a:extLst>
            <a:ext uri="{FF2B5EF4-FFF2-40B4-BE49-F238E27FC236}">
              <a16:creationId xmlns:a16="http://schemas.microsoft.com/office/drawing/2014/main" id="{686DA3ED-B59C-446F-9643-85DC734C71F3}"/>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3961"/>
        <a:stretch/>
      </xdr:blipFill>
      <xdr:spPr bwMode="auto">
        <a:xfrm>
          <a:off x="390526" y="214310"/>
          <a:ext cx="4224336" cy="1524001"/>
        </a:xfrm>
        <a:prstGeom prst="rect">
          <a:avLst/>
        </a:prstGeom>
        <a:noFill/>
        <a:ln>
          <a:noFill/>
        </a:ln>
        <a:extLst>
          <a:ext uri="{53640926-AAD7-44d8-BBD7-CCE9431645EC}">
            <a14:shadowObscured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w16se="http://schemas.microsoft.com/office/word/2015/wordml/symex"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editAs="oneCell">
    <xdr:from>
      <xdr:col>21</xdr:col>
      <xdr:colOff>3095624</xdr:colOff>
      <xdr:row>0</xdr:row>
      <xdr:rowOff>0</xdr:rowOff>
    </xdr:from>
    <xdr:to>
      <xdr:col>21</xdr:col>
      <xdr:colOff>7072311</xdr:colOff>
      <xdr:row>0</xdr:row>
      <xdr:rowOff>1727576</xdr:rowOff>
    </xdr:to>
    <xdr:pic>
      <xdr:nvPicPr>
        <xdr:cNvPr id="207" name="Imagen 206">
          <a:extLst>
            <a:ext uri="{FF2B5EF4-FFF2-40B4-BE49-F238E27FC236}">
              <a16:creationId xmlns:a16="http://schemas.microsoft.com/office/drawing/2014/main" id="{C64EFD21-057A-413E-9B8B-A7FDA77EDFB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62112"/>
        <a:stretch/>
      </xdr:blipFill>
      <xdr:spPr>
        <a:xfrm>
          <a:off x="79267049" y="0"/>
          <a:ext cx="3976687" cy="17275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C163"/>
  <sheetViews>
    <sheetView showGridLines="0" tabSelected="1" zoomScale="40" zoomScaleNormal="40" zoomScaleSheetLayoutView="40" workbookViewId="0">
      <selection activeCell="A2" sqref="A2:A3"/>
    </sheetView>
  </sheetViews>
  <sheetFormatPr baseColWidth="10" defaultColWidth="70.7109375" defaultRowHeight="23.25" x14ac:dyDescent="0.35"/>
  <cols>
    <col min="1" max="1" width="104.28515625" style="8" customWidth="1"/>
    <col min="2" max="2" width="76.42578125" style="29" customWidth="1"/>
    <col min="3" max="3" width="67" style="30" customWidth="1"/>
    <col min="4" max="4" width="59.140625" style="31" customWidth="1"/>
    <col min="5" max="5" width="53.7109375" style="30" customWidth="1"/>
    <col min="6" max="6" width="48.28515625" style="32" customWidth="1"/>
    <col min="7" max="7" width="55.28515625" style="32" customWidth="1"/>
    <col min="8" max="8" width="48.5703125" style="33" customWidth="1"/>
    <col min="9" max="9" width="53.7109375" style="34" customWidth="1"/>
    <col min="10" max="10" width="47.85546875" style="34" customWidth="1"/>
    <col min="11" max="11" width="46.42578125" style="34" customWidth="1"/>
    <col min="12" max="12" width="45" style="34" customWidth="1"/>
    <col min="13" max="13" width="48.85546875" style="40" customWidth="1"/>
    <col min="14" max="14" width="42" style="40" customWidth="1"/>
    <col min="15" max="15" width="41.5703125" style="40" customWidth="1"/>
    <col min="16" max="16" width="51.28515625" style="35" customWidth="1"/>
    <col min="17" max="17" width="66.42578125" style="2" customWidth="1"/>
    <col min="18" max="18" width="55.42578125" style="2" customWidth="1"/>
    <col min="19" max="19" width="44.5703125" style="36" customWidth="1"/>
    <col min="20" max="20" width="55.7109375" style="37" customWidth="1"/>
    <col min="21" max="21" width="44.85546875" style="35" customWidth="1"/>
    <col min="22" max="22" width="107.85546875" style="2" customWidth="1"/>
    <col min="23" max="237" width="70.7109375" style="33"/>
    <col min="238" max="16384" width="70.7109375" style="2"/>
  </cols>
  <sheetData>
    <row r="1" spans="1:237" ht="163.5" customHeight="1" x14ac:dyDescent="0.25">
      <c r="A1" s="249"/>
      <c r="B1" s="249"/>
      <c r="C1" s="249"/>
      <c r="D1" s="250" t="s">
        <v>628</v>
      </c>
      <c r="E1" s="250"/>
      <c r="F1" s="250"/>
      <c r="G1" s="250"/>
      <c r="H1" s="250"/>
      <c r="I1" s="250"/>
      <c r="J1" s="250"/>
      <c r="K1" s="250"/>
      <c r="L1" s="250"/>
      <c r="M1" s="250"/>
      <c r="N1" s="250"/>
      <c r="O1" s="250"/>
      <c r="P1" s="250"/>
      <c r="Q1" s="250"/>
      <c r="R1" s="250"/>
      <c r="S1" s="250"/>
      <c r="T1" s="250"/>
      <c r="U1" s="250"/>
      <c r="V1" s="1"/>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row>
    <row r="2" spans="1:237" s="42" customFormat="1" ht="90" customHeight="1" x14ac:dyDescent="0.35">
      <c r="A2" s="251" t="s">
        <v>0</v>
      </c>
      <c r="B2" s="253" t="s">
        <v>1</v>
      </c>
      <c r="C2" s="253" t="s">
        <v>2</v>
      </c>
      <c r="D2" s="253" t="s">
        <v>3</v>
      </c>
      <c r="E2" s="253" t="s">
        <v>4</v>
      </c>
      <c r="F2" s="248" t="s">
        <v>5</v>
      </c>
      <c r="G2" s="248" t="s">
        <v>6</v>
      </c>
      <c r="H2" s="248" t="s">
        <v>7</v>
      </c>
      <c r="I2" s="245" t="s">
        <v>8</v>
      </c>
      <c r="J2" s="245" t="s">
        <v>9</v>
      </c>
      <c r="K2" s="245"/>
      <c r="L2" s="245"/>
      <c r="M2" s="245"/>
      <c r="N2" s="245"/>
      <c r="O2" s="245"/>
      <c r="P2" s="245"/>
      <c r="Q2" s="246" t="s">
        <v>10</v>
      </c>
      <c r="R2" s="248" t="s">
        <v>11</v>
      </c>
      <c r="S2" s="248" t="s">
        <v>12</v>
      </c>
      <c r="T2" s="248"/>
      <c r="U2" s="248"/>
      <c r="V2" s="248" t="s">
        <v>13</v>
      </c>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row>
    <row r="3" spans="1:237" s="6" customFormat="1" ht="114.75" customHeight="1" x14ac:dyDescent="0.25">
      <c r="A3" s="252"/>
      <c r="B3" s="254"/>
      <c r="C3" s="254"/>
      <c r="D3" s="254"/>
      <c r="E3" s="254"/>
      <c r="F3" s="248"/>
      <c r="G3" s="248"/>
      <c r="H3" s="248"/>
      <c r="I3" s="245"/>
      <c r="J3" s="3" t="s">
        <v>14</v>
      </c>
      <c r="K3" s="3" t="s">
        <v>15</v>
      </c>
      <c r="L3" s="3" t="s">
        <v>16</v>
      </c>
      <c r="M3" s="3" t="s">
        <v>17</v>
      </c>
      <c r="N3" s="3" t="s">
        <v>18</v>
      </c>
      <c r="O3" s="3" t="s">
        <v>19</v>
      </c>
      <c r="P3" s="3" t="s">
        <v>20</v>
      </c>
      <c r="Q3" s="247"/>
      <c r="R3" s="248"/>
      <c r="S3" s="4" t="s">
        <v>21</v>
      </c>
      <c r="T3" s="4" t="s">
        <v>22</v>
      </c>
      <c r="U3" s="5" t="s">
        <v>23</v>
      </c>
      <c r="V3" s="248"/>
    </row>
    <row r="4" spans="1:237" s="60" customFormat="1" ht="159" customHeight="1" x14ac:dyDescent="0.35">
      <c r="A4" s="51" t="s">
        <v>24</v>
      </c>
      <c r="B4" s="43" t="s">
        <v>25</v>
      </c>
      <c r="C4" s="52" t="s">
        <v>26</v>
      </c>
      <c r="D4" s="52" t="s">
        <v>27</v>
      </c>
      <c r="E4" s="52" t="s">
        <v>28</v>
      </c>
      <c r="F4" s="53" t="s">
        <v>29</v>
      </c>
      <c r="G4" s="48" t="s">
        <v>30</v>
      </c>
      <c r="H4" s="54">
        <v>41529</v>
      </c>
      <c r="I4" s="49">
        <f>SUM(J4:P4)</f>
        <v>3740750000</v>
      </c>
      <c r="J4" s="55"/>
      <c r="K4" s="55"/>
      <c r="L4" s="56">
        <v>3735750000</v>
      </c>
      <c r="M4" s="56"/>
      <c r="N4" s="56"/>
      <c r="O4" s="56"/>
      <c r="P4" s="56">
        <v>5000000</v>
      </c>
      <c r="Q4" s="51" t="s">
        <v>31</v>
      </c>
      <c r="R4" s="57" t="s">
        <v>32</v>
      </c>
      <c r="S4" s="58" t="s">
        <v>33</v>
      </c>
      <c r="T4" s="59">
        <v>679</v>
      </c>
      <c r="U4" s="7">
        <v>3735750000</v>
      </c>
      <c r="V4" s="51"/>
    </row>
    <row r="5" spans="1:237" s="60" customFormat="1" ht="191.25" customHeight="1" x14ac:dyDescent="0.35">
      <c r="A5" s="51" t="s">
        <v>34</v>
      </c>
      <c r="B5" s="43" t="s">
        <v>35</v>
      </c>
      <c r="C5" s="52" t="s">
        <v>36</v>
      </c>
      <c r="D5" s="52" t="s">
        <v>37</v>
      </c>
      <c r="E5" s="52" t="s">
        <v>28</v>
      </c>
      <c r="F5" s="61" t="s">
        <v>38</v>
      </c>
      <c r="G5" s="9" t="s">
        <v>30</v>
      </c>
      <c r="H5" s="62">
        <v>41529</v>
      </c>
      <c r="I5" s="10">
        <f t="shared" ref="I5:I71" si="0">SUM(J5:P5)</f>
        <v>2331169400</v>
      </c>
      <c r="J5" s="63"/>
      <c r="K5" s="63"/>
      <c r="L5" s="64">
        <v>2331169400</v>
      </c>
      <c r="M5" s="64"/>
      <c r="N5" s="64"/>
      <c r="O5" s="64"/>
      <c r="P5" s="64"/>
      <c r="Q5" s="51" t="s">
        <v>39</v>
      </c>
      <c r="R5" s="57" t="s">
        <v>32</v>
      </c>
      <c r="S5" s="65">
        <v>41541</v>
      </c>
      <c r="T5" s="66">
        <v>679</v>
      </c>
      <c r="U5" s="11">
        <v>2331169400</v>
      </c>
      <c r="V5" s="51"/>
    </row>
    <row r="6" spans="1:237" s="60" customFormat="1" ht="98.25" customHeight="1" x14ac:dyDescent="0.25">
      <c r="A6" s="213" t="s">
        <v>40</v>
      </c>
      <c r="B6" s="184" t="s">
        <v>41</v>
      </c>
      <c r="C6" s="188" t="s">
        <v>42</v>
      </c>
      <c r="D6" s="188" t="s">
        <v>43</v>
      </c>
      <c r="E6" s="188" t="s">
        <v>28</v>
      </c>
      <c r="F6" s="224" t="s">
        <v>44</v>
      </c>
      <c r="G6" s="241" t="s">
        <v>30</v>
      </c>
      <c r="H6" s="234">
        <v>41529</v>
      </c>
      <c r="I6" s="226">
        <f t="shared" si="0"/>
        <v>6474755419.0500002</v>
      </c>
      <c r="J6" s="220"/>
      <c r="K6" s="220">
        <v>6474755419.0500002</v>
      </c>
      <c r="L6" s="220"/>
      <c r="M6" s="220"/>
      <c r="N6" s="56"/>
      <c r="O6" s="56"/>
      <c r="P6" s="220"/>
      <c r="Q6" s="196" t="s">
        <v>31</v>
      </c>
      <c r="R6" s="214" t="s">
        <v>32</v>
      </c>
      <c r="S6" s="65">
        <v>41541</v>
      </c>
      <c r="T6" s="66">
        <v>679</v>
      </c>
      <c r="U6" s="12">
        <v>5500732854</v>
      </c>
      <c r="V6" s="51"/>
    </row>
    <row r="7" spans="1:237" s="60" customFormat="1" ht="84.75" customHeight="1" x14ac:dyDescent="0.25">
      <c r="A7" s="213"/>
      <c r="B7" s="185"/>
      <c r="C7" s="189"/>
      <c r="D7" s="189"/>
      <c r="E7" s="189"/>
      <c r="F7" s="225"/>
      <c r="G7" s="242"/>
      <c r="H7" s="236"/>
      <c r="I7" s="227"/>
      <c r="J7" s="221"/>
      <c r="K7" s="221"/>
      <c r="L7" s="221"/>
      <c r="M7" s="221"/>
      <c r="N7" s="67"/>
      <c r="O7" s="67"/>
      <c r="P7" s="221"/>
      <c r="Q7" s="197"/>
      <c r="R7" s="215"/>
      <c r="S7" s="65">
        <v>42090</v>
      </c>
      <c r="T7" s="66">
        <v>188</v>
      </c>
      <c r="U7" s="12">
        <v>974022564.04999995</v>
      </c>
      <c r="V7" s="51"/>
    </row>
    <row r="8" spans="1:237" s="60" customFormat="1" ht="180.75" customHeight="1" x14ac:dyDescent="0.25">
      <c r="A8" s="51" t="s">
        <v>45</v>
      </c>
      <c r="B8" s="43" t="s">
        <v>46</v>
      </c>
      <c r="C8" s="52" t="s">
        <v>47</v>
      </c>
      <c r="D8" s="52" t="s">
        <v>37</v>
      </c>
      <c r="E8" s="52" t="s">
        <v>28</v>
      </c>
      <c r="F8" s="61" t="s">
        <v>48</v>
      </c>
      <c r="G8" s="9" t="s">
        <v>30</v>
      </c>
      <c r="H8" s="62">
        <v>41529</v>
      </c>
      <c r="I8" s="10">
        <f t="shared" si="0"/>
        <v>17256911385</v>
      </c>
      <c r="J8" s="64">
        <v>4458903</v>
      </c>
      <c r="K8" s="64">
        <v>442521177</v>
      </c>
      <c r="L8" s="64">
        <f>16584890505+225040800</f>
        <v>16809931305</v>
      </c>
      <c r="M8" s="64"/>
      <c r="N8" s="64"/>
      <c r="O8" s="64"/>
      <c r="P8" s="64"/>
      <c r="Q8" s="51" t="s">
        <v>49</v>
      </c>
      <c r="R8" s="68" t="s">
        <v>50</v>
      </c>
      <c r="S8" s="65" t="s">
        <v>51</v>
      </c>
      <c r="T8" s="66" t="s">
        <v>52</v>
      </c>
      <c r="U8" s="13">
        <v>17256911385</v>
      </c>
      <c r="V8" s="51"/>
    </row>
    <row r="9" spans="1:237" s="60" customFormat="1" ht="166.5" customHeight="1" x14ac:dyDescent="0.25">
      <c r="A9" s="51" t="s">
        <v>53</v>
      </c>
      <c r="B9" s="43" t="s">
        <v>54</v>
      </c>
      <c r="C9" s="52" t="s">
        <v>55</v>
      </c>
      <c r="D9" s="52" t="s">
        <v>56</v>
      </c>
      <c r="E9" s="52" t="s">
        <v>28</v>
      </c>
      <c r="F9" s="61" t="s">
        <v>57</v>
      </c>
      <c r="G9" s="9" t="s">
        <v>30</v>
      </c>
      <c r="H9" s="62">
        <v>41529</v>
      </c>
      <c r="I9" s="10">
        <f t="shared" si="0"/>
        <v>4554949677</v>
      </c>
      <c r="J9" s="45"/>
      <c r="K9" s="45">
        <v>4554949677</v>
      </c>
      <c r="L9" s="64"/>
      <c r="M9" s="64"/>
      <c r="N9" s="64"/>
      <c r="O9" s="64"/>
      <c r="P9" s="64"/>
      <c r="Q9" s="51" t="s">
        <v>58</v>
      </c>
      <c r="R9" s="68" t="s">
        <v>59</v>
      </c>
      <c r="S9" s="65">
        <v>41547</v>
      </c>
      <c r="T9" s="66">
        <v>3138</v>
      </c>
      <c r="U9" s="45">
        <v>4554949677</v>
      </c>
      <c r="V9" s="51"/>
    </row>
    <row r="10" spans="1:237" s="60" customFormat="1" ht="149.25" customHeight="1" x14ac:dyDescent="0.25">
      <c r="A10" s="51" t="s">
        <v>60</v>
      </c>
      <c r="B10" s="43" t="s">
        <v>61</v>
      </c>
      <c r="C10" s="52" t="s">
        <v>62</v>
      </c>
      <c r="D10" s="52" t="s">
        <v>63</v>
      </c>
      <c r="E10" s="52" t="s">
        <v>28</v>
      </c>
      <c r="F10" s="69" t="s">
        <v>64</v>
      </c>
      <c r="G10" s="48" t="s">
        <v>30</v>
      </c>
      <c r="H10" s="54">
        <v>41529</v>
      </c>
      <c r="I10" s="49">
        <f t="shared" si="0"/>
        <v>1067035080</v>
      </c>
      <c r="J10" s="47"/>
      <c r="K10" s="47">
        <v>1000500000</v>
      </c>
      <c r="L10" s="56"/>
      <c r="M10" s="56"/>
      <c r="N10" s="56"/>
      <c r="O10" s="56"/>
      <c r="P10" s="56">
        <v>66535080</v>
      </c>
      <c r="Q10" s="51" t="s">
        <v>31</v>
      </c>
      <c r="R10" s="70" t="s">
        <v>32</v>
      </c>
      <c r="S10" s="71">
        <v>41541</v>
      </c>
      <c r="T10" s="72">
        <v>679</v>
      </c>
      <c r="U10" s="14">
        <v>1000500000</v>
      </c>
      <c r="V10" s="51"/>
    </row>
    <row r="11" spans="1:237" s="60" customFormat="1" ht="156" customHeight="1" x14ac:dyDescent="0.25">
      <c r="A11" s="51" t="s">
        <v>65</v>
      </c>
      <c r="B11" s="43" t="s">
        <v>66</v>
      </c>
      <c r="C11" s="52" t="s">
        <v>67</v>
      </c>
      <c r="D11" s="52" t="s">
        <v>37</v>
      </c>
      <c r="E11" s="52" t="s">
        <v>28</v>
      </c>
      <c r="F11" s="53" t="s">
        <v>68</v>
      </c>
      <c r="G11" s="48" t="s">
        <v>30</v>
      </c>
      <c r="H11" s="54">
        <v>41529</v>
      </c>
      <c r="I11" s="10">
        <f t="shared" si="0"/>
        <v>4182283895</v>
      </c>
      <c r="J11" s="47"/>
      <c r="K11" s="47">
        <v>4182283895</v>
      </c>
      <c r="L11" s="47"/>
      <c r="M11" s="56"/>
      <c r="N11" s="56"/>
      <c r="O11" s="56"/>
      <c r="P11" s="56"/>
      <c r="Q11" s="51" t="s">
        <v>31</v>
      </c>
      <c r="R11" s="70" t="s">
        <v>32</v>
      </c>
      <c r="S11" s="65">
        <v>41541</v>
      </c>
      <c r="T11" s="66">
        <v>679</v>
      </c>
      <c r="U11" s="15">
        <v>4182283895</v>
      </c>
      <c r="V11" s="51"/>
    </row>
    <row r="12" spans="1:237" s="60" customFormat="1" ht="123.75" customHeight="1" x14ac:dyDescent="0.25">
      <c r="A12" s="51" t="s">
        <v>69</v>
      </c>
      <c r="B12" s="43" t="s">
        <v>70</v>
      </c>
      <c r="C12" s="52" t="s">
        <v>67</v>
      </c>
      <c r="D12" s="52" t="s">
        <v>37</v>
      </c>
      <c r="E12" s="52" t="s">
        <v>28</v>
      </c>
      <c r="F12" s="61" t="s">
        <v>71</v>
      </c>
      <c r="G12" s="9" t="s">
        <v>72</v>
      </c>
      <c r="H12" s="62">
        <v>41529</v>
      </c>
      <c r="I12" s="10">
        <f t="shared" si="0"/>
        <v>999999969</v>
      </c>
      <c r="J12" s="45"/>
      <c r="K12" s="45">
        <v>999999969</v>
      </c>
      <c r="L12" s="64"/>
      <c r="M12" s="64"/>
      <c r="N12" s="64"/>
      <c r="O12" s="64"/>
      <c r="P12" s="64"/>
      <c r="Q12" s="51" t="s">
        <v>31</v>
      </c>
      <c r="R12" s="68" t="s">
        <v>32</v>
      </c>
      <c r="S12" s="65">
        <v>41541</v>
      </c>
      <c r="T12" s="66">
        <v>679</v>
      </c>
      <c r="U12" s="15">
        <v>999999969</v>
      </c>
      <c r="V12" s="51"/>
    </row>
    <row r="13" spans="1:237" s="60" customFormat="1" ht="57" customHeight="1" x14ac:dyDescent="0.25">
      <c r="A13" s="213" t="s">
        <v>73</v>
      </c>
      <c r="B13" s="184" t="s">
        <v>74</v>
      </c>
      <c r="C13" s="188" t="s">
        <v>75</v>
      </c>
      <c r="D13" s="188" t="s">
        <v>76</v>
      </c>
      <c r="E13" s="188" t="s">
        <v>28</v>
      </c>
      <c r="F13" s="224" t="s">
        <v>77</v>
      </c>
      <c r="G13" s="241" t="s">
        <v>30</v>
      </c>
      <c r="H13" s="234">
        <v>41529</v>
      </c>
      <c r="I13" s="226">
        <f t="shared" si="0"/>
        <v>8927760746</v>
      </c>
      <c r="J13" s="205"/>
      <c r="K13" s="205">
        <v>7327870746</v>
      </c>
      <c r="L13" s="220"/>
      <c r="M13" s="220"/>
      <c r="N13" s="56"/>
      <c r="O13" s="56"/>
      <c r="P13" s="220">
        <v>1599890000</v>
      </c>
      <c r="Q13" s="196" t="s">
        <v>78</v>
      </c>
      <c r="R13" s="214" t="s">
        <v>59</v>
      </c>
      <c r="S13" s="71">
        <v>41638</v>
      </c>
      <c r="T13" s="73">
        <v>4135</v>
      </c>
      <c r="U13" s="14">
        <v>799945000</v>
      </c>
      <c r="V13" s="51"/>
    </row>
    <row r="14" spans="1:237" s="60" customFormat="1" ht="57" customHeight="1" x14ac:dyDescent="0.25">
      <c r="A14" s="213"/>
      <c r="B14" s="204"/>
      <c r="C14" s="201"/>
      <c r="D14" s="201"/>
      <c r="E14" s="201"/>
      <c r="F14" s="230"/>
      <c r="G14" s="243"/>
      <c r="H14" s="235"/>
      <c r="I14" s="237"/>
      <c r="J14" s="244"/>
      <c r="K14" s="244"/>
      <c r="L14" s="228"/>
      <c r="M14" s="228"/>
      <c r="N14" s="74"/>
      <c r="O14" s="74"/>
      <c r="P14" s="228"/>
      <c r="Q14" s="203"/>
      <c r="R14" s="229"/>
      <c r="S14" s="58">
        <v>41750</v>
      </c>
      <c r="T14" s="66">
        <v>46</v>
      </c>
      <c r="U14" s="16">
        <v>7327870746</v>
      </c>
      <c r="V14" s="51"/>
    </row>
    <row r="15" spans="1:237" s="60" customFormat="1" ht="57" customHeight="1" x14ac:dyDescent="0.25">
      <c r="A15" s="213"/>
      <c r="B15" s="185"/>
      <c r="C15" s="189"/>
      <c r="D15" s="189"/>
      <c r="E15" s="189"/>
      <c r="F15" s="225"/>
      <c r="G15" s="242"/>
      <c r="H15" s="236"/>
      <c r="I15" s="227"/>
      <c r="J15" s="206"/>
      <c r="K15" s="206"/>
      <c r="L15" s="221"/>
      <c r="M15" s="221"/>
      <c r="N15" s="67"/>
      <c r="O15" s="67"/>
      <c r="P15" s="221"/>
      <c r="Q15" s="197"/>
      <c r="R15" s="215"/>
      <c r="S15" s="75">
        <v>41918</v>
      </c>
      <c r="T15" s="76">
        <v>2370</v>
      </c>
      <c r="U15" s="13">
        <v>799945000</v>
      </c>
      <c r="V15" s="51"/>
    </row>
    <row r="16" spans="1:237" s="60" customFormat="1" ht="60" customHeight="1" x14ac:dyDescent="0.25">
      <c r="A16" s="213" t="s">
        <v>79</v>
      </c>
      <c r="B16" s="184" t="s">
        <v>80</v>
      </c>
      <c r="C16" s="188" t="s">
        <v>81</v>
      </c>
      <c r="D16" s="188" t="s">
        <v>56</v>
      </c>
      <c r="E16" s="188" t="s">
        <v>28</v>
      </c>
      <c r="F16" s="224" t="s">
        <v>82</v>
      </c>
      <c r="G16" s="241" t="s">
        <v>30</v>
      </c>
      <c r="H16" s="234">
        <v>41529</v>
      </c>
      <c r="I16" s="226">
        <f t="shared" si="0"/>
        <v>9488780096</v>
      </c>
      <c r="J16" s="205"/>
      <c r="K16" s="205">
        <v>9488780096</v>
      </c>
      <c r="L16" s="220"/>
      <c r="M16" s="220"/>
      <c r="N16" s="56"/>
      <c r="O16" s="56"/>
      <c r="P16" s="220"/>
      <c r="Q16" s="196" t="s">
        <v>31</v>
      </c>
      <c r="R16" s="214" t="s">
        <v>59</v>
      </c>
      <c r="S16" s="71">
        <v>41547</v>
      </c>
      <c r="T16" s="66">
        <v>3138</v>
      </c>
      <c r="U16" s="14">
        <v>6977576159</v>
      </c>
      <c r="V16" s="51"/>
    </row>
    <row r="17" spans="1:237" s="60" customFormat="1" ht="92.25" customHeight="1" x14ac:dyDescent="0.25">
      <c r="A17" s="213"/>
      <c r="B17" s="185"/>
      <c r="C17" s="189"/>
      <c r="D17" s="189"/>
      <c r="E17" s="189"/>
      <c r="F17" s="225"/>
      <c r="G17" s="242"/>
      <c r="H17" s="236"/>
      <c r="I17" s="227"/>
      <c r="J17" s="206"/>
      <c r="K17" s="206"/>
      <c r="L17" s="221"/>
      <c r="M17" s="221"/>
      <c r="N17" s="67"/>
      <c r="O17" s="67"/>
      <c r="P17" s="221"/>
      <c r="Q17" s="197"/>
      <c r="R17" s="215"/>
      <c r="S17" s="75">
        <v>41872</v>
      </c>
      <c r="T17" s="76">
        <v>2020</v>
      </c>
      <c r="U17" s="13">
        <v>2511203937</v>
      </c>
      <c r="V17" s="51"/>
    </row>
    <row r="18" spans="1:237" s="60" customFormat="1" ht="86.25" customHeight="1" x14ac:dyDescent="0.25">
      <c r="A18" s="213" t="s">
        <v>83</v>
      </c>
      <c r="B18" s="184" t="s">
        <v>84</v>
      </c>
      <c r="C18" s="188" t="s">
        <v>85</v>
      </c>
      <c r="D18" s="188" t="s">
        <v>86</v>
      </c>
      <c r="E18" s="188" t="s">
        <v>28</v>
      </c>
      <c r="F18" s="224" t="s">
        <v>87</v>
      </c>
      <c r="G18" s="241" t="s">
        <v>30</v>
      </c>
      <c r="H18" s="234">
        <v>41529</v>
      </c>
      <c r="I18" s="226">
        <f t="shared" si="0"/>
        <v>1337884783.48</v>
      </c>
      <c r="J18" s="220"/>
      <c r="K18" s="220">
        <v>445573534.48000002</v>
      </c>
      <c r="L18" s="220">
        <v>892311249</v>
      </c>
      <c r="M18" s="220"/>
      <c r="N18" s="56"/>
      <c r="O18" s="56"/>
      <c r="P18" s="220"/>
      <c r="Q18" s="196" t="s">
        <v>88</v>
      </c>
      <c r="R18" s="214" t="s">
        <v>32</v>
      </c>
      <c r="S18" s="65">
        <v>41544</v>
      </c>
      <c r="T18" s="66">
        <v>679</v>
      </c>
      <c r="U18" s="15">
        <v>1047411658</v>
      </c>
      <c r="V18" s="51"/>
    </row>
    <row r="19" spans="1:237" s="60" customFormat="1" ht="80.25" customHeight="1" x14ac:dyDescent="0.25">
      <c r="A19" s="213"/>
      <c r="B19" s="204"/>
      <c r="C19" s="201"/>
      <c r="D19" s="201"/>
      <c r="E19" s="201"/>
      <c r="F19" s="230"/>
      <c r="G19" s="243"/>
      <c r="H19" s="235"/>
      <c r="I19" s="237"/>
      <c r="J19" s="228"/>
      <c r="K19" s="228"/>
      <c r="L19" s="228"/>
      <c r="M19" s="228"/>
      <c r="N19" s="74"/>
      <c r="O19" s="74"/>
      <c r="P19" s="228"/>
      <c r="Q19" s="203"/>
      <c r="R19" s="229"/>
      <c r="S19" s="65">
        <v>41898</v>
      </c>
      <c r="T19" s="66">
        <v>500</v>
      </c>
      <c r="U19" s="77">
        <v>-155100409.19999999</v>
      </c>
      <c r="V19" s="51"/>
    </row>
    <row r="20" spans="1:237" s="60" customFormat="1" ht="67.5" customHeight="1" x14ac:dyDescent="0.25">
      <c r="A20" s="213"/>
      <c r="B20" s="185"/>
      <c r="C20" s="189"/>
      <c r="D20" s="189"/>
      <c r="E20" s="189"/>
      <c r="F20" s="225"/>
      <c r="G20" s="242"/>
      <c r="H20" s="236"/>
      <c r="I20" s="227"/>
      <c r="J20" s="221"/>
      <c r="K20" s="221"/>
      <c r="L20" s="221"/>
      <c r="M20" s="221"/>
      <c r="N20" s="67"/>
      <c r="O20" s="67"/>
      <c r="P20" s="221"/>
      <c r="Q20" s="197"/>
      <c r="R20" s="215"/>
      <c r="S20" s="65">
        <v>42090</v>
      </c>
      <c r="T20" s="78">
        <v>188</v>
      </c>
      <c r="U20" s="45">
        <v>445573534.48000002</v>
      </c>
      <c r="V20" s="51"/>
    </row>
    <row r="21" spans="1:237" s="60" customFormat="1" ht="252.75" customHeight="1" x14ac:dyDescent="0.25">
      <c r="A21" s="51" t="s">
        <v>89</v>
      </c>
      <c r="B21" s="43" t="s">
        <v>90</v>
      </c>
      <c r="C21" s="52" t="s">
        <v>91</v>
      </c>
      <c r="D21" s="52" t="s">
        <v>43</v>
      </c>
      <c r="E21" s="52" t="s">
        <v>28</v>
      </c>
      <c r="F21" s="61" t="s">
        <v>92</v>
      </c>
      <c r="G21" s="9" t="s">
        <v>30</v>
      </c>
      <c r="H21" s="62">
        <v>41529</v>
      </c>
      <c r="I21" s="10">
        <f t="shared" si="0"/>
        <v>2883309929</v>
      </c>
      <c r="J21" s="45"/>
      <c r="K21" s="45">
        <v>2883309929</v>
      </c>
      <c r="L21" s="45"/>
      <c r="M21" s="45"/>
      <c r="N21" s="45"/>
      <c r="O21" s="45"/>
      <c r="P21" s="45"/>
      <c r="Q21" s="51" t="s">
        <v>93</v>
      </c>
      <c r="R21" s="68" t="s">
        <v>32</v>
      </c>
      <c r="S21" s="65">
        <v>41541</v>
      </c>
      <c r="T21" s="66">
        <v>679</v>
      </c>
      <c r="U21" s="64">
        <v>2883309929</v>
      </c>
      <c r="V21" s="51"/>
    </row>
    <row r="22" spans="1:237" s="60" customFormat="1" ht="235.5" customHeight="1" x14ac:dyDescent="0.35">
      <c r="A22" s="51" t="s">
        <v>94</v>
      </c>
      <c r="B22" s="43" t="s">
        <v>95</v>
      </c>
      <c r="C22" s="52" t="s">
        <v>91</v>
      </c>
      <c r="D22" s="52" t="s">
        <v>27</v>
      </c>
      <c r="E22" s="52" t="s">
        <v>28</v>
      </c>
      <c r="F22" s="61" t="s">
        <v>96</v>
      </c>
      <c r="G22" s="9" t="s">
        <v>30</v>
      </c>
      <c r="H22" s="62">
        <v>41529</v>
      </c>
      <c r="I22" s="10">
        <f t="shared" si="0"/>
        <v>4000000000</v>
      </c>
      <c r="J22" s="45"/>
      <c r="K22" s="45">
        <v>4000000000</v>
      </c>
      <c r="L22" s="64"/>
      <c r="M22" s="64"/>
      <c r="N22" s="64"/>
      <c r="O22" s="64"/>
      <c r="P22" s="64"/>
      <c r="Q22" s="51" t="s">
        <v>31</v>
      </c>
      <c r="R22" s="68" t="s">
        <v>97</v>
      </c>
      <c r="S22" s="65">
        <v>41551</v>
      </c>
      <c r="T22" s="66">
        <v>89</v>
      </c>
      <c r="U22" s="64">
        <f>K22</f>
        <v>4000000000</v>
      </c>
      <c r="V22" s="51"/>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row>
    <row r="23" spans="1:237" s="60" customFormat="1" ht="149.25" customHeight="1" x14ac:dyDescent="0.35">
      <c r="A23" s="213" t="s">
        <v>98</v>
      </c>
      <c r="B23" s="184" t="s">
        <v>99</v>
      </c>
      <c r="C23" s="188" t="s">
        <v>91</v>
      </c>
      <c r="D23" s="188" t="s">
        <v>100</v>
      </c>
      <c r="E23" s="188" t="s">
        <v>28</v>
      </c>
      <c r="F23" s="224" t="s">
        <v>101</v>
      </c>
      <c r="G23" s="241" t="s">
        <v>30</v>
      </c>
      <c r="H23" s="234">
        <v>41529</v>
      </c>
      <c r="I23" s="226">
        <f t="shared" si="0"/>
        <v>9005500000</v>
      </c>
      <c r="J23" s="205"/>
      <c r="K23" s="205">
        <v>9000000000</v>
      </c>
      <c r="L23" s="220"/>
      <c r="M23" s="220"/>
      <c r="N23" s="56"/>
      <c r="O23" s="56"/>
      <c r="P23" s="220">
        <v>5500000</v>
      </c>
      <c r="Q23" s="196" t="s">
        <v>93</v>
      </c>
      <c r="R23" s="214" t="s">
        <v>32</v>
      </c>
      <c r="S23" s="71">
        <v>41541</v>
      </c>
      <c r="T23" s="73">
        <v>679</v>
      </c>
      <c r="U23" s="64">
        <v>6000000000</v>
      </c>
      <c r="V23" s="51"/>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row>
    <row r="24" spans="1:237" s="60" customFormat="1" ht="111" customHeight="1" x14ac:dyDescent="0.35">
      <c r="A24" s="213"/>
      <c r="B24" s="185"/>
      <c r="C24" s="189"/>
      <c r="D24" s="189"/>
      <c r="E24" s="189"/>
      <c r="F24" s="225"/>
      <c r="G24" s="242"/>
      <c r="H24" s="236"/>
      <c r="I24" s="227"/>
      <c r="J24" s="206"/>
      <c r="K24" s="206"/>
      <c r="L24" s="221"/>
      <c r="M24" s="221"/>
      <c r="N24" s="67"/>
      <c r="O24" s="67"/>
      <c r="P24" s="221"/>
      <c r="Q24" s="197"/>
      <c r="R24" s="215"/>
      <c r="S24" s="65">
        <v>42090</v>
      </c>
      <c r="T24" s="78">
        <v>188</v>
      </c>
      <c r="U24" s="64">
        <v>3000000000</v>
      </c>
      <c r="V24" s="51"/>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row>
    <row r="25" spans="1:237" s="60" customFormat="1" ht="60" customHeight="1" x14ac:dyDescent="0.35">
      <c r="A25" s="213" t="s">
        <v>102</v>
      </c>
      <c r="B25" s="184" t="s">
        <v>103</v>
      </c>
      <c r="C25" s="188" t="s">
        <v>91</v>
      </c>
      <c r="D25" s="188" t="s">
        <v>43</v>
      </c>
      <c r="E25" s="188" t="s">
        <v>28</v>
      </c>
      <c r="F25" s="224" t="s">
        <v>104</v>
      </c>
      <c r="G25" s="231" t="s">
        <v>105</v>
      </c>
      <c r="H25" s="234">
        <v>42004</v>
      </c>
      <c r="I25" s="226">
        <f>SUM(J25:P29)</f>
        <v>5080384138.04</v>
      </c>
      <c r="J25" s="238"/>
      <c r="K25" s="238">
        <v>3939754717</v>
      </c>
      <c r="L25" s="220">
        <v>790629421.03999996</v>
      </c>
      <c r="M25" s="220"/>
      <c r="N25" s="56"/>
      <c r="O25" s="56"/>
      <c r="P25" s="220">
        <v>350000000</v>
      </c>
      <c r="Q25" s="196" t="s">
        <v>106</v>
      </c>
      <c r="R25" s="68" t="s">
        <v>32</v>
      </c>
      <c r="S25" s="65">
        <v>41578</v>
      </c>
      <c r="T25" s="78">
        <v>752</v>
      </c>
      <c r="U25" s="80">
        <v>3939754717</v>
      </c>
      <c r="V25" s="51"/>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row>
    <row r="26" spans="1:237" s="60" customFormat="1" ht="60" customHeight="1" x14ac:dyDescent="0.35">
      <c r="A26" s="213"/>
      <c r="B26" s="204"/>
      <c r="C26" s="201"/>
      <c r="D26" s="201"/>
      <c r="E26" s="201"/>
      <c r="F26" s="230"/>
      <c r="G26" s="232"/>
      <c r="H26" s="235"/>
      <c r="I26" s="237"/>
      <c r="J26" s="239"/>
      <c r="K26" s="239"/>
      <c r="L26" s="228"/>
      <c r="M26" s="228"/>
      <c r="N26" s="74"/>
      <c r="O26" s="74"/>
      <c r="P26" s="228"/>
      <c r="Q26" s="203"/>
      <c r="R26" s="68" t="s">
        <v>32</v>
      </c>
      <c r="S26" s="65">
        <v>42199</v>
      </c>
      <c r="T26" s="78">
        <v>566</v>
      </c>
      <c r="U26" s="80">
        <v>-3918954717</v>
      </c>
      <c r="V26" s="51"/>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row>
    <row r="27" spans="1:237" s="60" customFormat="1" ht="60" customHeight="1" x14ac:dyDescent="0.35">
      <c r="A27" s="213"/>
      <c r="B27" s="204"/>
      <c r="C27" s="201"/>
      <c r="D27" s="201"/>
      <c r="E27" s="201"/>
      <c r="F27" s="230"/>
      <c r="G27" s="232"/>
      <c r="H27" s="235"/>
      <c r="I27" s="237"/>
      <c r="J27" s="239"/>
      <c r="K27" s="239"/>
      <c r="L27" s="228"/>
      <c r="M27" s="228"/>
      <c r="N27" s="74"/>
      <c r="O27" s="74"/>
      <c r="P27" s="228"/>
      <c r="Q27" s="203"/>
      <c r="R27" s="68" t="s">
        <v>32</v>
      </c>
      <c r="S27" s="65">
        <v>43078</v>
      </c>
      <c r="T27" s="78">
        <v>817</v>
      </c>
      <c r="U27" s="80">
        <v>1924376</v>
      </c>
      <c r="V27" s="51"/>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row>
    <row r="28" spans="1:237" s="60" customFormat="1" ht="60" customHeight="1" x14ac:dyDescent="0.35">
      <c r="A28" s="213"/>
      <c r="B28" s="204"/>
      <c r="C28" s="201"/>
      <c r="D28" s="201"/>
      <c r="E28" s="201"/>
      <c r="F28" s="230"/>
      <c r="G28" s="232"/>
      <c r="H28" s="235"/>
      <c r="I28" s="237"/>
      <c r="J28" s="239"/>
      <c r="K28" s="239"/>
      <c r="L28" s="228"/>
      <c r="M28" s="228"/>
      <c r="N28" s="74"/>
      <c r="O28" s="74"/>
      <c r="P28" s="228"/>
      <c r="Q28" s="203"/>
      <c r="R28" s="229" t="s">
        <v>107</v>
      </c>
      <c r="S28" s="65">
        <v>42242</v>
      </c>
      <c r="T28" s="78">
        <v>736</v>
      </c>
      <c r="U28" s="80">
        <v>4730384138</v>
      </c>
      <c r="V28" s="51"/>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row>
    <row r="29" spans="1:237" s="60" customFormat="1" ht="60" customHeight="1" x14ac:dyDescent="0.35">
      <c r="A29" s="213"/>
      <c r="B29" s="185"/>
      <c r="C29" s="189"/>
      <c r="D29" s="189"/>
      <c r="E29" s="189"/>
      <c r="F29" s="225"/>
      <c r="G29" s="233"/>
      <c r="H29" s="236"/>
      <c r="I29" s="227"/>
      <c r="J29" s="240"/>
      <c r="K29" s="240"/>
      <c r="L29" s="221"/>
      <c r="M29" s="221"/>
      <c r="N29" s="67"/>
      <c r="O29" s="67"/>
      <c r="P29" s="221"/>
      <c r="Q29" s="197"/>
      <c r="R29" s="215"/>
      <c r="S29" s="65">
        <v>42348</v>
      </c>
      <c r="T29" s="78">
        <v>993</v>
      </c>
      <c r="U29" s="80">
        <v>-22724376</v>
      </c>
      <c r="V29" s="51"/>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row>
    <row r="30" spans="1:237" s="60" customFormat="1" ht="278.25" customHeight="1" x14ac:dyDescent="0.35">
      <c r="A30" s="51" t="s">
        <v>108</v>
      </c>
      <c r="B30" s="43" t="s">
        <v>109</v>
      </c>
      <c r="C30" s="52" t="s">
        <v>110</v>
      </c>
      <c r="D30" s="52" t="s">
        <v>56</v>
      </c>
      <c r="E30" s="52" t="s">
        <v>28</v>
      </c>
      <c r="F30" s="61" t="s">
        <v>111</v>
      </c>
      <c r="G30" s="17" t="s">
        <v>112</v>
      </c>
      <c r="H30" s="62">
        <v>41897</v>
      </c>
      <c r="I30" s="10">
        <f t="shared" si="0"/>
        <v>6680584737.0900002</v>
      </c>
      <c r="J30" s="18"/>
      <c r="K30" s="18">
        <v>6680584737.0900002</v>
      </c>
      <c r="L30" s="64"/>
      <c r="M30" s="64"/>
      <c r="N30" s="64"/>
      <c r="O30" s="64"/>
      <c r="P30" s="64"/>
      <c r="Q30" s="51" t="s">
        <v>113</v>
      </c>
      <c r="R30" s="68" t="s">
        <v>59</v>
      </c>
      <c r="S30" s="65">
        <v>41913</v>
      </c>
      <c r="T30" s="66">
        <v>2295</v>
      </c>
      <c r="U30" s="18">
        <v>6680584737</v>
      </c>
      <c r="V30" s="51"/>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row>
    <row r="31" spans="1:237" s="60" customFormat="1" ht="289.5" customHeight="1" x14ac:dyDescent="0.35">
      <c r="A31" s="51" t="s">
        <v>114</v>
      </c>
      <c r="B31" s="43" t="s">
        <v>115</v>
      </c>
      <c r="C31" s="52" t="s">
        <v>116</v>
      </c>
      <c r="D31" s="52" t="s">
        <v>37</v>
      </c>
      <c r="E31" s="52" t="s">
        <v>28</v>
      </c>
      <c r="F31" s="61" t="s">
        <v>117</v>
      </c>
      <c r="G31" s="17" t="s">
        <v>112</v>
      </c>
      <c r="H31" s="62">
        <v>41897</v>
      </c>
      <c r="I31" s="10">
        <f t="shared" si="0"/>
        <v>10717366494.714981</v>
      </c>
      <c r="J31" s="18"/>
      <c r="K31" s="18">
        <v>9511180274.7149811</v>
      </c>
      <c r="L31" s="64">
        <v>1206186220</v>
      </c>
      <c r="M31" s="64"/>
      <c r="N31" s="64"/>
      <c r="O31" s="64"/>
      <c r="P31" s="64"/>
      <c r="Q31" s="51" t="s">
        <v>118</v>
      </c>
      <c r="R31" s="68" t="s">
        <v>50</v>
      </c>
      <c r="S31" s="65" t="s">
        <v>119</v>
      </c>
      <c r="T31" s="78" t="s">
        <v>120</v>
      </c>
      <c r="U31" s="45">
        <v>10717366495</v>
      </c>
      <c r="V31" s="51"/>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row>
    <row r="32" spans="1:237" s="60" customFormat="1" ht="303" customHeight="1" x14ac:dyDescent="0.35">
      <c r="A32" s="51" t="s">
        <v>121</v>
      </c>
      <c r="B32" s="43" t="s">
        <v>122</v>
      </c>
      <c r="C32" s="52" t="s">
        <v>123</v>
      </c>
      <c r="D32" s="52" t="s">
        <v>86</v>
      </c>
      <c r="E32" s="52" t="s">
        <v>28</v>
      </c>
      <c r="F32" s="61" t="s">
        <v>124</v>
      </c>
      <c r="G32" s="17" t="s">
        <v>112</v>
      </c>
      <c r="H32" s="62">
        <v>41897</v>
      </c>
      <c r="I32" s="10">
        <f t="shared" si="0"/>
        <v>11811350548</v>
      </c>
      <c r="J32" s="18"/>
      <c r="K32" s="18"/>
      <c r="L32" s="64">
        <v>11811350548</v>
      </c>
      <c r="M32" s="64"/>
      <c r="N32" s="64"/>
      <c r="O32" s="64"/>
      <c r="P32" s="64"/>
      <c r="Q32" s="51" t="s">
        <v>125</v>
      </c>
      <c r="R32" s="68" t="s">
        <v>50</v>
      </c>
      <c r="S32" s="65" t="s">
        <v>126</v>
      </c>
      <c r="T32" s="78" t="s">
        <v>127</v>
      </c>
      <c r="U32" s="45">
        <f>8493785106+1509309218+1808256224</f>
        <v>11811350548</v>
      </c>
      <c r="V32" s="51"/>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row>
    <row r="33" spans="1:237" s="60" customFormat="1" ht="137.25" customHeight="1" x14ac:dyDescent="0.35">
      <c r="A33" s="213" t="s">
        <v>128</v>
      </c>
      <c r="B33" s="184" t="s">
        <v>129</v>
      </c>
      <c r="C33" s="188" t="s">
        <v>130</v>
      </c>
      <c r="D33" s="188" t="s">
        <v>131</v>
      </c>
      <c r="E33" s="188" t="s">
        <v>28</v>
      </c>
      <c r="F33" s="224" t="s">
        <v>132</v>
      </c>
      <c r="G33" s="231" t="s">
        <v>112</v>
      </c>
      <c r="H33" s="234">
        <v>41897</v>
      </c>
      <c r="I33" s="226">
        <f t="shared" si="0"/>
        <v>3773450282</v>
      </c>
      <c r="J33" s="238"/>
      <c r="K33" s="238"/>
      <c r="L33" s="220">
        <v>3773450282</v>
      </c>
      <c r="M33" s="220"/>
      <c r="N33" s="56"/>
      <c r="O33" s="56"/>
      <c r="P33" s="220"/>
      <c r="Q33" s="196" t="s">
        <v>31</v>
      </c>
      <c r="R33" s="214" t="s">
        <v>133</v>
      </c>
      <c r="S33" s="65">
        <v>41904</v>
      </c>
      <c r="T33" s="78">
        <v>92</v>
      </c>
      <c r="U33" s="45">
        <v>1313277827</v>
      </c>
      <c r="V33" s="51"/>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row>
    <row r="34" spans="1:237" s="60" customFormat="1" ht="154.5" customHeight="1" x14ac:dyDescent="0.35">
      <c r="A34" s="213"/>
      <c r="B34" s="204"/>
      <c r="C34" s="201"/>
      <c r="D34" s="201"/>
      <c r="E34" s="201"/>
      <c r="F34" s="230"/>
      <c r="G34" s="232"/>
      <c r="H34" s="235"/>
      <c r="I34" s="237"/>
      <c r="J34" s="239"/>
      <c r="K34" s="239"/>
      <c r="L34" s="228"/>
      <c r="M34" s="228"/>
      <c r="N34" s="74"/>
      <c r="O34" s="74"/>
      <c r="P34" s="228"/>
      <c r="Q34" s="197"/>
      <c r="R34" s="229"/>
      <c r="S34" s="65">
        <v>42012</v>
      </c>
      <c r="T34" s="78">
        <v>3</v>
      </c>
      <c r="U34" s="45">
        <v>2460172455</v>
      </c>
      <c r="V34" s="51"/>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c r="EO34" s="79"/>
      <c r="EP34" s="79"/>
      <c r="EQ34" s="79"/>
      <c r="ER34" s="79"/>
      <c r="ES34" s="79"/>
      <c r="ET34" s="79"/>
      <c r="EU34" s="79"/>
      <c r="EV34" s="79"/>
      <c r="EW34" s="79"/>
      <c r="EX34" s="79"/>
      <c r="EY34" s="79"/>
      <c r="EZ34" s="79"/>
      <c r="FA34" s="79"/>
      <c r="FB34" s="79"/>
      <c r="FC34" s="79"/>
      <c r="FD34" s="79"/>
      <c r="FE34" s="79"/>
      <c r="FF34" s="79"/>
      <c r="FG34" s="79"/>
      <c r="FH34" s="79"/>
      <c r="FI34" s="79"/>
      <c r="FJ34" s="79"/>
      <c r="FK34" s="79"/>
      <c r="FL34" s="79"/>
      <c r="FM34" s="79"/>
      <c r="FN34" s="79"/>
      <c r="FO34" s="79"/>
      <c r="FP34" s="79"/>
      <c r="FQ34" s="79"/>
      <c r="FR34" s="79"/>
      <c r="FS34" s="79"/>
      <c r="FT34" s="79"/>
      <c r="FU34" s="79"/>
      <c r="FV34" s="79"/>
      <c r="FW34" s="79"/>
      <c r="FX34" s="79"/>
      <c r="FY34" s="79"/>
      <c r="FZ34" s="79"/>
      <c r="GA34" s="79"/>
      <c r="GB34" s="79"/>
      <c r="GC34" s="79"/>
      <c r="GD34" s="79"/>
      <c r="GE34" s="79"/>
      <c r="GF34" s="79"/>
      <c r="GG34" s="79"/>
      <c r="GH34" s="79"/>
      <c r="GI34" s="79"/>
      <c r="GJ34" s="79"/>
      <c r="GK34" s="79"/>
      <c r="GL34" s="79"/>
      <c r="GM34" s="79"/>
      <c r="GN34" s="79"/>
      <c r="GO34" s="79"/>
      <c r="GP34" s="79"/>
      <c r="GQ34" s="79"/>
      <c r="GR34" s="79"/>
      <c r="GS34" s="79"/>
      <c r="GT34" s="79"/>
      <c r="GU34" s="79"/>
      <c r="GV34" s="79"/>
      <c r="GW34" s="79"/>
      <c r="GX34" s="79"/>
      <c r="GY34" s="79"/>
      <c r="GZ34" s="79"/>
      <c r="HA34" s="79"/>
      <c r="HB34" s="79"/>
      <c r="HC34" s="79"/>
      <c r="HD34" s="79"/>
      <c r="HE34" s="79"/>
      <c r="HF34" s="79"/>
      <c r="HG34" s="79"/>
      <c r="HH34" s="79"/>
      <c r="HI34" s="79"/>
      <c r="HJ34" s="79"/>
      <c r="HK34" s="79"/>
      <c r="HL34" s="79"/>
      <c r="HM34" s="79"/>
      <c r="HN34" s="79"/>
      <c r="HO34" s="79"/>
      <c r="HP34" s="79"/>
      <c r="HQ34" s="79"/>
      <c r="HR34" s="79"/>
      <c r="HS34" s="79"/>
      <c r="HT34" s="79"/>
      <c r="HU34" s="79"/>
      <c r="HV34" s="79"/>
      <c r="HW34" s="79"/>
      <c r="HX34" s="79"/>
      <c r="HY34" s="79"/>
      <c r="HZ34" s="79"/>
      <c r="IA34" s="79"/>
      <c r="IB34" s="79"/>
      <c r="IC34" s="79"/>
    </row>
    <row r="35" spans="1:237" s="60" customFormat="1" ht="152.25" customHeight="1" x14ac:dyDescent="0.35">
      <c r="A35" s="213" t="s">
        <v>134</v>
      </c>
      <c r="B35" s="184"/>
      <c r="C35" s="188"/>
      <c r="D35" s="81"/>
      <c r="E35" s="188"/>
      <c r="F35" s="224" t="s">
        <v>135</v>
      </c>
      <c r="G35" s="17" t="s">
        <v>136</v>
      </c>
      <c r="H35" s="62">
        <v>42087</v>
      </c>
      <c r="I35" s="226">
        <f t="shared" si="0"/>
        <v>0</v>
      </c>
      <c r="J35" s="220"/>
      <c r="K35" s="220">
        <f>837450000-837450000</f>
        <v>0</v>
      </c>
      <c r="L35" s="220"/>
      <c r="M35" s="220"/>
      <c r="N35" s="56"/>
      <c r="O35" s="56"/>
      <c r="P35" s="220"/>
      <c r="Q35" s="196" t="s">
        <v>31</v>
      </c>
      <c r="R35" s="214" t="s">
        <v>32</v>
      </c>
      <c r="S35" s="65">
        <v>42090</v>
      </c>
      <c r="T35" s="78">
        <v>188</v>
      </c>
      <c r="U35" s="82">
        <v>837450000</v>
      </c>
      <c r="V35" s="51"/>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row>
    <row r="36" spans="1:237" s="60" customFormat="1" ht="111" customHeight="1" x14ac:dyDescent="0.35">
      <c r="A36" s="213"/>
      <c r="B36" s="185"/>
      <c r="C36" s="222"/>
      <c r="D36" s="83"/>
      <c r="E36" s="223"/>
      <c r="F36" s="225"/>
      <c r="G36" s="17" t="s">
        <v>137</v>
      </c>
      <c r="H36" s="62" t="s">
        <v>138</v>
      </c>
      <c r="I36" s="227"/>
      <c r="J36" s="221"/>
      <c r="K36" s="221"/>
      <c r="L36" s="221"/>
      <c r="M36" s="221"/>
      <c r="N36" s="67"/>
      <c r="O36" s="67"/>
      <c r="P36" s="221"/>
      <c r="Q36" s="197"/>
      <c r="R36" s="215"/>
      <c r="S36" s="65">
        <v>43150</v>
      </c>
      <c r="T36" s="78">
        <v>95</v>
      </c>
      <c r="U36" s="80">
        <v>-837450000</v>
      </c>
      <c r="V36" s="51"/>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row>
    <row r="37" spans="1:237" s="60" customFormat="1" ht="173.25" customHeight="1" x14ac:dyDescent="0.35">
      <c r="A37" s="51" t="s">
        <v>139</v>
      </c>
      <c r="B37" s="43" t="s">
        <v>140</v>
      </c>
      <c r="C37" s="52" t="s">
        <v>130</v>
      </c>
      <c r="D37" s="52" t="s">
        <v>37</v>
      </c>
      <c r="E37" s="52" t="s">
        <v>28</v>
      </c>
      <c r="F37" s="61" t="s">
        <v>141</v>
      </c>
      <c r="G37" s="17" t="s">
        <v>136</v>
      </c>
      <c r="H37" s="62">
        <v>42087</v>
      </c>
      <c r="I37" s="10">
        <f t="shared" si="0"/>
        <v>1000004195</v>
      </c>
      <c r="J37" s="18"/>
      <c r="K37" s="18"/>
      <c r="L37" s="64">
        <v>1000004195</v>
      </c>
      <c r="M37" s="64"/>
      <c r="N37" s="64"/>
      <c r="O37" s="64"/>
      <c r="P37" s="64"/>
      <c r="Q37" s="51" t="s">
        <v>142</v>
      </c>
      <c r="R37" s="68" t="s">
        <v>32</v>
      </c>
      <c r="S37" s="65">
        <v>42090</v>
      </c>
      <c r="T37" s="78">
        <v>188</v>
      </c>
      <c r="U37" s="45">
        <v>1000004195</v>
      </c>
      <c r="V37" s="51"/>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79"/>
      <c r="GE37" s="79"/>
      <c r="GF37" s="79"/>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row>
    <row r="38" spans="1:237" s="60" customFormat="1" ht="246" customHeight="1" x14ac:dyDescent="0.35">
      <c r="A38" s="60" t="s">
        <v>143</v>
      </c>
      <c r="B38" s="43" t="s">
        <v>144</v>
      </c>
      <c r="C38" s="52" t="s">
        <v>145</v>
      </c>
      <c r="D38" s="52" t="s">
        <v>146</v>
      </c>
      <c r="E38" s="52" t="s">
        <v>28</v>
      </c>
      <c r="F38" s="61" t="s">
        <v>147</v>
      </c>
      <c r="G38" s="17" t="s">
        <v>148</v>
      </c>
      <c r="H38" s="84">
        <v>41509</v>
      </c>
      <c r="I38" s="10">
        <f>SUBTOTAL(9,J38:P38)</f>
        <v>10914167890</v>
      </c>
      <c r="J38" s="45"/>
      <c r="K38" s="45"/>
      <c r="L38" s="64"/>
      <c r="M38" s="45">
        <v>10433020000</v>
      </c>
      <c r="N38" s="45"/>
      <c r="O38" s="45"/>
      <c r="P38" s="85">
        <v>481147890</v>
      </c>
      <c r="Q38" s="51" t="s">
        <v>31</v>
      </c>
      <c r="R38" s="68" t="s">
        <v>32</v>
      </c>
      <c r="S38" s="65">
        <v>41541</v>
      </c>
      <c r="T38" s="86">
        <v>679</v>
      </c>
      <c r="U38" s="45">
        <v>10433020000</v>
      </c>
      <c r="V38" s="51"/>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c r="EO38" s="79"/>
      <c r="EP38" s="79"/>
      <c r="EQ38" s="79"/>
      <c r="ER38" s="79"/>
      <c r="ES38" s="79"/>
      <c r="ET38" s="79"/>
      <c r="EU38" s="79"/>
      <c r="EV38" s="79"/>
      <c r="EW38" s="79"/>
      <c r="EX38" s="79"/>
      <c r="EY38" s="79"/>
      <c r="EZ38" s="79"/>
      <c r="FA38" s="79"/>
      <c r="FB38" s="79"/>
      <c r="FC38" s="79"/>
      <c r="FD38" s="79"/>
      <c r="FE38" s="79"/>
      <c r="FF38" s="79"/>
      <c r="FG38" s="79"/>
      <c r="FH38" s="79"/>
      <c r="FI38" s="79"/>
      <c r="FJ38" s="79"/>
      <c r="FK38" s="79"/>
      <c r="FL38" s="79"/>
      <c r="FM38" s="79"/>
      <c r="FN38" s="79"/>
      <c r="FO38" s="79"/>
      <c r="FP38" s="79"/>
      <c r="FQ38" s="79"/>
      <c r="FR38" s="79"/>
      <c r="FS38" s="79"/>
      <c r="FT38" s="79"/>
      <c r="FU38" s="79"/>
      <c r="FV38" s="79"/>
      <c r="FW38" s="79"/>
      <c r="FX38" s="79"/>
      <c r="FY38" s="79"/>
      <c r="FZ38" s="79"/>
      <c r="GA38" s="79"/>
      <c r="GB38" s="79"/>
      <c r="GC38" s="79"/>
      <c r="GD38" s="79"/>
      <c r="GE38" s="79"/>
      <c r="GF38" s="79"/>
      <c r="GG38" s="79"/>
      <c r="GH38" s="79"/>
      <c r="GI38" s="79"/>
      <c r="GJ38" s="79"/>
      <c r="GK38" s="79"/>
      <c r="GL38" s="79"/>
      <c r="GM38" s="79"/>
      <c r="GN38" s="79"/>
      <c r="GO38" s="79"/>
      <c r="GP38" s="79"/>
      <c r="GQ38" s="79"/>
      <c r="GR38" s="79"/>
      <c r="GS38" s="79"/>
      <c r="GT38" s="79"/>
      <c r="GU38" s="79"/>
      <c r="GV38" s="79"/>
      <c r="GW38" s="79"/>
      <c r="GX38" s="79"/>
      <c r="GY38" s="79"/>
      <c r="GZ38" s="79"/>
      <c r="HA38" s="79"/>
      <c r="HB38" s="79"/>
      <c r="HC38" s="79"/>
      <c r="HD38" s="79"/>
      <c r="HE38" s="79"/>
      <c r="HF38" s="79"/>
      <c r="HG38" s="79"/>
      <c r="HH38" s="79"/>
      <c r="HI38" s="79"/>
      <c r="HJ38" s="79"/>
      <c r="HK38" s="79"/>
      <c r="HL38" s="79"/>
      <c r="HM38" s="79"/>
      <c r="HN38" s="79"/>
      <c r="HO38" s="79"/>
      <c r="HP38" s="79"/>
      <c r="HQ38" s="79"/>
      <c r="HR38" s="79"/>
      <c r="HS38" s="79"/>
      <c r="HT38" s="79"/>
      <c r="HU38" s="79"/>
      <c r="HV38" s="79"/>
      <c r="HW38" s="79"/>
      <c r="HX38" s="79"/>
      <c r="HY38" s="79"/>
      <c r="HZ38" s="79"/>
      <c r="IA38" s="79"/>
      <c r="IB38" s="79"/>
      <c r="IC38" s="79"/>
    </row>
    <row r="39" spans="1:237" s="60" customFormat="1" ht="302.25" customHeight="1" x14ac:dyDescent="0.35">
      <c r="A39" s="51" t="s">
        <v>149</v>
      </c>
      <c r="B39" s="43" t="s">
        <v>150</v>
      </c>
      <c r="C39" s="52" t="s">
        <v>151</v>
      </c>
      <c r="D39" s="52" t="s">
        <v>146</v>
      </c>
      <c r="E39" s="52" t="s">
        <v>28</v>
      </c>
      <c r="F39" s="61" t="s">
        <v>152</v>
      </c>
      <c r="G39" s="17" t="s">
        <v>153</v>
      </c>
      <c r="H39" s="84">
        <v>41565</v>
      </c>
      <c r="I39" s="10">
        <f t="shared" si="0"/>
        <v>2194090000</v>
      </c>
      <c r="J39" s="45"/>
      <c r="K39" s="45"/>
      <c r="L39" s="64"/>
      <c r="M39" s="45">
        <v>1850000000</v>
      </c>
      <c r="N39" s="45"/>
      <c r="O39" s="45"/>
      <c r="P39" s="45">
        <v>344090000</v>
      </c>
      <c r="Q39" s="51" t="s">
        <v>154</v>
      </c>
      <c r="R39" s="68" t="s">
        <v>32</v>
      </c>
      <c r="S39" s="65">
        <v>41578</v>
      </c>
      <c r="T39" s="78">
        <v>752</v>
      </c>
      <c r="U39" s="45">
        <v>1850000000</v>
      </c>
      <c r="V39" s="51"/>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c r="EO39" s="79"/>
      <c r="EP39" s="79"/>
      <c r="EQ39" s="79"/>
      <c r="ER39" s="79"/>
      <c r="ES39" s="79"/>
      <c r="ET39" s="79"/>
      <c r="EU39" s="79"/>
      <c r="EV39" s="79"/>
      <c r="EW39" s="79"/>
      <c r="EX39" s="79"/>
      <c r="EY39" s="79"/>
      <c r="EZ39" s="79"/>
      <c r="FA39" s="79"/>
      <c r="FB39" s="79"/>
      <c r="FC39" s="79"/>
      <c r="FD39" s="79"/>
      <c r="FE39" s="79"/>
      <c r="FF39" s="79"/>
      <c r="FG39" s="79"/>
      <c r="FH39" s="79"/>
      <c r="FI39" s="79"/>
      <c r="FJ39" s="79"/>
      <c r="FK39" s="79"/>
      <c r="FL39" s="79"/>
      <c r="FM39" s="79"/>
      <c r="FN39" s="79"/>
      <c r="FO39" s="79"/>
      <c r="FP39" s="79"/>
      <c r="FQ39" s="79"/>
      <c r="FR39" s="79"/>
      <c r="FS39" s="79"/>
      <c r="FT39" s="79"/>
      <c r="FU39" s="79"/>
      <c r="FV39" s="79"/>
      <c r="FW39" s="79"/>
      <c r="FX39" s="79"/>
      <c r="FY39" s="79"/>
      <c r="FZ39" s="79"/>
      <c r="GA39" s="79"/>
      <c r="GB39" s="79"/>
      <c r="GC39" s="79"/>
      <c r="GD39" s="79"/>
      <c r="GE39" s="79"/>
      <c r="GF39" s="79"/>
      <c r="GG39" s="79"/>
      <c r="GH39" s="79"/>
      <c r="GI39" s="79"/>
      <c r="GJ39" s="79"/>
      <c r="GK39" s="79"/>
      <c r="GL39" s="79"/>
      <c r="GM39" s="79"/>
      <c r="GN39" s="79"/>
      <c r="GO39" s="79"/>
      <c r="GP39" s="79"/>
      <c r="GQ39" s="79"/>
      <c r="GR39" s="79"/>
      <c r="GS39" s="79"/>
      <c r="GT39" s="79"/>
      <c r="GU39" s="79"/>
      <c r="GV39" s="79"/>
      <c r="GW39" s="79"/>
      <c r="GX39" s="79"/>
      <c r="GY39" s="79"/>
      <c r="GZ39" s="79"/>
      <c r="HA39" s="79"/>
      <c r="HB39" s="79"/>
      <c r="HC39" s="79"/>
      <c r="HD39" s="79"/>
      <c r="HE39" s="79"/>
      <c r="HF39" s="79"/>
      <c r="HG39" s="79"/>
      <c r="HH39" s="79"/>
      <c r="HI39" s="79"/>
      <c r="HJ39" s="79"/>
      <c r="HK39" s="79"/>
      <c r="HL39" s="79"/>
      <c r="HM39" s="79"/>
      <c r="HN39" s="79"/>
      <c r="HO39" s="79"/>
      <c r="HP39" s="79"/>
      <c r="HQ39" s="79"/>
      <c r="HR39" s="79"/>
      <c r="HS39" s="79"/>
      <c r="HT39" s="79"/>
      <c r="HU39" s="79"/>
      <c r="HV39" s="79"/>
      <c r="HW39" s="79"/>
      <c r="HX39" s="79"/>
      <c r="HY39" s="79"/>
      <c r="HZ39" s="79"/>
      <c r="IA39" s="79"/>
      <c r="IB39" s="79"/>
      <c r="IC39" s="79"/>
    </row>
    <row r="40" spans="1:237" s="60" customFormat="1" ht="234.75" customHeight="1" x14ac:dyDescent="0.35">
      <c r="A40" s="60" t="s">
        <v>155</v>
      </c>
      <c r="B40" s="43" t="s">
        <v>156</v>
      </c>
      <c r="C40" s="52" t="s">
        <v>157</v>
      </c>
      <c r="D40" s="52" t="s">
        <v>146</v>
      </c>
      <c r="E40" s="52" t="s">
        <v>28</v>
      </c>
      <c r="F40" s="61" t="s">
        <v>158</v>
      </c>
      <c r="G40" s="17" t="s">
        <v>159</v>
      </c>
      <c r="H40" s="84">
        <v>41690</v>
      </c>
      <c r="I40" s="10">
        <f t="shared" si="0"/>
        <v>5597697073</v>
      </c>
      <c r="J40" s="45"/>
      <c r="K40" s="45"/>
      <c r="L40" s="64"/>
      <c r="M40" s="45">
        <v>3000000000</v>
      </c>
      <c r="N40" s="45"/>
      <c r="O40" s="45"/>
      <c r="P40" s="45">
        <v>2597697073</v>
      </c>
      <c r="Q40" s="51" t="s">
        <v>160</v>
      </c>
      <c r="R40" s="68" t="s">
        <v>32</v>
      </c>
      <c r="S40" s="65">
        <v>42005</v>
      </c>
      <c r="T40" s="78">
        <v>4</v>
      </c>
      <c r="U40" s="45">
        <v>3000000000</v>
      </c>
      <c r="V40" s="51"/>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c r="EO40" s="79"/>
      <c r="EP40" s="79"/>
      <c r="EQ40" s="79"/>
      <c r="ER40" s="79"/>
      <c r="ES40" s="79"/>
      <c r="ET40" s="79"/>
      <c r="EU40" s="79"/>
      <c r="EV40" s="79"/>
      <c r="EW40" s="79"/>
      <c r="EX40" s="79"/>
      <c r="EY40" s="79"/>
      <c r="EZ40" s="79"/>
      <c r="FA40" s="79"/>
      <c r="FB40" s="79"/>
      <c r="FC40" s="79"/>
      <c r="FD40" s="79"/>
      <c r="FE40" s="79"/>
      <c r="FF40" s="79"/>
      <c r="FG40" s="79"/>
      <c r="FH40" s="79"/>
      <c r="FI40" s="79"/>
      <c r="FJ40" s="79"/>
      <c r="FK40" s="79"/>
      <c r="FL40" s="79"/>
      <c r="FM40" s="79"/>
      <c r="FN40" s="79"/>
      <c r="FO40" s="79"/>
      <c r="FP40" s="79"/>
      <c r="FQ40" s="79"/>
      <c r="FR40" s="79"/>
      <c r="FS40" s="79"/>
      <c r="FT40" s="79"/>
      <c r="FU40" s="79"/>
      <c r="FV40" s="79"/>
      <c r="FW40" s="79"/>
      <c r="FX40" s="79"/>
      <c r="FY40" s="79"/>
      <c r="FZ40" s="79"/>
      <c r="GA40" s="79"/>
      <c r="GB40" s="79"/>
      <c r="GC40" s="79"/>
      <c r="GD40" s="79"/>
      <c r="GE40" s="79"/>
      <c r="GF40" s="79"/>
      <c r="GG40" s="79"/>
      <c r="GH40" s="79"/>
      <c r="GI40" s="79"/>
      <c r="GJ40" s="79"/>
      <c r="GK40" s="79"/>
      <c r="GL40" s="79"/>
      <c r="GM40" s="79"/>
      <c r="GN40" s="79"/>
      <c r="GO40" s="79"/>
      <c r="GP40" s="79"/>
      <c r="GQ40" s="79"/>
      <c r="GR40" s="79"/>
      <c r="GS40" s="79"/>
      <c r="GT40" s="79"/>
      <c r="GU40" s="79"/>
      <c r="GV40" s="79"/>
      <c r="GW40" s="79"/>
      <c r="GX40" s="79"/>
      <c r="GY40" s="79"/>
      <c r="GZ40" s="79"/>
      <c r="HA40" s="79"/>
      <c r="HB40" s="79"/>
      <c r="HC40" s="79"/>
      <c r="HD40" s="79"/>
      <c r="HE40" s="79"/>
      <c r="HF40" s="79"/>
      <c r="HG40" s="79"/>
      <c r="HH40" s="79"/>
      <c r="HI40" s="79"/>
      <c r="HJ40" s="79"/>
      <c r="HK40" s="79"/>
      <c r="HL40" s="79"/>
      <c r="HM40" s="79"/>
      <c r="HN40" s="79"/>
      <c r="HO40" s="79"/>
      <c r="HP40" s="79"/>
      <c r="HQ40" s="79"/>
      <c r="HR40" s="79"/>
      <c r="HS40" s="79"/>
      <c r="HT40" s="79"/>
      <c r="HU40" s="79"/>
      <c r="HV40" s="79"/>
      <c r="HW40" s="79"/>
      <c r="HX40" s="79"/>
      <c r="HY40" s="79"/>
      <c r="HZ40" s="79"/>
      <c r="IA40" s="79"/>
      <c r="IB40" s="79"/>
      <c r="IC40" s="79"/>
    </row>
    <row r="41" spans="1:237" s="60" customFormat="1" ht="401.25" customHeight="1" x14ac:dyDescent="0.35">
      <c r="A41" s="51" t="s">
        <v>161</v>
      </c>
      <c r="B41" s="43" t="s">
        <v>162</v>
      </c>
      <c r="C41" s="52" t="s">
        <v>163</v>
      </c>
      <c r="D41" s="52" t="s">
        <v>146</v>
      </c>
      <c r="E41" s="52" t="s">
        <v>28</v>
      </c>
      <c r="F41" s="61" t="s">
        <v>164</v>
      </c>
      <c r="G41" s="17" t="s">
        <v>165</v>
      </c>
      <c r="H41" s="84">
        <v>41789</v>
      </c>
      <c r="I41" s="10">
        <f t="shared" si="0"/>
        <v>2317126812</v>
      </c>
      <c r="J41" s="45"/>
      <c r="K41" s="45"/>
      <c r="L41" s="64"/>
      <c r="M41" s="45">
        <v>2194848732</v>
      </c>
      <c r="N41" s="45"/>
      <c r="O41" s="45"/>
      <c r="P41" s="87">
        <v>122278080</v>
      </c>
      <c r="Q41" s="51" t="s">
        <v>31</v>
      </c>
      <c r="R41" s="68" t="s">
        <v>32</v>
      </c>
      <c r="S41" s="65">
        <v>42005</v>
      </c>
      <c r="T41" s="78">
        <v>4</v>
      </c>
      <c r="U41" s="45">
        <v>2194848732</v>
      </c>
      <c r="V41" s="51"/>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c r="GA41" s="79"/>
      <c r="GB41" s="79"/>
      <c r="GC41" s="79"/>
      <c r="GD41" s="79"/>
      <c r="GE41" s="79"/>
      <c r="GF41" s="79"/>
      <c r="GG41" s="79"/>
      <c r="GH41" s="79"/>
      <c r="GI41" s="79"/>
      <c r="GJ41" s="79"/>
      <c r="GK41" s="79"/>
      <c r="GL41" s="79"/>
      <c r="GM41" s="79"/>
      <c r="GN41" s="79"/>
      <c r="GO41" s="79"/>
      <c r="GP41" s="79"/>
      <c r="GQ41" s="79"/>
      <c r="GR41" s="79"/>
      <c r="GS41" s="79"/>
      <c r="GT41" s="79"/>
      <c r="GU41" s="79"/>
      <c r="GV41" s="79"/>
      <c r="GW41" s="79"/>
      <c r="GX41" s="79"/>
      <c r="GY41" s="79"/>
      <c r="GZ41" s="79"/>
      <c r="HA41" s="79"/>
      <c r="HB41" s="79"/>
      <c r="HC41" s="79"/>
      <c r="HD41" s="79"/>
      <c r="HE41" s="79"/>
      <c r="HF41" s="79"/>
      <c r="HG41" s="79"/>
      <c r="HH41" s="79"/>
      <c r="HI41" s="79"/>
      <c r="HJ41" s="79"/>
      <c r="HK41" s="79"/>
      <c r="HL41" s="79"/>
      <c r="HM41" s="79"/>
      <c r="HN41" s="79"/>
      <c r="HO41" s="79"/>
      <c r="HP41" s="79"/>
      <c r="HQ41" s="79"/>
      <c r="HR41" s="79"/>
      <c r="HS41" s="79"/>
      <c r="HT41" s="79"/>
      <c r="HU41" s="79"/>
      <c r="HV41" s="79"/>
      <c r="HW41" s="79"/>
      <c r="HX41" s="79"/>
      <c r="HY41" s="79"/>
      <c r="HZ41" s="79"/>
      <c r="IA41" s="79"/>
      <c r="IB41" s="79"/>
      <c r="IC41" s="79"/>
    </row>
    <row r="42" spans="1:237" s="60" customFormat="1" ht="249" customHeight="1" x14ac:dyDescent="0.35">
      <c r="A42" s="51" t="s">
        <v>166</v>
      </c>
      <c r="B42" s="43" t="s">
        <v>167</v>
      </c>
      <c r="C42" s="52" t="s">
        <v>168</v>
      </c>
      <c r="D42" s="52" t="s">
        <v>146</v>
      </c>
      <c r="E42" s="52" t="s">
        <v>28</v>
      </c>
      <c r="F42" s="61" t="s">
        <v>169</v>
      </c>
      <c r="G42" s="17" t="s">
        <v>170</v>
      </c>
      <c r="H42" s="84">
        <v>41856</v>
      </c>
      <c r="I42" s="10">
        <f t="shared" si="0"/>
        <v>1821596000</v>
      </c>
      <c r="J42" s="45"/>
      <c r="K42" s="45"/>
      <c r="L42" s="64"/>
      <c r="M42" s="45">
        <v>1532588000</v>
      </c>
      <c r="N42" s="45"/>
      <c r="O42" s="45"/>
      <c r="P42" s="87">
        <v>289008000</v>
      </c>
      <c r="Q42" s="51" t="s">
        <v>171</v>
      </c>
      <c r="R42" s="68" t="s">
        <v>97</v>
      </c>
      <c r="S42" s="65">
        <v>41876</v>
      </c>
      <c r="T42" s="78">
        <v>1775</v>
      </c>
      <c r="U42" s="64">
        <f>M42</f>
        <v>1532588000</v>
      </c>
      <c r="V42" s="51"/>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c r="FW42" s="79"/>
      <c r="FX42" s="79"/>
      <c r="FY42" s="79"/>
      <c r="FZ42" s="79"/>
      <c r="GA42" s="79"/>
      <c r="GB42" s="79"/>
      <c r="GC42" s="79"/>
      <c r="GD42" s="79"/>
      <c r="GE42" s="79"/>
      <c r="GF42" s="79"/>
      <c r="GG42" s="79"/>
      <c r="GH42" s="79"/>
      <c r="GI42" s="79"/>
      <c r="GJ42" s="79"/>
      <c r="GK42" s="79"/>
      <c r="GL42" s="79"/>
      <c r="GM42" s="79"/>
      <c r="GN42" s="79"/>
      <c r="GO42" s="79"/>
      <c r="GP42" s="79"/>
      <c r="GQ42" s="79"/>
      <c r="GR42" s="79"/>
      <c r="GS42" s="79"/>
      <c r="GT42" s="79"/>
      <c r="GU42" s="79"/>
      <c r="GV42" s="79"/>
      <c r="GW42" s="79"/>
      <c r="GX42" s="79"/>
      <c r="GY42" s="79"/>
      <c r="GZ42" s="79"/>
      <c r="HA42" s="79"/>
      <c r="HB42" s="79"/>
      <c r="HC42" s="79"/>
      <c r="HD42" s="79"/>
      <c r="HE42" s="79"/>
      <c r="HF42" s="79"/>
      <c r="HG42" s="79"/>
      <c r="HH42" s="79"/>
      <c r="HI42" s="79"/>
      <c r="HJ42" s="79"/>
      <c r="HK42" s="79"/>
      <c r="HL42" s="79"/>
      <c r="HM42" s="79"/>
      <c r="HN42" s="79"/>
      <c r="HO42" s="79"/>
      <c r="HP42" s="79"/>
      <c r="HQ42" s="79"/>
      <c r="HR42" s="79"/>
      <c r="HS42" s="79"/>
      <c r="HT42" s="79"/>
      <c r="HU42" s="79"/>
      <c r="HV42" s="79"/>
      <c r="HW42" s="79"/>
      <c r="HX42" s="79"/>
      <c r="HY42" s="79"/>
      <c r="HZ42" s="79"/>
      <c r="IA42" s="79"/>
      <c r="IB42" s="79"/>
      <c r="IC42" s="79"/>
    </row>
    <row r="43" spans="1:237" s="60" customFormat="1" ht="211.5" customHeight="1" x14ac:dyDescent="0.35">
      <c r="A43" s="51" t="s">
        <v>172</v>
      </c>
      <c r="B43" s="43" t="s">
        <v>173</v>
      </c>
      <c r="C43" s="52" t="s">
        <v>174</v>
      </c>
      <c r="D43" s="52" t="s">
        <v>37</v>
      </c>
      <c r="E43" s="52" t="s">
        <v>28</v>
      </c>
      <c r="F43" s="53" t="s">
        <v>175</v>
      </c>
      <c r="G43" s="19" t="s">
        <v>176</v>
      </c>
      <c r="H43" s="54" t="s">
        <v>177</v>
      </c>
      <c r="I43" s="49">
        <f t="shared" si="0"/>
        <v>5206647058</v>
      </c>
      <c r="J43" s="56"/>
      <c r="K43" s="56">
        <v>3045762989</v>
      </c>
      <c r="L43" s="56">
        <f>2128440056+32444013</f>
        <v>2160884069</v>
      </c>
      <c r="M43" s="47"/>
      <c r="N43" s="47"/>
      <c r="O43" s="47"/>
      <c r="P43" s="47"/>
      <c r="Q43" s="51" t="s">
        <v>178</v>
      </c>
      <c r="R43" s="70" t="s">
        <v>50</v>
      </c>
      <c r="S43" s="65" t="s">
        <v>179</v>
      </c>
      <c r="T43" s="78" t="s">
        <v>180</v>
      </c>
      <c r="U43" s="45">
        <v>5206647057</v>
      </c>
      <c r="V43" s="51"/>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c r="EO43" s="79"/>
      <c r="EP43" s="79"/>
      <c r="EQ43" s="79"/>
      <c r="ER43" s="79"/>
      <c r="ES43" s="79"/>
      <c r="ET43" s="79"/>
      <c r="EU43" s="79"/>
      <c r="EV43" s="79"/>
      <c r="EW43" s="79"/>
      <c r="EX43" s="79"/>
      <c r="EY43" s="79"/>
      <c r="EZ43" s="79"/>
      <c r="FA43" s="79"/>
      <c r="FB43" s="79"/>
      <c r="FC43" s="79"/>
      <c r="FD43" s="79"/>
      <c r="FE43" s="79"/>
      <c r="FF43" s="79"/>
      <c r="FG43" s="79"/>
      <c r="FH43" s="79"/>
      <c r="FI43" s="79"/>
      <c r="FJ43" s="79"/>
      <c r="FK43" s="79"/>
      <c r="FL43" s="79"/>
      <c r="FM43" s="79"/>
      <c r="FN43" s="79"/>
      <c r="FO43" s="79"/>
      <c r="FP43" s="79"/>
      <c r="FQ43" s="79"/>
      <c r="FR43" s="79"/>
      <c r="FS43" s="79"/>
      <c r="FT43" s="79"/>
      <c r="FU43" s="79"/>
      <c r="FV43" s="79"/>
      <c r="FW43" s="79"/>
      <c r="FX43" s="79"/>
      <c r="FY43" s="79"/>
      <c r="FZ43" s="79"/>
      <c r="GA43" s="79"/>
      <c r="GB43" s="79"/>
      <c r="GC43" s="79"/>
      <c r="GD43" s="79"/>
      <c r="GE43" s="79"/>
      <c r="GF43" s="79"/>
      <c r="GG43" s="79"/>
      <c r="GH43" s="79"/>
      <c r="GI43" s="79"/>
      <c r="GJ43" s="79"/>
      <c r="GK43" s="79"/>
      <c r="GL43" s="79"/>
      <c r="GM43" s="79"/>
      <c r="GN43" s="79"/>
      <c r="GO43" s="79"/>
      <c r="GP43" s="79"/>
      <c r="GQ43" s="79"/>
      <c r="GR43" s="79"/>
      <c r="GS43" s="79"/>
      <c r="GT43" s="79"/>
      <c r="GU43" s="79"/>
      <c r="GV43" s="79"/>
      <c r="GW43" s="79"/>
      <c r="GX43" s="79"/>
      <c r="GY43" s="79"/>
      <c r="GZ43" s="79"/>
      <c r="HA43" s="79"/>
      <c r="HB43" s="79"/>
      <c r="HC43" s="79"/>
      <c r="HD43" s="79"/>
      <c r="HE43" s="79"/>
      <c r="HF43" s="79"/>
      <c r="HG43" s="79"/>
      <c r="HH43" s="79"/>
      <c r="HI43" s="79"/>
      <c r="HJ43" s="79"/>
      <c r="HK43" s="79"/>
      <c r="HL43" s="79"/>
      <c r="HM43" s="79"/>
      <c r="HN43" s="79"/>
      <c r="HO43" s="79"/>
      <c r="HP43" s="79"/>
      <c r="HQ43" s="79"/>
      <c r="HR43" s="79"/>
      <c r="HS43" s="79"/>
      <c r="HT43" s="79"/>
      <c r="HU43" s="79"/>
      <c r="HV43" s="79"/>
      <c r="HW43" s="79"/>
      <c r="HX43" s="79"/>
      <c r="HY43" s="79"/>
      <c r="HZ43" s="79"/>
      <c r="IA43" s="79"/>
      <c r="IB43" s="79"/>
      <c r="IC43" s="79"/>
    </row>
    <row r="44" spans="1:237" s="60" customFormat="1" ht="162.75" customHeight="1" x14ac:dyDescent="0.35">
      <c r="A44" s="51" t="s">
        <v>181</v>
      </c>
      <c r="B44" s="43" t="s">
        <v>182</v>
      </c>
      <c r="C44" s="52" t="s">
        <v>183</v>
      </c>
      <c r="D44" s="52" t="s">
        <v>37</v>
      </c>
      <c r="E44" s="52" t="s">
        <v>28</v>
      </c>
      <c r="F44" s="53" t="s">
        <v>184</v>
      </c>
      <c r="G44" s="19" t="s">
        <v>176</v>
      </c>
      <c r="H44" s="54" t="s">
        <v>177</v>
      </c>
      <c r="I44" s="49">
        <f>L44</f>
        <v>2128227123</v>
      </c>
      <c r="J44" s="56"/>
      <c r="K44" s="56"/>
      <c r="L44" s="80">
        <v>2128227123</v>
      </c>
      <c r="M44" s="47"/>
      <c r="N44" s="47"/>
      <c r="O44" s="47"/>
      <c r="P44" s="47"/>
      <c r="Q44" s="51" t="s">
        <v>106</v>
      </c>
      <c r="R44" s="70" t="s">
        <v>32</v>
      </c>
      <c r="S44" s="20">
        <v>41289</v>
      </c>
      <c r="T44" s="78">
        <v>54</v>
      </c>
      <c r="U44" s="45">
        <v>2128227123</v>
      </c>
      <c r="V44" s="51"/>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c r="EO44" s="79"/>
      <c r="EP44" s="79"/>
      <c r="EQ44" s="79"/>
      <c r="ER44" s="79"/>
      <c r="ES44" s="79"/>
      <c r="ET44" s="79"/>
      <c r="EU44" s="79"/>
      <c r="EV44" s="79"/>
      <c r="EW44" s="79"/>
      <c r="EX44" s="79"/>
      <c r="EY44" s="79"/>
      <c r="EZ44" s="79"/>
      <c r="FA44" s="79"/>
      <c r="FB44" s="79"/>
      <c r="FC44" s="79"/>
      <c r="FD44" s="79"/>
      <c r="FE44" s="79"/>
      <c r="FF44" s="79"/>
      <c r="FG44" s="79"/>
      <c r="FH44" s="79"/>
      <c r="FI44" s="79"/>
      <c r="FJ44" s="79"/>
      <c r="FK44" s="79"/>
      <c r="FL44" s="79"/>
      <c r="FM44" s="79"/>
      <c r="FN44" s="79"/>
      <c r="FO44" s="79"/>
      <c r="FP44" s="79"/>
      <c r="FQ44" s="79"/>
      <c r="FR44" s="79"/>
      <c r="FS44" s="79"/>
      <c r="FT44" s="79"/>
      <c r="FU44" s="79"/>
      <c r="FV44" s="79"/>
      <c r="FW44" s="79"/>
      <c r="FX44" s="79"/>
      <c r="FY44" s="79"/>
      <c r="FZ44" s="79"/>
      <c r="GA44" s="79"/>
      <c r="GB44" s="79"/>
      <c r="GC44" s="79"/>
      <c r="GD44" s="79"/>
      <c r="GE44" s="79"/>
      <c r="GF44" s="79"/>
      <c r="GG44" s="79"/>
      <c r="GH44" s="79"/>
      <c r="GI44" s="79"/>
      <c r="GJ44" s="79"/>
      <c r="GK44" s="79"/>
      <c r="GL44" s="79"/>
      <c r="GM44" s="79"/>
      <c r="GN44" s="79"/>
      <c r="GO44" s="79"/>
      <c r="GP44" s="79"/>
      <c r="GQ44" s="79"/>
      <c r="GR44" s="79"/>
      <c r="GS44" s="79"/>
      <c r="GT44" s="79"/>
      <c r="GU44" s="79"/>
      <c r="GV44" s="79"/>
      <c r="GW44" s="79"/>
      <c r="GX44" s="79"/>
      <c r="GY44" s="79"/>
      <c r="GZ44" s="79"/>
      <c r="HA44" s="79"/>
      <c r="HB44" s="79"/>
      <c r="HC44" s="79"/>
      <c r="HD44" s="79"/>
      <c r="HE44" s="79"/>
      <c r="HF44" s="79"/>
      <c r="HG44" s="79"/>
      <c r="HH44" s="79"/>
      <c r="HI44" s="79"/>
      <c r="HJ44" s="79"/>
      <c r="HK44" s="79"/>
      <c r="HL44" s="79"/>
      <c r="HM44" s="79"/>
      <c r="HN44" s="79"/>
      <c r="HO44" s="79"/>
      <c r="HP44" s="79"/>
      <c r="HQ44" s="79"/>
      <c r="HR44" s="79"/>
      <c r="HS44" s="79"/>
      <c r="HT44" s="79"/>
      <c r="HU44" s="79"/>
      <c r="HV44" s="79"/>
      <c r="HW44" s="79"/>
      <c r="HX44" s="79"/>
      <c r="HY44" s="79"/>
      <c r="HZ44" s="79"/>
      <c r="IA44" s="79"/>
      <c r="IB44" s="79"/>
      <c r="IC44" s="79"/>
    </row>
    <row r="45" spans="1:237" s="60" customFormat="1" ht="250.5" customHeight="1" x14ac:dyDescent="0.35">
      <c r="A45" s="51" t="s">
        <v>185</v>
      </c>
      <c r="B45" s="43" t="s">
        <v>186</v>
      </c>
      <c r="C45" s="52" t="s">
        <v>187</v>
      </c>
      <c r="D45" s="52" t="s">
        <v>100</v>
      </c>
      <c r="E45" s="52" t="s">
        <v>28</v>
      </c>
      <c r="F45" s="61" t="s">
        <v>188</v>
      </c>
      <c r="G45" s="19" t="s">
        <v>176</v>
      </c>
      <c r="H45" s="62" t="s">
        <v>177</v>
      </c>
      <c r="I45" s="10">
        <f>SUM(J45:P45)</f>
        <v>2830855494</v>
      </c>
      <c r="J45" s="45"/>
      <c r="K45" s="45"/>
      <c r="L45" s="64">
        <v>2830855494</v>
      </c>
      <c r="M45" s="45"/>
      <c r="N45" s="45"/>
      <c r="O45" s="45"/>
      <c r="P45" s="45"/>
      <c r="Q45" s="51" t="s">
        <v>189</v>
      </c>
      <c r="R45" s="68" t="s">
        <v>50</v>
      </c>
      <c r="S45" s="65">
        <v>41255</v>
      </c>
      <c r="T45" s="78">
        <v>95</v>
      </c>
      <c r="U45" s="45">
        <v>2830855494</v>
      </c>
      <c r="V45" s="51"/>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c r="EO45" s="79"/>
      <c r="EP45" s="79"/>
      <c r="EQ45" s="79"/>
      <c r="ER45" s="79"/>
      <c r="ES45" s="79"/>
      <c r="ET45" s="79"/>
      <c r="EU45" s="79"/>
      <c r="EV45" s="79"/>
      <c r="EW45" s="79"/>
      <c r="EX45" s="79"/>
      <c r="EY45" s="79"/>
      <c r="EZ45" s="79"/>
      <c r="FA45" s="79"/>
      <c r="FB45" s="79"/>
      <c r="FC45" s="79"/>
      <c r="FD45" s="79"/>
      <c r="FE45" s="79"/>
      <c r="FF45" s="79"/>
      <c r="FG45" s="79"/>
      <c r="FH45" s="79"/>
      <c r="FI45" s="79"/>
      <c r="FJ45" s="79"/>
      <c r="FK45" s="79"/>
      <c r="FL45" s="79"/>
      <c r="FM45" s="79"/>
      <c r="FN45" s="79"/>
      <c r="FO45" s="79"/>
      <c r="FP45" s="79"/>
      <c r="FQ45" s="79"/>
      <c r="FR45" s="79"/>
      <c r="FS45" s="79"/>
      <c r="FT45" s="79"/>
      <c r="FU45" s="79"/>
      <c r="FV45" s="79"/>
      <c r="FW45" s="79"/>
      <c r="FX45" s="79"/>
      <c r="FY45" s="79"/>
      <c r="FZ45" s="79"/>
      <c r="GA45" s="79"/>
      <c r="GB45" s="79"/>
      <c r="GC45" s="79"/>
      <c r="GD45" s="79"/>
      <c r="GE45" s="79"/>
      <c r="GF45" s="79"/>
      <c r="GG45" s="79"/>
      <c r="GH45" s="79"/>
      <c r="GI45" s="79"/>
      <c r="GJ45" s="79"/>
      <c r="GK45" s="79"/>
      <c r="GL45" s="79"/>
      <c r="GM45" s="79"/>
      <c r="GN45" s="79"/>
      <c r="GO45" s="79"/>
      <c r="GP45" s="79"/>
      <c r="GQ45" s="79"/>
      <c r="GR45" s="79"/>
      <c r="GS45" s="79"/>
      <c r="GT45" s="79"/>
      <c r="GU45" s="79"/>
      <c r="GV45" s="79"/>
      <c r="GW45" s="79"/>
      <c r="GX45" s="79"/>
      <c r="GY45" s="79"/>
      <c r="GZ45" s="79"/>
      <c r="HA45" s="79"/>
      <c r="HB45" s="79"/>
      <c r="HC45" s="79"/>
      <c r="HD45" s="79"/>
      <c r="HE45" s="79"/>
      <c r="HF45" s="79"/>
      <c r="HG45" s="79"/>
      <c r="HH45" s="79"/>
      <c r="HI45" s="79"/>
      <c r="HJ45" s="79"/>
      <c r="HK45" s="79"/>
      <c r="HL45" s="79"/>
      <c r="HM45" s="79"/>
      <c r="HN45" s="79"/>
      <c r="HO45" s="79"/>
      <c r="HP45" s="79"/>
      <c r="HQ45" s="79"/>
      <c r="HR45" s="79"/>
      <c r="HS45" s="79"/>
      <c r="HT45" s="79"/>
      <c r="HU45" s="79"/>
      <c r="HV45" s="79"/>
      <c r="HW45" s="79"/>
      <c r="HX45" s="79"/>
      <c r="HY45" s="79"/>
      <c r="HZ45" s="79"/>
      <c r="IA45" s="79"/>
      <c r="IB45" s="79"/>
      <c r="IC45" s="79"/>
    </row>
    <row r="46" spans="1:237" s="60" customFormat="1" ht="110.25" customHeight="1" x14ac:dyDescent="0.35">
      <c r="A46" s="51" t="s">
        <v>190</v>
      </c>
      <c r="B46" s="43" t="s">
        <v>191</v>
      </c>
      <c r="C46" s="52" t="s">
        <v>192</v>
      </c>
      <c r="D46" s="52" t="s">
        <v>56</v>
      </c>
      <c r="E46" s="52" t="s">
        <v>28</v>
      </c>
      <c r="F46" s="61" t="s">
        <v>193</v>
      </c>
      <c r="G46" s="19" t="s">
        <v>176</v>
      </c>
      <c r="H46" s="62" t="s">
        <v>177</v>
      </c>
      <c r="I46" s="10">
        <f>SUM(J46:P46)</f>
        <v>2308768031</v>
      </c>
      <c r="J46" s="45"/>
      <c r="K46" s="45">
        <v>943744651</v>
      </c>
      <c r="L46" s="64">
        <v>1365023380</v>
      </c>
      <c r="M46" s="45"/>
      <c r="N46" s="45"/>
      <c r="O46" s="45"/>
      <c r="P46" s="45"/>
      <c r="Q46" s="51" t="s">
        <v>106</v>
      </c>
      <c r="R46" s="68" t="s">
        <v>59</v>
      </c>
      <c r="S46" s="65">
        <v>41341</v>
      </c>
      <c r="T46" s="78">
        <v>468</v>
      </c>
      <c r="U46" s="45">
        <v>2308768031</v>
      </c>
      <c r="V46" s="51"/>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c r="EO46" s="79"/>
      <c r="EP46" s="79"/>
      <c r="EQ46" s="79"/>
      <c r="ER46" s="79"/>
      <c r="ES46" s="79"/>
      <c r="ET46" s="79"/>
      <c r="EU46" s="79"/>
      <c r="EV46" s="79"/>
      <c r="EW46" s="79"/>
      <c r="EX46" s="79"/>
      <c r="EY46" s="79"/>
      <c r="EZ46" s="79"/>
      <c r="FA46" s="79"/>
      <c r="FB46" s="79"/>
      <c r="FC46" s="79"/>
      <c r="FD46" s="79"/>
      <c r="FE46" s="79"/>
      <c r="FF46" s="79"/>
      <c r="FG46" s="79"/>
      <c r="FH46" s="79"/>
      <c r="FI46" s="79"/>
      <c r="FJ46" s="79"/>
      <c r="FK46" s="79"/>
      <c r="FL46" s="79"/>
      <c r="FM46" s="79"/>
      <c r="FN46" s="79"/>
      <c r="FO46" s="79"/>
      <c r="FP46" s="79"/>
      <c r="FQ46" s="79"/>
      <c r="FR46" s="79"/>
      <c r="FS46" s="79"/>
      <c r="FT46" s="79"/>
      <c r="FU46" s="79"/>
      <c r="FV46" s="79"/>
      <c r="FW46" s="79"/>
      <c r="FX46" s="79"/>
      <c r="FY46" s="79"/>
      <c r="FZ46" s="79"/>
      <c r="GA46" s="79"/>
      <c r="GB46" s="79"/>
      <c r="GC46" s="79"/>
      <c r="GD46" s="79"/>
      <c r="GE46" s="79"/>
      <c r="GF46" s="79"/>
      <c r="GG46" s="79"/>
      <c r="GH46" s="79"/>
      <c r="GI46" s="79"/>
      <c r="GJ46" s="79"/>
      <c r="GK46" s="79"/>
      <c r="GL46" s="79"/>
      <c r="GM46" s="79"/>
      <c r="GN46" s="79"/>
      <c r="GO46" s="79"/>
      <c r="GP46" s="79"/>
      <c r="GQ46" s="79"/>
      <c r="GR46" s="79"/>
      <c r="GS46" s="79"/>
      <c r="GT46" s="79"/>
      <c r="GU46" s="79"/>
      <c r="GV46" s="79"/>
      <c r="GW46" s="79"/>
      <c r="GX46" s="79"/>
      <c r="GY46" s="79"/>
      <c r="GZ46" s="79"/>
      <c r="HA46" s="79"/>
      <c r="HB46" s="79"/>
      <c r="HC46" s="79"/>
      <c r="HD46" s="79"/>
      <c r="HE46" s="79"/>
      <c r="HF46" s="79"/>
      <c r="HG46" s="79"/>
      <c r="HH46" s="79"/>
      <c r="HI46" s="79"/>
      <c r="HJ46" s="79"/>
      <c r="HK46" s="79"/>
      <c r="HL46" s="79"/>
      <c r="HM46" s="79"/>
      <c r="HN46" s="79"/>
      <c r="HO46" s="79"/>
      <c r="HP46" s="79"/>
      <c r="HQ46" s="79"/>
      <c r="HR46" s="79"/>
      <c r="HS46" s="79"/>
      <c r="HT46" s="79"/>
      <c r="HU46" s="79"/>
      <c r="HV46" s="79"/>
      <c r="HW46" s="79"/>
      <c r="HX46" s="79"/>
      <c r="HY46" s="79"/>
      <c r="HZ46" s="79"/>
      <c r="IA46" s="79"/>
      <c r="IB46" s="79"/>
      <c r="IC46" s="79"/>
    </row>
    <row r="47" spans="1:237" s="60" customFormat="1" ht="138.75" customHeight="1" x14ac:dyDescent="0.35">
      <c r="A47" s="51" t="s">
        <v>194</v>
      </c>
      <c r="B47" s="43" t="s">
        <v>195</v>
      </c>
      <c r="C47" s="52" t="s">
        <v>93</v>
      </c>
      <c r="D47" s="52" t="s">
        <v>63</v>
      </c>
      <c r="E47" s="52" t="s">
        <v>28</v>
      </c>
      <c r="F47" s="61" t="s">
        <v>196</v>
      </c>
      <c r="G47" s="19" t="s">
        <v>176</v>
      </c>
      <c r="H47" s="62" t="s">
        <v>177</v>
      </c>
      <c r="I47" s="10">
        <f t="shared" si="0"/>
        <v>1547453948</v>
      </c>
      <c r="J47" s="45"/>
      <c r="K47" s="45"/>
      <c r="L47" s="64">
        <v>1547453948</v>
      </c>
      <c r="M47" s="45"/>
      <c r="N47" s="45"/>
      <c r="O47" s="45"/>
      <c r="P47" s="45"/>
      <c r="Q47" s="51" t="s">
        <v>197</v>
      </c>
      <c r="R47" s="68" t="s">
        <v>50</v>
      </c>
      <c r="S47" s="65">
        <v>41255</v>
      </c>
      <c r="T47" s="78">
        <v>95</v>
      </c>
      <c r="U47" s="45">
        <v>1547453948</v>
      </c>
      <c r="V47" s="51"/>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c r="ES47" s="79"/>
      <c r="ET47" s="79"/>
      <c r="EU47" s="79"/>
      <c r="EV47" s="79"/>
      <c r="EW47" s="79"/>
      <c r="EX47" s="79"/>
      <c r="EY47" s="79"/>
      <c r="EZ47" s="79"/>
      <c r="FA47" s="79"/>
      <c r="FB47" s="79"/>
      <c r="FC47" s="79"/>
      <c r="FD47" s="79"/>
      <c r="FE47" s="79"/>
      <c r="FF47" s="79"/>
      <c r="FG47" s="79"/>
      <c r="FH47" s="79"/>
      <c r="FI47" s="79"/>
      <c r="FJ47" s="79"/>
      <c r="FK47" s="79"/>
      <c r="FL47" s="79"/>
      <c r="FM47" s="79"/>
      <c r="FN47" s="79"/>
      <c r="FO47" s="79"/>
      <c r="FP47" s="79"/>
      <c r="FQ47" s="79"/>
      <c r="FR47" s="79"/>
      <c r="FS47" s="79"/>
      <c r="FT47" s="79"/>
      <c r="FU47" s="79"/>
      <c r="FV47" s="79"/>
      <c r="FW47" s="79"/>
      <c r="FX47" s="79"/>
      <c r="FY47" s="79"/>
      <c r="FZ47" s="79"/>
      <c r="GA47" s="79"/>
      <c r="GB47" s="79"/>
      <c r="GC47" s="79"/>
      <c r="GD47" s="79"/>
      <c r="GE47" s="79"/>
      <c r="GF47" s="79"/>
      <c r="GG47" s="79"/>
      <c r="GH47" s="79"/>
      <c r="GI47" s="79"/>
      <c r="GJ47" s="79"/>
      <c r="GK47" s="79"/>
      <c r="GL47" s="79"/>
      <c r="GM47" s="79"/>
      <c r="GN47" s="79"/>
      <c r="GO47" s="79"/>
      <c r="GP47" s="79"/>
      <c r="GQ47" s="79"/>
      <c r="GR47" s="79"/>
      <c r="GS47" s="79"/>
      <c r="GT47" s="79"/>
      <c r="GU47" s="79"/>
      <c r="GV47" s="79"/>
      <c r="GW47" s="79"/>
      <c r="GX47" s="79"/>
      <c r="GY47" s="79"/>
      <c r="GZ47" s="79"/>
      <c r="HA47" s="79"/>
      <c r="HB47" s="79"/>
      <c r="HC47" s="79"/>
      <c r="HD47" s="79"/>
      <c r="HE47" s="79"/>
      <c r="HF47" s="79"/>
      <c r="HG47" s="79"/>
      <c r="HH47" s="79"/>
      <c r="HI47" s="79"/>
      <c r="HJ47" s="79"/>
      <c r="HK47" s="79"/>
      <c r="HL47" s="79"/>
      <c r="HM47" s="79"/>
      <c r="HN47" s="79"/>
      <c r="HO47" s="79"/>
      <c r="HP47" s="79"/>
      <c r="HQ47" s="79"/>
      <c r="HR47" s="79"/>
      <c r="HS47" s="79"/>
      <c r="HT47" s="79"/>
      <c r="HU47" s="79"/>
      <c r="HV47" s="79"/>
      <c r="HW47" s="79"/>
      <c r="HX47" s="79"/>
      <c r="HY47" s="79"/>
      <c r="HZ47" s="79"/>
      <c r="IA47" s="79"/>
      <c r="IB47" s="79"/>
      <c r="IC47" s="79"/>
    </row>
    <row r="48" spans="1:237" s="60" customFormat="1" ht="228.75" customHeight="1" x14ac:dyDescent="0.35">
      <c r="A48" s="51" t="s">
        <v>198</v>
      </c>
      <c r="B48" s="43" t="s">
        <v>199</v>
      </c>
      <c r="C48" s="52" t="s">
        <v>200</v>
      </c>
      <c r="D48" s="52" t="s">
        <v>201</v>
      </c>
      <c r="E48" s="52" t="s">
        <v>202</v>
      </c>
      <c r="F48" s="61" t="s">
        <v>203</v>
      </c>
      <c r="G48" s="21" t="s">
        <v>204</v>
      </c>
      <c r="H48" s="62">
        <v>41520</v>
      </c>
      <c r="I48" s="10">
        <f t="shared" si="0"/>
        <v>387481825</v>
      </c>
      <c r="J48" s="64"/>
      <c r="K48" s="64"/>
      <c r="L48" s="64">
        <v>386699206</v>
      </c>
      <c r="M48" s="45"/>
      <c r="N48" s="45"/>
      <c r="O48" s="45"/>
      <c r="P48" s="45">
        <v>782619</v>
      </c>
      <c r="Q48" s="51" t="s">
        <v>197</v>
      </c>
      <c r="R48" s="22" t="s">
        <v>205</v>
      </c>
      <c r="S48" s="65">
        <v>41699</v>
      </c>
      <c r="T48" s="66">
        <v>16</v>
      </c>
      <c r="U48" s="64">
        <v>386699209</v>
      </c>
      <c r="V48" s="51"/>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c r="ES48" s="79"/>
      <c r="ET48" s="79"/>
      <c r="EU48" s="79"/>
      <c r="EV48" s="79"/>
      <c r="EW48" s="79"/>
      <c r="EX48" s="79"/>
      <c r="EY48" s="79"/>
      <c r="EZ48" s="79"/>
      <c r="FA48" s="79"/>
      <c r="FB48" s="79"/>
      <c r="FC48" s="79"/>
      <c r="FD48" s="79"/>
      <c r="FE48" s="79"/>
      <c r="FF48" s="79"/>
      <c r="FG48" s="79"/>
      <c r="FH48" s="79"/>
      <c r="FI48" s="79"/>
      <c r="FJ48" s="79"/>
      <c r="FK48" s="79"/>
      <c r="FL48" s="79"/>
      <c r="FM48" s="79"/>
      <c r="FN48" s="79"/>
      <c r="FO48" s="79"/>
      <c r="FP48" s="79"/>
      <c r="FQ48" s="79"/>
      <c r="FR48" s="79"/>
      <c r="FS48" s="79"/>
      <c r="FT48" s="79"/>
      <c r="FU48" s="79"/>
      <c r="FV48" s="79"/>
      <c r="FW48" s="79"/>
      <c r="FX48" s="79"/>
      <c r="FY48" s="79"/>
      <c r="FZ48" s="79"/>
      <c r="GA48" s="79"/>
      <c r="GB48" s="79"/>
      <c r="GC48" s="79"/>
      <c r="GD48" s="79"/>
      <c r="GE48" s="79"/>
      <c r="GF48" s="79"/>
      <c r="GG48" s="79"/>
      <c r="GH48" s="79"/>
      <c r="GI48" s="79"/>
      <c r="GJ48" s="79"/>
      <c r="GK48" s="79"/>
      <c r="GL48" s="79"/>
      <c r="GM48" s="79"/>
      <c r="GN48" s="79"/>
      <c r="GO48" s="79"/>
      <c r="GP48" s="79"/>
      <c r="GQ48" s="79"/>
      <c r="GR48" s="79"/>
      <c r="GS48" s="79"/>
      <c r="GT48" s="79"/>
      <c r="GU48" s="79"/>
      <c r="GV48" s="79"/>
      <c r="GW48" s="79"/>
      <c r="GX48" s="79"/>
      <c r="GY48" s="79"/>
      <c r="GZ48" s="79"/>
      <c r="HA48" s="79"/>
      <c r="HB48" s="79"/>
      <c r="HC48" s="79"/>
      <c r="HD48" s="79"/>
      <c r="HE48" s="79"/>
      <c r="HF48" s="79"/>
      <c r="HG48" s="79"/>
      <c r="HH48" s="79"/>
      <c r="HI48" s="79"/>
      <c r="HJ48" s="79"/>
      <c r="HK48" s="79"/>
      <c r="HL48" s="79"/>
      <c r="HM48" s="79"/>
      <c r="HN48" s="79"/>
      <c r="HO48" s="79"/>
      <c r="HP48" s="79"/>
      <c r="HQ48" s="79"/>
      <c r="HR48" s="79"/>
      <c r="HS48" s="79"/>
      <c r="HT48" s="79"/>
      <c r="HU48" s="79"/>
      <c r="HV48" s="79"/>
      <c r="HW48" s="79"/>
      <c r="HX48" s="79"/>
      <c r="HY48" s="79"/>
      <c r="HZ48" s="79"/>
      <c r="IA48" s="79"/>
      <c r="IB48" s="88"/>
      <c r="IC48" s="88"/>
    </row>
    <row r="49" spans="1:237" s="60" customFormat="1" ht="222" customHeight="1" x14ac:dyDescent="0.35">
      <c r="A49" s="51" t="s">
        <v>206</v>
      </c>
      <c r="B49" s="43" t="s">
        <v>207</v>
      </c>
      <c r="C49" s="52" t="s">
        <v>200</v>
      </c>
      <c r="D49" s="52" t="s">
        <v>131</v>
      </c>
      <c r="E49" s="52" t="s">
        <v>202</v>
      </c>
      <c r="F49" s="61" t="s">
        <v>208</v>
      </c>
      <c r="G49" s="21" t="s">
        <v>204</v>
      </c>
      <c r="H49" s="62">
        <v>41520</v>
      </c>
      <c r="I49" s="10">
        <f t="shared" si="0"/>
        <v>408937922</v>
      </c>
      <c r="J49" s="64"/>
      <c r="K49" s="64"/>
      <c r="L49" s="64">
        <v>408937922</v>
      </c>
      <c r="M49" s="45"/>
      <c r="N49" s="45"/>
      <c r="O49" s="45"/>
      <c r="P49" s="45"/>
      <c r="Q49" s="51" t="s">
        <v>197</v>
      </c>
      <c r="R49" s="68" t="s">
        <v>50</v>
      </c>
      <c r="S49" s="65" t="s">
        <v>611</v>
      </c>
      <c r="T49" s="65" t="s">
        <v>614</v>
      </c>
      <c r="U49" s="64">
        <v>408937922</v>
      </c>
      <c r="V49" s="51"/>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88"/>
      <c r="IC49" s="88"/>
    </row>
    <row r="50" spans="1:237" s="60" customFormat="1" ht="217.5" customHeight="1" x14ac:dyDescent="0.35">
      <c r="A50" s="51" t="s">
        <v>209</v>
      </c>
      <c r="B50" s="43" t="s">
        <v>210</v>
      </c>
      <c r="C50" s="52" t="s">
        <v>211</v>
      </c>
      <c r="D50" s="52" t="s">
        <v>37</v>
      </c>
      <c r="E50" s="52" t="s">
        <v>212</v>
      </c>
      <c r="F50" s="61" t="s">
        <v>213</v>
      </c>
      <c r="G50" s="21" t="s">
        <v>204</v>
      </c>
      <c r="H50" s="62">
        <v>41520</v>
      </c>
      <c r="I50" s="10">
        <f t="shared" si="0"/>
        <v>1527551857</v>
      </c>
      <c r="J50" s="64"/>
      <c r="K50" s="64"/>
      <c r="L50" s="64">
        <v>1527551857</v>
      </c>
      <c r="M50" s="45"/>
      <c r="N50" s="45"/>
      <c r="O50" s="45"/>
      <c r="P50" s="45"/>
      <c r="Q50" s="51" t="s">
        <v>214</v>
      </c>
      <c r="R50" s="68" t="s">
        <v>50</v>
      </c>
      <c r="S50" s="65">
        <v>41552</v>
      </c>
      <c r="T50" s="66" t="s">
        <v>215</v>
      </c>
      <c r="U50" s="64">
        <v>1527551857</v>
      </c>
      <c r="V50" s="51"/>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88"/>
      <c r="IC50" s="88"/>
    </row>
    <row r="51" spans="1:237" s="60" customFormat="1" ht="156.75" customHeight="1" x14ac:dyDescent="0.35">
      <c r="A51" s="51" t="s">
        <v>216</v>
      </c>
      <c r="B51" s="43" t="s">
        <v>217</v>
      </c>
      <c r="C51" s="52" t="s">
        <v>218</v>
      </c>
      <c r="D51" s="52" t="s">
        <v>37</v>
      </c>
      <c r="E51" s="52" t="s">
        <v>219</v>
      </c>
      <c r="F51" s="61" t="s">
        <v>220</v>
      </c>
      <c r="G51" s="21" t="s">
        <v>204</v>
      </c>
      <c r="H51" s="62">
        <v>41520</v>
      </c>
      <c r="I51" s="10">
        <f t="shared" si="0"/>
        <v>768720273</v>
      </c>
      <c r="J51" s="64"/>
      <c r="K51" s="64"/>
      <c r="L51" s="64">
        <f>768720273-K51</f>
        <v>768720273</v>
      </c>
      <c r="M51" s="45"/>
      <c r="N51" s="45"/>
      <c r="O51" s="45"/>
      <c r="P51" s="45"/>
      <c r="Q51" s="51" t="s">
        <v>221</v>
      </c>
      <c r="R51" s="68" t="s">
        <v>50</v>
      </c>
      <c r="S51" s="65" t="s">
        <v>612</v>
      </c>
      <c r="T51" s="89" t="s">
        <v>613</v>
      </c>
      <c r="U51" s="64">
        <f>514928003+253792270</f>
        <v>768720273</v>
      </c>
      <c r="V51" s="51"/>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c r="EO51" s="79"/>
      <c r="EP51" s="79"/>
      <c r="EQ51" s="79"/>
      <c r="ER51" s="79"/>
      <c r="ES51" s="79"/>
      <c r="ET51" s="79"/>
      <c r="EU51" s="79"/>
      <c r="EV51" s="79"/>
      <c r="EW51" s="79"/>
      <c r="EX51" s="79"/>
      <c r="EY51" s="79"/>
      <c r="EZ51" s="79"/>
      <c r="FA51" s="79"/>
      <c r="FB51" s="79"/>
      <c r="FC51" s="79"/>
      <c r="FD51" s="79"/>
      <c r="FE51" s="79"/>
      <c r="FF51" s="79"/>
      <c r="FG51" s="79"/>
      <c r="FH51" s="79"/>
      <c r="FI51" s="79"/>
      <c r="FJ51" s="79"/>
      <c r="FK51" s="79"/>
      <c r="FL51" s="79"/>
      <c r="FM51" s="79"/>
      <c r="FN51" s="79"/>
      <c r="FO51" s="79"/>
      <c r="FP51" s="79"/>
      <c r="FQ51" s="79"/>
      <c r="FR51" s="79"/>
      <c r="FS51" s="79"/>
      <c r="FT51" s="79"/>
      <c r="FU51" s="79"/>
      <c r="FV51" s="79"/>
      <c r="FW51" s="79"/>
      <c r="FX51" s="79"/>
      <c r="FY51" s="79"/>
      <c r="FZ51" s="79"/>
      <c r="GA51" s="79"/>
      <c r="GB51" s="79"/>
      <c r="GC51" s="79"/>
      <c r="GD51" s="79"/>
      <c r="GE51" s="79"/>
      <c r="GF51" s="79"/>
      <c r="GG51" s="79"/>
      <c r="GH51" s="79"/>
      <c r="GI51" s="79"/>
      <c r="GJ51" s="79"/>
      <c r="GK51" s="79"/>
      <c r="GL51" s="79"/>
      <c r="GM51" s="79"/>
      <c r="GN51" s="79"/>
      <c r="GO51" s="79"/>
      <c r="GP51" s="79"/>
      <c r="GQ51" s="79"/>
      <c r="GR51" s="79"/>
      <c r="GS51" s="79"/>
      <c r="GT51" s="79"/>
      <c r="GU51" s="79"/>
      <c r="GV51" s="79"/>
      <c r="GW51" s="79"/>
      <c r="GX51" s="79"/>
      <c r="GY51" s="79"/>
      <c r="GZ51" s="79"/>
      <c r="HA51" s="79"/>
      <c r="HB51" s="79"/>
      <c r="HC51" s="79"/>
      <c r="HD51" s="79"/>
      <c r="HE51" s="79"/>
      <c r="HF51" s="79"/>
      <c r="HG51" s="79"/>
      <c r="HH51" s="79"/>
      <c r="HI51" s="79"/>
      <c r="HJ51" s="79"/>
      <c r="HK51" s="79"/>
      <c r="HL51" s="79"/>
      <c r="HM51" s="79"/>
      <c r="HN51" s="79"/>
      <c r="HO51" s="79"/>
      <c r="HP51" s="79"/>
      <c r="HQ51" s="79"/>
      <c r="HR51" s="79"/>
      <c r="HS51" s="79"/>
      <c r="HT51" s="79"/>
      <c r="HU51" s="79"/>
      <c r="HV51" s="79"/>
      <c r="HW51" s="79"/>
      <c r="HX51" s="79"/>
      <c r="HY51" s="79"/>
      <c r="HZ51" s="79"/>
      <c r="IA51" s="79"/>
      <c r="IB51" s="88"/>
      <c r="IC51" s="88"/>
    </row>
    <row r="52" spans="1:237" s="60" customFormat="1" ht="138" customHeight="1" x14ac:dyDescent="0.35">
      <c r="A52" s="51" t="s">
        <v>222</v>
      </c>
      <c r="B52" s="43" t="s">
        <v>223</v>
      </c>
      <c r="C52" s="52" t="s">
        <v>224</v>
      </c>
      <c r="D52" s="52" t="s">
        <v>201</v>
      </c>
      <c r="E52" s="52" t="s">
        <v>225</v>
      </c>
      <c r="F52" s="61" t="s">
        <v>226</v>
      </c>
      <c r="G52" s="21" t="s">
        <v>204</v>
      </c>
      <c r="H52" s="62">
        <v>41520</v>
      </c>
      <c r="I52" s="10">
        <f t="shared" si="0"/>
        <v>1488121934</v>
      </c>
      <c r="J52" s="64"/>
      <c r="K52" s="64"/>
      <c r="L52" s="64">
        <v>1288121934</v>
      </c>
      <c r="M52" s="45"/>
      <c r="N52" s="45"/>
      <c r="O52" s="45"/>
      <c r="P52" s="45">
        <v>200000000</v>
      </c>
      <c r="Q52" s="51" t="s">
        <v>227</v>
      </c>
      <c r="R52" s="68" t="s">
        <v>50</v>
      </c>
      <c r="S52" s="65" t="s">
        <v>610</v>
      </c>
      <c r="T52" s="89" t="s">
        <v>614</v>
      </c>
      <c r="U52" s="64">
        <v>1488121935</v>
      </c>
      <c r="V52" s="51"/>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c r="EO52" s="79"/>
      <c r="EP52" s="79"/>
      <c r="EQ52" s="79"/>
      <c r="ER52" s="79"/>
      <c r="ES52" s="79"/>
      <c r="ET52" s="79"/>
      <c r="EU52" s="79"/>
      <c r="EV52" s="79"/>
      <c r="EW52" s="79"/>
      <c r="EX52" s="79"/>
      <c r="EY52" s="79"/>
      <c r="EZ52" s="79"/>
      <c r="FA52" s="79"/>
      <c r="FB52" s="79"/>
      <c r="FC52" s="79"/>
      <c r="FD52" s="79"/>
      <c r="FE52" s="79"/>
      <c r="FF52" s="79"/>
      <c r="FG52" s="79"/>
      <c r="FH52" s="79"/>
      <c r="FI52" s="79"/>
      <c r="FJ52" s="79"/>
      <c r="FK52" s="79"/>
      <c r="FL52" s="79"/>
      <c r="FM52" s="79"/>
      <c r="FN52" s="79"/>
      <c r="FO52" s="79"/>
      <c r="FP52" s="79"/>
      <c r="FQ52" s="79"/>
      <c r="FR52" s="79"/>
      <c r="FS52" s="79"/>
      <c r="FT52" s="79"/>
      <c r="FU52" s="79"/>
      <c r="FV52" s="79"/>
      <c r="FW52" s="79"/>
      <c r="FX52" s="79"/>
      <c r="FY52" s="79"/>
      <c r="FZ52" s="79"/>
      <c r="GA52" s="79"/>
      <c r="GB52" s="79"/>
      <c r="GC52" s="79"/>
      <c r="GD52" s="79"/>
      <c r="GE52" s="79"/>
      <c r="GF52" s="79"/>
      <c r="GG52" s="79"/>
      <c r="GH52" s="79"/>
      <c r="GI52" s="79"/>
      <c r="GJ52" s="79"/>
      <c r="GK52" s="79"/>
      <c r="GL52" s="79"/>
      <c r="GM52" s="79"/>
      <c r="GN52" s="79"/>
      <c r="GO52" s="79"/>
      <c r="GP52" s="79"/>
      <c r="GQ52" s="79"/>
      <c r="GR52" s="79"/>
      <c r="GS52" s="79"/>
      <c r="GT52" s="79"/>
      <c r="GU52" s="79"/>
      <c r="GV52" s="79"/>
      <c r="GW52" s="79"/>
      <c r="GX52" s="79"/>
      <c r="GY52" s="79"/>
      <c r="GZ52" s="79"/>
      <c r="HA52" s="79"/>
      <c r="HB52" s="79"/>
      <c r="HC52" s="79"/>
      <c r="HD52" s="79"/>
      <c r="HE52" s="79"/>
      <c r="HF52" s="79"/>
      <c r="HG52" s="79"/>
      <c r="HH52" s="79"/>
      <c r="HI52" s="79"/>
      <c r="HJ52" s="79"/>
      <c r="HK52" s="79"/>
      <c r="HL52" s="79"/>
      <c r="HM52" s="79"/>
      <c r="HN52" s="79"/>
      <c r="HO52" s="79"/>
      <c r="HP52" s="79"/>
      <c r="HQ52" s="79"/>
      <c r="HR52" s="79"/>
      <c r="HS52" s="79"/>
      <c r="HT52" s="79"/>
      <c r="HU52" s="79"/>
      <c r="HV52" s="79"/>
      <c r="HW52" s="79"/>
      <c r="HX52" s="79"/>
      <c r="HY52" s="79"/>
      <c r="HZ52" s="79"/>
      <c r="IA52" s="79"/>
      <c r="IB52" s="88"/>
      <c r="IC52" s="88"/>
    </row>
    <row r="53" spans="1:237" s="60" customFormat="1" ht="121.5" customHeight="1" x14ac:dyDescent="0.35">
      <c r="A53" s="51" t="s">
        <v>228</v>
      </c>
      <c r="B53" s="43" t="s">
        <v>229</v>
      </c>
      <c r="C53" s="52" t="s">
        <v>230</v>
      </c>
      <c r="D53" s="52" t="s">
        <v>56</v>
      </c>
      <c r="E53" s="52" t="s">
        <v>231</v>
      </c>
      <c r="F53" s="61" t="s">
        <v>232</v>
      </c>
      <c r="G53" s="21" t="s">
        <v>204</v>
      </c>
      <c r="H53" s="62">
        <v>41520</v>
      </c>
      <c r="I53" s="10">
        <f t="shared" si="0"/>
        <v>182160817</v>
      </c>
      <c r="J53" s="64"/>
      <c r="K53" s="64"/>
      <c r="L53" s="64">
        <v>179660817</v>
      </c>
      <c r="M53" s="45"/>
      <c r="N53" s="45"/>
      <c r="O53" s="45"/>
      <c r="P53" s="45">
        <v>2500000</v>
      </c>
      <c r="Q53" s="51" t="s">
        <v>233</v>
      </c>
      <c r="R53" s="22" t="s">
        <v>234</v>
      </c>
      <c r="S53" s="65">
        <v>41705</v>
      </c>
      <c r="T53" s="66">
        <v>13</v>
      </c>
      <c r="U53" s="64">
        <v>179660817</v>
      </c>
      <c r="V53" s="51"/>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c r="EO53" s="79"/>
      <c r="EP53" s="79"/>
      <c r="EQ53" s="79"/>
      <c r="ER53" s="79"/>
      <c r="ES53" s="79"/>
      <c r="ET53" s="79"/>
      <c r="EU53" s="79"/>
      <c r="EV53" s="79"/>
      <c r="EW53" s="79"/>
      <c r="EX53" s="79"/>
      <c r="EY53" s="79"/>
      <c r="EZ53" s="79"/>
      <c r="FA53" s="79"/>
      <c r="FB53" s="79"/>
      <c r="FC53" s="79"/>
      <c r="FD53" s="79"/>
      <c r="FE53" s="79"/>
      <c r="FF53" s="79"/>
      <c r="FG53" s="79"/>
      <c r="FH53" s="79"/>
      <c r="FI53" s="79"/>
      <c r="FJ53" s="79"/>
      <c r="FK53" s="79"/>
      <c r="FL53" s="79"/>
      <c r="FM53" s="79"/>
      <c r="FN53" s="79"/>
      <c r="FO53" s="79"/>
      <c r="FP53" s="79"/>
      <c r="FQ53" s="79"/>
      <c r="FR53" s="79"/>
      <c r="FS53" s="79"/>
      <c r="FT53" s="79"/>
      <c r="FU53" s="79"/>
      <c r="FV53" s="79"/>
      <c r="FW53" s="79"/>
      <c r="FX53" s="79"/>
      <c r="FY53" s="79"/>
      <c r="FZ53" s="79"/>
      <c r="GA53" s="79"/>
      <c r="GB53" s="79"/>
      <c r="GC53" s="79"/>
      <c r="GD53" s="79"/>
      <c r="GE53" s="79"/>
      <c r="GF53" s="79"/>
      <c r="GG53" s="79"/>
      <c r="GH53" s="79"/>
      <c r="GI53" s="79"/>
      <c r="GJ53" s="79"/>
      <c r="GK53" s="79"/>
      <c r="GL53" s="79"/>
      <c r="GM53" s="79"/>
      <c r="GN53" s="79"/>
      <c r="GO53" s="79"/>
      <c r="GP53" s="79"/>
      <c r="GQ53" s="79"/>
      <c r="GR53" s="79"/>
      <c r="GS53" s="79"/>
      <c r="GT53" s="79"/>
      <c r="GU53" s="79"/>
      <c r="GV53" s="79"/>
      <c r="GW53" s="79"/>
      <c r="GX53" s="79"/>
      <c r="GY53" s="79"/>
      <c r="GZ53" s="79"/>
      <c r="HA53" s="79"/>
      <c r="HB53" s="79"/>
      <c r="HC53" s="79"/>
      <c r="HD53" s="79"/>
      <c r="HE53" s="79"/>
      <c r="HF53" s="79"/>
      <c r="HG53" s="79"/>
      <c r="HH53" s="79"/>
      <c r="HI53" s="79"/>
      <c r="HJ53" s="79"/>
      <c r="HK53" s="79"/>
      <c r="HL53" s="79"/>
      <c r="HM53" s="79"/>
      <c r="HN53" s="79"/>
      <c r="HO53" s="79"/>
      <c r="HP53" s="79"/>
      <c r="HQ53" s="79"/>
      <c r="HR53" s="79"/>
      <c r="HS53" s="79"/>
      <c r="HT53" s="79"/>
      <c r="HU53" s="79"/>
      <c r="HV53" s="79"/>
      <c r="HW53" s="79"/>
      <c r="HX53" s="79"/>
      <c r="HY53" s="79"/>
      <c r="HZ53" s="79"/>
      <c r="IA53" s="79"/>
      <c r="IB53" s="88"/>
      <c r="IC53" s="88"/>
    </row>
    <row r="54" spans="1:237" s="60" customFormat="1" ht="177" customHeight="1" x14ac:dyDescent="0.35">
      <c r="A54" s="51" t="s">
        <v>235</v>
      </c>
      <c r="B54" s="43" t="s">
        <v>236</v>
      </c>
      <c r="C54" s="52" t="s">
        <v>237</v>
      </c>
      <c r="D54" s="52" t="s">
        <v>86</v>
      </c>
      <c r="E54" s="52" t="s">
        <v>231</v>
      </c>
      <c r="F54" s="61" t="s">
        <v>238</v>
      </c>
      <c r="G54" s="21" t="s">
        <v>204</v>
      </c>
      <c r="H54" s="62">
        <v>41520</v>
      </c>
      <c r="I54" s="10">
        <f t="shared" si="0"/>
        <v>97397028</v>
      </c>
      <c r="J54" s="64"/>
      <c r="K54" s="64"/>
      <c r="L54" s="64">
        <v>95007028</v>
      </c>
      <c r="M54" s="45"/>
      <c r="N54" s="45"/>
      <c r="O54" s="45"/>
      <c r="P54" s="45">
        <v>2390000</v>
      </c>
      <c r="Q54" s="51" t="s">
        <v>233</v>
      </c>
      <c r="R54" s="22" t="s">
        <v>234</v>
      </c>
      <c r="S54" s="65">
        <v>41705</v>
      </c>
      <c r="T54" s="66">
        <v>13</v>
      </c>
      <c r="U54" s="64">
        <v>95007008</v>
      </c>
      <c r="V54" s="51"/>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c r="EO54" s="79"/>
      <c r="EP54" s="79"/>
      <c r="EQ54" s="79"/>
      <c r="ER54" s="79"/>
      <c r="ES54" s="79"/>
      <c r="ET54" s="79"/>
      <c r="EU54" s="79"/>
      <c r="EV54" s="79"/>
      <c r="EW54" s="79"/>
      <c r="EX54" s="79"/>
      <c r="EY54" s="79"/>
      <c r="EZ54" s="79"/>
      <c r="FA54" s="79"/>
      <c r="FB54" s="79"/>
      <c r="FC54" s="79"/>
      <c r="FD54" s="79"/>
      <c r="FE54" s="79"/>
      <c r="FF54" s="79"/>
      <c r="FG54" s="79"/>
      <c r="FH54" s="79"/>
      <c r="FI54" s="79"/>
      <c r="FJ54" s="79"/>
      <c r="FK54" s="79"/>
      <c r="FL54" s="79"/>
      <c r="FM54" s="79"/>
      <c r="FN54" s="79"/>
      <c r="FO54" s="79"/>
      <c r="FP54" s="79"/>
      <c r="FQ54" s="79"/>
      <c r="FR54" s="79"/>
      <c r="FS54" s="79"/>
      <c r="FT54" s="79"/>
      <c r="FU54" s="79"/>
      <c r="FV54" s="79"/>
      <c r="FW54" s="79"/>
      <c r="FX54" s="79"/>
      <c r="FY54" s="79"/>
      <c r="FZ54" s="79"/>
      <c r="GA54" s="79"/>
      <c r="GB54" s="79"/>
      <c r="GC54" s="79"/>
      <c r="GD54" s="79"/>
      <c r="GE54" s="79"/>
      <c r="GF54" s="79"/>
      <c r="GG54" s="79"/>
      <c r="GH54" s="79"/>
      <c r="GI54" s="79"/>
      <c r="GJ54" s="79"/>
      <c r="GK54" s="79"/>
      <c r="GL54" s="79"/>
      <c r="GM54" s="79"/>
      <c r="GN54" s="79"/>
      <c r="GO54" s="79"/>
      <c r="GP54" s="79"/>
      <c r="GQ54" s="79"/>
      <c r="GR54" s="79"/>
      <c r="GS54" s="79"/>
      <c r="GT54" s="79"/>
      <c r="GU54" s="79"/>
      <c r="GV54" s="79"/>
      <c r="GW54" s="79"/>
      <c r="GX54" s="79"/>
      <c r="GY54" s="79"/>
      <c r="GZ54" s="79"/>
      <c r="HA54" s="79"/>
      <c r="HB54" s="79"/>
      <c r="HC54" s="79"/>
      <c r="HD54" s="79"/>
      <c r="HE54" s="79"/>
      <c r="HF54" s="79"/>
      <c r="HG54" s="79"/>
      <c r="HH54" s="79"/>
      <c r="HI54" s="79"/>
      <c r="HJ54" s="79"/>
      <c r="HK54" s="79"/>
      <c r="HL54" s="79"/>
      <c r="HM54" s="79"/>
      <c r="HN54" s="79"/>
      <c r="HO54" s="79"/>
      <c r="HP54" s="79"/>
      <c r="HQ54" s="79"/>
      <c r="HR54" s="79"/>
      <c r="HS54" s="79"/>
      <c r="HT54" s="79"/>
      <c r="HU54" s="79"/>
      <c r="HV54" s="79"/>
      <c r="HW54" s="79"/>
      <c r="HX54" s="79"/>
      <c r="HY54" s="79"/>
      <c r="HZ54" s="79"/>
      <c r="IA54" s="79"/>
      <c r="IB54" s="88"/>
      <c r="IC54" s="88"/>
    </row>
    <row r="55" spans="1:237" s="60" customFormat="1" ht="149.25" customHeight="1" x14ac:dyDescent="0.35">
      <c r="A55" s="60" t="s">
        <v>239</v>
      </c>
      <c r="B55" s="43" t="s">
        <v>240</v>
      </c>
      <c r="C55" s="52" t="s">
        <v>241</v>
      </c>
      <c r="D55" s="52" t="s">
        <v>37</v>
      </c>
      <c r="E55" s="52" t="s">
        <v>242</v>
      </c>
      <c r="F55" s="61" t="s">
        <v>243</v>
      </c>
      <c r="G55" s="21" t="s">
        <v>204</v>
      </c>
      <c r="H55" s="62">
        <v>41520</v>
      </c>
      <c r="I55" s="10">
        <f t="shared" si="0"/>
        <v>499497515</v>
      </c>
      <c r="J55" s="64"/>
      <c r="K55" s="64"/>
      <c r="L55" s="64">
        <v>499497515</v>
      </c>
      <c r="M55" s="45"/>
      <c r="N55" s="45"/>
      <c r="O55" s="45"/>
      <c r="P55" s="45"/>
      <c r="Q55" s="51" t="s">
        <v>244</v>
      </c>
      <c r="R55" s="68" t="s">
        <v>50</v>
      </c>
      <c r="S55" s="65">
        <v>41552</v>
      </c>
      <c r="T55" s="66" t="s">
        <v>215</v>
      </c>
      <c r="U55" s="64">
        <v>499497514.56</v>
      </c>
      <c r="V55" s="51"/>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c r="EO55" s="79"/>
      <c r="EP55" s="79"/>
      <c r="EQ55" s="79"/>
      <c r="ER55" s="79"/>
      <c r="ES55" s="79"/>
      <c r="ET55" s="79"/>
      <c r="EU55" s="79"/>
      <c r="EV55" s="79"/>
      <c r="EW55" s="79"/>
      <c r="EX55" s="79"/>
      <c r="EY55" s="79"/>
      <c r="EZ55" s="79"/>
      <c r="FA55" s="79"/>
      <c r="FB55" s="79"/>
      <c r="FC55" s="79"/>
      <c r="FD55" s="79"/>
      <c r="FE55" s="79"/>
      <c r="FF55" s="79"/>
      <c r="FG55" s="79"/>
      <c r="FH55" s="79"/>
      <c r="FI55" s="79"/>
      <c r="FJ55" s="79"/>
      <c r="FK55" s="79"/>
      <c r="FL55" s="79"/>
      <c r="FM55" s="79"/>
      <c r="FN55" s="79"/>
      <c r="FO55" s="79"/>
      <c r="FP55" s="79"/>
      <c r="FQ55" s="79"/>
      <c r="FR55" s="79"/>
      <c r="FS55" s="79"/>
      <c r="FT55" s="79"/>
      <c r="FU55" s="79"/>
      <c r="FV55" s="79"/>
      <c r="FW55" s="79"/>
      <c r="FX55" s="79"/>
      <c r="FY55" s="79"/>
      <c r="FZ55" s="79"/>
      <c r="GA55" s="79"/>
      <c r="GB55" s="79"/>
      <c r="GC55" s="79"/>
      <c r="GD55" s="79"/>
      <c r="GE55" s="79"/>
      <c r="GF55" s="79"/>
      <c r="GG55" s="79"/>
      <c r="GH55" s="79"/>
      <c r="GI55" s="79"/>
      <c r="GJ55" s="79"/>
      <c r="GK55" s="79"/>
      <c r="GL55" s="79"/>
      <c r="GM55" s="79"/>
      <c r="GN55" s="79"/>
      <c r="GO55" s="79"/>
      <c r="GP55" s="79"/>
      <c r="GQ55" s="79"/>
      <c r="GR55" s="79"/>
      <c r="GS55" s="79"/>
      <c r="GT55" s="79"/>
      <c r="GU55" s="79"/>
      <c r="GV55" s="79"/>
      <c r="GW55" s="79"/>
      <c r="GX55" s="79"/>
      <c r="GY55" s="79"/>
      <c r="GZ55" s="79"/>
      <c r="HA55" s="79"/>
      <c r="HB55" s="79"/>
      <c r="HC55" s="79"/>
      <c r="HD55" s="79"/>
      <c r="HE55" s="79"/>
      <c r="HF55" s="79"/>
      <c r="HG55" s="79"/>
      <c r="HH55" s="79"/>
      <c r="HI55" s="79"/>
      <c r="HJ55" s="79"/>
      <c r="HK55" s="79"/>
      <c r="HL55" s="79"/>
      <c r="HM55" s="79"/>
      <c r="HN55" s="79"/>
      <c r="HO55" s="79"/>
      <c r="HP55" s="79"/>
      <c r="HQ55" s="79"/>
      <c r="HR55" s="79"/>
      <c r="HS55" s="79"/>
      <c r="HT55" s="79"/>
      <c r="HU55" s="79"/>
      <c r="HV55" s="79"/>
      <c r="HW55" s="79"/>
      <c r="HX55" s="79"/>
      <c r="HY55" s="79"/>
      <c r="HZ55" s="79"/>
      <c r="IA55" s="79"/>
      <c r="IB55" s="88"/>
      <c r="IC55" s="88"/>
    </row>
    <row r="56" spans="1:237" s="60" customFormat="1" ht="132" customHeight="1" x14ac:dyDescent="0.35">
      <c r="A56" s="51" t="s">
        <v>245</v>
      </c>
      <c r="B56" s="43" t="s">
        <v>246</v>
      </c>
      <c r="C56" s="52" t="s">
        <v>247</v>
      </c>
      <c r="D56" s="52" t="s">
        <v>37</v>
      </c>
      <c r="E56" s="52" t="s">
        <v>248</v>
      </c>
      <c r="F56" s="61" t="s">
        <v>249</v>
      </c>
      <c r="G56" s="21" t="s">
        <v>204</v>
      </c>
      <c r="H56" s="62">
        <v>41520</v>
      </c>
      <c r="I56" s="10">
        <f t="shared" si="0"/>
        <v>128339480</v>
      </c>
      <c r="J56" s="64"/>
      <c r="K56" s="64"/>
      <c r="L56" s="64">
        <v>128339480</v>
      </c>
      <c r="M56" s="45"/>
      <c r="N56" s="45"/>
      <c r="O56" s="45"/>
      <c r="P56" s="45"/>
      <c r="Q56" s="51" t="s">
        <v>250</v>
      </c>
      <c r="R56" s="22" t="s">
        <v>251</v>
      </c>
      <c r="S56" s="65">
        <v>41713</v>
      </c>
      <c r="T56" s="66">
        <v>35</v>
      </c>
      <c r="U56" s="64">
        <v>128339480</v>
      </c>
      <c r="V56" s="51"/>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c r="EO56" s="79"/>
      <c r="EP56" s="79"/>
      <c r="EQ56" s="79"/>
      <c r="ER56" s="79"/>
      <c r="ES56" s="79"/>
      <c r="ET56" s="79"/>
      <c r="EU56" s="79"/>
      <c r="EV56" s="79"/>
      <c r="EW56" s="79"/>
      <c r="EX56" s="79"/>
      <c r="EY56" s="79"/>
      <c r="EZ56" s="79"/>
      <c r="FA56" s="79"/>
      <c r="FB56" s="79"/>
      <c r="FC56" s="79"/>
      <c r="FD56" s="79"/>
      <c r="FE56" s="79"/>
      <c r="FF56" s="79"/>
      <c r="FG56" s="79"/>
      <c r="FH56" s="79"/>
      <c r="FI56" s="79"/>
      <c r="FJ56" s="79"/>
      <c r="FK56" s="79"/>
      <c r="FL56" s="79"/>
      <c r="FM56" s="79"/>
      <c r="FN56" s="79"/>
      <c r="FO56" s="79"/>
      <c r="FP56" s="79"/>
      <c r="FQ56" s="79"/>
      <c r="FR56" s="79"/>
      <c r="FS56" s="79"/>
      <c r="FT56" s="79"/>
      <c r="FU56" s="79"/>
      <c r="FV56" s="79"/>
      <c r="FW56" s="79"/>
      <c r="FX56" s="79"/>
      <c r="FY56" s="79"/>
      <c r="FZ56" s="79"/>
      <c r="GA56" s="79"/>
      <c r="GB56" s="79"/>
      <c r="GC56" s="79"/>
      <c r="GD56" s="79"/>
      <c r="GE56" s="79"/>
      <c r="GF56" s="79"/>
      <c r="GG56" s="79"/>
      <c r="GH56" s="79"/>
      <c r="GI56" s="79"/>
      <c r="GJ56" s="79"/>
      <c r="GK56" s="79"/>
      <c r="GL56" s="79"/>
      <c r="GM56" s="79"/>
      <c r="GN56" s="79"/>
      <c r="GO56" s="79"/>
      <c r="GP56" s="79"/>
      <c r="GQ56" s="79"/>
      <c r="GR56" s="79"/>
      <c r="GS56" s="79"/>
      <c r="GT56" s="79"/>
      <c r="GU56" s="79"/>
      <c r="GV56" s="79"/>
      <c r="GW56" s="79"/>
      <c r="GX56" s="79"/>
      <c r="GY56" s="79"/>
      <c r="GZ56" s="79"/>
      <c r="HA56" s="79"/>
      <c r="HB56" s="79"/>
      <c r="HC56" s="79"/>
      <c r="HD56" s="79"/>
      <c r="HE56" s="79"/>
      <c r="HF56" s="79"/>
      <c r="HG56" s="79"/>
      <c r="HH56" s="79"/>
      <c r="HI56" s="79"/>
      <c r="HJ56" s="79"/>
      <c r="HK56" s="79"/>
      <c r="HL56" s="79"/>
      <c r="HM56" s="79"/>
      <c r="HN56" s="79"/>
      <c r="HO56" s="79"/>
      <c r="HP56" s="79"/>
      <c r="HQ56" s="79"/>
      <c r="HR56" s="79"/>
      <c r="HS56" s="79"/>
      <c r="HT56" s="79"/>
      <c r="HU56" s="79"/>
      <c r="HV56" s="79"/>
      <c r="HW56" s="79"/>
      <c r="HX56" s="79"/>
      <c r="HY56" s="79"/>
      <c r="HZ56" s="79"/>
      <c r="IA56" s="79"/>
      <c r="IB56" s="88"/>
      <c r="IC56" s="88"/>
    </row>
    <row r="57" spans="1:237" s="60" customFormat="1" ht="120.75" customHeight="1" x14ac:dyDescent="0.35">
      <c r="A57" s="51" t="s">
        <v>252</v>
      </c>
      <c r="B57" s="43" t="s">
        <v>253</v>
      </c>
      <c r="C57" s="52" t="s">
        <v>247</v>
      </c>
      <c r="D57" s="52" t="s">
        <v>37</v>
      </c>
      <c r="E57" s="52" t="s">
        <v>248</v>
      </c>
      <c r="F57" s="61" t="s">
        <v>254</v>
      </c>
      <c r="G57" s="21" t="s">
        <v>204</v>
      </c>
      <c r="H57" s="62">
        <v>41520</v>
      </c>
      <c r="I57" s="10">
        <f t="shared" si="0"/>
        <v>178941390</v>
      </c>
      <c r="J57" s="64"/>
      <c r="K57" s="64"/>
      <c r="L57" s="64">
        <v>178941390</v>
      </c>
      <c r="M57" s="45"/>
      <c r="N57" s="45"/>
      <c r="O57" s="45"/>
      <c r="P57" s="45"/>
      <c r="Q57" s="51" t="s">
        <v>250</v>
      </c>
      <c r="R57" s="22" t="s">
        <v>251</v>
      </c>
      <c r="S57" s="65">
        <v>41713</v>
      </c>
      <c r="T57" s="66">
        <v>35</v>
      </c>
      <c r="U57" s="64">
        <v>178941390</v>
      </c>
      <c r="V57" s="51"/>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79"/>
      <c r="EY57" s="79"/>
      <c r="EZ57" s="79"/>
      <c r="FA57" s="79"/>
      <c r="FB57" s="79"/>
      <c r="FC57" s="79"/>
      <c r="FD57" s="79"/>
      <c r="FE57" s="79"/>
      <c r="FF57" s="79"/>
      <c r="FG57" s="79"/>
      <c r="FH57" s="79"/>
      <c r="FI57" s="79"/>
      <c r="FJ57" s="79"/>
      <c r="FK57" s="79"/>
      <c r="FL57" s="79"/>
      <c r="FM57" s="79"/>
      <c r="FN57" s="79"/>
      <c r="FO57" s="79"/>
      <c r="FP57" s="79"/>
      <c r="FQ57" s="79"/>
      <c r="FR57" s="79"/>
      <c r="FS57" s="79"/>
      <c r="FT57" s="79"/>
      <c r="FU57" s="79"/>
      <c r="FV57" s="79"/>
      <c r="FW57" s="79"/>
      <c r="FX57" s="79"/>
      <c r="FY57" s="79"/>
      <c r="FZ57" s="79"/>
      <c r="GA57" s="79"/>
      <c r="GB57" s="79"/>
      <c r="GC57" s="79"/>
      <c r="GD57" s="79"/>
      <c r="GE57" s="79"/>
      <c r="GF57" s="79"/>
      <c r="GG57" s="79"/>
      <c r="GH57" s="79"/>
      <c r="GI57" s="79"/>
      <c r="GJ57" s="79"/>
      <c r="GK57" s="79"/>
      <c r="GL57" s="79"/>
      <c r="GM57" s="79"/>
      <c r="GN57" s="79"/>
      <c r="GO57" s="79"/>
      <c r="GP57" s="79"/>
      <c r="GQ57" s="79"/>
      <c r="GR57" s="79"/>
      <c r="GS57" s="79"/>
      <c r="GT57" s="79"/>
      <c r="GU57" s="79"/>
      <c r="GV57" s="79"/>
      <c r="GW57" s="79"/>
      <c r="GX57" s="79"/>
      <c r="GY57" s="79"/>
      <c r="GZ57" s="79"/>
      <c r="HA57" s="79"/>
      <c r="HB57" s="79"/>
      <c r="HC57" s="79"/>
      <c r="HD57" s="79"/>
      <c r="HE57" s="79"/>
      <c r="HF57" s="79"/>
      <c r="HG57" s="79"/>
      <c r="HH57" s="79"/>
      <c r="HI57" s="79"/>
      <c r="HJ57" s="79"/>
      <c r="HK57" s="79"/>
      <c r="HL57" s="79"/>
      <c r="HM57" s="79"/>
      <c r="HN57" s="79"/>
      <c r="HO57" s="79"/>
      <c r="HP57" s="79"/>
      <c r="HQ57" s="79"/>
      <c r="HR57" s="79"/>
      <c r="HS57" s="79"/>
      <c r="HT57" s="79"/>
      <c r="HU57" s="79"/>
      <c r="HV57" s="79"/>
      <c r="HW57" s="79"/>
      <c r="HX57" s="79"/>
      <c r="HY57" s="79"/>
      <c r="HZ57" s="79"/>
      <c r="IA57" s="79"/>
      <c r="IB57" s="88"/>
      <c r="IC57" s="88"/>
    </row>
    <row r="58" spans="1:237" s="60" customFormat="1" ht="147" customHeight="1" x14ac:dyDescent="0.35">
      <c r="A58" s="51" t="s">
        <v>255</v>
      </c>
      <c r="B58" s="43" t="s">
        <v>256</v>
      </c>
      <c r="C58" s="52" t="s">
        <v>257</v>
      </c>
      <c r="D58" s="52" t="s">
        <v>37</v>
      </c>
      <c r="E58" s="52" t="s">
        <v>258</v>
      </c>
      <c r="F58" s="61" t="s">
        <v>259</v>
      </c>
      <c r="G58" s="21" t="s">
        <v>204</v>
      </c>
      <c r="H58" s="62">
        <v>41520</v>
      </c>
      <c r="I58" s="10">
        <f t="shared" si="0"/>
        <v>1518862661</v>
      </c>
      <c r="J58" s="64">
        <v>10775175</v>
      </c>
      <c r="K58" s="64"/>
      <c r="L58" s="64">
        <v>1507215260</v>
      </c>
      <c r="M58" s="45"/>
      <c r="N58" s="45"/>
      <c r="O58" s="45"/>
      <c r="P58" s="45">
        <v>872226</v>
      </c>
      <c r="Q58" s="51" t="s">
        <v>260</v>
      </c>
      <c r="R58" s="68" t="s">
        <v>50</v>
      </c>
      <c r="S58" s="65">
        <v>41968</v>
      </c>
      <c r="T58" s="66" t="s">
        <v>261</v>
      </c>
      <c r="U58" s="64">
        <v>1518862661</v>
      </c>
      <c r="V58" s="51"/>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79"/>
      <c r="GE58" s="79"/>
      <c r="GF58" s="79"/>
      <c r="GG58" s="79"/>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c r="HX58" s="79"/>
      <c r="HY58" s="79"/>
      <c r="HZ58" s="79"/>
      <c r="IA58" s="79"/>
      <c r="IB58" s="88"/>
      <c r="IC58" s="88"/>
    </row>
    <row r="59" spans="1:237" s="60" customFormat="1" ht="143.25" customHeight="1" x14ac:dyDescent="0.35">
      <c r="A59" s="51" t="s">
        <v>262</v>
      </c>
      <c r="B59" s="43" t="s">
        <v>263</v>
      </c>
      <c r="C59" s="52" t="s">
        <v>264</v>
      </c>
      <c r="D59" s="52" t="s">
        <v>56</v>
      </c>
      <c r="E59" s="52" t="s">
        <v>265</v>
      </c>
      <c r="F59" s="61" t="s">
        <v>266</v>
      </c>
      <c r="G59" s="21" t="s">
        <v>204</v>
      </c>
      <c r="H59" s="62">
        <v>41520</v>
      </c>
      <c r="I59" s="10">
        <f t="shared" si="0"/>
        <v>742511963</v>
      </c>
      <c r="J59" s="64"/>
      <c r="K59" s="64"/>
      <c r="L59" s="64">
        <v>742511963</v>
      </c>
      <c r="M59" s="45"/>
      <c r="N59" s="45"/>
      <c r="O59" s="45"/>
      <c r="P59" s="45"/>
      <c r="Q59" s="51" t="s">
        <v>267</v>
      </c>
      <c r="R59" s="68" t="s">
        <v>59</v>
      </c>
      <c r="S59" s="65">
        <v>41654</v>
      </c>
      <c r="T59" s="66">
        <v>37</v>
      </c>
      <c r="U59" s="64">
        <v>742511963</v>
      </c>
      <c r="V59" s="51"/>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79"/>
      <c r="GE59" s="79"/>
      <c r="GF59" s="79"/>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c r="HT59" s="79"/>
      <c r="HU59" s="79"/>
      <c r="HV59" s="79"/>
      <c r="HW59" s="79"/>
      <c r="HX59" s="79"/>
      <c r="HY59" s="79"/>
      <c r="HZ59" s="79"/>
      <c r="IA59" s="79"/>
      <c r="IB59" s="88"/>
      <c r="IC59" s="88"/>
    </row>
    <row r="60" spans="1:237" s="60" customFormat="1" ht="146.25" customHeight="1" x14ac:dyDescent="0.35">
      <c r="A60" s="51" t="s">
        <v>268</v>
      </c>
      <c r="B60" s="43" t="s">
        <v>269</v>
      </c>
      <c r="C60" s="52" t="s">
        <v>270</v>
      </c>
      <c r="D60" s="52" t="s">
        <v>37</v>
      </c>
      <c r="E60" s="52" t="s">
        <v>265</v>
      </c>
      <c r="F60" s="61" t="s">
        <v>271</v>
      </c>
      <c r="G60" s="21" t="s">
        <v>204</v>
      </c>
      <c r="H60" s="62">
        <v>41520</v>
      </c>
      <c r="I60" s="10">
        <f t="shared" si="0"/>
        <v>651361443</v>
      </c>
      <c r="J60" s="64"/>
      <c r="K60" s="64"/>
      <c r="L60" s="64">
        <v>624723467</v>
      </c>
      <c r="M60" s="45"/>
      <c r="N60" s="45"/>
      <c r="O60" s="45"/>
      <c r="P60" s="64">
        <v>26637976</v>
      </c>
      <c r="Q60" s="51" t="s">
        <v>267</v>
      </c>
      <c r="R60" s="68" t="s">
        <v>50</v>
      </c>
      <c r="S60" s="65">
        <v>41552</v>
      </c>
      <c r="T60" s="66" t="s">
        <v>215</v>
      </c>
      <c r="U60" s="64">
        <v>624723467</v>
      </c>
      <c r="V60" s="51"/>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c r="EO60" s="79"/>
      <c r="EP60" s="79"/>
      <c r="EQ60" s="79"/>
      <c r="ER60" s="79"/>
      <c r="ES60" s="79"/>
      <c r="ET60" s="79"/>
      <c r="EU60" s="79"/>
      <c r="EV60" s="79"/>
      <c r="EW60" s="79"/>
      <c r="EX60" s="79"/>
      <c r="EY60" s="79"/>
      <c r="EZ60" s="79"/>
      <c r="FA60" s="79"/>
      <c r="FB60" s="79"/>
      <c r="FC60" s="79"/>
      <c r="FD60" s="79"/>
      <c r="FE60" s="79"/>
      <c r="FF60" s="79"/>
      <c r="FG60" s="79"/>
      <c r="FH60" s="79"/>
      <c r="FI60" s="79"/>
      <c r="FJ60" s="79"/>
      <c r="FK60" s="79"/>
      <c r="FL60" s="79"/>
      <c r="FM60" s="79"/>
      <c r="FN60" s="79"/>
      <c r="FO60" s="79"/>
      <c r="FP60" s="79"/>
      <c r="FQ60" s="79"/>
      <c r="FR60" s="79"/>
      <c r="FS60" s="79"/>
      <c r="FT60" s="79"/>
      <c r="FU60" s="79"/>
      <c r="FV60" s="79"/>
      <c r="FW60" s="79"/>
      <c r="FX60" s="79"/>
      <c r="FY60" s="79"/>
      <c r="FZ60" s="79"/>
      <c r="GA60" s="79"/>
      <c r="GB60" s="79"/>
      <c r="GC60" s="79"/>
      <c r="GD60" s="79"/>
      <c r="GE60" s="79"/>
      <c r="GF60" s="79"/>
      <c r="GG60" s="79"/>
      <c r="GH60" s="79"/>
      <c r="GI60" s="79"/>
      <c r="GJ60" s="79"/>
      <c r="GK60" s="79"/>
      <c r="GL60" s="79"/>
      <c r="GM60" s="79"/>
      <c r="GN60" s="79"/>
      <c r="GO60" s="79"/>
      <c r="GP60" s="79"/>
      <c r="GQ60" s="79"/>
      <c r="GR60" s="79"/>
      <c r="GS60" s="79"/>
      <c r="GT60" s="79"/>
      <c r="GU60" s="79"/>
      <c r="GV60" s="79"/>
      <c r="GW60" s="79"/>
      <c r="GX60" s="79"/>
      <c r="GY60" s="79"/>
      <c r="GZ60" s="79"/>
      <c r="HA60" s="79"/>
      <c r="HB60" s="79"/>
      <c r="HC60" s="79"/>
      <c r="HD60" s="79"/>
      <c r="HE60" s="79"/>
      <c r="HF60" s="79"/>
      <c r="HG60" s="79"/>
      <c r="HH60" s="79"/>
      <c r="HI60" s="79"/>
      <c r="HJ60" s="79"/>
      <c r="HK60" s="79"/>
      <c r="HL60" s="79"/>
      <c r="HM60" s="79"/>
      <c r="HN60" s="79"/>
      <c r="HO60" s="79"/>
      <c r="HP60" s="79"/>
      <c r="HQ60" s="79"/>
      <c r="HR60" s="79"/>
      <c r="HS60" s="79"/>
      <c r="HT60" s="79"/>
      <c r="HU60" s="79"/>
      <c r="HV60" s="79"/>
      <c r="HW60" s="79"/>
      <c r="HX60" s="79"/>
      <c r="HY60" s="79"/>
      <c r="HZ60" s="79"/>
      <c r="IA60" s="79"/>
      <c r="IB60" s="88"/>
      <c r="IC60" s="88"/>
    </row>
    <row r="61" spans="1:237" s="60" customFormat="1" ht="195" customHeight="1" x14ac:dyDescent="0.35">
      <c r="A61" s="51" t="s">
        <v>272</v>
      </c>
      <c r="B61" s="43" t="s">
        <v>273</v>
      </c>
      <c r="C61" s="52" t="s">
        <v>274</v>
      </c>
      <c r="D61" s="52" t="s">
        <v>131</v>
      </c>
      <c r="E61" s="52" t="s">
        <v>275</v>
      </c>
      <c r="F61" s="61" t="s">
        <v>276</v>
      </c>
      <c r="G61" s="21" t="s">
        <v>204</v>
      </c>
      <c r="H61" s="62">
        <v>41520</v>
      </c>
      <c r="I61" s="10">
        <f t="shared" si="0"/>
        <v>2169856842</v>
      </c>
      <c r="J61" s="64"/>
      <c r="K61" s="64"/>
      <c r="L61" s="64">
        <v>2169856842</v>
      </c>
      <c r="M61" s="45"/>
      <c r="N61" s="45"/>
      <c r="O61" s="45"/>
      <c r="P61" s="45"/>
      <c r="Q61" s="51" t="s">
        <v>160</v>
      </c>
      <c r="R61" s="68" t="s">
        <v>50</v>
      </c>
      <c r="S61" s="65" t="s">
        <v>277</v>
      </c>
      <c r="T61" s="66" t="s">
        <v>614</v>
      </c>
      <c r="U61" s="64">
        <v>2169856842</v>
      </c>
      <c r="V61" s="51"/>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c r="EO61" s="79"/>
      <c r="EP61" s="79"/>
      <c r="EQ61" s="79"/>
      <c r="ER61" s="79"/>
      <c r="ES61" s="79"/>
      <c r="ET61" s="79"/>
      <c r="EU61" s="79"/>
      <c r="EV61" s="79"/>
      <c r="EW61" s="79"/>
      <c r="EX61" s="79"/>
      <c r="EY61" s="79"/>
      <c r="EZ61" s="79"/>
      <c r="FA61" s="79"/>
      <c r="FB61" s="79"/>
      <c r="FC61" s="79"/>
      <c r="FD61" s="79"/>
      <c r="FE61" s="79"/>
      <c r="FF61" s="79"/>
      <c r="FG61" s="79"/>
      <c r="FH61" s="79"/>
      <c r="FI61" s="79"/>
      <c r="FJ61" s="79"/>
      <c r="FK61" s="79"/>
      <c r="FL61" s="79"/>
      <c r="FM61" s="79"/>
      <c r="FN61" s="79"/>
      <c r="FO61" s="79"/>
      <c r="FP61" s="79"/>
      <c r="FQ61" s="79"/>
      <c r="FR61" s="79"/>
      <c r="FS61" s="79"/>
      <c r="FT61" s="79"/>
      <c r="FU61" s="79"/>
      <c r="FV61" s="79"/>
      <c r="FW61" s="79"/>
      <c r="FX61" s="79"/>
      <c r="FY61" s="79"/>
      <c r="FZ61" s="79"/>
      <c r="GA61" s="79"/>
      <c r="GB61" s="79"/>
      <c r="GC61" s="79"/>
      <c r="GD61" s="79"/>
      <c r="GE61" s="79"/>
      <c r="GF61" s="79"/>
      <c r="GG61" s="79"/>
      <c r="GH61" s="79"/>
      <c r="GI61" s="79"/>
      <c r="GJ61" s="79"/>
      <c r="GK61" s="79"/>
      <c r="GL61" s="79"/>
      <c r="GM61" s="79"/>
      <c r="GN61" s="79"/>
      <c r="GO61" s="79"/>
      <c r="GP61" s="79"/>
      <c r="GQ61" s="79"/>
      <c r="GR61" s="79"/>
      <c r="GS61" s="79"/>
      <c r="GT61" s="79"/>
      <c r="GU61" s="79"/>
      <c r="GV61" s="79"/>
      <c r="GW61" s="79"/>
      <c r="GX61" s="79"/>
      <c r="GY61" s="79"/>
      <c r="GZ61" s="79"/>
      <c r="HA61" s="79"/>
      <c r="HB61" s="79"/>
      <c r="HC61" s="79"/>
      <c r="HD61" s="79"/>
      <c r="HE61" s="79"/>
      <c r="HF61" s="79"/>
      <c r="HG61" s="79"/>
      <c r="HH61" s="79"/>
      <c r="HI61" s="79"/>
      <c r="HJ61" s="79"/>
      <c r="HK61" s="79"/>
      <c r="HL61" s="79"/>
      <c r="HM61" s="79"/>
      <c r="HN61" s="79"/>
      <c r="HO61" s="79"/>
      <c r="HP61" s="79"/>
      <c r="HQ61" s="79"/>
      <c r="HR61" s="79"/>
      <c r="HS61" s="79"/>
      <c r="HT61" s="79"/>
      <c r="HU61" s="79"/>
      <c r="HV61" s="79"/>
      <c r="HW61" s="79"/>
      <c r="HX61" s="79"/>
      <c r="HY61" s="79"/>
      <c r="HZ61" s="79"/>
      <c r="IA61" s="79"/>
      <c r="IB61" s="88"/>
      <c r="IC61" s="88"/>
    </row>
    <row r="62" spans="1:237" s="60" customFormat="1" ht="132" customHeight="1" x14ac:dyDescent="0.35">
      <c r="A62" s="51" t="s">
        <v>278</v>
      </c>
      <c r="B62" s="43" t="s">
        <v>279</v>
      </c>
      <c r="C62" s="52" t="s">
        <v>280</v>
      </c>
      <c r="D62" s="52" t="s">
        <v>56</v>
      </c>
      <c r="E62" s="52" t="s">
        <v>281</v>
      </c>
      <c r="F62" s="61" t="s">
        <v>282</v>
      </c>
      <c r="G62" s="23" t="s">
        <v>283</v>
      </c>
      <c r="H62" s="62">
        <v>41614</v>
      </c>
      <c r="I62" s="10">
        <f t="shared" si="0"/>
        <v>602631734.89999998</v>
      </c>
      <c r="J62" s="64"/>
      <c r="K62" s="64"/>
      <c r="L62" s="64">
        <v>602631734.89999998</v>
      </c>
      <c r="M62" s="45"/>
      <c r="N62" s="45"/>
      <c r="O62" s="45"/>
      <c r="P62" s="45"/>
      <c r="Q62" s="51" t="s">
        <v>284</v>
      </c>
      <c r="R62" s="68" t="s">
        <v>50</v>
      </c>
      <c r="S62" s="65">
        <v>41689</v>
      </c>
      <c r="T62" s="66" t="s">
        <v>285</v>
      </c>
      <c r="U62" s="64">
        <v>602631734.89999998</v>
      </c>
      <c r="V62" s="51"/>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88"/>
      <c r="IC62" s="88"/>
    </row>
    <row r="63" spans="1:237" s="60" customFormat="1" ht="235.5" customHeight="1" x14ac:dyDescent="0.35">
      <c r="A63" s="51" t="s">
        <v>286</v>
      </c>
      <c r="B63" s="43" t="s">
        <v>287</v>
      </c>
      <c r="C63" s="52" t="s">
        <v>288</v>
      </c>
      <c r="D63" s="52" t="s">
        <v>27</v>
      </c>
      <c r="E63" s="52" t="s">
        <v>231</v>
      </c>
      <c r="F63" s="61" t="s">
        <v>289</v>
      </c>
      <c r="G63" s="23" t="s">
        <v>283</v>
      </c>
      <c r="H63" s="62">
        <v>41614</v>
      </c>
      <c r="I63" s="10">
        <f t="shared" si="0"/>
        <v>185937057.47</v>
      </c>
      <c r="J63" s="64"/>
      <c r="K63" s="64"/>
      <c r="L63" s="64">
        <v>185937057.47</v>
      </c>
      <c r="M63" s="45"/>
      <c r="N63" s="45"/>
      <c r="O63" s="45"/>
      <c r="P63" s="45"/>
      <c r="Q63" s="51" t="s">
        <v>290</v>
      </c>
      <c r="R63" s="22" t="s">
        <v>291</v>
      </c>
      <c r="S63" s="65">
        <v>41793</v>
      </c>
      <c r="T63" s="66">
        <v>28</v>
      </c>
      <c r="U63" s="15">
        <v>185937057.47</v>
      </c>
      <c r="V63" s="51"/>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c r="EO63" s="79"/>
      <c r="EP63" s="79"/>
      <c r="EQ63" s="79"/>
      <c r="ER63" s="79"/>
      <c r="ES63" s="79"/>
      <c r="ET63" s="79"/>
      <c r="EU63" s="79"/>
      <c r="EV63" s="79"/>
      <c r="EW63" s="79"/>
      <c r="EX63" s="79"/>
      <c r="EY63" s="79"/>
      <c r="EZ63" s="79"/>
      <c r="FA63" s="79"/>
      <c r="FB63" s="79"/>
      <c r="FC63" s="79"/>
      <c r="FD63" s="79"/>
      <c r="FE63" s="79"/>
      <c r="FF63" s="79"/>
      <c r="FG63" s="79"/>
      <c r="FH63" s="79"/>
      <c r="FI63" s="79"/>
      <c r="FJ63" s="79"/>
      <c r="FK63" s="79"/>
      <c r="FL63" s="79"/>
      <c r="FM63" s="79"/>
      <c r="FN63" s="79"/>
      <c r="FO63" s="79"/>
      <c r="FP63" s="79"/>
      <c r="FQ63" s="79"/>
      <c r="FR63" s="79"/>
      <c r="FS63" s="79"/>
      <c r="FT63" s="79"/>
      <c r="FU63" s="79"/>
      <c r="FV63" s="79"/>
      <c r="FW63" s="79"/>
      <c r="FX63" s="79"/>
      <c r="FY63" s="79"/>
      <c r="FZ63" s="79"/>
      <c r="GA63" s="79"/>
      <c r="GB63" s="79"/>
      <c r="GC63" s="79"/>
      <c r="GD63" s="79"/>
      <c r="GE63" s="79"/>
      <c r="GF63" s="79"/>
      <c r="GG63" s="79"/>
      <c r="GH63" s="79"/>
      <c r="GI63" s="79"/>
      <c r="GJ63" s="79"/>
      <c r="GK63" s="79"/>
      <c r="GL63" s="79"/>
      <c r="GM63" s="79"/>
      <c r="GN63" s="79"/>
      <c r="GO63" s="79"/>
      <c r="GP63" s="79"/>
      <c r="GQ63" s="79"/>
      <c r="GR63" s="79"/>
      <c r="GS63" s="79"/>
      <c r="GT63" s="79"/>
      <c r="GU63" s="79"/>
      <c r="GV63" s="79"/>
      <c r="GW63" s="79"/>
      <c r="GX63" s="79"/>
      <c r="GY63" s="79"/>
      <c r="GZ63" s="79"/>
      <c r="HA63" s="79"/>
      <c r="HB63" s="79"/>
      <c r="HC63" s="79"/>
      <c r="HD63" s="79"/>
      <c r="HE63" s="79"/>
      <c r="HF63" s="79"/>
      <c r="HG63" s="79"/>
      <c r="HH63" s="79"/>
      <c r="HI63" s="79"/>
      <c r="HJ63" s="79"/>
      <c r="HK63" s="79"/>
      <c r="HL63" s="79"/>
      <c r="HM63" s="79"/>
      <c r="HN63" s="79"/>
      <c r="HO63" s="79"/>
      <c r="HP63" s="79"/>
      <c r="HQ63" s="79"/>
      <c r="HR63" s="79"/>
      <c r="HS63" s="79"/>
      <c r="HT63" s="79"/>
      <c r="HU63" s="79"/>
      <c r="HV63" s="79"/>
      <c r="HW63" s="79"/>
      <c r="HX63" s="79"/>
      <c r="HY63" s="79"/>
      <c r="HZ63" s="79"/>
      <c r="IA63" s="79"/>
      <c r="IB63" s="88"/>
      <c r="IC63" s="88"/>
    </row>
    <row r="64" spans="1:237" s="60" customFormat="1" ht="111" customHeight="1" x14ac:dyDescent="0.35">
      <c r="A64" s="51" t="s">
        <v>292</v>
      </c>
      <c r="B64" s="43" t="s">
        <v>293</v>
      </c>
      <c r="C64" s="52" t="s">
        <v>211</v>
      </c>
      <c r="D64" s="52" t="s">
        <v>37</v>
      </c>
      <c r="E64" s="52" t="s">
        <v>212</v>
      </c>
      <c r="F64" s="61" t="s">
        <v>294</v>
      </c>
      <c r="G64" s="21" t="s">
        <v>295</v>
      </c>
      <c r="H64" s="62">
        <v>41262</v>
      </c>
      <c r="I64" s="10">
        <f t="shared" si="0"/>
        <v>687633943</v>
      </c>
      <c r="J64" s="90"/>
      <c r="K64" s="90"/>
      <c r="L64" s="64">
        <v>687633943</v>
      </c>
      <c r="M64" s="45"/>
      <c r="N64" s="45"/>
      <c r="O64" s="45"/>
      <c r="P64" s="45"/>
      <c r="Q64" s="51" t="s">
        <v>296</v>
      </c>
      <c r="R64" s="68" t="s">
        <v>50</v>
      </c>
      <c r="S64" s="65">
        <v>41436</v>
      </c>
      <c r="T64" s="78" t="s">
        <v>297</v>
      </c>
      <c r="U64" s="45">
        <v>687633943</v>
      </c>
      <c r="V64" s="51"/>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c r="EO64" s="79"/>
      <c r="EP64" s="79"/>
      <c r="EQ64" s="79"/>
      <c r="ER64" s="79"/>
      <c r="ES64" s="79"/>
      <c r="ET64" s="79"/>
      <c r="EU64" s="79"/>
      <c r="EV64" s="79"/>
      <c r="EW64" s="79"/>
      <c r="EX64" s="79"/>
      <c r="EY64" s="79"/>
      <c r="EZ64" s="79"/>
      <c r="FA64" s="79"/>
      <c r="FB64" s="79"/>
      <c r="FC64" s="79"/>
      <c r="FD64" s="79"/>
      <c r="FE64" s="79"/>
      <c r="FF64" s="79"/>
      <c r="FG64" s="79"/>
      <c r="FH64" s="79"/>
      <c r="FI64" s="79"/>
      <c r="FJ64" s="79"/>
      <c r="FK64" s="79"/>
      <c r="FL64" s="79"/>
      <c r="FM64" s="79"/>
      <c r="FN64" s="79"/>
      <c r="FO64" s="79"/>
      <c r="FP64" s="79"/>
      <c r="FQ64" s="79"/>
      <c r="FR64" s="79"/>
      <c r="FS64" s="79"/>
      <c r="FT64" s="79"/>
      <c r="FU64" s="79"/>
      <c r="FV64" s="79"/>
      <c r="FW64" s="79"/>
      <c r="FX64" s="79"/>
      <c r="FY64" s="79"/>
      <c r="FZ64" s="79"/>
      <c r="GA64" s="79"/>
      <c r="GB64" s="79"/>
      <c r="GC64" s="79"/>
      <c r="GD64" s="79"/>
      <c r="GE64" s="79"/>
      <c r="GF64" s="79"/>
      <c r="GG64" s="79"/>
      <c r="GH64" s="79"/>
      <c r="GI64" s="79"/>
      <c r="GJ64" s="79"/>
      <c r="GK64" s="79"/>
      <c r="GL64" s="79"/>
      <c r="GM64" s="79"/>
      <c r="GN64" s="79"/>
      <c r="GO64" s="79"/>
      <c r="GP64" s="79"/>
      <c r="GQ64" s="79"/>
      <c r="GR64" s="79"/>
      <c r="GS64" s="79"/>
      <c r="GT64" s="79"/>
      <c r="GU64" s="79"/>
      <c r="GV64" s="79"/>
      <c r="GW64" s="79"/>
      <c r="GX64" s="79"/>
      <c r="GY64" s="79"/>
      <c r="GZ64" s="79"/>
      <c r="HA64" s="79"/>
      <c r="HB64" s="79"/>
      <c r="HC64" s="79"/>
      <c r="HD64" s="79"/>
      <c r="HE64" s="79"/>
      <c r="HF64" s="79"/>
      <c r="HG64" s="79"/>
      <c r="HH64" s="79"/>
      <c r="HI64" s="79"/>
      <c r="HJ64" s="79"/>
      <c r="HK64" s="79"/>
      <c r="HL64" s="79"/>
      <c r="HM64" s="79"/>
      <c r="HN64" s="79"/>
      <c r="HO64" s="79"/>
      <c r="HP64" s="79"/>
      <c r="HQ64" s="79"/>
      <c r="HR64" s="79"/>
      <c r="HS64" s="79"/>
      <c r="HT64" s="79"/>
      <c r="HU64" s="79"/>
      <c r="HV64" s="79"/>
      <c r="HW64" s="79"/>
      <c r="HX64" s="79"/>
      <c r="HY64" s="79"/>
      <c r="HZ64" s="88"/>
      <c r="IA64" s="88"/>
      <c r="IB64" s="88"/>
      <c r="IC64" s="88"/>
    </row>
    <row r="65" spans="1:237" s="60" customFormat="1" ht="105.75" customHeight="1" x14ac:dyDescent="0.35">
      <c r="A65" s="51" t="s">
        <v>298</v>
      </c>
      <c r="B65" s="43" t="s">
        <v>299</v>
      </c>
      <c r="C65" s="52" t="s">
        <v>230</v>
      </c>
      <c r="D65" s="52" t="s">
        <v>300</v>
      </c>
      <c r="E65" s="52" t="s">
        <v>231</v>
      </c>
      <c r="F65" s="61" t="s">
        <v>301</v>
      </c>
      <c r="G65" s="21" t="s">
        <v>295</v>
      </c>
      <c r="H65" s="62">
        <v>41262</v>
      </c>
      <c r="I65" s="10">
        <f t="shared" si="0"/>
        <v>169000020</v>
      </c>
      <c r="J65" s="90"/>
      <c r="K65" s="90"/>
      <c r="L65" s="64">
        <v>169000020</v>
      </c>
      <c r="M65" s="45"/>
      <c r="N65" s="45"/>
      <c r="O65" s="45"/>
      <c r="P65" s="45"/>
      <c r="Q65" s="51" t="s">
        <v>290</v>
      </c>
      <c r="R65" s="68" t="s">
        <v>50</v>
      </c>
      <c r="S65" s="65">
        <v>41436</v>
      </c>
      <c r="T65" s="78" t="s">
        <v>297</v>
      </c>
      <c r="U65" s="45">
        <v>169000020</v>
      </c>
      <c r="V65" s="51"/>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79"/>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79"/>
      <c r="FO65" s="79"/>
      <c r="FP65" s="79"/>
      <c r="FQ65" s="79"/>
      <c r="FR65" s="79"/>
      <c r="FS65" s="79"/>
      <c r="FT65" s="79"/>
      <c r="FU65" s="79"/>
      <c r="FV65" s="79"/>
      <c r="FW65" s="79"/>
      <c r="FX65" s="79"/>
      <c r="FY65" s="79"/>
      <c r="FZ65" s="79"/>
      <c r="GA65" s="79"/>
      <c r="GB65" s="79"/>
      <c r="GC65" s="79"/>
      <c r="GD65" s="79"/>
      <c r="GE65" s="79"/>
      <c r="GF65" s="79"/>
      <c r="GG65" s="79"/>
      <c r="GH65" s="79"/>
      <c r="GI65" s="79"/>
      <c r="GJ65" s="79"/>
      <c r="GK65" s="79"/>
      <c r="GL65" s="79"/>
      <c r="GM65" s="79"/>
      <c r="GN65" s="79"/>
      <c r="GO65" s="79"/>
      <c r="GP65" s="79"/>
      <c r="GQ65" s="79"/>
      <c r="GR65" s="79"/>
      <c r="GS65" s="79"/>
      <c r="GT65" s="79"/>
      <c r="GU65" s="79"/>
      <c r="GV65" s="79"/>
      <c r="GW65" s="79"/>
      <c r="GX65" s="79"/>
      <c r="GY65" s="79"/>
      <c r="GZ65" s="79"/>
      <c r="HA65" s="79"/>
      <c r="HB65" s="79"/>
      <c r="HC65" s="79"/>
      <c r="HD65" s="79"/>
      <c r="HE65" s="79"/>
      <c r="HF65" s="79"/>
      <c r="HG65" s="79"/>
      <c r="HH65" s="79"/>
      <c r="HI65" s="79"/>
      <c r="HJ65" s="79"/>
      <c r="HK65" s="79"/>
      <c r="HL65" s="79"/>
      <c r="HM65" s="79"/>
      <c r="HN65" s="79"/>
      <c r="HO65" s="79"/>
      <c r="HP65" s="79"/>
      <c r="HQ65" s="79"/>
      <c r="HR65" s="79"/>
      <c r="HS65" s="79"/>
      <c r="HT65" s="79"/>
      <c r="HU65" s="79"/>
      <c r="HV65" s="79"/>
      <c r="HW65" s="79"/>
      <c r="HX65" s="79"/>
      <c r="HY65" s="79"/>
      <c r="HZ65" s="88"/>
      <c r="IA65" s="88"/>
      <c r="IB65" s="88"/>
      <c r="IC65" s="88"/>
    </row>
    <row r="66" spans="1:237" s="60" customFormat="1" ht="112.5" customHeight="1" x14ac:dyDescent="0.35">
      <c r="A66" s="51" t="s">
        <v>302</v>
      </c>
      <c r="B66" s="43" t="s">
        <v>303</v>
      </c>
      <c r="C66" s="52" t="s">
        <v>304</v>
      </c>
      <c r="D66" s="52" t="s">
        <v>37</v>
      </c>
      <c r="E66" s="52" t="s">
        <v>248</v>
      </c>
      <c r="F66" s="61" t="s">
        <v>305</v>
      </c>
      <c r="G66" s="21" t="s">
        <v>295</v>
      </c>
      <c r="H66" s="62">
        <v>41262</v>
      </c>
      <c r="I66" s="10">
        <f t="shared" si="0"/>
        <v>139891652</v>
      </c>
      <c r="J66" s="90"/>
      <c r="K66" s="90"/>
      <c r="L66" s="91">
        <v>139891652</v>
      </c>
      <c r="M66" s="45"/>
      <c r="N66" s="45"/>
      <c r="O66" s="45"/>
      <c r="P66" s="45"/>
      <c r="Q66" s="51" t="s">
        <v>306</v>
      </c>
      <c r="R66" s="68" t="s">
        <v>50</v>
      </c>
      <c r="S66" s="65">
        <v>41436</v>
      </c>
      <c r="T66" s="78" t="s">
        <v>297</v>
      </c>
      <c r="U66" s="45">
        <v>139891652</v>
      </c>
      <c r="V66" s="51"/>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c r="EO66" s="79"/>
      <c r="EP66" s="79"/>
      <c r="EQ66" s="79"/>
      <c r="ER66" s="79"/>
      <c r="ES66" s="79"/>
      <c r="ET66" s="79"/>
      <c r="EU66" s="79"/>
      <c r="EV66" s="79"/>
      <c r="EW66" s="79"/>
      <c r="EX66" s="79"/>
      <c r="EY66" s="79"/>
      <c r="EZ66" s="79"/>
      <c r="FA66" s="79"/>
      <c r="FB66" s="79"/>
      <c r="FC66" s="79"/>
      <c r="FD66" s="79"/>
      <c r="FE66" s="79"/>
      <c r="FF66" s="79"/>
      <c r="FG66" s="79"/>
      <c r="FH66" s="79"/>
      <c r="FI66" s="79"/>
      <c r="FJ66" s="79"/>
      <c r="FK66" s="79"/>
      <c r="FL66" s="79"/>
      <c r="FM66" s="79"/>
      <c r="FN66" s="79"/>
      <c r="FO66" s="79"/>
      <c r="FP66" s="79"/>
      <c r="FQ66" s="79"/>
      <c r="FR66" s="79"/>
      <c r="FS66" s="79"/>
      <c r="FT66" s="79"/>
      <c r="FU66" s="79"/>
      <c r="FV66" s="79"/>
      <c r="FW66" s="79"/>
      <c r="FX66" s="79"/>
      <c r="FY66" s="79"/>
      <c r="FZ66" s="79"/>
      <c r="GA66" s="79"/>
      <c r="GB66" s="79"/>
      <c r="GC66" s="79"/>
      <c r="GD66" s="79"/>
      <c r="GE66" s="79"/>
      <c r="GF66" s="79"/>
      <c r="GG66" s="79"/>
      <c r="GH66" s="79"/>
      <c r="GI66" s="79"/>
      <c r="GJ66" s="79"/>
      <c r="GK66" s="79"/>
      <c r="GL66" s="79"/>
      <c r="GM66" s="79"/>
      <c r="GN66" s="79"/>
      <c r="GO66" s="79"/>
      <c r="GP66" s="79"/>
      <c r="GQ66" s="79"/>
      <c r="GR66" s="79"/>
      <c r="GS66" s="79"/>
      <c r="GT66" s="79"/>
      <c r="GU66" s="79"/>
      <c r="GV66" s="79"/>
      <c r="GW66" s="79"/>
      <c r="GX66" s="79"/>
      <c r="GY66" s="79"/>
      <c r="GZ66" s="79"/>
      <c r="HA66" s="79"/>
      <c r="HB66" s="79"/>
      <c r="HC66" s="79"/>
      <c r="HD66" s="79"/>
      <c r="HE66" s="79"/>
      <c r="HF66" s="79"/>
      <c r="HG66" s="79"/>
      <c r="HH66" s="79"/>
      <c r="HI66" s="79"/>
      <c r="HJ66" s="79"/>
      <c r="HK66" s="79"/>
      <c r="HL66" s="79"/>
      <c r="HM66" s="79"/>
      <c r="HN66" s="79"/>
      <c r="HO66" s="79"/>
      <c r="HP66" s="79"/>
      <c r="HQ66" s="79"/>
      <c r="HR66" s="79"/>
      <c r="HS66" s="79"/>
      <c r="HT66" s="79"/>
      <c r="HU66" s="79"/>
      <c r="HV66" s="79"/>
      <c r="HW66" s="79"/>
      <c r="HX66" s="79"/>
      <c r="HY66" s="79"/>
      <c r="HZ66" s="88"/>
      <c r="IA66" s="88"/>
      <c r="IB66" s="88"/>
      <c r="IC66" s="88"/>
    </row>
    <row r="67" spans="1:237" s="60" customFormat="1" ht="122.25" customHeight="1" x14ac:dyDescent="0.35">
      <c r="A67" s="51" t="s">
        <v>307</v>
      </c>
      <c r="B67" s="43" t="s">
        <v>308</v>
      </c>
      <c r="C67" s="52" t="s">
        <v>200</v>
      </c>
      <c r="D67" s="52" t="s">
        <v>37</v>
      </c>
      <c r="E67" s="52" t="s">
        <v>202</v>
      </c>
      <c r="F67" s="61" t="s">
        <v>309</v>
      </c>
      <c r="G67" s="21" t="s">
        <v>295</v>
      </c>
      <c r="H67" s="62">
        <v>41262</v>
      </c>
      <c r="I67" s="10">
        <f t="shared" si="0"/>
        <v>371337353</v>
      </c>
      <c r="J67" s="90"/>
      <c r="K67" s="91"/>
      <c r="L67" s="91">
        <v>371337353</v>
      </c>
      <c r="M67" s="45"/>
      <c r="N67" s="45"/>
      <c r="O67" s="45"/>
      <c r="P67" s="45"/>
      <c r="Q67" s="51" t="s">
        <v>197</v>
      </c>
      <c r="R67" s="68" t="s">
        <v>50</v>
      </c>
      <c r="S67" s="65" t="s">
        <v>616</v>
      </c>
      <c r="T67" s="78" t="s">
        <v>615</v>
      </c>
      <c r="U67" s="45">
        <v>371337353</v>
      </c>
      <c r="V67" s="51"/>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c r="EO67" s="79"/>
      <c r="EP67" s="79"/>
      <c r="EQ67" s="79"/>
      <c r="ER67" s="79"/>
      <c r="ES67" s="79"/>
      <c r="ET67" s="79"/>
      <c r="EU67" s="79"/>
      <c r="EV67" s="79"/>
      <c r="EW67" s="79"/>
      <c r="EX67" s="79"/>
      <c r="EY67" s="79"/>
      <c r="EZ67" s="79"/>
      <c r="FA67" s="79"/>
      <c r="FB67" s="79"/>
      <c r="FC67" s="79"/>
      <c r="FD67" s="79"/>
      <c r="FE67" s="79"/>
      <c r="FF67" s="79"/>
      <c r="FG67" s="79"/>
      <c r="FH67" s="79"/>
      <c r="FI67" s="79"/>
      <c r="FJ67" s="79"/>
      <c r="FK67" s="79"/>
      <c r="FL67" s="79"/>
      <c r="FM67" s="79"/>
      <c r="FN67" s="79"/>
      <c r="FO67" s="79"/>
      <c r="FP67" s="79"/>
      <c r="FQ67" s="79"/>
      <c r="FR67" s="79"/>
      <c r="FS67" s="79"/>
      <c r="FT67" s="79"/>
      <c r="FU67" s="79"/>
      <c r="FV67" s="79"/>
      <c r="FW67" s="79"/>
      <c r="FX67" s="79"/>
      <c r="FY67" s="79"/>
      <c r="FZ67" s="79"/>
      <c r="GA67" s="79"/>
      <c r="GB67" s="79"/>
      <c r="GC67" s="79"/>
      <c r="GD67" s="79"/>
      <c r="GE67" s="79"/>
      <c r="GF67" s="79"/>
      <c r="GG67" s="79"/>
      <c r="GH67" s="79"/>
      <c r="GI67" s="79"/>
      <c r="GJ67" s="79"/>
      <c r="GK67" s="79"/>
      <c r="GL67" s="79"/>
      <c r="GM67" s="79"/>
      <c r="GN67" s="79"/>
      <c r="GO67" s="79"/>
      <c r="GP67" s="79"/>
      <c r="GQ67" s="79"/>
      <c r="GR67" s="79"/>
      <c r="GS67" s="79"/>
      <c r="GT67" s="79"/>
      <c r="GU67" s="79"/>
      <c r="GV67" s="79"/>
      <c r="GW67" s="79"/>
      <c r="GX67" s="79"/>
      <c r="GY67" s="79"/>
      <c r="GZ67" s="79"/>
      <c r="HA67" s="79"/>
      <c r="HB67" s="79"/>
      <c r="HC67" s="79"/>
      <c r="HD67" s="79"/>
      <c r="HE67" s="79"/>
      <c r="HF67" s="79"/>
      <c r="HG67" s="79"/>
      <c r="HH67" s="79"/>
      <c r="HI67" s="79"/>
      <c r="HJ67" s="79"/>
      <c r="HK67" s="79"/>
      <c r="HL67" s="79"/>
      <c r="HM67" s="79"/>
      <c r="HN67" s="79"/>
      <c r="HO67" s="79"/>
      <c r="HP67" s="79"/>
      <c r="HQ67" s="79"/>
      <c r="HR67" s="79"/>
      <c r="HS67" s="79"/>
      <c r="HT67" s="79"/>
      <c r="HU67" s="79"/>
      <c r="HV67" s="79"/>
      <c r="HW67" s="79"/>
      <c r="HX67" s="79"/>
      <c r="HY67" s="79"/>
      <c r="HZ67" s="79"/>
      <c r="IA67" s="79"/>
      <c r="IB67" s="88"/>
      <c r="IC67" s="88"/>
    </row>
    <row r="68" spans="1:237" s="60" customFormat="1" ht="146.25" customHeight="1" x14ac:dyDescent="0.35">
      <c r="A68" s="51" t="s">
        <v>310</v>
      </c>
      <c r="B68" s="43" t="s">
        <v>311</v>
      </c>
      <c r="C68" s="52" t="s">
        <v>230</v>
      </c>
      <c r="D68" s="52" t="s">
        <v>201</v>
      </c>
      <c r="E68" s="52" t="s">
        <v>312</v>
      </c>
      <c r="F68" s="61" t="s">
        <v>313</v>
      </c>
      <c r="G68" s="21" t="s">
        <v>295</v>
      </c>
      <c r="H68" s="62">
        <v>41262</v>
      </c>
      <c r="I68" s="10">
        <f t="shared" si="0"/>
        <v>40690670</v>
      </c>
      <c r="J68" s="90"/>
      <c r="K68" s="91"/>
      <c r="L68" s="91">
        <v>40690670</v>
      </c>
      <c r="M68" s="45"/>
      <c r="N68" s="45"/>
      <c r="O68" s="45"/>
      <c r="P68" s="45"/>
      <c r="Q68" s="51" t="s">
        <v>314</v>
      </c>
      <c r="R68" s="68" t="s">
        <v>50</v>
      </c>
      <c r="S68" s="65">
        <v>41436</v>
      </c>
      <c r="T68" s="78" t="s">
        <v>297</v>
      </c>
      <c r="U68" s="45">
        <v>40690670</v>
      </c>
      <c r="V68" s="51"/>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c r="EO68" s="79"/>
      <c r="EP68" s="79"/>
      <c r="EQ68" s="79"/>
      <c r="ER68" s="79"/>
      <c r="ES68" s="79"/>
      <c r="ET68" s="79"/>
      <c r="EU68" s="79"/>
      <c r="EV68" s="79"/>
      <c r="EW68" s="79"/>
      <c r="EX68" s="79"/>
      <c r="EY68" s="79"/>
      <c r="EZ68" s="79"/>
      <c r="FA68" s="79"/>
      <c r="FB68" s="79"/>
      <c r="FC68" s="79"/>
      <c r="FD68" s="79"/>
      <c r="FE68" s="79"/>
      <c r="FF68" s="79"/>
      <c r="FG68" s="79"/>
      <c r="FH68" s="79"/>
      <c r="FI68" s="79"/>
      <c r="FJ68" s="79"/>
      <c r="FK68" s="79"/>
      <c r="FL68" s="79"/>
      <c r="FM68" s="79"/>
      <c r="FN68" s="79"/>
      <c r="FO68" s="79"/>
      <c r="FP68" s="79"/>
      <c r="FQ68" s="79"/>
      <c r="FR68" s="79"/>
      <c r="FS68" s="79"/>
      <c r="FT68" s="79"/>
      <c r="FU68" s="79"/>
      <c r="FV68" s="79"/>
      <c r="FW68" s="79"/>
      <c r="FX68" s="79"/>
      <c r="FY68" s="79"/>
      <c r="FZ68" s="79"/>
      <c r="GA68" s="79"/>
      <c r="GB68" s="79"/>
      <c r="GC68" s="79"/>
      <c r="GD68" s="79"/>
      <c r="GE68" s="79"/>
      <c r="GF68" s="79"/>
      <c r="GG68" s="79"/>
      <c r="GH68" s="79"/>
      <c r="GI68" s="79"/>
      <c r="GJ68" s="79"/>
      <c r="GK68" s="79"/>
      <c r="GL68" s="79"/>
      <c r="GM68" s="79"/>
      <c r="GN68" s="79"/>
      <c r="GO68" s="79"/>
      <c r="GP68" s="79"/>
      <c r="GQ68" s="79"/>
      <c r="GR68" s="79"/>
      <c r="GS68" s="79"/>
      <c r="GT68" s="79"/>
      <c r="GU68" s="79"/>
      <c r="GV68" s="79"/>
      <c r="GW68" s="79"/>
      <c r="GX68" s="79"/>
      <c r="GY68" s="79"/>
      <c r="GZ68" s="79"/>
      <c r="HA68" s="79"/>
      <c r="HB68" s="79"/>
      <c r="HC68" s="79"/>
      <c r="HD68" s="79"/>
      <c r="HE68" s="79"/>
      <c r="HF68" s="79"/>
      <c r="HG68" s="79"/>
      <c r="HH68" s="79"/>
      <c r="HI68" s="79"/>
      <c r="HJ68" s="79"/>
      <c r="HK68" s="79"/>
      <c r="HL68" s="79"/>
      <c r="HM68" s="79"/>
      <c r="HN68" s="79"/>
      <c r="HO68" s="79"/>
      <c r="HP68" s="79"/>
      <c r="HQ68" s="79"/>
      <c r="HR68" s="79"/>
      <c r="HS68" s="79"/>
      <c r="HT68" s="79"/>
      <c r="HU68" s="79"/>
      <c r="HV68" s="79"/>
      <c r="HW68" s="79"/>
      <c r="HX68" s="79"/>
      <c r="HY68" s="79"/>
      <c r="HZ68" s="79"/>
      <c r="IA68" s="79"/>
      <c r="IB68" s="88"/>
      <c r="IC68" s="88"/>
    </row>
    <row r="69" spans="1:237" s="60" customFormat="1" ht="109.5" customHeight="1" x14ac:dyDescent="0.35">
      <c r="A69" s="51" t="s">
        <v>315</v>
      </c>
      <c r="B69" s="43" t="s">
        <v>316</v>
      </c>
      <c r="C69" s="52" t="s">
        <v>241</v>
      </c>
      <c r="D69" s="52" t="s">
        <v>37</v>
      </c>
      <c r="E69" s="52" t="s">
        <v>242</v>
      </c>
      <c r="F69" s="61" t="s">
        <v>317</v>
      </c>
      <c r="G69" s="21" t="s">
        <v>176</v>
      </c>
      <c r="H69" s="62" t="s">
        <v>177</v>
      </c>
      <c r="I69" s="10">
        <f t="shared" si="0"/>
        <v>227801795</v>
      </c>
      <c r="J69" s="90"/>
      <c r="K69" s="91"/>
      <c r="L69" s="91">
        <v>227801795</v>
      </c>
      <c r="M69" s="45"/>
      <c r="N69" s="45"/>
      <c r="O69" s="45"/>
      <c r="P69" s="45"/>
      <c r="Q69" s="51" t="s">
        <v>318</v>
      </c>
      <c r="R69" s="68" t="s">
        <v>50</v>
      </c>
      <c r="S69" s="65">
        <v>41388</v>
      </c>
      <c r="T69" s="78" t="s">
        <v>319</v>
      </c>
      <c r="U69" s="45">
        <v>227801795</v>
      </c>
      <c r="V69" s="51"/>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c r="EO69" s="79"/>
      <c r="EP69" s="79"/>
      <c r="EQ69" s="79"/>
      <c r="ER69" s="79"/>
      <c r="ES69" s="79"/>
      <c r="ET69" s="79"/>
      <c r="EU69" s="79"/>
      <c r="EV69" s="79"/>
      <c r="EW69" s="79"/>
      <c r="EX69" s="79"/>
      <c r="EY69" s="79"/>
      <c r="EZ69" s="79"/>
      <c r="FA69" s="79"/>
      <c r="FB69" s="79"/>
      <c r="FC69" s="79"/>
      <c r="FD69" s="79"/>
      <c r="FE69" s="79"/>
      <c r="FF69" s="79"/>
      <c r="FG69" s="79"/>
      <c r="FH69" s="79"/>
      <c r="FI69" s="79"/>
      <c r="FJ69" s="79"/>
      <c r="FK69" s="79"/>
      <c r="FL69" s="79"/>
      <c r="FM69" s="79"/>
      <c r="FN69" s="79"/>
      <c r="FO69" s="79"/>
      <c r="FP69" s="79"/>
      <c r="FQ69" s="79"/>
      <c r="FR69" s="79"/>
      <c r="FS69" s="79"/>
      <c r="FT69" s="79"/>
      <c r="FU69" s="79"/>
      <c r="FV69" s="79"/>
      <c r="FW69" s="79"/>
      <c r="FX69" s="79"/>
      <c r="FY69" s="79"/>
      <c r="FZ69" s="79"/>
      <c r="GA69" s="79"/>
      <c r="GB69" s="79"/>
      <c r="GC69" s="79"/>
      <c r="GD69" s="79"/>
      <c r="GE69" s="79"/>
      <c r="GF69" s="79"/>
      <c r="GG69" s="79"/>
      <c r="GH69" s="79"/>
      <c r="GI69" s="79"/>
      <c r="GJ69" s="79"/>
      <c r="GK69" s="79"/>
      <c r="GL69" s="79"/>
      <c r="GM69" s="79"/>
      <c r="GN69" s="79"/>
      <c r="GO69" s="79"/>
      <c r="GP69" s="79"/>
      <c r="GQ69" s="79"/>
      <c r="GR69" s="79"/>
      <c r="GS69" s="79"/>
      <c r="GT69" s="79"/>
      <c r="GU69" s="79"/>
      <c r="GV69" s="79"/>
      <c r="GW69" s="79"/>
      <c r="GX69" s="79"/>
      <c r="GY69" s="79"/>
      <c r="GZ69" s="79"/>
      <c r="HA69" s="79"/>
      <c r="HB69" s="79"/>
      <c r="HC69" s="79"/>
      <c r="HD69" s="79"/>
      <c r="HE69" s="79"/>
      <c r="HF69" s="79"/>
      <c r="HG69" s="79"/>
      <c r="HH69" s="79"/>
      <c r="HI69" s="79"/>
      <c r="HJ69" s="79"/>
      <c r="HK69" s="79"/>
      <c r="HL69" s="79"/>
      <c r="HM69" s="79"/>
      <c r="HN69" s="79"/>
      <c r="HO69" s="79"/>
      <c r="HP69" s="79"/>
      <c r="HQ69" s="79"/>
      <c r="HR69" s="79"/>
      <c r="HS69" s="79"/>
      <c r="HT69" s="79"/>
      <c r="HU69" s="79"/>
      <c r="HV69" s="79"/>
      <c r="HW69" s="79"/>
      <c r="HX69" s="79"/>
      <c r="HY69" s="79"/>
      <c r="HZ69" s="79"/>
      <c r="IA69" s="79"/>
      <c r="IB69" s="88"/>
      <c r="IC69" s="88"/>
    </row>
    <row r="70" spans="1:237" s="60" customFormat="1" ht="158.25" customHeight="1" x14ac:dyDescent="0.35">
      <c r="A70" s="51" t="s">
        <v>320</v>
      </c>
      <c r="B70" s="43" t="s">
        <v>321</v>
      </c>
      <c r="C70" s="52" t="s">
        <v>322</v>
      </c>
      <c r="D70" s="52"/>
      <c r="E70" s="52" t="s">
        <v>225</v>
      </c>
      <c r="F70" s="61" t="s">
        <v>323</v>
      </c>
      <c r="G70" s="21" t="s">
        <v>324</v>
      </c>
      <c r="H70" s="62" t="s">
        <v>325</v>
      </c>
      <c r="I70" s="10">
        <f t="shared" si="0"/>
        <v>0</v>
      </c>
      <c r="J70" s="90"/>
      <c r="K70" s="91"/>
      <c r="L70" s="64">
        <f>295240000-295240000</f>
        <v>0</v>
      </c>
      <c r="M70" s="45"/>
      <c r="N70" s="45"/>
      <c r="O70" s="45"/>
      <c r="P70" s="45"/>
      <c r="Q70" s="51" t="s">
        <v>326</v>
      </c>
      <c r="R70" s="68" t="s">
        <v>327</v>
      </c>
      <c r="S70" s="65">
        <v>42417</v>
      </c>
      <c r="T70" s="78">
        <v>1</v>
      </c>
      <c r="U70" s="45">
        <v>295240000</v>
      </c>
      <c r="V70" s="51"/>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c r="EO70" s="79"/>
      <c r="EP70" s="79"/>
      <c r="EQ70" s="79"/>
      <c r="ER70" s="79"/>
      <c r="ES70" s="79"/>
      <c r="ET70" s="79"/>
      <c r="EU70" s="79"/>
      <c r="EV70" s="79"/>
      <c r="EW70" s="79"/>
      <c r="EX70" s="79"/>
      <c r="EY70" s="79"/>
      <c r="EZ70" s="79"/>
      <c r="FA70" s="79"/>
      <c r="FB70" s="79"/>
      <c r="FC70" s="79"/>
      <c r="FD70" s="79"/>
      <c r="FE70" s="79"/>
      <c r="FF70" s="79"/>
      <c r="FG70" s="79"/>
      <c r="FH70" s="79"/>
      <c r="FI70" s="79"/>
      <c r="FJ70" s="79"/>
      <c r="FK70" s="79"/>
      <c r="FL70" s="79"/>
      <c r="FM70" s="79"/>
      <c r="FN70" s="79"/>
      <c r="FO70" s="79"/>
      <c r="FP70" s="79"/>
      <c r="FQ70" s="79"/>
      <c r="FR70" s="79"/>
      <c r="FS70" s="79"/>
      <c r="FT70" s="79"/>
      <c r="FU70" s="79"/>
      <c r="FV70" s="79"/>
      <c r="FW70" s="79"/>
      <c r="FX70" s="79"/>
      <c r="FY70" s="79"/>
      <c r="FZ70" s="79"/>
      <c r="GA70" s="79"/>
      <c r="GB70" s="79"/>
      <c r="GC70" s="79"/>
      <c r="GD70" s="79"/>
      <c r="GE70" s="79"/>
      <c r="GF70" s="79"/>
      <c r="GG70" s="79"/>
      <c r="GH70" s="79"/>
      <c r="GI70" s="79"/>
      <c r="GJ70" s="79"/>
      <c r="GK70" s="79"/>
      <c r="GL70" s="79"/>
      <c r="GM70" s="79"/>
      <c r="GN70" s="79"/>
      <c r="GO70" s="79"/>
      <c r="GP70" s="79"/>
      <c r="GQ70" s="79"/>
      <c r="GR70" s="79"/>
      <c r="GS70" s="79"/>
      <c r="GT70" s="79"/>
      <c r="GU70" s="79"/>
      <c r="GV70" s="79"/>
      <c r="GW70" s="79"/>
      <c r="GX70" s="79"/>
      <c r="GY70" s="79"/>
      <c r="GZ70" s="79"/>
      <c r="HA70" s="79"/>
      <c r="HB70" s="79"/>
      <c r="HC70" s="79"/>
      <c r="HD70" s="79"/>
      <c r="HE70" s="79"/>
      <c r="HF70" s="79"/>
      <c r="HG70" s="79"/>
      <c r="HH70" s="79"/>
      <c r="HI70" s="79"/>
      <c r="HJ70" s="79"/>
      <c r="HK70" s="79"/>
      <c r="HL70" s="79"/>
      <c r="HM70" s="79"/>
      <c r="HN70" s="79"/>
      <c r="HO70" s="79"/>
      <c r="HP70" s="79"/>
      <c r="HQ70" s="79"/>
      <c r="HR70" s="79"/>
      <c r="HS70" s="79"/>
      <c r="HT70" s="79"/>
      <c r="HU70" s="79"/>
      <c r="HV70" s="79"/>
      <c r="HW70" s="79"/>
      <c r="HX70" s="79"/>
      <c r="HY70" s="79"/>
      <c r="HZ70" s="79"/>
      <c r="IA70" s="79"/>
      <c r="IB70" s="88"/>
      <c r="IC70" s="88"/>
    </row>
    <row r="71" spans="1:237" s="100" customFormat="1" ht="153" customHeight="1" x14ac:dyDescent="0.35">
      <c r="A71" s="60" t="s">
        <v>328</v>
      </c>
      <c r="B71" s="92" t="s">
        <v>329</v>
      </c>
      <c r="C71" s="81"/>
      <c r="D71" s="81" t="s">
        <v>37</v>
      </c>
      <c r="E71" s="93" t="s">
        <v>212</v>
      </c>
      <c r="F71" s="61" t="s">
        <v>330</v>
      </c>
      <c r="G71" s="21" t="s">
        <v>331</v>
      </c>
      <c r="H71" s="62">
        <v>42353</v>
      </c>
      <c r="I71" s="10">
        <f t="shared" si="0"/>
        <v>815784860.55999994</v>
      </c>
      <c r="J71" s="94"/>
      <c r="K71" s="95"/>
      <c r="L71" s="64">
        <v>815784860.55999994</v>
      </c>
      <c r="M71" s="96"/>
      <c r="N71" s="96"/>
      <c r="O71" s="96"/>
      <c r="P71" s="94"/>
      <c r="Q71" s="51" t="s">
        <v>296</v>
      </c>
      <c r="R71" s="68" t="s">
        <v>332</v>
      </c>
      <c r="S71" s="65">
        <v>42353</v>
      </c>
      <c r="T71" s="97" t="s">
        <v>333</v>
      </c>
      <c r="U71" s="96">
        <v>815784861</v>
      </c>
      <c r="V71" s="98"/>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99"/>
      <c r="CL71" s="99"/>
      <c r="CM71" s="99"/>
      <c r="CN71" s="99"/>
      <c r="CO71" s="99"/>
      <c r="CP71" s="99"/>
      <c r="CQ71" s="99"/>
      <c r="CR71" s="99"/>
      <c r="CS71" s="99"/>
      <c r="CT71" s="99"/>
      <c r="CU71" s="99"/>
      <c r="CV71" s="99"/>
      <c r="CW71" s="99"/>
      <c r="CX71" s="99"/>
      <c r="CY71" s="99"/>
      <c r="CZ71" s="99"/>
      <c r="DA71" s="99"/>
      <c r="DB71" s="99"/>
      <c r="DC71" s="99"/>
      <c r="DD71" s="99"/>
      <c r="DE71" s="99"/>
      <c r="DF71" s="99"/>
      <c r="DG71" s="99"/>
      <c r="DH71" s="99"/>
      <c r="DI71" s="99"/>
      <c r="DJ71" s="99"/>
      <c r="DK71" s="99"/>
      <c r="DL71" s="99"/>
      <c r="DM71" s="99"/>
      <c r="DN71" s="99"/>
      <c r="DO71" s="99"/>
      <c r="DP71" s="99"/>
      <c r="DQ71" s="99"/>
      <c r="DR71" s="99"/>
      <c r="DS71" s="99"/>
      <c r="DT71" s="99"/>
      <c r="DU71" s="99"/>
      <c r="DV71" s="99"/>
      <c r="DW71" s="99"/>
      <c r="DX71" s="99"/>
      <c r="DY71" s="99"/>
      <c r="DZ71" s="99"/>
      <c r="EA71" s="99"/>
      <c r="EB71" s="99"/>
      <c r="EC71" s="99"/>
      <c r="ED71" s="99"/>
      <c r="EE71" s="99"/>
      <c r="EF71" s="99"/>
      <c r="EG71" s="99"/>
      <c r="EH71" s="99"/>
      <c r="EI71" s="99"/>
      <c r="EJ71" s="99"/>
      <c r="EK71" s="99"/>
      <c r="EL71" s="99"/>
      <c r="EM71" s="99"/>
      <c r="EN71" s="99"/>
      <c r="EO71" s="99"/>
      <c r="EP71" s="99"/>
      <c r="EQ71" s="99"/>
      <c r="ER71" s="99"/>
      <c r="ES71" s="99"/>
      <c r="ET71" s="99"/>
      <c r="EU71" s="99"/>
      <c r="EV71" s="99"/>
      <c r="EW71" s="99"/>
      <c r="EX71" s="99"/>
      <c r="EY71" s="99"/>
      <c r="EZ71" s="99"/>
      <c r="FA71" s="99"/>
      <c r="FB71" s="99"/>
      <c r="FC71" s="99"/>
      <c r="FD71" s="99"/>
      <c r="FE71" s="99"/>
      <c r="FF71" s="99"/>
      <c r="FG71" s="99"/>
      <c r="FH71" s="99"/>
      <c r="FI71" s="99"/>
      <c r="FJ71" s="99"/>
      <c r="FK71" s="99"/>
      <c r="FL71" s="99"/>
      <c r="FM71" s="99"/>
      <c r="FN71" s="99"/>
      <c r="FO71" s="99"/>
      <c r="FP71" s="99"/>
      <c r="FQ71" s="99"/>
      <c r="FR71" s="99"/>
      <c r="FS71" s="99"/>
      <c r="FT71" s="99"/>
      <c r="FU71" s="99"/>
      <c r="FV71" s="99"/>
      <c r="FW71" s="99"/>
      <c r="FX71" s="99"/>
      <c r="FY71" s="99"/>
      <c r="FZ71" s="99"/>
      <c r="GA71" s="99"/>
      <c r="GB71" s="99"/>
      <c r="GC71" s="99"/>
      <c r="GD71" s="99"/>
      <c r="GE71" s="99"/>
      <c r="GF71" s="99"/>
      <c r="GG71" s="99"/>
      <c r="GH71" s="99"/>
      <c r="GI71" s="99"/>
      <c r="GJ71" s="99"/>
      <c r="GK71" s="99"/>
      <c r="GL71" s="99"/>
      <c r="GM71" s="99"/>
      <c r="GN71" s="99"/>
      <c r="GO71" s="99"/>
      <c r="GP71" s="99"/>
      <c r="GQ71" s="99"/>
      <c r="GR71" s="99"/>
      <c r="GS71" s="99"/>
      <c r="GT71" s="99"/>
      <c r="GU71" s="99"/>
      <c r="GV71" s="99"/>
      <c r="GW71" s="99"/>
      <c r="GX71" s="99"/>
      <c r="GY71" s="99"/>
      <c r="GZ71" s="99"/>
      <c r="HA71" s="99"/>
      <c r="HB71" s="99"/>
      <c r="HC71" s="99"/>
      <c r="HD71" s="99"/>
      <c r="HE71" s="99"/>
      <c r="HF71" s="99"/>
      <c r="HG71" s="99"/>
      <c r="HH71" s="99"/>
      <c r="HI71" s="99"/>
      <c r="HJ71" s="99"/>
      <c r="HK71" s="99"/>
      <c r="HL71" s="99"/>
      <c r="HM71" s="99"/>
      <c r="HN71" s="99"/>
      <c r="HO71" s="99"/>
      <c r="HP71" s="99"/>
      <c r="HQ71" s="99"/>
      <c r="HR71" s="99"/>
      <c r="HS71" s="99"/>
      <c r="HT71" s="99"/>
      <c r="HU71" s="99"/>
    </row>
    <row r="72" spans="1:237" s="60" customFormat="1" ht="130.5" customHeight="1" x14ac:dyDescent="0.25">
      <c r="A72" s="213" t="s">
        <v>334</v>
      </c>
      <c r="B72" s="184" t="s">
        <v>335</v>
      </c>
      <c r="C72" s="188" t="s">
        <v>336</v>
      </c>
      <c r="D72" s="188" t="s">
        <v>37</v>
      </c>
      <c r="E72" s="188" t="s">
        <v>28</v>
      </c>
      <c r="F72" s="190">
        <v>2016000040034</v>
      </c>
      <c r="G72" s="216" t="s">
        <v>337</v>
      </c>
      <c r="H72" s="218" t="s">
        <v>338</v>
      </c>
      <c r="I72" s="205">
        <f>SUM(J72:P72)</f>
        <v>11463057890</v>
      </c>
      <c r="J72" s="205"/>
      <c r="K72" s="205">
        <f>11197445129+265612761</f>
        <v>11463057890</v>
      </c>
      <c r="L72" s="205"/>
      <c r="M72" s="205"/>
      <c r="N72" s="47"/>
      <c r="O72" s="47"/>
      <c r="P72" s="205"/>
      <c r="Q72" s="196" t="s">
        <v>339</v>
      </c>
      <c r="R72" s="196" t="s">
        <v>32</v>
      </c>
      <c r="S72" s="101">
        <v>42795</v>
      </c>
      <c r="T72" s="78">
        <v>158</v>
      </c>
      <c r="U72" s="10">
        <v>11197445129</v>
      </c>
      <c r="V72" s="51"/>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2"/>
      <c r="BR72" s="102"/>
      <c r="BS72" s="102"/>
      <c r="BT72" s="102"/>
      <c r="BU72" s="102"/>
      <c r="BV72" s="102"/>
      <c r="BW72" s="102"/>
      <c r="BX72" s="102"/>
      <c r="BY72" s="102"/>
      <c r="BZ72" s="102"/>
      <c r="CA72" s="102"/>
      <c r="CB72" s="102"/>
      <c r="CC72" s="102"/>
      <c r="CD72" s="102"/>
      <c r="CE72" s="102"/>
      <c r="CF72" s="102"/>
      <c r="CG72" s="102"/>
      <c r="CH72" s="102"/>
      <c r="CI72" s="102"/>
      <c r="CJ72" s="102"/>
      <c r="CK72" s="102"/>
      <c r="CL72" s="102"/>
      <c r="CM72" s="102"/>
      <c r="CN72" s="102"/>
      <c r="CO72" s="102"/>
      <c r="CP72" s="102"/>
      <c r="CQ72" s="102"/>
      <c r="CR72" s="102"/>
      <c r="CS72" s="102"/>
      <c r="CT72" s="102"/>
      <c r="CU72" s="102"/>
      <c r="CV72" s="102"/>
      <c r="CW72" s="102"/>
      <c r="CX72" s="102"/>
      <c r="CY72" s="102"/>
      <c r="CZ72" s="102"/>
      <c r="DA72" s="102"/>
      <c r="DB72" s="102"/>
      <c r="DC72" s="102"/>
      <c r="DD72" s="102"/>
      <c r="DE72" s="102"/>
      <c r="DF72" s="102"/>
      <c r="DG72" s="102"/>
      <c r="DH72" s="102"/>
      <c r="DI72" s="102"/>
      <c r="DJ72" s="102"/>
      <c r="DK72" s="102"/>
      <c r="DL72" s="102"/>
      <c r="DM72" s="102"/>
      <c r="DN72" s="102"/>
      <c r="DO72" s="102"/>
      <c r="DP72" s="102"/>
      <c r="DQ72" s="102"/>
      <c r="DR72" s="102"/>
      <c r="DS72" s="102"/>
      <c r="DT72" s="102"/>
      <c r="DU72" s="102"/>
      <c r="DV72" s="102"/>
      <c r="DW72" s="102"/>
      <c r="DX72" s="102"/>
      <c r="DY72" s="102"/>
      <c r="DZ72" s="102"/>
      <c r="EA72" s="102"/>
      <c r="EB72" s="102"/>
      <c r="EC72" s="102"/>
      <c r="ED72" s="102"/>
      <c r="EE72" s="102"/>
      <c r="EF72" s="102"/>
      <c r="EG72" s="102"/>
      <c r="EH72" s="102"/>
      <c r="EI72" s="102"/>
      <c r="EJ72" s="102"/>
      <c r="EK72" s="102"/>
      <c r="EL72" s="102"/>
      <c r="EM72" s="102"/>
      <c r="EN72" s="102"/>
      <c r="EO72" s="102"/>
      <c r="EP72" s="102"/>
      <c r="EQ72" s="102"/>
      <c r="ER72" s="102"/>
      <c r="ES72" s="102"/>
      <c r="ET72" s="102"/>
      <c r="EU72" s="102"/>
      <c r="EV72" s="102"/>
      <c r="EW72" s="102"/>
      <c r="EX72" s="102"/>
      <c r="EY72" s="102"/>
      <c r="EZ72" s="102"/>
      <c r="FA72" s="102"/>
      <c r="FB72" s="102"/>
      <c r="FC72" s="102"/>
      <c r="FD72" s="102"/>
      <c r="FE72" s="102"/>
      <c r="FF72" s="102"/>
      <c r="FG72" s="102"/>
      <c r="FH72" s="102"/>
      <c r="FI72" s="102"/>
      <c r="FJ72" s="102"/>
      <c r="FK72" s="102"/>
      <c r="FL72" s="102"/>
      <c r="FM72" s="102"/>
      <c r="FN72" s="102"/>
      <c r="FO72" s="102"/>
      <c r="FP72" s="102"/>
      <c r="FQ72" s="102"/>
      <c r="FR72" s="102"/>
      <c r="FS72" s="102"/>
      <c r="FT72" s="102"/>
      <c r="FU72" s="102"/>
      <c r="FV72" s="102"/>
      <c r="FW72" s="102"/>
      <c r="FX72" s="102"/>
      <c r="FY72" s="102"/>
      <c r="FZ72" s="102"/>
      <c r="GA72" s="102"/>
      <c r="GB72" s="102"/>
      <c r="GC72" s="102"/>
      <c r="GD72" s="102"/>
      <c r="GE72" s="102"/>
      <c r="GF72" s="102"/>
      <c r="GG72" s="102"/>
      <c r="GH72" s="102"/>
      <c r="GI72" s="102"/>
      <c r="GJ72" s="102"/>
      <c r="GK72" s="102"/>
      <c r="GL72" s="102"/>
      <c r="GM72" s="102"/>
      <c r="GN72" s="102"/>
      <c r="GO72" s="102"/>
      <c r="GP72" s="102"/>
      <c r="GQ72" s="102"/>
      <c r="GR72" s="102"/>
      <c r="GS72" s="102"/>
      <c r="GT72" s="102"/>
      <c r="GU72" s="102"/>
      <c r="GV72" s="102"/>
      <c r="GW72" s="102"/>
      <c r="GX72" s="102"/>
      <c r="GY72" s="102"/>
      <c r="GZ72" s="102"/>
      <c r="HA72" s="102"/>
      <c r="HB72" s="102"/>
      <c r="HC72" s="102"/>
      <c r="HD72" s="102"/>
      <c r="HE72" s="102"/>
      <c r="HF72" s="102"/>
      <c r="HG72" s="102"/>
      <c r="HH72" s="102"/>
      <c r="HI72" s="102"/>
      <c r="HJ72" s="102"/>
      <c r="HK72" s="102"/>
      <c r="HL72" s="102"/>
      <c r="HM72" s="102"/>
      <c r="HN72" s="102"/>
      <c r="HO72" s="102"/>
      <c r="HP72" s="102"/>
      <c r="HQ72" s="102"/>
      <c r="HR72" s="102"/>
      <c r="HS72" s="102"/>
      <c r="HT72" s="102"/>
      <c r="HU72" s="102"/>
      <c r="HV72" s="102"/>
      <c r="HW72" s="102"/>
      <c r="HX72" s="102"/>
      <c r="HY72" s="102"/>
      <c r="HZ72" s="102"/>
      <c r="IA72" s="102"/>
      <c r="IB72" s="102"/>
      <c r="IC72" s="102"/>
    </row>
    <row r="73" spans="1:237" s="60" customFormat="1" ht="130.5" customHeight="1" x14ac:dyDescent="0.25">
      <c r="A73" s="213"/>
      <c r="B73" s="185"/>
      <c r="C73" s="189"/>
      <c r="D73" s="189"/>
      <c r="E73" s="189"/>
      <c r="F73" s="191"/>
      <c r="G73" s="217"/>
      <c r="H73" s="219"/>
      <c r="I73" s="206"/>
      <c r="J73" s="206"/>
      <c r="K73" s="206"/>
      <c r="L73" s="206"/>
      <c r="M73" s="206"/>
      <c r="N73" s="103"/>
      <c r="O73" s="103"/>
      <c r="P73" s="206"/>
      <c r="Q73" s="197"/>
      <c r="R73" s="197"/>
      <c r="S73" s="101">
        <v>42928</v>
      </c>
      <c r="T73" s="78">
        <v>388</v>
      </c>
      <c r="U73" s="10">
        <v>265612761</v>
      </c>
      <c r="V73" s="51"/>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2"/>
      <c r="BR73" s="102"/>
      <c r="BS73" s="102"/>
      <c r="BT73" s="102"/>
      <c r="BU73" s="102"/>
      <c r="BV73" s="102"/>
      <c r="BW73" s="102"/>
      <c r="BX73" s="102"/>
      <c r="BY73" s="102"/>
      <c r="BZ73" s="102"/>
      <c r="CA73" s="102"/>
      <c r="CB73" s="102"/>
      <c r="CC73" s="102"/>
      <c r="CD73" s="102"/>
      <c r="CE73" s="102"/>
      <c r="CF73" s="102"/>
      <c r="CG73" s="102"/>
      <c r="CH73" s="102"/>
      <c r="CI73" s="102"/>
      <c r="CJ73" s="102"/>
      <c r="CK73" s="102"/>
      <c r="CL73" s="102"/>
      <c r="CM73" s="102"/>
      <c r="CN73" s="102"/>
      <c r="CO73" s="102"/>
      <c r="CP73" s="102"/>
      <c r="CQ73" s="102"/>
      <c r="CR73" s="102"/>
      <c r="CS73" s="102"/>
      <c r="CT73" s="102"/>
      <c r="CU73" s="102"/>
      <c r="CV73" s="102"/>
      <c r="CW73" s="102"/>
      <c r="CX73" s="102"/>
      <c r="CY73" s="102"/>
      <c r="CZ73" s="102"/>
      <c r="DA73" s="102"/>
      <c r="DB73" s="102"/>
      <c r="DC73" s="102"/>
      <c r="DD73" s="102"/>
      <c r="DE73" s="102"/>
      <c r="DF73" s="102"/>
      <c r="DG73" s="102"/>
      <c r="DH73" s="102"/>
      <c r="DI73" s="102"/>
      <c r="DJ73" s="102"/>
      <c r="DK73" s="102"/>
      <c r="DL73" s="102"/>
      <c r="DM73" s="102"/>
      <c r="DN73" s="102"/>
      <c r="DO73" s="102"/>
      <c r="DP73" s="102"/>
      <c r="DQ73" s="102"/>
      <c r="DR73" s="102"/>
      <c r="DS73" s="102"/>
      <c r="DT73" s="102"/>
      <c r="DU73" s="102"/>
      <c r="DV73" s="102"/>
      <c r="DW73" s="102"/>
      <c r="DX73" s="102"/>
      <c r="DY73" s="102"/>
      <c r="DZ73" s="102"/>
      <c r="EA73" s="102"/>
      <c r="EB73" s="102"/>
      <c r="EC73" s="102"/>
      <c r="ED73" s="102"/>
      <c r="EE73" s="102"/>
      <c r="EF73" s="102"/>
      <c r="EG73" s="102"/>
      <c r="EH73" s="102"/>
      <c r="EI73" s="102"/>
      <c r="EJ73" s="102"/>
      <c r="EK73" s="102"/>
      <c r="EL73" s="102"/>
      <c r="EM73" s="102"/>
      <c r="EN73" s="102"/>
      <c r="EO73" s="102"/>
      <c r="EP73" s="102"/>
      <c r="EQ73" s="102"/>
      <c r="ER73" s="102"/>
      <c r="ES73" s="102"/>
      <c r="ET73" s="102"/>
      <c r="EU73" s="102"/>
      <c r="EV73" s="102"/>
      <c r="EW73" s="102"/>
      <c r="EX73" s="102"/>
      <c r="EY73" s="102"/>
      <c r="EZ73" s="102"/>
      <c r="FA73" s="102"/>
      <c r="FB73" s="102"/>
      <c r="FC73" s="102"/>
      <c r="FD73" s="102"/>
      <c r="FE73" s="102"/>
      <c r="FF73" s="102"/>
      <c r="FG73" s="102"/>
      <c r="FH73" s="102"/>
      <c r="FI73" s="102"/>
      <c r="FJ73" s="102"/>
      <c r="FK73" s="102"/>
      <c r="FL73" s="102"/>
      <c r="FM73" s="102"/>
      <c r="FN73" s="102"/>
      <c r="FO73" s="102"/>
      <c r="FP73" s="102"/>
      <c r="FQ73" s="102"/>
      <c r="FR73" s="102"/>
      <c r="FS73" s="102"/>
      <c r="FT73" s="102"/>
      <c r="FU73" s="102"/>
      <c r="FV73" s="102"/>
      <c r="FW73" s="102"/>
      <c r="FX73" s="102"/>
      <c r="FY73" s="102"/>
      <c r="FZ73" s="102"/>
      <c r="GA73" s="102"/>
      <c r="GB73" s="102"/>
      <c r="GC73" s="102"/>
      <c r="GD73" s="102"/>
      <c r="GE73" s="102"/>
      <c r="GF73" s="102"/>
      <c r="GG73" s="102"/>
      <c r="GH73" s="102"/>
      <c r="GI73" s="102"/>
      <c r="GJ73" s="102"/>
      <c r="GK73" s="102"/>
      <c r="GL73" s="102"/>
      <c r="GM73" s="102"/>
      <c r="GN73" s="102"/>
      <c r="GO73" s="102"/>
      <c r="GP73" s="102"/>
      <c r="GQ73" s="102"/>
      <c r="GR73" s="102"/>
      <c r="GS73" s="102"/>
      <c r="GT73" s="102"/>
      <c r="GU73" s="102"/>
      <c r="GV73" s="102"/>
      <c r="GW73" s="102"/>
      <c r="GX73" s="102"/>
      <c r="GY73" s="102"/>
      <c r="GZ73" s="102"/>
      <c r="HA73" s="102"/>
      <c r="HB73" s="102"/>
      <c r="HC73" s="102"/>
      <c r="HD73" s="102"/>
      <c r="HE73" s="102"/>
      <c r="HF73" s="102"/>
      <c r="HG73" s="102"/>
      <c r="HH73" s="102"/>
      <c r="HI73" s="102"/>
      <c r="HJ73" s="102"/>
      <c r="HK73" s="102"/>
      <c r="HL73" s="102"/>
      <c r="HM73" s="102"/>
      <c r="HN73" s="102"/>
      <c r="HO73" s="102"/>
      <c r="HP73" s="102"/>
      <c r="HQ73" s="102"/>
      <c r="HR73" s="102"/>
      <c r="HS73" s="102"/>
      <c r="HT73" s="102"/>
      <c r="HU73" s="102"/>
      <c r="HV73" s="102"/>
      <c r="HW73" s="102"/>
      <c r="HX73" s="102"/>
      <c r="HY73" s="102"/>
      <c r="HZ73" s="102"/>
      <c r="IA73" s="102"/>
      <c r="IB73" s="102"/>
      <c r="IC73" s="102"/>
    </row>
    <row r="74" spans="1:237" s="60" customFormat="1" ht="134.25" customHeight="1" x14ac:dyDescent="0.35">
      <c r="A74" s="51" t="s">
        <v>340</v>
      </c>
      <c r="B74" s="43"/>
      <c r="C74" s="52"/>
      <c r="D74" s="52"/>
      <c r="E74" s="104"/>
      <c r="F74" s="105">
        <v>2014000040009</v>
      </c>
      <c r="G74" s="44" t="s">
        <v>341</v>
      </c>
      <c r="H74" s="84">
        <v>41897</v>
      </c>
      <c r="I74" s="47">
        <f>SUM(J74:P74)</f>
        <v>0</v>
      </c>
      <c r="J74" s="106"/>
      <c r="K74" s="107">
        <f>3365609674-3365609674</f>
        <v>0</v>
      </c>
      <c r="L74" s="45"/>
      <c r="M74" s="45"/>
      <c r="N74" s="45"/>
      <c r="O74" s="45"/>
      <c r="P74" s="45"/>
      <c r="Q74" s="51" t="s">
        <v>160</v>
      </c>
      <c r="R74" s="51" t="s">
        <v>32</v>
      </c>
      <c r="S74" s="101"/>
      <c r="T74" s="78"/>
      <c r="U74" s="10"/>
      <c r="V74" s="51"/>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c r="EO74" s="79"/>
      <c r="EP74" s="79"/>
      <c r="EQ74" s="79"/>
      <c r="ER74" s="79"/>
      <c r="ES74" s="79"/>
      <c r="ET74" s="79"/>
      <c r="EU74" s="79"/>
      <c r="EV74" s="79"/>
      <c r="EW74" s="79"/>
      <c r="EX74" s="79"/>
      <c r="EY74" s="79"/>
      <c r="EZ74" s="79"/>
      <c r="FA74" s="79"/>
      <c r="FB74" s="79"/>
      <c r="FC74" s="79"/>
      <c r="FD74" s="79"/>
      <c r="FE74" s="79"/>
      <c r="FF74" s="79"/>
      <c r="FG74" s="79"/>
      <c r="FH74" s="79"/>
      <c r="FI74" s="79"/>
      <c r="FJ74" s="79"/>
      <c r="FK74" s="79"/>
      <c r="FL74" s="79"/>
      <c r="FM74" s="79"/>
      <c r="FN74" s="79"/>
      <c r="FO74" s="79"/>
      <c r="FP74" s="79"/>
      <c r="FQ74" s="79"/>
      <c r="FR74" s="79"/>
      <c r="FS74" s="79"/>
      <c r="FT74" s="79"/>
      <c r="FU74" s="79"/>
      <c r="FV74" s="79"/>
      <c r="FW74" s="79"/>
      <c r="FX74" s="79"/>
      <c r="FY74" s="79"/>
      <c r="FZ74" s="79"/>
      <c r="GA74" s="79"/>
      <c r="GB74" s="79"/>
      <c r="GC74" s="79"/>
      <c r="GD74" s="79"/>
      <c r="GE74" s="79"/>
      <c r="GF74" s="79"/>
      <c r="GG74" s="79"/>
      <c r="GH74" s="79"/>
      <c r="GI74" s="79"/>
      <c r="GJ74" s="79"/>
      <c r="GK74" s="79"/>
      <c r="GL74" s="79"/>
      <c r="GM74" s="79"/>
      <c r="GN74" s="79"/>
      <c r="GO74" s="79"/>
      <c r="GP74" s="79"/>
      <c r="GQ74" s="79"/>
      <c r="GR74" s="79"/>
      <c r="GS74" s="79"/>
      <c r="GT74" s="79"/>
      <c r="GU74" s="79"/>
      <c r="GV74" s="79"/>
      <c r="GW74" s="79"/>
      <c r="GX74" s="79"/>
      <c r="GY74" s="79"/>
      <c r="GZ74" s="79"/>
      <c r="HA74" s="79"/>
      <c r="HB74" s="79"/>
      <c r="HC74" s="79"/>
      <c r="HD74" s="79"/>
      <c r="HE74" s="79"/>
      <c r="HF74" s="79"/>
      <c r="HG74" s="79"/>
      <c r="HH74" s="79"/>
      <c r="HI74" s="79"/>
      <c r="HJ74" s="79"/>
      <c r="HK74" s="79"/>
      <c r="HL74" s="79"/>
      <c r="HM74" s="79"/>
      <c r="HN74" s="79"/>
      <c r="HO74" s="79"/>
      <c r="HP74" s="79"/>
      <c r="HQ74" s="79"/>
      <c r="HR74" s="79"/>
      <c r="HS74" s="79"/>
      <c r="HT74" s="79"/>
      <c r="HU74" s="79"/>
      <c r="HV74" s="79"/>
      <c r="HW74" s="79"/>
      <c r="HX74" s="79"/>
      <c r="HY74" s="79"/>
      <c r="HZ74" s="79"/>
      <c r="IA74" s="79"/>
      <c r="IB74" s="79"/>
      <c r="IC74" s="79"/>
    </row>
    <row r="75" spans="1:237" s="60" customFormat="1" ht="132" customHeight="1" x14ac:dyDescent="0.35">
      <c r="A75" s="213" t="s">
        <v>342</v>
      </c>
      <c r="B75" s="184" t="s">
        <v>343</v>
      </c>
      <c r="C75" s="188" t="s">
        <v>344</v>
      </c>
      <c r="D75" s="188" t="s">
        <v>100</v>
      </c>
      <c r="E75" s="188" t="s">
        <v>28</v>
      </c>
      <c r="F75" s="190">
        <v>2016000040028</v>
      </c>
      <c r="G75" s="108" t="s">
        <v>345</v>
      </c>
      <c r="H75" s="109">
        <v>42914</v>
      </c>
      <c r="I75" s="205">
        <f>SUM(J75:P76)</f>
        <v>15411339372</v>
      </c>
      <c r="J75" s="207"/>
      <c r="K75" s="209"/>
      <c r="L75" s="205">
        <v>15411339372</v>
      </c>
      <c r="M75" s="205"/>
      <c r="N75" s="47"/>
      <c r="O75" s="47"/>
      <c r="P75" s="205"/>
      <c r="Q75" s="196" t="s">
        <v>339</v>
      </c>
      <c r="R75" s="196" t="s">
        <v>32</v>
      </c>
      <c r="S75" s="101">
        <v>42928</v>
      </c>
      <c r="T75" s="78">
        <v>388</v>
      </c>
      <c r="U75" s="211">
        <v>15411339372</v>
      </c>
      <c r="V75" s="51"/>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c r="EO75" s="79"/>
      <c r="EP75" s="79"/>
      <c r="EQ75" s="79"/>
      <c r="ER75" s="79"/>
      <c r="ES75" s="79"/>
      <c r="ET75" s="79"/>
      <c r="EU75" s="79"/>
      <c r="EV75" s="79"/>
      <c r="EW75" s="79"/>
      <c r="EX75" s="79"/>
      <c r="EY75" s="79"/>
      <c r="EZ75" s="79"/>
      <c r="FA75" s="79"/>
      <c r="FB75" s="79"/>
      <c r="FC75" s="79"/>
      <c r="FD75" s="79"/>
      <c r="FE75" s="79"/>
      <c r="FF75" s="79"/>
      <c r="FG75" s="79"/>
      <c r="FH75" s="79"/>
      <c r="FI75" s="79"/>
      <c r="FJ75" s="79"/>
      <c r="FK75" s="79"/>
      <c r="FL75" s="79"/>
      <c r="FM75" s="79"/>
      <c r="FN75" s="79"/>
      <c r="FO75" s="79"/>
      <c r="FP75" s="79"/>
      <c r="FQ75" s="79"/>
      <c r="FR75" s="79"/>
      <c r="FS75" s="79"/>
      <c r="FT75" s="79"/>
      <c r="FU75" s="79"/>
      <c r="FV75" s="79"/>
      <c r="FW75" s="79"/>
      <c r="FX75" s="79"/>
      <c r="FY75" s="79"/>
      <c r="FZ75" s="79"/>
      <c r="GA75" s="79"/>
      <c r="GB75" s="79"/>
      <c r="GC75" s="79"/>
      <c r="GD75" s="79"/>
      <c r="GE75" s="79"/>
      <c r="GF75" s="79"/>
      <c r="GG75" s="79"/>
      <c r="GH75" s="79"/>
      <c r="GI75" s="79"/>
      <c r="GJ75" s="79"/>
      <c r="GK75" s="79"/>
      <c r="GL75" s="79"/>
      <c r="GM75" s="79"/>
      <c r="GN75" s="79"/>
      <c r="GO75" s="79"/>
      <c r="GP75" s="79"/>
      <c r="GQ75" s="79"/>
      <c r="GR75" s="79"/>
      <c r="GS75" s="79"/>
      <c r="GT75" s="79"/>
      <c r="GU75" s="79"/>
      <c r="GV75" s="79"/>
      <c r="GW75" s="79"/>
      <c r="GX75" s="79"/>
      <c r="GY75" s="79"/>
      <c r="GZ75" s="79"/>
      <c r="HA75" s="79"/>
      <c r="HB75" s="79"/>
      <c r="HC75" s="79"/>
      <c r="HD75" s="79"/>
      <c r="HE75" s="79"/>
      <c r="HF75" s="79"/>
      <c r="HG75" s="79"/>
      <c r="HH75" s="79"/>
      <c r="HI75" s="79"/>
      <c r="HJ75" s="79"/>
      <c r="HK75" s="79"/>
      <c r="HL75" s="79"/>
      <c r="HM75" s="79"/>
      <c r="HN75" s="79"/>
      <c r="HO75" s="79"/>
      <c r="HP75" s="79"/>
      <c r="HQ75" s="79"/>
      <c r="HR75" s="79"/>
      <c r="HS75" s="79"/>
      <c r="HT75" s="79"/>
      <c r="HU75" s="79"/>
      <c r="HV75" s="79"/>
      <c r="HW75" s="79"/>
      <c r="HX75" s="79"/>
      <c r="HY75" s="79"/>
      <c r="HZ75" s="79"/>
      <c r="IA75" s="79"/>
      <c r="IB75" s="79"/>
      <c r="IC75" s="79"/>
    </row>
    <row r="76" spans="1:237" s="60" customFormat="1" ht="132" customHeight="1" x14ac:dyDescent="0.35">
      <c r="A76" s="213"/>
      <c r="B76" s="185"/>
      <c r="C76" s="189"/>
      <c r="D76" s="189"/>
      <c r="E76" s="189"/>
      <c r="F76" s="191"/>
      <c r="G76" s="110" t="s">
        <v>346</v>
      </c>
      <c r="H76" s="111">
        <v>42961</v>
      </c>
      <c r="I76" s="206"/>
      <c r="J76" s="208"/>
      <c r="K76" s="210"/>
      <c r="L76" s="206"/>
      <c r="M76" s="206"/>
      <c r="N76" s="103"/>
      <c r="O76" s="103"/>
      <c r="P76" s="206"/>
      <c r="Q76" s="197"/>
      <c r="R76" s="197"/>
      <c r="S76" s="101">
        <v>43038</v>
      </c>
      <c r="T76" s="78">
        <v>593</v>
      </c>
      <c r="U76" s="212"/>
      <c r="V76" s="51"/>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c r="EO76" s="79"/>
      <c r="EP76" s="79"/>
      <c r="EQ76" s="79"/>
      <c r="ER76" s="79"/>
      <c r="ES76" s="79"/>
      <c r="ET76" s="79"/>
      <c r="EU76" s="79"/>
      <c r="EV76" s="79"/>
      <c r="EW76" s="79"/>
      <c r="EX76" s="79"/>
      <c r="EY76" s="79"/>
      <c r="EZ76" s="79"/>
      <c r="FA76" s="79"/>
      <c r="FB76" s="79"/>
      <c r="FC76" s="79"/>
      <c r="FD76" s="79"/>
      <c r="FE76" s="79"/>
      <c r="FF76" s="79"/>
      <c r="FG76" s="79"/>
      <c r="FH76" s="79"/>
      <c r="FI76" s="79"/>
      <c r="FJ76" s="79"/>
      <c r="FK76" s="79"/>
      <c r="FL76" s="79"/>
      <c r="FM76" s="79"/>
      <c r="FN76" s="79"/>
      <c r="FO76" s="79"/>
      <c r="FP76" s="79"/>
      <c r="FQ76" s="79"/>
      <c r="FR76" s="79"/>
      <c r="FS76" s="79"/>
      <c r="FT76" s="79"/>
      <c r="FU76" s="79"/>
      <c r="FV76" s="79"/>
      <c r="FW76" s="79"/>
      <c r="FX76" s="79"/>
      <c r="FY76" s="79"/>
      <c r="FZ76" s="79"/>
      <c r="GA76" s="79"/>
      <c r="GB76" s="79"/>
      <c r="GC76" s="79"/>
      <c r="GD76" s="79"/>
      <c r="GE76" s="79"/>
      <c r="GF76" s="79"/>
      <c r="GG76" s="79"/>
      <c r="GH76" s="79"/>
      <c r="GI76" s="79"/>
      <c r="GJ76" s="79"/>
      <c r="GK76" s="79"/>
      <c r="GL76" s="79"/>
      <c r="GM76" s="79"/>
      <c r="GN76" s="79"/>
      <c r="GO76" s="79"/>
      <c r="GP76" s="79"/>
      <c r="GQ76" s="79"/>
      <c r="GR76" s="79"/>
      <c r="GS76" s="79"/>
      <c r="GT76" s="79"/>
      <c r="GU76" s="79"/>
      <c r="GV76" s="79"/>
      <c r="GW76" s="79"/>
      <c r="GX76" s="79"/>
      <c r="GY76" s="79"/>
      <c r="GZ76" s="79"/>
      <c r="HA76" s="79"/>
      <c r="HB76" s="79"/>
      <c r="HC76" s="79"/>
      <c r="HD76" s="79"/>
      <c r="HE76" s="79"/>
      <c r="HF76" s="79"/>
      <c r="HG76" s="79"/>
      <c r="HH76" s="79"/>
      <c r="HI76" s="79"/>
      <c r="HJ76" s="79"/>
      <c r="HK76" s="79"/>
      <c r="HL76" s="79"/>
      <c r="HM76" s="79"/>
      <c r="HN76" s="79"/>
      <c r="HO76" s="79"/>
      <c r="HP76" s="79"/>
      <c r="HQ76" s="79"/>
      <c r="HR76" s="79"/>
      <c r="HS76" s="79"/>
      <c r="HT76" s="79"/>
      <c r="HU76" s="79"/>
      <c r="HV76" s="79"/>
      <c r="HW76" s="79"/>
      <c r="HX76" s="79"/>
      <c r="HY76" s="79"/>
      <c r="HZ76" s="79"/>
      <c r="IA76" s="79"/>
      <c r="IB76" s="79"/>
      <c r="IC76" s="79"/>
    </row>
    <row r="77" spans="1:237" s="60" customFormat="1" ht="154.5" customHeight="1" x14ac:dyDescent="0.35">
      <c r="A77" s="51" t="s">
        <v>347</v>
      </c>
      <c r="B77" s="92" t="s">
        <v>348</v>
      </c>
      <c r="C77" s="81" t="s">
        <v>349</v>
      </c>
      <c r="D77" s="81" t="s">
        <v>131</v>
      </c>
      <c r="E77" s="81" t="s">
        <v>28</v>
      </c>
      <c r="F77" s="105">
        <v>2017000040012</v>
      </c>
      <c r="G77" s="44" t="s">
        <v>350</v>
      </c>
      <c r="H77" s="84">
        <v>42998</v>
      </c>
      <c r="I77" s="47">
        <f>SUM(K77:P77)</f>
        <v>3077850586</v>
      </c>
      <c r="J77" s="106"/>
      <c r="K77" s="107">
        <v>3077850586</v>
      </c>
      <c r="L77" s="45"/>
      <c r="M77" s="45"/>
      <c r="N77" s="45"/>
      <c r="O77" s="45"/>
      <c r="P77" s="45"/>
      <c r="Q77" s="51" t="s">
        <v>351</v>
      </c>
      <c r="R77" s="51" t="s">
        <v>32</v>
      </c>
      <c r="S77" s="101">
        <v>43053</v>
      </c>
      <c r="T77" s="78">
        <v>611</v>
      </c>
      <c r="U77" s="10">
        <v>3077850586</v>
      </c>
      <c r="V77" s="51"/>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row>
    <row r="78" spans="1:237" s="60" customFormat="1" ht="193.5" customHeight="1" x14ac:dyDescent="0.35">
      <c r="A78" s="112" t="s">
        <v>352</v>
      </c>
      <c r="B78" s="51" t="s">
        <v>353</v>
      </c>
      <c r="C78" s="78" t="s">
        <v>354</v>
      </c>
      <c r="D78" s="78" t="s">
        <v>37</v>
      </c>
      <c r="E78" s="52" t="s">
        <v>28</v>
      </c>
      <c r="F78" s="105">
        <v>20181301010001</v>
      </c>
      <c r="G78" s="44" t="s">
        <v>355</v>
      </c>
      <c r="H78" s="84">
        <v>43125</v>
      </c>
      <c r="I78" s="45">
        <v>6269583176</v>
      </c>
      <c r="J78" s="106"/>
      <c r="K78" s="113"/>
      <c r="L78" s="45"/>
      <c r="M78" s="45"/>
      <c r="N78" s="45">
        <v>6269583176</v>
      </c>
      <c r="O78" s="45"/>
      <c r="P78" s="45"/>
      <c r="Q78" s="51" t="s">
        <v>356</v>
      </c>
      <c r="R78" s="43" t="s">
        <v>357</v>
      </c>
      <c r="S78" s="101"/>
      <c r="T78" s="101"/>
      <c r="U78" s="114"/>
      <c r="V78" s="51"/>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row>
    <row r="79" spans="1:237" s="60" customFormat="1" ht="129.75" customHeight="1" x14ac:dyDescent="0.35">
      <c r="A79" s="196" t="s">
        <v>358</v>
      </c>
      <c r="B79" s="184" t="s">
        <v>359</v>
      </c>
      <c r="C79" s="188" t="s">
        <v>360</v>
      </c>
      <c r="D79" s="188" t="s">
        <v>361</v>
      </c>
      <c r="E79" s="184" t="s">
        <v>28</v>
      </c>
      <c r="F79" s="190">
        <v>2017000040013</v>
      </c>
      <c r="G79" s="115" t="s">
        <v>362</v>
      </c>
      <c r="H79" s="116">
        <v>43017</v>
      </c>
      <c r="I79" s="205">
        <f>SUM(K79:P79)</f>
        <v>0</v>
      </c>
      <c r="J79" s="207"/>
      <c r="K79" s="209">
        <f>10025313466-10025313466</f>
        <v>0</v>
      </c>
      <c r="L79" s="205"/>
      <c r="M79" s="205"/>
      <c r="N79" s="47"/>
      <c r="O79" s="47"/>
      <c r="P79" s="205"/>
      <c r="Q79" s="196" t="s">
        <v>363</v>
      </c>
      <c r="R79" s="196" t="s">
        <v>32</v>
      </c>
      <c r="S79" s="117">
        <v>43053</v>
      </c>
      <c r="T79" s="118">
        <v>611</v>
      </c>
      <c r="U79" s="49">
        <v>10025313466</v>
      </c>
      <c r="V79" s="51"/>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row>
    <row r="80" spans="1:237" s="60" customFormat="1" ht="117.75" customHeight="1" x14ac:dyDescent="0.35">
      <c r="A80" s="197"/>
      <c r="B80" s="185"/>
      <c r="C80" s="189"/>
      <c r="D80" s="189"/>
      <c r="E80" s="185"/>
      <c r="F80" s="191"/>
      <c r="G80" s="44" t="s">
        <v>364</v>
      </c>
      <c r="H80" s="78" t="s">
        <v>365</v>
      </c>
      <c r="I80" s="206"/>
      <c r="J80" s="208"/>
      <c r="K80" s="210"/>
      <c r="L80" s="206"/>
      <c r="M80" s="206"/>
      <c r="N80" s="103"/>
      <c r="O80" s="103"/>
      <c r="P80" s="206"/>
      <c r="Q80" s="197"/>
      <c r="R80" s="197"/>
      <c r="S80" s="84">
        <v>43438</v>
      </c>
      <c r="T80" s="78">
        <v>829</v>
      </c>
      <c r="U80" s="80">
        <v>-10025313466</v>
      </c>
      <c r="V80" s="51"/>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c r="EO80" s="79"/>
      <c r="EP80" s="79"/>
      <c r="EQ80" s="79"/>
      <c r="ER80" s="79"/>
      <c r="ES80" s="79"/>
      <c r="ET80" s="79"/>
      <c r="EU80" s="79"/>
      <c r="EV80" s="79"/>
      <c r="EW80" s="79"/>
      <c r="EX80" s="79"/>
      <c r="EY80" s="79"/>
      <c r="EZ80" s="79"/>
      <c r="FA80" s="79"/>
      <c r="FB80" s="79"/>
      <c r="FC80" s="79"/>
      <c r="FD80" s="79"/>
      <c r="FE80" s="79"/>
      <c r="FF80" s="79"/>
      <c r="FG80" s="79"/>
      <c r="FH80" s="79"/>
      <c r="FI80" s="79"/>
      <c r="FJ80" s="79"/>
      <c r="FK80" s="79"/>
      <c r="FL80" s="79"/>
      <c r="FM80" s="79"/>
      <c r="FN80" s="79"/>
      <c r="FO80" s="79"/>
      <c r="FP80" s="79"/>
      <c r="FQ80" s="79"/>
      <c r="FR80" s="79"/>
      <c r="FS80" s="79"/>
      <c r="FT80" s="79"/>
      <c r="FU80" s="79"/>
      <c r="FV80" s="79"/>
      <c r="FW80" s="79"/>
      <c r="FX80" s="79"/>
      <c r="FY80" s="79"/>
      <c r="FZ80" s="79"/>
      <c r="GA80" s="79"/>
      <c r="GB80" s="79"/>
      <c r="GC80" s="79"/>
      <c r="GD80" s="79"/>
      <c r="GE80" s="79"/>
      <c r="GF80" s="79"/>
      <c r="GG80" s="79"/>
      <c r="GH80" s="79"/>
      <c r="GI80" s="79"/>
      <c r="GJ80" s="79"/>
      <c r="GK80" s="79"/>
      <c r="GL80" s="79"/>
      <c r="GM80" s="79"/>
      <c r="GN80" s="79"/>
      <c r="GO80" s="79"/>
      <c r="GP80" s="79"/>
      <c r="GQ80" s="79"/>
      <c r="GR80" s="79"/>
      <c r="GS80" s="79"/>
      <c r="GT80" s="79"/>
      <c r="GU80" s="79"/>
      <c r="GV80" s="79"/>
      <c r="GW80" s="79"/>
      <c r="GX80" s="79"/>
      <c r="GY80" s="79"/>
      <c r="GZ80" s="79"/>
      <c r="HA80" s="79"/>
      <c r="HB80" s="79"/>
      <c r="HC80" s="79"/>
      <c r="HD80" s="79"/>
      <c r="HE80" s="79"/>
      <c r="HF80" s="79"/>
      <c r="HG80" s="79"/>
      <c r="HH80" s="79"/>
      <c r="HI80" s="79"/>
      <c r="HJ80" s="79"/>
      <c r="HK80" s="79"/>
      <c r="HL80" s="79"/>
      <c r="HM80" s="79"/>
      <c r="HN80" s="79"/>
      <c r="HO80" s="79"/>
      <c r="HP80" s="79"/>
      <c r="HQ80" s="79"/>
      <c r="HR80" s="79"/>
      <c r="HS80" s="79"/>
      <c r="HT80" s="79"/>
      <c r="HU80" s="79"/>
      <c r="HV80" s="79"/>
      <c r="HW80" s="79"/>
      <c r="HX80" s="79"/>
      <c r="HY80" s="79"/>
      <c r="HZ80" s="79"/>
      <c r="IA80" s="79"/>
      <c r="IB80" s="79"/>
      <c r="IC80" s="79"/>
    </row>
    <row r="81" spans="1:237" s="60" customFormat="1" ht="288.75" customHeight="1" x14ac:dyDescent="0.35">
      <c r="A81" s="196" t="s">
        <v>366</v>
      </c>
      <c r="B81" s="184" t="s">
        <v>367</v>
      </c>
      <c r="C81" s="188" t="s">
        <v>368</v>
      </c>
      <c r="D81" s="188" t="s">
        <v>43</v>
      </c>
      <c r="E81" s="188" t="s">
        <v>28</v>
      </c>
      <c r="F81" s="190">
        <v>2017000040014</v>
      </c>
      <c r="G81" s="119" t="s">
        <v>621</v>
      </c>
      <c r="H81" s="84" t="s">
        <v>623</v>
      </c>
      <c r="I81" s="114">
        <f t="shared" ref="I81:I82" si="1">SUM(J81:P81)</f>
        <v>12778686420</v>
      </c>
      <c r="J81" s="120"/>
      <c r="K81" s="114">
        <f>12778686420</f>
        <v>12778686420</v>
      </c>
      <c r="L81" s="114"/>
      <c r="M81" s="114"/>
      <c r="N81" s="114"/>
      <c r="O81" s="114"/>
      <c r="P81" s="114"/>
      <c r="Q81" s="196" t="s">
        <v>31</v>
      </c>
      <c r="R81" s="196" t="s">
        <v>32</v>
      </c>
      <c r="S81" s="101">
        <v>43230</v>
      </c>
      <c r="T81" s="78">
        <v>370</v>
      </c>
      <c r="U81" s="10">
        <v>12778686420</v>
      </c>
      <c r="V81" s="121"/>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c r="EO81" s="79"/>
      <c r="EP81" s="79"/>
      <c r="EQ81" s="79"/>
      <c r="ER81" s="79"/>
      <c r="ES81" s="79"/>
      <c r="ET81" s="79"/>
      <c r="EU81" s="79"/>
      <c r="EV81" s="79"/>
      <c r="EW81" s="79"/>
      <c r="EX81" s="79"/>
      <c r="EY81" s="79"/>
      <c r="EZ81" s="79"/>
      <c r="FA81" s="79"/>
      <c r="FB81" s="79"/>
      <c r="FC81" s="79"/>
      <c r="FD81" s="79"/>
      <c r="FE81" s="79"/>
      <c r="FF81" s="79"/>
      <c r="FG81" s="79"/>
      <c r="FH81" s="79"/>
      <c r="FI81" s="79"/>
      <c r="FJ81" s="79"/>
      <c r="FK81" s="79"/>
      <c r="FL81" s="79"/>
      <c r="FM81" s="79"/>
      <c r="FN81" s="79"/>
      <c r="FO81" s="79"/>
      <c r="FP81" s="79"/>
      <c r="FQ81" s="79"/>
      <c r="FR81" s="79"/>
      <c r="FS81" s="79"/>
      <c r="FT81" s="79"/>
      <c r="FU81" s="79"/>
      <c r="FV81" s="79"/>
      <c r="FW81" s="79"/>
      <c r="FX81" s="79"/>
      <c r="FY81" s="79"/>
      <c r="FZ81" s="79"/>
      <c r="GA81" s="79"/>
      <c r="GB81" s="79"/>
      <c r="GC81" s="79"/>
      <c r="GD81" s="79"/>
      <c r="GE81" s="79"/>
      <c r="GF81" s="79"/>
      <c r="GG81" s="79"/>
      <c r="GH81" s="79"/>
      <c r="GI81" s="79"/>
      <c r="GJ81" s="79"/>
      <c r="GK81" s="79"/>
      <c r="GL81" s="79"/>
      <c r="GM81" s="79"/>
      <c r="GN81" s="79"/>
      <c r="GO81" s="79"/>
      <c r="GP81" s="79"/>
      <c r="GQ81" s="79"/>
      <c r="GR81" s="79"/>
      <c r="GS81" s="79"/>
      <c r="GT81" s="79"/>
      <c r="GU81" s="79"/>
      <c r="GV81" s="79"/>
      <c r="GW81" s="79"/>
      <c r="GX81" s="79"/>
      <c r="GY81" s="79"/>
      <c r="GZ81" s="79"/>
      <c r="HA81" s="79"/>
      <c r="HB81" s="79"/>
      <c r="HC81" s="79"/>
      <c r="HD81" s="79"/>
      <c r="HE81" s="79"/>
      <c r="HF81" s="79"/>
      <c r="HG81" s="79"/>
      <c r="HH81" s="79"/>
      <c r="HI81" s="79"/>
      <c r="HJ81" s="79"/>
      <c r="HK81" s="79"/>
      <c r="HL81" s="79"/>
      <c r="HM81" s="79"/>
      <c r="HN81" s="79"/>
      <c r="HO81" s="79"/>
      <c r="HP81" s="79"/>
      <c r="HQ81" s="79"/>
      <c r="HR81" s="79"/>
      <c r="HS81" s="79"/>
      <c r="HT81" s="79"/>
      <c r="HU81" s="79"/>
      <c r="HV81" s="79"/>
      <c r="HW81" s="79"/>
      <c r="HX81" s="79"/>
      <c r="HY81" s="79"/>
      <c r="HZ81" s="79"/>
      <c r="IA81" s="79"/>
      <c r="IB81" s="79"/>
      <c r="IC81" s="79"/>
    </row>
    <row r="82" spans="1:237" s="60" customFormat="1" ht="218.25" customHeight="1" x14ac:dyDescent="0.35">
      <c r="A82" s="203"/>
      <c r="B82" s="204"/>
      <c r="C82" s="201"/>
      <c r="D82" s="201"/>
      <c r="E82" s="201"/>
      <c r="F82" s="202"/>
      <c r="G82" s="119" t="s">
        <v>622</v>
      </c>
      <c r="H82" s="84">
        <v>43825</v>
      </c>
      <c r="I82" s="114">
        <f t="shared" si="1"/>
        <v>1716416628</v>
      </c>
      <c r="J82" s="120"/>
      <c r="K82" s="114">
        <v>1716416628</v>
      </c>
      <c r="L82" s="114"/>
      <c r="M82" s="114"/>
      <c r="N82" s="114"/>
      <c r="O82" s="114"/>
      <c r="P82" s="114"/>
      <c r="Q82" s="203"/>
      <c r="R82" s="203"/>
      <c r="S82" s="117">
        <v>43859</v>
      </c>
      <c r="T82" s="118">
        <v>108</v>
      </c>
      <c r="U82" s="49">
        <v>1716416628</v>
      </c>
      <c r="V82" s="122"/>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row>
    <row r="83" spans="1:237" s="60" customFormat="1" ht="282.75" customHeight="1" x14ac:dyDescent="0.35">
      <c r="A83" s="203"/>
      <c r="B83" s="204"/>
      <c r="C83" s="201"/>
      <c r="D83" s="201"/>
      <c r="E83" s="201"/>
      <c r="F83" s="202"/>
      <c r="G83" s="123" t="s">
        <v>369</v>
      </c>
      <c r="H83" s="176">
        <v>44340</v>
      </c>
      <c r="I83" s="45">
        <f>SUM(J83:P83)</f>
        <v>349109824</v>
      </c>
      <c r="J83" s="124"/>
      <c r="K83" s="175">
        <v>349109824</v>
      </c>
      <c r="L83" s="126"/>
      <c r="M83" s="126"/>
      <c r="N83" s="126"/>
      <c r="O83" s="126"/>
      <c r="P83" s="125"/>
      <c r="Q83" s="203"/>
      <c r="R83" s="203"/>
      <c r="S83" s="117">
        <v>44351</v>
      </c>
      <c r="T83" s="118">
        <v>306</v>
      </c>
      <c r="U83" s="49">
        <v>349109824</v>
      </c>
      <c r="V83" s="127"/>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row>
    <row r="84" spans="1:237" s="60" customFormat="1" ht="258.75" customHeight="1" x14ac:dyDescent="0.35">
      <c r="A84" s="203"/>
      <c r="B84" s="204"/>
      <c r="C84" s="201"/>
      <c r="D84" s="201"/>
      <c r="E84" s="201"/>
      <c r="F84" s="202"/>
      <c r="G84" s="119" t="s">
        <v>370</v>
      </c>
      <c r="H84" s="84">
        <v>44557</v>
      </c>
      <c r="I84" s="45">
        <f>SUM(J84:P84)</f>
        <v>881811948</v>
      </c>
      <c r="J84" s="106"/>
      <c r="K84" s="45">
        <v>490000000</v>
      </c>
      <c r="L84" s="52"/>
      <c r="M84" s="52"/>
      <c r="N84" s="52"/>
      <c r="O84" s="52"/>
      <c r="P84" s="45">
        <v>391811948</v>
      </c>
      <c r="Q84" s="203"/>
      <c r="R84" s="203"/>
      <c r="S84" s="117">
        <v>44559</v>
      </c>
      <c r="T84" s="118">
        <v>736</v>
      </c>
      <c r="U84" s="49">
        <v>490000000</v>
      </c>
      <c r="V84" s="51"/>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c r="EO84" s="79"/>
      <c r="EP84" s="79"/>
      <c r="EQ84" s="79"/>
      <c r="ER84" s="79"/>
      <c r="ES84" s="79"/>
      <c r="ET84" s="79"/>
      <c r="EU84" s="79"/>
      <c r="EV84" s="79"/>
      <c r="EW84" s="79"/>
      <c r="EX84" s="79"/>
      <c r="EY84" s="79"/>
      <c r="EZ84" s="79"/>
      <c r="FA84" s="79"/>
      <c r="FB84" s="79"/>
      <c r="FC84" s="79"/>
      <c r="FD84" s="79"/>
      <c r="FE84" s="79"/>
      <c r="FF84" s="79"/>
      <c r="FG84" s="79"/>
      <c r="FH84" s="79"/>
      <c r="FI84" s="79"/>
      <c r="FJ84" s="79"/>
      <c r="FK84" s="79"/>
      <c r="FL84" s="79"/>
      <c r="FM84" s="79"/>
      <c r="FN84" s="79"/>
      <c r="FO84" s="79"/>
      <c r="FP84" s="79"/>
      <c r="FQ84" s="79"/>
      <c r="FR84" s="79"/>
      <c r="FS84" s="79"/>
      <c r="FT84" s="79"/>
      <c r="FU84" s="79"/>
      <c r="FV84" s="79"/>
      <c r="FW84" s="79"/>
      <c r="FX84" s="79"/>
      <c r="FY84" s="79"/>
      <c r="FZ84" s="79"/>
      <c r="GA84" s="79"/>
      <c r="GB84" s="79"/>
      <c r="GC84" s="79"/>
      <c r="GD84" s="79"/>
      <c r="GE84" s="79"/>
      <c r="GF84" s="79"/>
      <c r="GG84" s="79"/>
      <c r="GH84" s="79"/>
      <c r="GI84" s="79"/>
      <c r="GJ84" s="79"/>
      <c r="GK84" s="79"/>
      <c r="GL84" s="79"/>
      <c r="GM84" s="79"/>
      <c r="GN84" s="79"/>
      <c r="GO84" s="79"/>
      <c r="GP84" s="79"/>
      <c r="GQ84" s="79"/>
      <c r="GR84" s="79"/>
      <c r="GS84" s="79"/>
      <c r="GT84" s="79"/>
      <c r="GU84" s="79"/>
      <c r="GV84" s="79"/>
      <c r="GW84" s="79"/>
      <c r="GX84" s="79"/>
      <c r="GY84" s="79"/>
      <c r="GZ84" s="79"/>
      <c r="HA84" s="79"/>
      <c r="HB84" s="79"/>
      <c r="HC84" s="79"/>
      <c r="HD84" s="79"/>
      <c r="HE84" s="79"/>
      <c r="HF84" s="79"/>
      <c r="HG84" s="79"/>
      <c r="HH84" s="79"/>
      <c r="HI84" s="79"/>
      <c r="HJ84" s="79"/>
      <c r="HK84" s="79"/>
      <c r="HL84" s="79"/>
      <c r="HM84" s="79"/>
      <c r="HN84" s="79"/>
      <c r="HO84" s="79"/>
      <c r="HP84" s="79"/>
      <c r="HQ84" s="79"/>
      <c r="HR84" s="79"/>
      <c r="HS84" s="79"/>
      <c r="HT84" s="79"/>
      <c r="HU84" s="79"/>
      <c r="HV84" s="79"/>
      <c r="HW84" s="79"/>
      <c r="HX84" s="79"/>
      <c r="HY84" s="79"/>
      <c r="HZ84" s="79"/>
      <c r="IA84" s="79"/>
      <c r="IB84" s="79"/>
      <c r="IC84" s="79"/>
    </row>
    <row r="85" spans="1:237" s="60" customFormat="1" ht="258.75" customHeight="1" x14ac:dyDescent="0.35">
      <c r="A85" s="197"/>
      <c r="B85" s="185"/>
      <c r="C85" s="189"/>
      <c r="D85" s="189"/>
      <c r="E85" s="189"/>
      <c r="F85" s="191"/>
      <c r="G85" s="123" t="s">
        <v>371</v>
      </c>
      <c r="H85" s="173">
        <v>44728</v>
      </c>
      <c r="I85" s="45">
        <f>SUM(J85:P85)</f>
        <v>125000000</v>
      </c>
      <c r="J85" s="170"/>
      <c r="K85" s="169"/>
      <c r="L85" s="81"/>
      <c r="M85" s="81"/>
      <c r="N85" s="81"/>
      <c r="O85" s="81"/>
      <c r="P85" s="47">
        <v>125000000</v>
      </c>
      <c r="Q85" s="197"/>
      <c r="R85" s="197"/>
      <c r="S85" s="117"/>
      <c r="T85" s="118"/>
      <c r="U85" s="49"/>
      <c r="V85" s="128" t="s">
        <v>617</v>
      </c>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c r="EO85" s="79"/>
      <c r="EP85" s="79"/>
      <c r="EQ85" s="79"/>
      <c r="ER85" s="79"/>
      <c r="ES85" s="79"/>
      <c r="ET85" s="79"/>
      <c r="EU85" s="79"/>
      <c r="EV85" s="79"/>
      <c r="EW85" s="79"/>
      <c r="EX85" s="79"/>
      <c r="EY85" s="79"/>
      <c r="EZ85" s="79"/>
      <c r="FA85" s="79"/>
      <c r="FB85" s="79"/>
      <c r="FC85" s="79"/>
      <c r="FD85" s="79"/>
      <c r="FE85" s="79"/>
      <c r="FF85" s="79"/>
      <c r="FG85" s="79"/>
      <c r="FH85" s="79"/>
      <c r="FI85" s="79"/>
      <c r="FJ85" s="79"/>
      <c r="FK85" s="79"/>
      <c r="FL85" s="79"/>
      <c r="FM85" s="79"/>
      <c r="FN85" s="79"/>
      <c r="FO85" s="79"/>
      <c r="FP85" s="79"/>
      <c r="FQ85" s="79"/>
      <c r="FR85" s="79"/>
      <c r="FS85" s="79"/>
      <c r="FT85" s="79"/>
      <c r="FU85" s="79"/>
      <c r="FV85" s="79"/>
      <c r="FW85" s="79"/>
      <c r="FX85" s="79"/>
      <c r="FY85" s="79"/>
      <c r="FZ85" s="79"/>
      <c r="GA85" s="79"/>
      <c r="GB85" s="79"/>
      <c r="GC85" s="79"/>
      <c r="GD85" s="79"/>
      <c r="GE85" s="79"/>
      <c r="GF85" s="79"/>
      <c r="GG85" s="79"/>
      <c r="GH85" s="79"/>
      <c r="GI85" s="79"/>
      <c r="GJ85" s="79"/>
      <c r="GK85" s="79"/>
      <c r="GL85" s="79"/>
      <c r="GM85" s="79"/>
      <c r="GN85" s="79"/>
      <c r="GO85" s="79"/>
      <c r="GP85" s="79"/>
      <c r="GQ85" s="79"/>
      <c r="GR85" s="79"/>
      <c r="GS85" s="79"/>
      <c r="GT85" s="79"/>
      <c r="GU85" s="79"/>
      <c r="GV85" s="79"/>
      <c r="GW85" s="79"/>
      <c r="GX85" s="79"/>
      <c r="GY85" s="79"/>
      <c r="GZ85" s="79"/>
      <c r="HA85" s="79"/>
      <c r="HB85" s="79"/>
      <c r="HC85" s="79"/>
      <c r="HD85" s="79"/>
      <c r="HE85" s="79"/>
      <c r="HF85" s="79"/>
      <c r="HG85" s="79"/>
      <c r="HH85" s="79"/>
      <c r="HI85" s="79"/>
      <c r="HJ85" s="79"/>
      <c r="HK85" s="79"/>
      <c r="HL85" s="79"/>
      <c r="HM85" s="79"/>
      <c r="HN85" s="79"/>
      <c r="HO85" s="79"/>
      <c r="HP85" s="79"/>
      <c r="HQ85" s="79"/>
      <c r="HR85" s="79"/>
      <c r="HS85" s="79"/>
      <c r="HT85" s="79"/>
      <c r="HU85" s="79"/>
      <c r="HV85" s="79"/>
      <c r="HW85" s="79"/>
      <c r="HX85" s="79"/>
      <c r="HY85" s="79"/>
      <c r="HZ85" s="79"/>
      <c r="IA85" s="79"/>
      <c r="IB85" s="79"/>
      <c r="IC85" s="79"/>
    </row>
    <row r="86" spans="1:237" s="60" customFormat="1" ht="137.25" customHeight="1" x14ac:dyDescent="0.35">
      <c r="A86" s="196" t="s">
        <v>372</v>
      </c>
      <c r="B86" s="184" t="s">
        <v>373</v>
      </c>
      <c r="C86" s="188" t="s">
        <v>374</v>
      </c>
      <c r="D86" s="188" t="s">
        <v>100</v>
      </c>
      <c r="E86" s="188" t="s">
        <v>375</v>
      </c>
      <c r="F86" s="190">
        <v>2017000040038</v>
      </c>
      <c r="G86" s="123" t="s">
        <v>376</v>
      </c>
      <c r="H86" s="173">
        <v>43405</v>
      </c>
      <c r="I86" s="169">
        <f t="shared" ref="I86:I93" si="2">SUM(K86:P86)</f>
        <v>11126272472.77</v>
      </c>
      <c r="J86" s="170"/>
      <c r="K86" s="169">
        <f>11203039266.69-76766793.92</f>
        <v>11126272472.77</v>
      </c>
      <c r="L86" s="81"/>
      <c r="M86" s="81"/>
      <c r="N86" s="81"/>
      <c r="O86" s="81"/>
      <c r="P86" s="47"/>
      <c r="Q86" s="196" t="s">
        <v>377</v>
      </c>
      <c r="R86" s="196" t="s">
        <v>375</v>
      </c>
      <c r="S86" s="117">
        <v>43441</v>
      </c>
      <c r="T86" s="118">
        <v>5038</v>
      </c>
      <c r="U86" s="49">
        <v>11203039266.690001</v>
      </c>
      <c r="V86" s="51"/>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c r="EO86" s="79"/>
      <c r="EP86" s="79"/>
      <c r="EQ86" s="79"/>
      <c r="ER86" s="79"/>
      <c r="ES86" s="79"/>
      <c r="ET86" s="79"/>
      <c r="EU86" s="79"/>
      <c r="EV86" s="79"/>
      <c r="EW86" s="79"/>
      <c r="EX86" s="79"/>
      <c r="EY86" s="79"/>
      <c r="EZ86" s="79"/>
      <c r="FA86" s="79"/>
      <c r="FB86" s="79"/>
      <c r="FC86" s="79"/>
      <c r="FD86" s="79"/>
      <c r="FE86" s="79"/>
      <c r="FF86" s="79"/>
      <c r="FG86" s="79"/>
      <c r="FH86" s="79"/>
      <c r="FI86" s="79"/>
      <c r="FJ86" s="79"/>
      <c r="FK86" s="79"/>
      <c r="FL86" s="79"/>
      <c r="FM86" s="79"/>
      <c r="FN86" s="79"/>
      <c r="FO86" s="79"/>
      <c r="FP86" s="79"/>
      <c r="FQ86" s="79"/>
      <c r="FR86" s="79"/>
      <c r="FS86" s="79"/>
      <c r="FT86" s="79"/>
      <c r="FU86" s="79"/>
      <c r="FV86" s="79"/>
      <c r="FW86" s="79"/>
      <c r="FX86" s="79"/>
      <c r="FY86" s="79"/>
      <c r="FZ86" s="79"/>
      <c r="GA86" s="79"/>
      <c r="GB86" s="79"/>
      <c r="GC86" s="79"/>
      <c r="GD86" s="79"/>
      <c r="GE86" s="79"/>
      <c r="GF86" s="79"/>
      <c r="GG86" s="79"/>
      <c r="GH86" s="79"/>
      <c r="GI86" s="79"/>
      <c r="GJ86" s="79"/>
      <c r="GK86" s="79"/>
      <c r="GL86" s="79"/>
      <c r="GM86" s="79"/>
      <c r="GN86" s="79"/>
      <c r="GO86" s="79"/>
      <c r="GP86" s="79"/>
      <c r="GQ86" s="79"/>
      <c r="GR86" s="79"/>
      <c r="GS86" s="79"/>
      <c r="GT86" s="79"/>
      <c r="GU86" s="79"/>
      <c r="GV86" s="79"/>
      <c r="GW86" s="79"/>
      <c r="GX86" s="79"/>
      <c r="GY86" s="79"/>
      <c r="GZ86" s="79"/>
      <c r="HA86" s="79"/>
      <c r="HB86" s="79"/>
      <c r="HC86" s="79"/>
      <c r="HD86" s="79"/>
      <c r="HE86" s="79"/>
      <c r="HF86" s="79"/>
      <c r="HG86" s="79"/>
      <c r="HH86" s="79"/>
      <c r="HI86" s="79"/>
      <c r="HJ86" s="79"/>
      <c r="HK86" s="79"/>
      <c r="HL86" s="79"/>
      <c r="HM86" s="79"/>
      <c r="HN86" s="79"/>
      <c r="HO86" s="79"/>
      <c r="HP86" s="79"/>
      <c r="HQ86" s="79"/>
      <c r="HR86" s="79"/>
      <c r="HS86" s="79"/>
      <c r="HT86" s="79"/>
      <c r="HU86" s="79"/>
      <c r="HV86" s="79"/>
      <c r="HW86" s="79"/>
      <c r="HX86" s="79"/>
      <c r="HY86" s="79"/>
      <c r="HZ86" s="79"/>
      <c r="IA86" s="79"/>
      <c r="IB86" s="79"/>
      <c r="IC86" s="79"/>
    </row>
    <row r="87" spans="1:237" s="60" customFormat="1" ht="137.25" customHeight="1" x14ac:dyDescent="0.35">
      <c r="A87" s="203"/>
      <c r="B87" s="204"/>
      <c r="C87" s="201"/>
      <c r="D87" s="201"/>
      <c r="E87" s="201"/>
      <c r="F87" s="202"/>
      <c r="G87" s="123" t="s">
        <v>378</v>
      </c>
      <c r="H87" s="173">
        <v>44082</v>
      </c>
      <c r="I87" s="169">
        <f t="shared" si="2"/>
        <v>1052599682</v>
      </c>
      <c r="J87" s="170"/>
      <c r="K87" s="169"/>
      <c r="L87" s="81"/>
      <c r="M87" s="81"/>
      <c r="N87" s="81"/>
      <c r="O87" s="81"/>
      <c r="P87" s="47">
        <v>1052599682</v>
      </c>
      <c r="Q87" s="203"/>
      <c r="R87" s="203"/>
      <c r="S87" s="117"/>
      <c r="T87" s="118"/>
      <c r="U87" s="49"/>
      <c r="V87" s="51" t="s">
        <v>379</v>
      </c>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c r="EO87" s="79"/>
      <c r="EP87" s="79"/>
      <c r="EQ87" s="79"/>
      <c r="ER87" s="79"/>
      <c r="ES87" s="79"/>
      <c r="ET87" s="79"/>
      <c r="EU87" s="79"/>
      <c r="EV87" s="79"/>
      <c r="EW87" s="79"/>
      <c r="EX87" s="79"/>
      <c r="EY87" s="79"/>
      <c r="EZ87" s="79"/>
      <c r="FA87" s="79"/>
      <c r="FB87" s="79"/>
      <c r="FC87" s="79"/>
      <c r="FD87" s="79"/>
      <c r="FE87" s="79"/>
      <c r="FF87" s="79"/>
      <c r="FG87" s="79"/>
      <c r="FH87" s="79"/>
      <c r="FI87" s="79"/>
      <c r="FJ87" s="79"/>
      <c r="FK87" s="79"/>
      <c r="FL87" s="79"/>
      <c r="FM87" s="79"/>
      <c r="FN87" s="79"/>
      <c r="FO87" s="79"/>
      <c r="FP87" s="79"/>
      <c r="FQ87" s="79"/>
      <c r="FR87" s="79"/>
      <c r="FS87" s="79"/>
      <c r="FT87" s="79"/>
      <c r="FU87" s="79"/>
      <c r="FV87" s="79"/>
      <c r="FW87" s="79"/>
      <c r="FX87" s="79"/>
      <c r="FY87" s="79"/>
      <c r="FZ87" s="79"/>
      <c r="GA87" s="79"/>
      <c r="GB87" s="79"/>
      <c r="GC87" s="79"/>
      <c r="GD87" s="79"/>
      <c r="GE87" s="79"/>
      <c r="GF87" s="79"/>
      <c r="GG87" s="79"/>
      <c r="GH87" s="79"/>
      <c r="GI87" s="79"/>
      <c r="GJ87" s="79"/>
      <c r="GK87" s="79"/>
      <c r="GL87" s="79"/>
      <c r="GM87" s="79"/>
      <c r="GN87" s="79"/>
      <c r="GO87" s="79"/>
      <c r="GP87" s="79"/>
      <c r="GQ87" s="79"/>
      <c r="GR87" s="79"/>
      <c r="GS87" s="79"/>
      <c r="GT87" s="79"/>
      <c r="GU87" s="79"/>
      <c r="GV87" s="79"/>
      <c r="GW87" s="79"/>
      <c r="GX87" s="79"/>
      <c r="GY87" s="79"/>
      <c r="GZ87" s="79"/>
      <c r="HA87" s="79"/>
      <c r="HB87" s="79"/>
      <c r="HC87" s="79"/>
      <c r="HD87" s="79"/>
      <c r="HE87" s="79"/>
      <c r="HF87" s="79"/>
      <c r="HG87" s="79"/>
      <c r="HH87" s="79"/>
      <c r="HI87" s="79"/>
      <c r="HJ87" s="79"/>
      <c r="HK87" s="79"/>
      <c r="HL87" s="79"/>
      <c r="HM87" s="79"/>
      <c r="HN87" s="79"/>
      <c r="HO87" s="79"/>
      <c r="HP87" s="79"/>
      <c r="HQ87" s="79"/>
      <c r="HR87" s="79"/>
      <c r="HS87" s="79"/>
      <c r="HT87" s="79"/>
      <c r="HU87" s="79"/>
      <c r="HV87" s="79"/>
      <c r="HW87" s="79"/>
      <c r="HX87" s="79"/>
      <c r="HY87" s="79"/>
      <c r="HZ87" s="79"/>
      <c r="IA87" s="79"/>
      <c r="IB87" s="79"/>
      <c r="IC87" s="79"/>
    </row>
    <row r="88" spans="1:237" s="60" customFormat="1" ht="137.25" customHeight="1" x14ac:dyDescent="0.35">
      <c r="A88" s="203"/>
      <c r="B88" s="204"/>
      <c r="C88" s="201"/>
      <c r="D88" s="201"/>
      <c r="E88" s="201"/>
      <c r="F88" s="202"/>
      <c r="G88" s="123" t="s">
        <v>380</v>
      </c>
      <c r="H88" s="173">
        <v>44340</v>
      </c>
      <c r="I88" s="169">
        <f t="shared" si="2"/>
        <v>550000000</v>
      </c>
      <c r="J88" s="170"/>
      <c r="K88" s="169"/>
      <c r="L88" s="81"/>
      <c r="M88" s="81"/>
      <c r="N88" s="81"/>
      <c r="O88" s="81"/>
      <c r="P88" s="47">
        <v>550000000</v>
      </c>
      <c r="Q88" s="203"/>
      <c r="R88" s="203"/>
      <c r="S88" s="117"/>
      <c r="T88" s="118"/>
      <c r="U88" s="49"/>
      <c r="V88" s="51" t="s">
        <v>381</v>
      </c>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c r="EO88" s="79"/>
      <c r="EP88" s="79"/>
      <c r="EQ88" s="79"/>
      <c r="ER88" s="79"/>
      <c r="ES88" s="79"/>
      <c r="ET88" s="79"/>
      <c r="EU88" s="79"/>
      <c r="EV88" s="79"/>
      <c r="EW88" s="79"/>
      <c r="EX88" s="79"/>
      <c r="EY88" s="79"/>
      <c r="EZ88" s="79"/>
      <c r="FA88" s="79"/>
      <c r="FB88" s="79"/>
      <c r="FC88" s="79"/>
      <c r="FD88" s="79"/>
      <c r="FE88" s="79"/>
      <c r="FF88" s="79"/>
      <c r="FG88" s="79"/>
      <c r="FH88" s="79"/>
      <c r="FI88" s="79"/>
      <c r="FJ88" s="79"/>
      <c r="FK88" s="79"/>
      <c r="FL88" s="79"/>
      <c r="FM88" s="79"/>
      <c r="FN88" s="79"/>
      <c r="FO88" s="79"/>
      <c r="FP88" s="79"/>
      <c r="FQ88" s="79"/>
      <c r="FR88" s="79"/>
      <c r="FS88" s="79"/>
      <c r="FT88" s="79"/>
      <c r="FU88" s="79"/>
      <c r="FV88" s="79"/>
      <c r="FW88" s="79"/>
      <c r="FX88" s="79"/>
      <c r="FY88" s="79"/>
      <c r="FZ88" s="79"/>
      <c r="GA88" s="79"/>
      <c r="GB88" s="79"/>
      <c r="GC88" s="79"/>
      <c r="GD88" s="79"/>
      <c r="GE88" s="79"/>
      <c r="GF88" s="79"/>
      <c r="GG88" s="79"/>
      <c r="GH88" s="79"/>
      <c r="GI88" s="79"/>
      <c r="GJ88" s="79"/>
      <c r="GK88" s="79"/>
      <c r="GL88" s="79"/>
      <c r="GM88" s="79"/>
      <c r="GN88" s="79"/>
      <c r="GO88" s="79"/>
      <c r="GP88" s="79"/>
      <c r="GQ88" s="79"/>
      <c r="GR88" s="79"/>
      <c r="GS88" s="79"/>
      <c r="GT88" s="79"/>
      <c r="GU88" s="79"/>
      <c r="GV88" s="79"/>
      <c r="GW88" s="79"/>
      <c r="GX88" s="79"/>
      <c r="GY88" s="79"/>
      <c r="GZ88" s="79"/>
      <c r="HA88" s="79"/>
      <c r="HB88" s="79"/>
      <c r="HC88" s="79"/>
      <c r="HD88" s="79"/>
      <c r="HE88" s="79"/>
      <c r="HF88" s="79"/>
      <c r="HG88" s="79"/>
      <c r="HH88" s="79"/>
      <c r="HI88" s="79"/>
      <c r="HJ88" s="79"/>
      <c r="HK88" s="79"/>
      <c r="HL88" s="79"/>
      <c r="HM88" s="79"/>
      <c r="HN88" s="79"/>
      <c r="HO88" s="79"/>
      <c r="HP88" s="79"/>
      <c r="HQ88" s="79"/>
      <c r="HR88" s="79"/>
      <c r="HS88" s="79"/>
      <c r="HT88" s="79"/>
      <c r="HU88" s="79"/>
      <c r="HV88" s="79"/>
      <c r="HW88" s="79"/>
      <c r="HX88" s="79"/>
      <c r="HY88" s="79"/>
      <c r="HZ88" s="79"/>
      <c r="IA88" s="79"/>
      <c r="IB88" s="79"/>
      <c r="IC88" s="79"/>
    </row>
    <row r="89" spans="1:237" s="60" customFormat="1" ht="137.25" customHeight="1" x14ac:dyDescent="0.35">
      <c r="A89" s="203"/>
      <c r="B89" s="204"/>
      <c r="C89" s="201"/>
      <c r="D89" s="201"/>
      <c r="E89" s="189"/>
      <c r="F89" s="202"/>
      <c r="G89" s="123" t="s">
        <v>382</v>
      </c>
      <c r="H89" s="173">
        <v>44539</v>
      </c>
      <c r="I89" s="169">
        <f t="shared" si="2"/>
        <v>209442390.36000001</v>
      </c>
      <c r="J89" s="170"/>
      <c r="K89" s="169"/>
      <c r="L89" s="81"/>
      <c r="M89" s="81"/>
      <c r="N89" s="81"/>
      <c r="O89" s="81"/>
      <c r="P89" s="47">
        <v>209442390.36000001</v>
      </c>
      <c r="Q89" s="203"/>
      <c r="R89" s="197"/>
      <c r="S89" s="117"/>
      <c r="T89" s="118"/>
      <c r="U89" s="49"/>
      <c r="V89" s="51" t="s">
        <v>383</v>
      </c>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9"/>
      <c r="EW89" s="79"/>
      <c r="EX89" s="79"/>
      <c r="EY89" s="79"/>
      <c r="EZ89" s="79"/>
      <c r="FA89" s="79"/>
      <c r="FB89" s="79"/>
      <c r="FC89" s="79"/>
      <c r="FD89" s="79"/>
      <c r="FE89" s="79"/>
      <c r="FF89" s="79"/>
      <c r="FG89" s="79"/>
      <c r="FH89" s="79"/>
      <c r="FI89" s="79"/>
      <c r="FJ89" s="79"/>
      <c r="FK89" s="79"/>
      <c r="FL89" s="79"/>
      <c r="FM89" s="79"/>
      <c r="FN89" s="79"/>
      <c r="FO89" s="79"/>
      <c r="FP89" s="79"/>
      <c r="FQ89" s="79"/>
      <c r="FR89" s="79"/>
      <c r="FS89" s="79"/>
      <c r="FT89" s="79"/>
      <c r="FU89" s="79"/>
      <c r="FV89" s="79"/>
      <c r="FW89" s="79"/>
      <c r="FX89" s="79"/>
      <c r="FY89" s="79"/>
      <c r="FZ89" s="79"/>
      <c r="GA89" s="79"/>
      <c r="GB89" s="79"/>
      <c r="GC89" s="79"/>
      <c r="GD89" s="79"/>
      <c r="GE89" s="79"/>
      <c r="GF89" s="79"/>
      <c r="GG89" s="79"/>
      <c r="GH89" s="79"/>
      <c r="GI89" s="79"/>
      <c r="GJ89" s="79"/>
      <c r="GK89" s="79"/>
      <c r="GL89" s="79"/>
      <c r="GM89" s="79"/>
      <c r="GN89" s="79"/>
      <c r="GO89" s="79"/>
      <c r="GP89" s="79"/>
      <c r="GQ89" s="79"/>
      <c r="GR89" s="79"/>
      <c r="GS89" s="79"/>
      <c r="GT89" s="79"/>
      <c r="GU89" s="79"/>
      <c r="GV89" s="79"/>
      <c r="GW89" s="79"/>
      <c r="GX89" s="79"/>
      <c r="GY89" s="79"/>
      <c r="GZ89" s="79"/>
      <c r="HA89" s="79"/>
      <c r="HB89" s="79"/>
      <c r="HC89" s="79"/>
      <c r="HD89" s="79"/>
      <c r="HE89" s="79"/>
      <c r="HF89" s="79"/>
      <c r="HG89" s="79"/>
      <c r="HH89" s="79"/>
      <c r="HI89" s="79"/>
      <c r="HJ89" s="79"/>
      <c r="HK89" s="79"/>
      <c r="HL89" s="79"/>
      <c r="HM89" s="79"/>
      <c r="HN89" s="79"/>
      <c r="HO89" s="79"/>
      <c r="HP89" s="79"/>
      <c r="HQ89" s="79"/>
      <c r="HR89" s="79"/>
      <c r="HS89" s="79"/>
      <c r="HT89" s="79"/>
      <c r="HU89" s="79"/>
      <c r="HV89" s="79"/>
      <c r="HW89" s="79"/>
      <c r="HX89" s="79"/>
      <c r="HY89" s="79"/>
      <c r="HZ89" s="79"/>
      <c r="IA89" s="79"/>
      <c r="IB89" s="79"/>
      <c r="IC89" s="79"/>
    </row>
    <row r="90" spans="1:237" s="60" customFormat="1" ht="168.75" customHeight="1" x14ac:dyDescent="0.35">
      <c r="A90" s="203"/>
      <c r="B90" s="204"/>
      <c r="C90" s="201"/>
      <c r="D90" s="201"/>
      <c r="E90" s="188" t="s">
        <v>384</v>
      </c>
      <c r="F90" s="202"/>
      <c r="G90" s="123" t="s">
        <v>376</v>
      </c>
      <c r="H90" s="173">
        <v>43405</v>
      </c>
      <c r="I90" s="169">
        <f t="shared" si="2"/>
        <v>1105051321.8699999</v>
      </c>
      <c r="J90" s="170"/>
      <c r="K90" s="169">
        <v>1105051321.8699999</v>
      </c>
      <c r="L90" s="81"/>
      <c r="M90" s="81"/>
      <c r="N90" s="81"/>
      <c r="O90" s="81"/>
      <c r="P90" s="47"/>
      <c r="Q90" s="203"/>
      <c r="R90" s="203" t="s">
        <v>384</v>
      </c>
      <c r="S90" s="117" t="s">
        <v>385</v>
      </c>
      <c r="T90" s="117" t="s">
        <v>386</v>
      </c>
      <c r="U90" s="49">
        <f>1105051321.87</f>
        <v>1105051321.8699999</v>
      </c>
      <c r="V90" s="51"/>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c r="EO90" s="79"/>
      <c r="EP90" s="79"/>
      <c r="EQ90" s="79"/>
      <c r="ER90" s="79"/>
      <c r="ES90" s="79"/>
      <c r="ET90" s="79"/>
      <c r="EU90" s="79"/>
      <c r="EV90" s="79"/>
      <c r="EW90" s="79"/>
      <c r="EX90" s="79"/>
      <c r="EY90" s="79"/>
      <c r="EZ90" s="79"/>
      <c r="FA90" s="79"/>
      <c r="FB90" s="79"/>
      <c r="FC90" s="79"/>
      <c r="FD90" s="79"/>
      <c r="FE90" s="79"/>
      <c r="FF90" s="79"/>
      <c r="FG90" s="79"/>
      <c r="FH90" s="79"/>
      <c r="FI90" s="79"/>
      <c r="FJ90" s="79"/>
      <c r="FK90" s="79"/>
      <c r="FL90" s="79"/>
      <c r="FM90" s="79"/>
      <c r="FN90" s="79"/>
      <c r="FO90" s="79"/>
      <c r="FP90" s="79"/>
      <c r="FQ90" s="79"/>
      <c r="FR90" s="79"/>
      <c r="FS90" s="79"/>
      <c r="FT90" s="79"/>
      <c r="FU90" s="79"/>
      <c r="FV90" s="79"/>
      <c r="FW90" s="79"/>
      <c r="FX90" s="79"/>
      <c r="FY90" s="79"/>
      <c r="FZ90" s="79"/>
      <c r="GA90" s="79"/>
      <c r="GB90" s="79"/>
      <c r="GC90" s="79"/>
      <c r="GD90" s="79"/>
      <c r="GE90" s="79"/>
      <c r="GF90" s="79"/>
      <c r="GG90" s="79"/>
      <c r="GH90" s="79"/>
      <c r="GI90" s="79"/>
      <c r="GJ90" s="79"/>
      <c r="GK90" s="79"/>
      <c r="GL90" s="79"/>
      <c r="GM90" s="79"/>
      <c r="GN90" s="79"/>
      <c r="GO90" s="79"/>
      <c r="GP90" s="79"/>
      <c r="GQ90" s="79"/>
      <c r="GR90" s="79"/>
      <c r="GS90" s="79"/>
      <c r="GT90" s="79"/>
      <c r="GU90" s="79"/>
      <c r="GV90" s="79"/>
      <c r="GW90" s="79"/>
      <c r="GX90" s="79"/>
      <c r="GY90" s="79"/>
      <c r="GZ90" s="79"/>
      <c r="HA90" s="79"/>
      <c r="HB90" s="79"/>
      <c r="HC90" s="79"/>
      <c r="HD90" s="79"/>
      <c r="HE90" s="79"/>
      <c r="HF90" s="79"/>
      <c r="HG90" s="79"/>
      <c r="HH90" s="79"/>
      <c r="HI90" s="79"/>
      <c r="HJ90" s="79"/>
      <c r="HK90" s="79"/>
      <c r="HL90" s="79"/>
      <c r="HM90" s="79"/>
      <c r="HN90" s="79"/>
      <c r="HO90" s="79"/>
      <c r="HP90" s="79"/>
      <c r="HQ90" s="79"/>
      <c r="HR90" s="79"/>
      <c r="HS90" s="79"/>
      <c r="HT90" s="79"/>
      <c r="HU90" s="79"/>
      <c r="HV90" s="79"/>
      <c r="HW90" s="79"/>
      <c r="HX90" s="79"/>
      <c r="HY90" s="79"/>
      <c r="HZ90" s="79"/>
      <c r="IA90" s="79"/>
      <c r="IB90" s="79"/>
      <c r="IC90" s="79"/>
    </row>
    <row r="91" spans="1:237" s="60" customFormat="1" ht="168.75" customHeight="1" x14ac:dyDescent="0.35">
      <c r="A91" s="203"/>
      <c r="B91" s="204"/>
      <c r="C91" s="201"/>
      <c r="D91" s="201"/>
      <c r="E91" s="201"/>
      <c r="F91" s="202"/>
      <c r="G91" s="123" t="s">
        <v>378</v>
      </c>
      <c r="H91" s="173">
        <v>44082</v>
      </c>
      <c r="I91" s="169">
        <f>SUM(K91:P91)</f>
        <v>115766793.92</v>
      </c>
      <c r="J91" s="170"/>
      <c r="K91" s="169">
        <v>76766793.920000002</v>
      </c>
      <c r="L91" s="81"/>
      <c r="M91" s="81"/>
      <c r="N91" s="81"/>
      <c r="O91" s="81"/>
      <c r="P91" s="47">
        <v>39000000</v>
      </c>
      <c r="Q91" s="203"/>
      <c r="R91" s="203"/>
      <c r="S91" s="117">
        <v>44089</v>
      </c>
      <c r="T91" s="117">
        <v>514</v>
      </c>
      <c r="U91" s="49">
        <v>76766793.920000002</v>
      </c>
      <c r="V91" s="51"/>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c r="EO91" s="79"/>
      <c r="EP91" s="79"/>
      <c r="EQ91" s="79"/>
      <c r="ER91" s="79"/>
      <c r="ES91" s="79"/>
      <c r="ET91" s="79"/>
      <c r="EU91" s="79"/>
      <c r="EV91" s="79"/>
      <c r="EW91" s="79"/>
      <c r="EX91" s="79"/>
      <c r="EY91" s="79"/>
      <c r="EZ91" s="79"/>
      <c r="FA91" s="79"/>
      <c r="FB91" s="79"/>
      <c r="FC91" s="79"/>
      <c r="FD91" s="79"/>
      <c r="FE91" s="79"/>
      <c r="FF91" s="79"/>
      <c r="FG91" s="79"/>
      <c r="FH91" s="79"/>
      <c r="FI91" s="79"/>
      <c r="FJ91" s="79"/>
      <c r="FK91" s="79"/>
      <c r="FL91" s="79"/>
      <c r="FM91" s="79"/>
      <c r="FN91" s="79"/>
      <c r="FO91" s="79"/>
      <c r="FP91" s="79"/>
      <c r="FQ91" s="79"/>
      <c r="FR91" s="79"/>
      <c r="FS91" s="79"/>
      <c r="FT91" s="79"/>
      <c r="FU91" s="79"/>
      <c r="FV91" s="79"/>
      <c r="FW91" s="79"/>
      <c r="FX91" s="79"/>
      <c r="FY91" s="79"/>
      <c r="FZ91" s="79"/>
      <c r="GA91" s="79"/>
      <c r="GB91" s="79"/>
      <c r="GC91" s="79"/>
      <c r="GD91" s="79"/>
      <c r="GE91" s="79"/>
      <c r="GF91" s="79"/>
      <c r="GG91" s="79"/>
      <c r="GH91" s="79"/>
      <c r="GI91" s="79"/>
      <c r="GJ91" s="79"/>
      <c r="GK91" s="79"/>
      <c r="GL91" s="79"/>
      <c r="GM91" s="79"/>
      <c r="GN91" s="79"/>
      <c r="GO91" s="79"/>
      <c r="GP91" s="79"/>
      <c r="GQ91" s="79"/>
      <c r="GR91" s="79"/>
      <c r="GS91" s="79"/>
      <c r="GT91" s="79"/>
      <c r="GU91" s="79"/>
      <c r="GV91" s="79"/>
      <c r="GW91" s="79"/>
      <c r="GX91" s="79"/>
      <c r="GY91" s="79"/>
      <c r="GZ91" s="79"/>
      <c r="HA91" s="79"/>
      <c r="HB91" s="79"/>
      <c r="HC91" s="79"/>
      <c r="HD91" s="79"/>
      <c r="HE91" s="79"/>
      <c r="HF91" s="79"/>
      <c r="HG91" s="79"/>
      <c r="HH91" s="79"/>
      <c r="HI91" s="79"/>
      <c r="HJ91" s="79"/>
      <c r="HK91" s="79"/>
      <c r="HL91" s="79"/>
      <c r="HM91" s="79"/>
      <c r="HN91" s="79"/>
      <c r="HO91" s="79"/>
      <c r="HP91" s="79"/>
      <c r="HQ91" s="79"/>
      <c r="HR91" s="79"/>
      <c r="HS91" s="79"/>
      <c r="HT91" s="79"/>
      <c r="HU91" s="79"/>
      <c r="HV91" s="79"/>
      <c r="HW91" s="79"/>
      <c r="HX91" s="79"/>
      <c r="HY91" s="79"/>
      <c r="HZ91" s="79"/>
      <c r="IA91" s="79"/>
      <c r="IB91" s="79"/>
      <c r="IC91" s="79"/>
    </row>
    <row r="92" spans="1:237" s="60" customFormat="1" ht="168.75" customHeight="1" x14ac:dyDescent="0.35">
      <c r="A92" s="203"/>
      <c r="B92" s="204"/>
      <c r="C92" s="201"/>
      <c r="D92" s="201"/>
      <c r="E92" s="201"/>
      <c r="F92" s="202"/>
      <c r="G92" s="123" t="s">
        <v>380</v>
      </c>
      <c r="H92" s="173">
        <v>44340</v>
      </c>
      <c r="I92" s="169">
        <f t="shared" si="2"/>
        <v>144462656</v>
      </c>
      <c r="J92" s="170"/>
      <c r="K92" s="169"/>
      <c r="L92" s="81"/>
      <c r="M92" s="81"/>
      <c r="N92" s="81"/>
      <c r="O92" s="81"/>
      <c r="P92" s="47">
        <v>144462656</v>
      </c>
      <c r="Q92" s="203"/>
      <c r="R92" s="203"/>
      <c r="S92" s="117"/>
      <c r="T92" s="118"/>
      <c r="U92" s="49"/>
      <c r="V92" s="51" t="s">
        <v>617</v>
      </c>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c r="EO92" s="79"/>
      <c r="EP92" s="79"/>
      <c r="EQ92" s="79"/>
      <c r="ER92" s="79"/>
      <c r="ES92" s="79"/>
      <c r="ET92" s="79"/>
      <c r="EU92" s="79"/>
      <c r="EV92" s="79"/>
      <c r="EW92" s="79"/>
      <c r="EX92" s="79"/>
      <c r="EY92" s="79"/>
      <c r="EZ92" s="79"/>
      <c r="FA92" s="79"/>
      <c r="FB92" s="79"/>
      <c r="FC92" s="79"/>
      <c r="FD92" s="79"/>
      <c r="FE92" s="79"/>
      <c r="FF92" s="79"/>
      <c r="FG92" s="79"/>
      <c r="FH92" s="79"/>
      <c r="FI92" s="79"/>
      <c r="FJ92" s="79"/>
      <c r="FK92" s="79"/>
      <c r="FL92" s="79"/>
      <c r="FM92" s="79"/>
      <c r="FN92" s="79"/>
      <c r="FO92" s="79"/>
      <c r="FP92" s="79"/>
      <c r="FQ92" s="79"/>
      <c r="FR92" s="79"/>
      <c r="FS92" s="79"/>
      <c r="FT92" s="79"/>
      <c r="FU92" s="79"/>
      <c r="FV92" s="79"/>
      <c r="FW92" s="79"/>
      <c r="FX92" s="79"/>
      <c r="FY92" s="79"/>
      <c r="FZ92" s="79"/>
      <c r="GA92" s="79"/>
      <c r="GB92" s="79"/>
      <c r="GC92" s="79"/>
      <c r="GD92" s="79"/>
      <c r="GE92" s="79"/>
      <c r="GF92" s="79"/>
      <c r="GG92" s="79"/>
      <c r="GH92" s="79"/>
      <c r="GI92" s="79"/>
      <c r="GJ92" s="79"/>
      <c r="GK92" s="79"/>
      <c r="GL92" s="79"/>
      <c r="GM92" s="79"/>
      <c r="GN92" s="79"/>
      <c r="GO92" s="79"/>
      <c r="GP92" s="79"/>
      <c r="GQ92" s="79"/>
      <c r="GR92" s="79"/>
      <c r="GS92" s="79"/>
      <c r="GT92" s="79"/>
      <c r="GU92" s="79"/>
      <c r="GV92" s="79"/>
      <c r="GW92" s="79"/>
      <c r="GX92" s="79"/>
      <c r="GY92" s="79"/>
      <c r="GZ92" s="79"/>
      <c r="HA92" s="79"/>
      <c r="HB92" s="79"/>
      <c r="HC92" s="79"/>
      <c r="HD92" s="79"/>
      <c r="HE92" s="79"/>
      <c r="HF92" s="79"/>
      <c r="HG92" s="79"/>
      <c r="HH92" s="79"/>
      <c r="HI92" s="79"/>
      <c r="HJ92" s="79"/>
      <c r="HK92" s="79"/>
      <c r="HL92" s="79"/>
      <c r="HM92" s="79"/>
      <c r="HN92" s="79"/>
      <c r="HO92" s="79"/>
      <c r="HP92" s="79"/>
      <c r="HQ92" s="79"/>
      <c r="HR92" s="79"/>
      <c r="HS92" s="79"/>
      <c r="HT92" s="79"/>
      <c r="HU92" s="79"/>
      <c r="HV92" s="79"/>
      <c r="HW92" s="79"/>
      <c r="HX92" s="79"/>
      <c r="HY92" s="79"/>
      <c r="HZ92" s="79"/>
      <c r="IA92" s="79"/>
      <c r="IB92" s="79"/>
      <c r="IC92" s="79"/>
    </row>
    <row r="93" spans="1:237" s="60" customFormat="1" ht="168.75" customHeight="1" x14ac:dyDescent="0.35">
      <c r="A93" s="197"/>
      <c r="B93" s="185"/>
      <c r="C93" s="189"/>
      <c r="D93" s="189"/>
      <c r="E93" s="189"/>
      <c r="F93" s="191"/>
      <c r="G93" s="119" t="s">
        <v>387</v>
      </c>
      <c r="H93" s="173">
        <v>44525</v>
      </c>
      <c r="I93" s="169">
        <f t="shared" si="2"/>
        <v>61838945</v>
      </c>
      <c r="J93" s="170"/>
      <c r="K93" s="169"/>
      <c r="L93" s="81"/>
      <c r="M93" s="81"/>
      <c r="N93" s="81"/>
      <c r="O93" s="81"/>
      <c r="P93" s="47">
        <v>61838945</v>
      </c>
      <c r="Q93" s="197"/>
      <c r="R93" s="197"/>
      <c r="S93" s="117"/>
      <c r="T93" s="118"/>
      <c r="U93" s="49"/>
      <c r="V93" s="128" t="s">
        <v>617</v>
      </c>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c r="EO93" s="79"/>
      <c r="EP93" s="79"/>
      <c r="EQ93" s="79"/>
      <c r="ER93" s="79"/>
      <c r="ES93" s="79"/>
      <c r="ET93" s="79"/>
      <c r="EU93" s="79"/>
      <c r="EV93" s="79"/>
      <c r="EW93" s="79"/>
      <c r="EX93" s="79"/>
      <c r="EY93" s="79"/>
      <c r="EZ93" s="79"/>
      <c r="FA93" s="79"/>
      <c r="FB93" s="79"/>
      <c r="FC93" s="79"/>
      <c r="FD93" s="79"/>
      <c r="FE93" s="79"/>
      <c r="FF93" s="79"/>
      <c r="FG93" s="79"/>
      <c r="FH93" s="79"/>
      <c r="FI93" s="79"/>
      <c r="FJ93" s="79"/>
      <c r="FK93" s="79"/>
      <c r="FL93" s="79"/>
      <c r="FM93" s="79"/>
      <c r="FN93" s="79"/>
      <c r="FO93" s="79"/>
      <c r="FP93" s="79"/>
      <c r="FQ93" s="79"/>
      <c r="FR93" s="79"/>
      <c r="FS93" s="79"/>
      <c r="FT93" s="79"/>
      <c r="FU93" s="79"/>
      <c r="FV93" s="79"/>
      <c r="FW93" s="79"/>
      <c r="FX93" s="79"/>
      <c r="FY93" s="79"/>
      <c r="FZ93" s="79"/>
      <c r="GA93" s="79"/>
      <c r="GB93" s="79"/>
      <c r="GC93" s="79"/>
      <c r="GD93" s="79"/>
      <c r="GE93" s="79"/>
      <c r="GF93" s="79"/>
      <c r="GG93" s="79"/>
      <c r="GH93" s="79"/>
      <c r="GI93" s="79"/>
      <c r="GJ93" s="79"/>
      <c r="GK93" s="79"/>
      <c r="GL93" s="79"/>
      <c r="GM93" s="79"/>
      <c r="GN93" s="79"/>
      <c r="GO93" s="79"/>
      <c r="GP93" s="79"/>
      <c r="GQ93" s="79"/>
      <c r="GR93" s="79"/>
      <c r="GS93" s="79"/>
      <c r="GT93" s="79"/>
      <c r="GU93" s="79"/>
      <c r="GV93" s="79"/>
      <c r="GW93" s="79"/>
      <c r="GX93" s="79"/>
      <c r="GY93" s="79"/>
      <c r="GZ93" s="79"/>
      <c r="HA93" s="79"/>
      <c r="HB93" s="79"/>
      <c r="HC93" s="79"/>
      <c r="HD93" s="79"/>
      <c r="HE93" s="79"/>
      <c r="HF93" s="79"/>
      <c r="HG93" s="79"/>
      <c r="HH93" s="79"/>
      <c r="HI93" s="79"/>
      <c r="HJ93" s="79"/>
      <c r="HK93" s="79"/>
      <c r="HL93" s="79"/>
      <c r="HM93" s="79"/>
      <c r="HN93" s="79"/>
      <c r="HO93" s="79"/>
      <c r="HP93" s="79"/>
      <c r="HQ93" s="79"/>
      <c r="HR93" s="79"/>
      <c r="HS93" s="79"/>
      <c r="HT93" s="79"/>
      <c r="HU93" s="79"/>
      <c r="HV93" s="79"/>
      <c r="HW93" s="79"/>
      <c r="HX93" s="79"/>
      <c r="HY93" s="79"/>
      <c r="HZ93" s="79"/>
      <c r="IA93" s="79"/>
      <c r="IB93" s="79"/>
      <c r="IC93" s="79"/>
    </row>
    <row r="94" spans="1:237" s="60" customFormat="1" ht="146.25" customHeight="1" x14ac:dyDescent="0.35">
      <c r="A94" s="196" t="s">
        <v>388</v>
      </c>
      <c r="B94" s="196" t="s">
        <v>389</v>
      </c>
      <c r="C94" s="186" t="s">
        <v>390</v>
      </c>
      <c r="D94" s="186" t="s">
        <v>37</v>
      </c>
      <c r="E94" s="188" t="s">
        <v>391</v>
      </c>
      <c r="F94" s="190">
        <v>2016000040029</v>
      </c>
      <c r="G94" s="44" t="s">
        <v>392</v>
      </c>
      <c r="H94" s="84" t="s">
        <v>393</v>
      </c>
      <c r="I94" s="24">
        <f>SUM(J94:P94)</f>
        <v>7117734330</v>
      </c>
      <c r="J94" s="106"/>
      <c r="K94" s="169">
        <f>7117734330</f>
        <v>7117734330</v>
      </c>
      <c r="L94" s="47"/>
      <c r="M94" s="45"/>
      <c r="N94" s="45"/>
      <c r="O94" s="45"/>
      <c r="P94" s="45"/>
      <c r="Q94" s="186" t="s">
        <v>394</v>
      </c>
      <c r="R94" s="188" t="s">
        <v>391</v>
      </c>
      <c r="S94" s="117">
        <v>43833</v>
      </c>
      <c r="T94" s="118" t="s">
        <v>395</v>
      </c>
      <c r="U94" s="25">
        <v>7117734330</v>
      </c>
      <c r="V94" s="12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c r="EO94" s="79"/>
      <c r="EP94" s="79"/>
      <c r="EQ94" s="79"/>
      <c r="ER94" s="79"/>
      <c r="ES94" s="79"/>
      <c r="ET94" s="79"/>
      <c r="EU94" s="79"/>
      <c r="EV94" s="79"/>
      <c r="EW94" s="79"/>
      <c r="EX94" s="79"/>
      <c r="EY94" s="79"/>
      <c r="EZ94" s="79"/>
      <c r="FA94" s="79"/>
      <c r="FB94" s="79"/>
      <c r="FC94" s="79"/>
      <c r="FD94" s="79"/>
      <c r="FE94" s="79"/>
      <c r="FF94" s="79"/>
      <c r="FG94" s="79"/>
      <c r="FH94" s="79"/>
      <c r="FI94" s="79"/>
      <c r="FJ94" s="79"/>
      <c r="FK94" s="79"/>
      <c r="FL94" s="79"/>
      <c r="FM94" s="79"/>
      <c r="FN94" s="79"/>
      <c r="FO94" s="79"/>
      <c r="FP94" s="79"/>
      <c r="FQ94" s="79"/>
      <c r="FR94" s="79"/>
      <c r="FS94" s="79"/>
      <c r="FT94" s="79"/>
      <c r="FU94" s="79"/>
      <c r="FV94" s="79"/>
      <c r="FW94" s="79"/>
      <c r="FX94" s="79"/>
      <c r="FY94" s="79"/>
      <c r="FZ94" s="79"/>
      <c r="GA94" s="79"/>
      <c r="GB94" s="79"/>
      <c r="GC94" s="79"/>
      <c r="GD94" s="79"/>
      <c r="GE94" s="79"/>
      <c r="GF94" s="79"/>
      <c r="GG94" s="79"/>
      <c r="GH94" s="79"/>
      <c r="GI94" s="79"/>
      <c r="GJ94" s="79"/>
      <c r="GK94" s="79"/>
      <c r="GL94" s="79"/>
      <c r="GM94" s="79"/>
      <c r="GN94" s="79"/>
      <c r="GO94" s="79"/>
      <c r="GP94" s="79"/>
      <c r="GQ94" s="79"/>
      <c r="GR94" s="79"/>
      <c r="GS94" s="79"/>
      <c r="GT94" s="79"/>
      <c r="GU94" s="79"/>
      <c r="GV94" s="79"/>
      <c r="GW94" s="79"/>
      <c r="GX94" s="79"/>
      <c r="GY94" s="79"/>
      <c r="GZ94" s="79"/>
      <c r="HA94" s="79"/>
      <c r="HB94" s="79"/>
      <c r="HC94" s="79"/>
      <c r="HD94" s="79"/>
      <c r="HE94" s="79"/>
      <c r="HF94" s="79"/>
      <c r="HG94" s="79"/>
      <c r="HH94" s="79"/>
      <c r="HI94" s="79"/>
      <c r="HJ94" s="79"/>
      <c r="HK94" s="79"/>
      <c r="HL94" s="79"/>
      <c r="HM94" s="79"/>
      <c r="HN94" s="79"/>
      <c r="HO94" s="79"/>
      <c r="HP94" s="79"/>
      <c r="HQ94" s="79"/>
      <c r="HR94" s="79"/>
      <c r="HS94" s="79"/>
      <c r="HT94" s="79"/>
      <c r="HU94" s="79"/>
      <c r="HV94" s="79"/>
      <c r="HW94" s="79"/>
      <c r="HX94" s="79"/>
      <c r="HY94" s="79"/>
      <c r="HZ94" s="79"/>
      <c r="IA94" s="79"/>
      <c r="IB94" s="79"/>
      <c r="IC94" s="79"/>
    </row>
    <row r="95" spans="1:237" s="60" customFormat="1" ht="146.25" customHeight="1" x14ac:dyDescent="0.35">
      <c r="A95" s="203"/>
      <c r="B95" s="203"/>
      <c r="C95" s="200"/>
      <c r="D95" s="200"/>
      <c r="E95" s="201"/>
      <c r="F95" s="202"/>
      <c r="G95" s="44" t="s">
        <v>396</v>
      </c>
      <c r="H95" s="84">
        <v>44364</v>
      </c>
      <c r="I95" s="24">
        <f>SUM(J95:P95)</f>
        <v>669592567</v>
      </c>
      <c r="J95" s="106"/>
      <c r="K95" s="169">
        <v>669592567</v>
      </c>
      <c r="L95" s="47"/>
      <c r="M95" s="45"/>
      <c r="N95" s="45"/>
      <c r="O95" s="45"/>
      <c r="P95" s="45"/>
      <c r="Q95" s="200"/>
      <c r="R95" s="201"/>
      <c r="S95" s="117">
        <v>44385</v>
      </c>
      <c r="T95" s="118" t="s">
        <v>397</v>
      </c>
      <c r="U95" s="25">
        <v>669592567</v>
      </c>
      <c r="V95" s="12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c r="EO95" s="79"/>
      <c r="EP95" s="79"/>
      <c r="EQ95" s="79"/>
      <c r="ER95" s="79"/>
      <c r="ES95" s="79"/>
      <c r="ET95" s="79"/>
      <c r="EU95" s="79"/>
      <c r="EV95" s="79"/>
      <c r="EW95" s="79"/>
      <c r="EX95" s="79"/>
      <c r="EY95" s="79"/>
      <c r="EZ95" s="79"/>
      <c r="FA95" s="79"/>
      <c r="FB95" s="79"/>
      <c r="FC95" s="79"/>
      <c r="FD95" s="79"/>
      <c r="FE95" s="79"/>
      <c r="FF95" s="79"/>
      <c r="FG95" s="79"/>
      <c r="FH95" s="79"/>
      <c r="FI95" s="79"/>
      <c r="FJ95" s="79"/>
      <c r="FK95" s="79"/>
      <c r="FL95" s="79"/>
      <c r="FM95" s="79"/>
      <c r="FN95" s="79"/>
      <c r="FO95" s="79"/>
      <c r="FP95" s="79"/>
      <c r="FQ95" s="79"/>
      <c r="FR95" s="79"/>
      <c r="FS95" s="79"/>
      <c r="FT95" s="79"/>
      <c r="FU95" s="79"/>
      <c r="FV95" s="79"/>
      <c r="FW95" s="79"/>
      <c r="FX95" s="79"/>
      <c r="FY95" s="79"/>
      <c r="FZ95" s="79"/>
      <c r="GA95" s="79"/>
      <c r="GB95" s="79"/>
      <c r="GC95" s="79"/>
      <c r="GD95" s="79"/>
      <c r="GE95" s="79"/>
      <c r="GF95" s="79"/>
      <c r="GG95" s="79"/>
      <c r="GH95" s="79"/>
      <c r="GI95" s="79"/>
      <c r="GJ95" s="79"/>
      <c r="GK95" s="79"/>
      <c r="GL95" s="79"/>
      <c r="GM95" s="79"/>
      <c r="GN95" s="79"/>
      <c r="GO95" s="79"/>
      <c r="GP95" s="79"/>
      <c r="GQ95" s="79"/>
      <c r="GR95" s="79"/>
      <c r="GS95" s="79"/>
      <c r="GT95" s="79"/>
      <c r="GU95" s="79"/>
      <c r="GV95" s="79"/>
      <c r="GW95" s="79"/>
      <c r="GX95" s="79"/>
      <c r="GY95" s="79"/>
      <c r="GZ95" s="79"/>
      <c r="HA95" s="79"/>
      <c r="HB95" s="79"/>
      <c r="HC95" s="79"/>
      <c r="HD95" s="79"/>
      <c r="HE95" s="79"/>
      <c r="HF95" s="79"/>
      <c r="HG95" s="79"/>
      <c r="HH95" s="79"/>
      <c r="HI95" s="79"/>
      <c r="HJ95" s="79"/>
      <c r="HK95" s="79"/>
      <c r="HL95" s="79"/>
      <c r="HM95" s="79"/>
      <c r="HN95" s="79"/>
      <c r="HO95" s="79"/>
      <c r="HP95" s="79"/>
      <c r="HQ95" s="79"/>
      <c r="HR95" s="79"/>
      <c r="HS95" s="79"/>
      <c r="HT95" s="79"/>
      <c r="HU95" s="79"/>
      <c r="HV95" s="79"/>
      <c r="HW95" s="79"/>
      <c r="HX95" s="79"/>
      <c r="HY95" s="79"/>
      <c r="HZ95" s="79"/>
      <c r="IA95" s="79"/>
      <c r="IB95" s="79"/>
      <c r="IC95" s="79"/>
    </row>
    <row r="96" spans="1:237" s="60" customFormat="1" ht="146.25" customHeight="1" x14ac:dyDescent="0.35">
      <c r="A96" s="203"/>
      <c r="B96" s="203"/>
      <c r="C96" s="200"/>
      <c r="D96" s="200"/>
      <c r="E96" s="189"/>
      <c r="F96" s="202"/>
      <c r="G96" s="44" t="s">
        <v>625</v>
      </c>
      <c r="H96" s="84" t="s">
        <v>624</v>
      </c>
      <c r="I96" s="24">
        <f>SUM(J96:P96)</f>
        <v>427797601</v>
      </c>
      <c r="J96" s="106"/>
      <c r="K96" s="169">
        <v>427797601</v>
      </c>
      <c r="L96" s="47"/>
      <c r="M96" s="45"/>
      <c r="N96" s="45"/>
      <c r="O96" s="45"/>
      <c r="P96" s="45"/>
      <c r="Q96" s="200"/>
      <c r="R96" s="189"/>
      <c r="S96" s="117"/>
      <c r="T96" s="118"/>
      <c r="U96" s="25"/>
      <c r="V96" s="129" t="s">
        <v>627</v>
      </c>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c r="EO96" s="79"/>
      <c r="EP96" s="79"/>
      <c r="EQ96" s="79"/>
      <c r="ER96" s="79"/>
      <c r="ES96" s="79"/>
      <c r="ET96" s="79"/>
      <c r="EU96" s="79"/>
      <c r="EV96" s="79"/>
      <c r="EW96" s="79"/>
      <c r="EX96" s="79"/>
      <c r="EY96" s="79"/>
      <c r="EZ96" s="79"/>
      <c r="FA96" s="79"/>
      <c r="FB96" s="79"/>
      <c r="FC96" s="79"/>
      <c r="FD96" s="79"/>
      <c r="FE96" s="79"/>
      <c r="FF96" s="79"/>
      <c r="FG96" s="79"/>
      <c r="FH96" s="79"/>
      <c r="FI96" s="79"/>
      <c r="FJ96" s="79"/>
      <c r="FK96" s="79"/>
      <c r="FL96" s="79"/>
      <c r="FM96" s="79"/>
      <c r="FN96" s="79"/>
      <c r="FO96" s="79"/>
      <c r="FP96" s="79"/>
      <c r="FQ96" s="79"/>
      <c r="FR96" s="79"/>
      <c r="FS96" s="79"/>
      <c r="FT96" s="79"/>
      <c r="FU96" s="79"/>
      <c r="FV96" s="79"/>
      <c r="FW96" s="79"/>
      <c r="FX96" s="79"/>
      <c r="FY96" s="79"/>
      <c r="FZ96" s="79"/>
      <c r="GA96" s="79"/>
      <c r="GB96" s="79"/>
      <c r="GC96" s="79"/>
      <c r="GD96" s="79"/>
      <c r="GE96" s="79"/>
      <c r="GF96" s="79"/>
      <c r="GG96" s="79"/>
      <c r="GH96" s="79"/>
      <c r="GI96" s="79"/>
      <c r="GJ96" s="79"/>
      <c r="GK96" s="79"/>
      <c r="GL96" s="79"/>
      <c r="GM96" s="79"/>
      <c r="GN96" s="79"/>
      <c r="GO96" s="79"/>
      <c r="GP96" s="79"/>
      <c r="GQ96" s="79"/>
      <c r="GR96" s="79"/>
      <c r="GS96" s="79"/>
      <c r="GT96" s="79"/>
      <c r="GU96" s="79"/>
      <c r="GV96" s="79"/>
      <c r="GW96" s="79"/>
      <c r="GX96" s="79"/>
      <c r="GY96" s="79"/>
      <c r="GZ96" s="79"/>
      <c r="HA96" s="79"/>
      <c r="HB96" s="79"/>
      <c r="HC96" s="79"/>
      <c r="HD96" s="79"/>
      <c r="HE96" s="79"/>
      <c r="HF96" s="79"/>
      <c r="HG96" s="79"/>
      <c r="HH96" s="79"/>
      <c r="HI96" s="79"/>
      <c r="HJ96" s="79"/>
      <c r="HK96" s="79"/>
      <c r="HL96" s="79"/>
      <c r="HM96" s="79"/>
      <c r="HN96" s="79"/>
      <c r="HO96" s="79"/>
      <c r="HP96" s="79"/>
      <c r="HQ96" s="79"/>
      <c r="HR96" s="79"/>
      <c r="HS96" s="79"/>
      <c r="HT96" s="79"/>
      <c r="HU96" s="79"/>
      <c r="HV96" s="79"/>
      <c r="HW96" s="79"/>
      <c r="HX96" s="79"/>
      <c r="HY96" s="79"/>
      <c r="HZ96" s="79"/>
      <c r="IA96" s="79"/>
      <c r="IB96" s="79"/>
      <c r="IC96" s="79"/>
    </row>
    <row r="97" spans="1:237" s="60" customFormat="1" ht="147.75" customHeight="1" x14ac:dyDescent="0.35">
      <c r="A97" s="203"/>
      <c r="B97" s="203"/>
      <c r="C97" s="200"/>
      <c r="D97" s="200"/>
      <c r="E97" s="188" t="s">
        <v>384</v>
      </c>
      <c r="F97" s="202"/>
      <c r="G97" s="44" t="s">
        <v>398</v>
      </c>
      <c r="H97" s="84">
        <v>43445</v>
      </c>
      <c r="I97" s="24">
        <f>SUM(J97:P97)</f>
        <v>453699927</v>
      </c>
      <c r="J97" s="106"/>
      <c r="K97" s="169">
        <f>453699927</f>
        <v>453699927</v>
      </c>
      <c r="L97" s="45"/>
      <c r="M97" s="45"/>
      <c r="N97" s="45"/>
      <c r="O97" s="45"/>
      <c r="P97" s="45"/>
      <c r="Q97" s="200"/>
      <c r="R97" s="188" t="s">
        <v>384</v>
      </c>
      <c r="S97" s="101" t="s">
        <v>399</v>
      </c>
      <c r="T97" s="78" t="s">
        <v>400</v>
      </c>
      <c r="U97" s="26">
        <v>453699927</v>
      </c>
      <c r="V97" s="12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c r="EO97" s="79"/>
      <c r="EP97" s="79"/>
      <c r="EQ97" s="79"/>
      <c r="ER97" s="79"/>
      <c r="ES97" s="79"/>
      <c r="ET97" s="79"/>
      <c r="EU97" s="79"/>
      <c r="EV97" s="79"/>
      <c r="EW97" s="79"/>
      <c r="EX97" s="79"/>
      <c r="EY97" s="79"/>
      <c r="EZ97" s="79"/>
      <c r="FA97" s="79"/>
      <c r="FB97" s="79"/>
      <c r="FC97" s="79"/>
      <c r="FD97" s="79"/>
      <c r="FE97" s="79"/>
      <c r="FF97" s="79"/>
      <c r="FG97" s="79"/>
      <c r="FH97" s="79"/>
      <c r="FI97" s="79"/>
      <c r="FJ97" s="79"/>
      <c r="FK97" s="79"/>
      <c r="FL97" s="79"/>
      <c r="FM97" s="79"/>
      <c r="FN97" s="79"/>
      <c r="FO97" s="79"/>
      <c r="FP97" s="79"/>
      <c r="FQ97" s="79"/>
      <c r="FR97" s="79"/>
      <c r="FS97" s="79"/>
      <c r="FT97" s="79"/>
      <c r="FU97" s="79"/>
      <c r="FV97" s="79"/>
      <c r="FW97" s="79"/>
      <c r="FX97" s="79"/>
      <c r="FY97" s="79"/>
      <c r="FZ97" s="79"/>
      <c r="GA97" s="79"/>
      <c r="GB97" s="79"/>
      <c r="GC97" s="79"/>
      <c r="GD97" s="79"/>
      <c r="GE97" s="79"/>
      <c r="GF97" s="79"/>
      <c r="GG97" s="79"/>
      <c r="GH97" s="79"/>
      <c r="GI97" s="79"/>
      <c r="GJ97" s="79"/>
      <c r="GK97" s="79"/>
      <c r="GL97" s="79"/>
      <c r="GM97" s="79"/>
      <c r="GN97" s="79"/>
      <c r="GO97" s="79"/>
      <c r="GP97" s="79"/>
      <c r="GQ97" s="79"/>
      <c r="GR97" s="79"/>
      <c r="GS97" s="79"/>
      <c r="GT97" s="79"/>
      <c r="GU97" s="79"/>
      <c r="GV97" s="79"/>
      <c r="GW97" s="79"/>
      <c r="GX97" s="79"/>
      <c r="GY97" s="79"/>
      <c r="GZ97" s="79"/>
      <c r="HA97" s="79"/>
      <c r="HB97" s="79"/>
      <c r="HC97" s="79"/>
      <c r="HD97" s="79"/>
      <c r="HE97" s="79"/>
      <c r="HF97" s="79"/>
      <c r="HG97" s="79"/>
      <c r="HH97" s="79"/>
      <c r="HI97" s="79"/>
      <c r="HJ97" s="79"/>
      <c r="HK97" s="79"/>
      <c r="HL97" s="79"/>
      <c r="HM97" s="79"/>
      <c r="HN97" s="79"/>
      <c r="HO97" s="79"/>
      <c r="HP97" s="79"/>
      <c r="HQ97" s="79"/>
      <c r="HR97" s="79"/>
      <c r="HS97" s="79"/>
      <c r="HT97" s="79"/>
      <c r="HU97" s="79"/>
      <c r="HV97" s="79"/>
      <c r="HW97" s="79"/>
      <c r="HX97" s="79"/>
      <c r="HY97" s="79"/>
      <c r="HZ97" s="79"/>
      <c r="IA97" s="79"/>
      <c r="IB97" s="79"/>
      <c r="IC97" s="79"/>
    </row>
    <row r="98" spans="1:237" s="60" customFormat="1" ht="144.75" customHeight="1" x14ac:dyDescent="0.35">
      <c r="A98" s="203"/>
      <c r="B98" s="203"/>
      <c r="C98" s="200"/>
      <c r="D98" s="200"/>
      <c r="E98" s="201"/>
      <c r="F98" s="202"/>
      <c r="G98" s="44" t="s">
        <v>401</v>
      </c>
      <c r="H98" s="84">
        <v>44364</v>
      </c>
      <c r="I98" s="24">
        <f t="shared" ref="I98:I102" si="3">SUM(J98:P98)</f>
        <v>295352181</v>
      </c>
      <c r="J98" s="106"/>
      <c r="K98" s="169">
        <v>295352181</v>
      </c>
      <c r="L98" s="45"/>
      <c r="M98" s="45"/>
      <c r="N98" s="45"/>
      <c r="O98" s="45"/>
      <c r="P98" s="45"/>
      <c r="Q98" s="200"/>
      <c r="R98" s="201"/>
      <c r="S98" s="130">
        <v>44470</v>
      </c>
      <c r="T98" s="131">
        <v>554</v>
      </c>
      <c r="U98" s="27">
        <v>295352181</v>
      </c>
      <c r="V98" s="51"/>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c r="FF98" s="79"/>
      <c r="FG98" s="79"/>
      <c r="FH98" s="79"/>
      <c r="FI98" s="79"/>
      <c r="FJ98" s="79"/>
      <c r="FK98" s="79"/>
      <c r="FL98" s="79"/>
      <c r="FM98" s="79"/>
      <c r="FN98" s="79"/>
      <c r="FO98" s="79"/>
      <c r="FP98" s="79"/>
      <c r="FQ98" s="79"/>
      <c r="FR98" s="79"/>
      <c r="FS98" s="79"/>
      <c r="FT98" s="79"/>
      <c r="FU98" s="79"/>
      <c r="FV98" s="79"/>
      <c r="FW98" s="79"/>
      <c r="FX98" s="79"/>
      <c r="FY98" s="79"/>
      <c r="FZ98" s="79"/>
      <c r="GA98" s="79"/>
      <c r="GB98" s="79"/>
      <c r="GC98" s="79"/>
      <c r="GD98" s="79"/>
      <c r="GE98" s="79"/>
      <c r="GF98" s="79"/>
      <c r="GG98" s="79"/>
      <c r="GH98" s="79"/>
      <c r="GI98" s="79"/>
      <c r="GJ98" s="79"/>
      <c r="GK98" s="79"/>
      <c r="GL98" s="79"/>
      <c r="GM98" s="79"/>
      <c r="GN98" s="79"/>
      <c r="GO98" s="79"/>
      <c r="GP98" s="79"/>
      <c r="GQ98" s="79"/>
      <c r="GR98" s="79"/>
      <c r="GS98" s="79"/>
      <c r="GT98" s="79"/>
      <c r="GU98" s="79"/>
      <c r="GV98" s="79"/>
      <c r="GW98" s="79"/>
      <c r="GX98" s="79"/>
      <c r="GY98" s="79"/>
      <c r="GZ98" s="79"/>
      <c r="HA98" s="79"/>
      <c r="HB98" s="79"/>
      <c r="HC98" s="79"/>
      <c r="HD98" s="79"/>
      <c r="HE98" s="79"/>
      <c r="HF98" s="79"/>
      <c r="HG98" s="79"/>
      <c r="HH98" s="79"/>
      <c r="HI98" s="79"/>
      <c r="HJ98" s="79"/>
      <c r="HK98" s="79"/>
      <c r="HL98" s="79"/>
      <c r="HM98" s="79"/>
      <c r="HN98" s="79"/>
      <c r="HO98" s="79"/>
      <c r="HP98" s="79"/>
      <c r="HQ98" s="79"/>
      <c r="HR98" s="79"/>
      <c r="HS98" s="79"/>
      <c r="HT98" s="79"/>
      <c r="HU98" s="79"/>
      <c r="HV98" s="79"/>
      <c r="HW98" s="79"/>
      <c r="HX98" s="79"/>
      <c r="HY98" s="79"/>
      <c r="HZ98" s="79"/>
      <c r="IA98" s="79"/>
      <c r="IB98" s="79"/>
      <c r="IC98" s="79"/>
    </row>
    <row r="99" spans="1:237" s="60" customFormat="1" ht="144.75" customHeight="1" x14ac:dyDescent="0.35">
      <c r="A99" s="197"/>
      <c r="B99" s="197"/>
      <c r="C99" s="187"/>
      <c r="D99" s="187"/>
      <c r="E99" s="189"/>
      <c r="F99" s="191"/>
      <c r="G99" s="44" t="s">
        <v>625</v>
      </c>
      <c r="H99" s="84" t="s">
        <v>624</v>
      </c>
      <c r="I99" s="24">
        <f t="shared" si="3"/>
        <v>49798956</v>
      </c>
      <c r="J99" s="106"/>
      <c r="K99" s="169">
        <v>49798956</v>
      </c>
      <c r="L99" s="45"/>
      <c r="M99" s="45"/>
      <c r="N99" s="45"/>
      <c r="O99" s="45"/>
      <c r="P99" s="45"/>
      <c r="Q99" s="187"/>
      <c r="R99" s="189"/>
      <c r="S99" s="130"/>
      <c r="T99" s="131"/>
      <c r="U99" s="27"/>
      <c r="V99" s="128" t="s">
        <v>626</v>
      </c>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9"/>
      <c r="EW99" s="79"/>
      <c r="EX99" s="79"/>
      <c r="EY99" s="79"/>
      <c r="EZ99" s="79"/>
      <c r="FA99" s="79"/>
      <c r="FB99" s="79"/>
      <c r="FC99" s="79"/>
      <c r="FD99" s="79"/>
      <c r="FE99" s="79"/>
      <c r="FF99" s="79"/>
      <c r="FG99" s="79"/>
      <c r="FH99" s="79"/>
      <c r="FI99" s="79"/>
      <c r="FJ99" s="79"/>
      <c r="FK99" s="79"/>
      <c r="FL99" s="79"/>
      <c r="FM99" s="79"/>
      <c r="FN99" s="79"/>
      <c r="FO99" s="79"/>
      <c r="FP99" s="79"/>
      <c r="FQ99" s="79"/>
      <c r="FR99" s="79"/>
      <c r="FS99" s="79"/>
      <c r="FT99" s="79"/>
      <c r="FU99" s="79"/>
      <c r="FV99" s="79"/>
      <c r="FW99" s="79"/>
      <c r="FX99" s="79"/>
      <c r="FY99" s="79"/>
      <c r="FZ99" s="79"/>
      <c r="GA99" s="79"/>
      <c r="GB99" s="79"/>
      <c r="GC99" s="79"/>
      <c r="GD99" s="79"/>
      <c r="GE99" s="79"/>
      <c r="GF99" s="79"/>
      <c r="GG99" s="79"/>
      <c r="GH99" s="79"/>
      <c r="GI99" s="79"/>
      <c r="GJ99" s="79"/>
      <c r="GK99" s="79"/>
      <c r="GL99" s="79"/>
      <c r="GM99" s="79"/>
      <c r="GN99" s="79"/>
      <c r="GO99" s="79"/>
      <c r="GP99" s="79"/>
      <c r="GQ99" s="79"/>
      <c r="GR99" s="79"/>
      <c r="GS99" s="79"/>
      <c r="GT99" s="79"/>
      <c r="GU99" s="79"/>
      <c r="GV99" s="79"/>
      <c r="GW99" s="79"/>
      <c r="GX99" s="79"/>
      <c r="GY99" s="79"/>
      <c r="GZ99" s="79"/>
      <c r="HA99" s="79"/>
      <c r="HB99" s="79"/>
      <c r="HC99" s="79"/>
      <c r="HD99" s="79"/>
      <c r="HE99" s="79"/>
      <c r="HF99" s="79"/>
      <c r="HG99" s="79"/>
      <c r="HH99" s="79"/>
      <c r="HI99" s="79"/>
      <c r="HJ99" s="79"/>
      <c r="HK99" s="79"/>
      <c r="HL99" s="79"/>
      <c r="HM99" s="79"/>
      <c r="HN99" s="79"/>
      <c r="HO99" s="79"/>
      <c r="HP99" s="79"/>
      <c r="HQ99" s="79"/>
      <c r="HR99" s="79"/>
      <c r="HS99" s="79"/>
      <c r="HT99" s="79"/>
      <c r="HU99" s="79"/>
      <c r="HV99" s="79"/>
      <c r="HW99" s="79"/>
      <c r="HX99" s="79"/>
      <c r="HY99" s="79"/>
      <c r="HZ99" s="79"/>
      <c r="IA99" s="79"/>
      <c r="IB99" s="79"/>
      <c r="IC99" s="79"/>
    </row>
    <row r="100" spans="1:237" s="60" customFormat="1" ht="165" customHeight="1" x14ac:dyDescent="0.35">
      <c r="A100" s="196" t="s">
        <v>402</v>
      </c>
      <c r="B100" s="196" t="s">
        <v>403</v>
      </c>
      <c r="C100" s="186" t="s">
        <v>404</v>
      </c>
      <c r="D100" s="196" t="s">
        <v>27</v>
      </c>
      <c r="E100" s="188" t="s">
        <v>28</v>
      </c>
      <c r="F100" s="190">
        <v>2018000040015</v>
      </c>
      <c r="G100" s="172" t="s">
        <v>405</v>
      </c>
      <c r="H100" s="174" t="s">
        <v>406</v>
      </c>
      <c r="I100" s="24">
        <f t="shared" si="3"/>
        <v>14845854825</v>
      </c>
      <c r="J100" s="106"/>
      <c r="K100" s="169">
        <v>5605504524</v>
      </c>
      <c r="L100" s="45"/>
      <c r="M100" s="45"/>
      <c r="N100" s="45"/>
      <c r="O100" s="45">
        <v>9240350301</v>
      </c>
      <c r="P100" s="45"/>
      <c r="Q100" s="196" t="s">
        <v>31</v>
      </c>
      <c r="R100" s="184" t="s">
        <v>28</v>
      </c>
      <c r="S100" s="130">
        <v>43522</v>
      </c>
      <c r="T100" s="131">
        <v>130</v>
      </c>
      <c r="U100" s="50">
        <v>14845854825</v>
      </c>
      <c r="V100" s="186"/>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c r="EO100" s="79"/>
      <c r="EP100" s="79"/>
      <c r="EQ100" s="79"/>
      <c r="ER100" s="79"/>
      <c r="ES100" s="79"/>
      <c r="ET100" s="79"/>
      <c r="EU100" s="79"/>
      <c r="EV100" s="79"/>
      <c r="EW100" s="79"/>
      <c r="EX100" s="79"/>
      <c r="EY100" s="79"/>
      <c r="EZ100" s="79"/>
      <c r="FA100" s="79"/>
      <c r="FB100" s="79"/>
      <c r="FC100" s="79"/>
      <c r="FD100" s="79"/>
      <c r="FE100" s="79"/>
      <c r="FF100" s="79"/>
      <c r="FG100" s="79"/>
      <c r="FH100" s="79"/>
      <c r="FI100" s="79"/>
      <c r="FJ100" s="79"/>
      <c r="FK100" s="79"/>
      <c r="FL100" s="79"/>
      <c r="FM100" s="79"/>
      <c r="FN100" s="79"/>
      <c r="FO100" s="79"/>
      <c r="FP100" s="79"/>
      <c r="FQ100" s="79"/>
      <c r="FR100" s="79"/>
      <c r="FS100" s="79"/>
      <c r="FT100" s="79"/>
      <c r="FU100" s="79"/>
      <c r="FV100" s="79"/>
      <c r="FW100" s="79"/>
      <c r="FX100" s="79"/>
      <c r="FY100" s="79"/>
      <c r="FZ100" s="79"/>
      <c r="GA100" s="79"/>
      <c r="GB100" s="79"/>
      <c r="GC100" s="79"/>
      <c r="GD100" s="79"/>
      <c r="GE100" s="79"/>
      <c r="GF100" s="79"/>
      <c r="GG100" s="79"/>
      <c r="GH100" s="79"/>
      <c r="GI100" s="79"/>
      <c r="GJ100" s="79"/>
      <c r="GK100" s="79"/>
      <c r="GL100" s="79"/>
      <c r="GM100" s="79"/>
      <c r="GN100" s="79"/>
      <c r="GO100" s="79"/>
      <c r="GP100" s="79"/>
      <c r="GQ100" s="79"/>
      <c r="GR100" s="79"/>
      <c r="GS100" s="79"/>
      <c r="GT100" s="79"/>
      <c r="GU100" s="79"/>
      <c r="GV100" s="79"/>
      <c r="GW100" s="79"/>
      <c r="GX100" s="79"/>
      <c r="GY100" s="79"/>
      <c r="GZ100" s="79"/>
      <c r="HA100" s="79"/>
      <c r="HB100" s="79"/>
      <c r="HC100" s="79"/>
      <c r="HD100" s="79"/>
      <c r="HE100" s="79"/>
      <c r="HF100" s="79"/>
      <c r="HG100" s="79"/>
      <c r="HH100" s="79"/>
      <c r="HI100" s="79"/>
      <c r="HJ100" s="79"/>
      <c r="HK100" s="79"/>
      <c r="HL100" s="79"/>
      <c r="HM100" s="79"/>
      <c r="HN100" s="79"/>
      <c r="HO100" s="79"/>
      <c r="HP100" s="79"/>
      <c r="HQ100" s="79"/>
      <c r="HR100" s="79"/>
      <c r="HS100" s="79"/>
      <c r="HT100" s="79"/>
      <c r="HU100" s="79"/>
      <c r="HV100" s="79"/>
      <c r="HW100" s="79"/>
      <c r="HX100" s="79"/>
      <c r="HY100" s="79"/>
      <c r="HZ100" s="79"/>
      <c r="IA100" s="79"/>
      <c r="IB100" s="79"/>
      <c r="IC100" s="79"/>
    </row>
    <row r="101" spans="1:237" s="60" customFormat="1" ht="165" customHeight="1" x14ac:dyDescent="0.35">
      <c r="A101" s="197"/>
      <c r="B101" s="197"/>
      <c r="C101" s="187"/>
      <c r="D101" s="197"/>
      <c r="E101" s="189"/>
      <c r="F101" s="191"/>
      <c r="G101" s="172" t="s">
        <v>369</v>
      </c>
      <c r="H101" s="174">
        <v>44340</v>
      </c>
      <c r="I101" s="24">
        <f t="shared" si="3"/>
        <v>2502943338</v>
      </c>
      <c r="J101" s="106"/>
      <c r="K101" s="169">
        <v>2502943338</v>
      </c>
      <c r="L101" s="45"/>
      <c r="M101" s="45"/>
      <c r="N101" s="45"/>
      <c r="O101" s="45"/>
      <c r="P101" s="45"/>
      <c r="Q101" s="197"/>
      <c r="R101" s="185"/>
      <c r="S101" s="130">
        <v>44351</v>
      </c>
      <c r="T101" s="131">
        <v>306</v>
      </c>
      <c r="U101" s="50">
        <v>2502943338</v>
      </c>
      <c r="V101" s="187"/>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c r="EO101" s="79"/>
      <c r="EP101" s="79"/>
      <c r="EQ101" s="79"/>
      <c r="ER101" s="79"/>
      <c r="ES101" s="79"/>
      <c r="ET101" s="79"/>
      <c r="EU101" s="79"/>
      <c r="EV101" s="79"/>
      <c r="EW101" s="79"/>
      <c r="EX101" s="79"/>
      <c r="EY101" s="79"/>
      <c r="EZ101" s="79"/>
      <c r="FA101" s="79"/>
      <c r="FB101" s="79"/>
      <c r="FC101" s="79"/>
      <c r="FD101" s="79"/>
      <c r="FE101" s="79"/>
      <c r="FF101" s="79"/>
      <c r="FG101" s="79"/>
      <c r="FH101" s="79"/>
      <c r="FI101" s="79"/>
      <c r="FJ101" s="79"/>
      <c r="FK101" s="79"/>
      <c r="FL101" s="79"/>
      <c r="FM101" s="79"/>
      <c r="FN101" s="79"/>
      <c r="FO101" s="79"/>
      <c r="FP101" s="79"/>
      <c r="FQ101" s="79"/>
      <c r="FR101" s="79"/>
      <c r="FS101" s="79"/>
      <c r="FT101" s="79"/>
      <c r="FU101" s="79"/>
      <c r="FV101" s="79"/>
      <c r="FW101" s="79"/>
      <c r="FX101" s="79"/>
      <c r="FY101" s="79"/>
      <c r="FZ101" s="79"/>
      <c r="GA101" s="79"/>
      <c r="GB101" s="79"/>
      <c r="GC101" s="79"/>
      <c r="GD101" s="79"/>
      <c r="GE101" s="79"/>
      <c r="GF101" s="79"/>
      <c r="GG101" s="79"/>
      <c r="GH101" s="79"/>
      <c r="GI101" s="79"/>
      <c r="GJ101" s="79"/>
      <c r="GK101" s="79"/>
      <c r="GL101" s="79"/>
      <c r="GM101" s="79"/>
      <c r="GN101" s="79"/>
      <c r="GO101" s="79"/>
      <c r="GP101" s="79"/>
      <c r="GQ101" s="79"/>
      <c r="GR101" s="79"/>
      <c r="GS101" s="79"/>
      <c r="GT101" s="79"/>
      <c r="GU101" s="79"/>
      <c r="GV101" s="79"/>
      <c r="GW101" s="79"/>
      <c r="GX101" s="79"/>
      <c r="GY101" s="79"/>
      <c r="GZ101" s="79"/>
      <c r="HA101" s="79"/>
      <c r="HB101" s="79"/>
      <c r="HC101" s="79"/>
      <c r="HD101" s="79"/>
      <c r="HE101" s="79"/>
      <c r="HF101" s="79"/>
      <c r="HG101" s="79"/>
      <c r="HH101" s="79"/>
      <c r="HI101" s="79"/>
      <c r="HJ101" s="79"/>
      <c r="HK101" s="79"/>
      <c r="HL101" s="79"/>
      <c r="HM101" s="79"/>
      <c r="HN101" s="79"/>
      <c r="HO101" s="79"/>
      <c r="HP101" s="79"/>
      <c r="HQ101" s="79"/>
      <c r="HR101" s="79"/>
      <c r="HS101" s="79"/>
      <c r="HT101" s="79"/>
      <c r="HU101" s="79"/>
      <c r="HV101" s="79"/>
      <c r="HW101" s="79"/>
      <c r="HX101" s="79"/>
      <c r="HY101" s="79"/>
      <c r="HZ101" s="79"/>
      <c r="IA101" s="79"/>
      <c r="IB101" s="79"/>
      <c r="IC101" s="79"/>
    </row>
    <row r="102" spans="1:237" s="60" customFormat="1" ht="204" customHeight="1" x14ac:dyDescent="0.35">
      <c r="A102" s="132" t="s">
        <v>407</v>
      </c>
      <c r="B102" s="132" t="s">
        <v>408</v>
      </c>
      <c r="C102" s="131" t="s">
        <v>409</v>
      </c>
      <c r="D102" s="131" t="s">
        <v>27</v>
      </c>
      <c r="E102" s="81" t="s">
        <v>28</v>
      </c>
      <c r="F102" s="133">
        <v>2018000040042</v>
      </c>
      <c r="G102" s="172" t="s">
        <v>410</v>
      </c>
      <c r="H102" s="174" t="s">
        <v>411</v>
      </c>
      <c r="I102" s="45">
        <f t="shared" si="3"/>
        <v>8725329896</v>
      </c>
      <c r="J102" s="106"/>
      <c r="K102" s="24">
        <v>8725329896</v>
      </c>
      <c r="L102" s="45"/>
      <c r="M102" s="45"/>
      <c r="N102" s="45"/>
      <c r="O102" s="45"/>
      <c r="P102" s="45"/>
      <c r="Q102" s="51" t="s">
        <v>31</v>
      </c>
      <c r="R102" s="92" t="s">
        <v>412</v>
      </c>
      <c r="S102" s="130">
        <v>43522</v>
      </c>
      <c r="T102" s="131">
        <v>20</v>
      </c>
      <c r="U102" s="28">
        <v>8725329896</v>
      </c>
      <c r="V102" s="51"/>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c r="EO102" s="79"/>
      <c r="EP102" s="79"/>
      <c r="EQ102" s="79"/>
      <c r="ER102" s="79"/>
      <c r="ES102" s="79"/>
      <c r="ET102" s="79"/>
      <c r="EU102" s="79"/>
      <c r="EV102" s="79"/>
      <c r="EW102" s="79"/>
      <c r="EX102" s="79"/>
      <c r="EY102" s="79"/>
      <c r="EZ102" s="79"/>
      <c r="FA102" s="79"/>
      <c r="FB102" s="79"/>
      <c r="FC102" s="79"/>
      <c r="FD102" s="79"/>
      <c r="FE102" s="79"/>
      <c r="FF102" s="79"/>
      <c r="FG102" s="79"/>
      <c r="FH102" s="79"/>
      <c r="FI102" s="79"/>
      <c r="FJ102" s="79"/>
      <c r="FK102" s="79"/>
      <c r="FL102" s="79"/>
      <c r="FM102" s="79"/>
      <c r="FN102" s="79"/>
      <c r="FO102" s="79"/>
      <c r="FP102" s="79"/>
      <c r="FQ102" s="79"/>
      <c r="FR102" s="79"/>
      <c r="FS102" s="79"/>
      <c r="FT102" s="79"/>
      <c r="FU102" s="79"/>
      <c r="FV102" s="79"/>
      <c r="FW102" s="79"/>
      <c r="FX102" s="79"/>
      <c r="FY102" s="79"/>
      <c r="FZ102" s="79"/>
      <c r="GA102" s="79"/>
      <c r="GB102" s="79"/>
      <c r="GC102" s="79"/>
      <c r="GD102" s="79"/>
      <c r="GE102" s="79"/>
      <c r="GF102" s="79"/>
      <c r="GG102" s="79"/>
      <c r="GH102" s="79"/>
      <c r="GI102" s="79"/>
      <c r="GJ102" s="79"/>
      <c r="GK102" s="79"/>
      <c r="GL102" s="79"/>
      <c r="GM102" s="79"/>
      <c r="GN102" s="79"/>
      <c r="GO102" s="79"/>
      <c r="GP102" s="79"/>
      <c r="GQ102" s="79"/>
      <c r="GR102" s="79"/>
      <c r="GS102" s="79"/>
      <c r="GT102" s="79"/>
      <c r="GU102" s="79"/>
      <c r="GV102" s="79"/>
      <c r="GW102" s="79"/>
      <c r="GX102" s="79"/>
      <c r="GY102" s="79"/>
      <c r="GZ102" s="79"/>
      <c r="HA102" s="79"/>
      <c r="HB102" s="79"/>
      <c r="HC102" s="79"/>
      <c r="HD102" s="79"/>
      <c r="HE102" s="79"/>
      <c r="HF102" s="79"/>
      <c r="HG102" s="79"/>
      <c r="HH102" s="79"/>
      <c r="HI102" s="79"/>
      <c r="HJ102" s="79"/>
      <c r="HK102" s="79"/>
      <c r="HL102" s="79"/>
      <c r="HM102" s="79"/>
      <c r="HN102" s="79"/>
      <c r="HO102" s="79"/>
      <c r="HP102" s="79"/>
      <c r="HQ102" s="79"/>
      <c r="HR102" s="79"/>
      <c r="HS102" s="79"/>
      <c r="HT102" s="79"/>
      <c r="HU102" s="79"/>
      <c r="HV102" s="79"/>
      <c r="HW102" s="79"/>
      <c r="HX102" s="79"/>
      <c r="HY102" s="79"/>
      <c r="HZ102" s="79"/>
      <c r="IA102" s="79"/>
      <c r="IB102" s="79"/>
      <c r="IC102" s="79"/>
    </row>
    <row r="103" spans="1:237" s="60" customFormat="1" ht="198" customHeight="1" x14ac:dyDescent="0.35">
      <c r="A103" s="196" t="s">
        <v>413</v>
      </c>
      <c r="B103" s="196" t="s">
        <v>414</v>
      </c>
      <c r="C103" s="186" t="s">
        <v>415</v>
      </c>
      <c r="D103" s="186" t="s">
        <v>37</v>
      </c>
      <c r="E103" s="188" t="s">
        <v>28</v>
      </c>
      <c r="F103" s="190">
        <v>20181301011385</v>
      </c>
      <c r="G103" s="172" t="s">
        <v>416</v>
      </c>
      <c r="H103" s="174" t="s">
        <v>417</v>
      </c>
      <c r="I103" s="45">
        <f t="shared" ref="I103:I108" si="4">+J103+K103+L103+M103+O103+P103</f>
        <v>3105294006</v>
      </c>
      <c r="J103" s="106"/>
      <c r="K103" s="24">
        <f>3105294006</f>
        <v>3105294006</v>
      </c>
      <c r="L103" s="45"/>
      <c r="M103" s="45"/>
      <c r="N103" s="45"/>
      <c r="O103" s="45"/>
      <c r="P103" s="45"/>
      <c r="Q103" s="186" t="s">
        <v>31</v>
      </c>
      <c r="R103" s="188" t="s">
        <v>28</v>
      </c>
      <c r="S103" s="130">
        <v>43636</v>
      </c>
      <c r="T103" s="131">
        <v>372</v>
      </c>
      <c r="U103" s="49">
        <v>3105294006</v>
      </c>
      <c r="V103" s="121"/>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c r="EO103" s="79"/>
      <c r="EP103" s="79"/>
      <c r="EQ103" s="79"/>
      <c r="ER103" s="79"/>
      <c r="ES103" s="79"/>
      <c r="ET103" s="79"/>
      <c r="EU103" s="79"/>
      <c r="EV103" s="79"/>
      <c r="EW103" s="79"/>
      <c r="EX103" s="79"/>
      <c r="EY103" s="79"/>
      <c r="EZ103" s="79"/>
      <c r="FA103" s="79"/>
      <c r="FB103" s="79"/>
      <c r="FC103" s="79"/>
      <c r="FD103" s="79"/>
      <c r="FE103" s="79"/>
      <c r="FF103" s="79"/>
      <c r="FG103" s="79"/>
      <c r="FH103" s="79"/>
      <c r="FI103" s="79"/>
      <c r="FJ103" s="79"/>
      <c r="FK103" s="79"/>
      <c r="FL103" s="79"/>
      <c r="FM103" s="79"/>
      <c r="FN103" s="79"/>
      <c r="FO103" s="79"/>
      <c r="FP103" s="79"/>
      <c r="FQ103" s="79"/>
      <c r="FR103" s="79"/>
      <c r="FS103" s="79"/>
      <c r="FT103" s="79"/>
      <c r="FU103" s="79"/>
      <c r="FV103" s="79"/>
      <c r="FW103" s="79"/>
      <c r="FX103" s="79"/>
      <c r="FY103" s="79"/>
      <c r="FZ103" s="79"/>
      <c r="GA103" s="79"/>
      <c r="GB103" s="79"/>
      <c r="GC103" s="79"/>
      <c r="GD103" s="79"/>
      <c r="GE103" s="79"/>
      <c r="GF103" s="79"/>
      <c r="GG103" s="79"/>
      <c r="GH103" s="79"/>
      <c r="GI103" s="79"/>
      <c r="GJ103" s="79"/>
      <c r="GK103" s="79"/>
      <c r="GL103" s="79"/>
      <c r="GM103" s="79"/>
      <c r="GN103" s="79"/>
      <c r="GO103" s="79"/>
      <c r="GP103" s="79"/>
      <c r="GQ103" s="79"/>
      <c r="GR103" s="79"/>
      <c r="GS103" s="79"/>
      <c r="GT103" s="79"/>
      <c r="GU103" s="79"/>
      <c r="GV103" s="79"/>
      <c r="GW103" s="79"/>
      <c r="GX103" s="79"/>
      <c r="GY103" s="79"/>
      <c r="GZ103" s="79"/>
      <c r="HA103" s="79"/>
      <c r="HB103" s="79"/>
      <c r="HC103" s="79"/>
      <c r="HD103" s="79"/>
      <c r="HE103" s="79"/>
      <c r="HF103" s="79"/>
      <c r="HG103" s="79"/>
      <c r="HH103" s="79"/>
      <c r="HI103" s="79"/>
      <c r="HJ103" s="79"/>
      <c r="HK103" s="79"/>
      <c r="HL103" s="79"/>
      <c r="HM103" s="79"/>
      <c r="HN103" s="79"/>
      <c r="HO103" s="79"/>
      <c r="HP103" s="79"/>
      <c r="HQ103" s="79"/>
      <c r="HR103" s="79"/>
      <c r="HS103" s="79"/>
      <c r="HT103" s="79"/>
      <c r="HU103" s="79"/>
      <c r="HV103" s="79"/>
      <c r="HW103" s="79"/>
      <c r="HX103" s="79"/>
      <c r="HY103" s="79"/>
      <c r="HZ103" s="79"/>
      <c r="IA103" s="79"/>
      <c r="IB103" s="79"/>
      <c r="IC103" s="79"/>
    </row>
    <row r="104" spans="1:237" s="60" customFormat="1" ht="175.5" customHeight="1" x14ac:dyDescent="0.35">
      <c r="A104" s="203"/>
      <c r="B104" s="203"/>
      <c r="C104" s="200"/>
      <c r="D104" s="200"/>
      <c r="E104" s="201"/>
      <c r="F104" s="202"/>
      <c r="G104" s="172" t="s">
        <v>418</v>
      </c>
      <c r="H104" s="174">
        <v>44364</v>
      </c>
      <c r="I104" s="45">
        <f t="shared" si="4"/>
        <v>527069118</v>
      </c>
      <c r="J104" s="106"/>
      <c r="K104" s="24">
        <v>527069118</v>
      </c>
      <c r="L104" s="45"/>
      <c r="M104" s="45"/>
      <c r="N104" s="45"/>
      <c r="O104" s="45"/>
      <c r="P104" s="45"/>
      <c r="Q104" s="200"/>
      <c r="R104" s="201"/>
      <c r="S104" s="130">
        <v>44365</v>
      </c>
      <c r="T104" s="131">
        <v>332</v>
      </c>
      <c r="U104" s="49">
        <v>527069118</v>
      </c>
      <c r="V104" s="127"/>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c r="EO104" s="79"/>
      <c r="EP104" s="79"/>
      <c r="EQ104" s="79"/>
      <c r="ER104" s="79"/>
      <c r="ES104" s="79"/>
      <c r="ET104" s="79"/>
      <c r="EU104" s="79"/>
      <c r="EV104" s="79"/>
      <c r="EW104" s="79"/>
      <c r="EX104" s="79"/>
      <c r="EY104" s="79"/>
      <c r="EZ104" s="79"/>
      <c r="FA104" s="79"/>
      <c r="FB104" s="79"/>
      <c r="FC104" s="79"/>
      <c r="FD104" s="79"/>
      <c r="FE104" s="79"/>
      <c r="FF104" s="79"/>
      <c r="FG104" s="79"/>
      <c r="FH104" s="79"/>
      <c r="FI104" s="79"/>
      <c r="FJ104" s="79"/>
      <c r="FK104" s="79"/>
      <c r="FL104" s="79"/>
      <c r="FM104" s="79"/>
      <c r="FN104" s="79"/>
      <c r="FO104" s="79"/>
      <c r="FP104" s="79"/>
      <c r="FQ104" s="79"/>
      <c r="FR104" s="79"/>
      <c r="FS104" s="79"/>
      <c r="FT104" s="79"/>
      <c r="FU104" s="79"/>
      <c r="FV104" s="79"/>
      <c r="FW104" s="79"/>
      <c r="FX104" s="79"/>
      <c r="FY104" s="79"/>
      <c r="FZ104" s="79"/>
      <c r="GA104" s="79"/>
      <c r="GB104" s="79"/>
      <c r="GC104" s="79"/>
      <c r="GD104" s="79"/>
      <c r="GE104" s="79"/>
      <c r="GF104" s="79"/>
      <c r="GG104" s="79"/>
      <c r="GH104" s="79"/>
      <c r="GI104" s="79"/>
      <c r="GJ104" s="79"/>
      <c r="GK104" s="79"/>
      <c r="GL104" s="79"/>
      <c r="GM104" s="79"/>
      <c r="GN104" s="79"/>
      <c r="GO104" s="79"/>
      <c r="GP104" s="79"/>
      <c r="GQ104" s="79"/>
      <c r="GR104" s="79"/>
      <c r="GS104" s="79"/>
      <c r="GT104" s="79"/>
      <c r="GU104" s="79"/>
      <c r="GV104" s="79"/>
      <c r="GW104" s="79"/>
      <c r="GX104" s="79"/>
      <c r="GY104" s="79"/>
      <c r="GZ104" s="79"/>
      <c r="HA104" s="79"/>
      <c r="HB104" s="79"/>
      <c r="HC104" s="79"/>
      <c r="HD104" s="79"/>
      <c r="HE104" s="79"/>
      <c r="HF104" s="79"/>
      <c r="HG104" s="79"/>
      <c r="HH104" s="79"/>
      <c r="HI104" s="79"/>
      <c r="HJ104" s="79"/>
      <c r="HK104" s="79"/>
      <c r="HL104" s="79"/>
      <c r="HM104" s="79"/>
      <c r="HN104" s="79"/>
      <c r="HO104" s="79"/>
      <c r="HP104" s="79"/>
      <c r="HQ104" s="79"/>
      <c r="HR104" s="79"/>
      <c r="HS104" s="79"/>
      <c r="HT104" s="79"/>
      <c r="HU104" s="79"/>
      <c r="HV104" s="79"/>
      <c r="HW104" s="79"/>
      <c r="HX104" s="79"/>
      <c r="HY104" s="79"/>
      <c r="HZ104" s="79"/>
      <c r="IA104" s="79"/>
      <c r="IB104" s="79"/>
      <c r="IC104" s="79"/>
    </row>
    <row r="105" spans="1:237" s="60" customFormat="1" ht="175.5" customHeight="1" x14ac:dyDescent="0.35">
      <c r="A105" s="197"/>
      <c r="B105" s="197"/>
      <c r="C105" s="187"/>
      <c r="D105" s="187"/>
      <c r="E105" s="189"/>
      <c r="F105" s="191"/>
      <c r="G105" s="172" t="s">
        <v>419</v>
      </c>
      <c r="H105" s="174">
        <v>44558</v>
      </c>
      <c r="I105" s="45">
        <f t="shared" si="4"/>
        <v>959696869.44000006</v>
      </c>
      <c r="J105" s="106"/>
      <c r="K105" s="24"/>
      <c r="L105" s="45"/>
      <c r="M105" s="45"/>
      <c r="N105" s="45"/>
      <c r="O105" s="45"/>
      <c r="P105" s="45">
        <v>959696869.44000006</v>
      </c>
      <c r="Q105" s="187"/>
      <c r="R105" s="189"/>
      <c r="S105" s="130"/>
      <c r="T105" s="131"/>
      <c r="U105" s="49"/>
      <c r="V105" s="132" t="s">
        <v>617</v>
      </c>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c r="EO105" s="79"/>
      <c r="EP105" s="79"/>
      <c r="EQ105" s="79"/>
      <c r="ER105" s="79"/>
      <c r="ES105" s="79"/>
      <c r="ET105" s="79"/>
      <c r="EU105" s="79"/>
      <c r="EV105" s="79"/>
      <c r="EW105" s="79"/>
      <c r="EX105" s="79"/>
      <c r="EY105" s="79"/>
      <c r="EZ105" s="79"/>
      <c r="FA105" s="79"/>
      <c r="FB105" s="79"/>
      <c r="FC105" s="79"/>
      <c r="FD105" s="79"/>
      <c r="FE105" s="79"/>
      <c r="FF105" s="79"/>
      <c r="FG105" s="79"/>
      <c r="FH105" s="79"/>
      <c r="FI105" s="79"/>
      <c r="FJ105" s="79"/>
      <c r="FK105" s="79"/>
      <c r="FL105" s="79"/>
      <c r="FM105" s="79"/>
      <c r="FN105" s="79"/>
      <c r="FO105" s="79"/>
      <c r="FP105" s="79"/>
      <c r="FQ105" s="79"/>
      <c r="FR105" s="79"/>
      <c r="FS105" s="79"/>
      <c r="FT105" s="79"/>
      <c r="FU105" s="79"/>
      <c r="FV105" s="79"/>
      <c r="FW105" s="79"/>
      <c r="FX105" s="79"/>
      <c r="FY105" s="79"/>
      <c r="FZ105" s="79"/>
      <c r="GA105" s="79"/>
      <c r="GB105" s="79"/>
      <c r="GC105" s="79"/>
      <c r="GD105" s="79"/>
      <c r="GE105" s="79"/>
      <c r="GF105" s="79"/>
      <c r="GG105" s="79"/>
      <c r="GH105" s="79"/>
      <c r="GI105" s="79"/>
      <c r="GJ105" s="79"/>
      <c r="GK105" s="79"/>
      <c r="GL105" s="79"/>
      <c r="GM105" s="79"/>
      <c r="GN105" s="79"/>
      <c r="GO105" s="79"/>
      <c r="GP105" s="79"/>
      <c r="GQ105" s="79"/>
      <c r="GR105" s="79"/>
      <c r="GS105" s="79"/>
      <c r="GT105" s="79"/>
      <c r="GU105" s="79"/>
      <c r="GV105" s="79"/>
      <c r="GW105" s="79"/>
      <c r="GX105" s="79"/>
      <c r="GY105" s="79"/>
      <c r="GZ105" s="79"/>
      <c r="HA105" s="79"/>
      <c r="HB105" s="79"/>
      <c r="HC105" s="79"/>
      <c r="HD105" s="79"/>
      <c r="HE105" s="79"/>
      <c r="HF105" s="79"/>
      <c r="HG105" s="79"/>
      <c r="HH105" s="79"/>
      <c r="HI105" s="79"/>
      <c r="HJ105" s="79"/>
      <c r="HK105" s="79"/>
      <c r="HL105" s="79"/>
      <c r="HM105" s="79"/>
      <c r="HN105" s="79"/>
      <c r="HO105" s="79"/>
      <c r="HP105" s="79"/>
      <c r="HQ105" s="79"/>
      <c r="HR105" s="79"/>
      <c r="HS105" s="79"/>
      <c r="HT105" s="79"/>
      <c r="HU105" s="79"/>
      <c r="HV105" s="79"/>
      <c r="HW105" s="79"/>
      <c r="HX105" s="79"/>
      <c r="HY105" s="79"/>
      <c r="HZ105" s="79"/>
      <c r="IA105" s="79"/>
      <c r="IB105" s="79"/>
      <c r="IC105" s="79"/>
    </row>
    <row r="106" spans="1:237" s="60" customFormat="1" ht="169.5" customHeight="1" x14ac:dyDescent="0.35">
      <c r="A106" s="132" t="s">
        <v>420</v>
      </c>
      <c r="B106" s="132" t="s">
        <v>421</v>
      </c>
      <c r="C106" s="131" t="s">
        <v>422</v>
      </c>
      <c r="D106" s="131" t="s">
        <v>27</v>
      </c>
      <c r="E106" s="81" t="s">
        <v>28</v>
      </c>
      <c r="F106" s="133">
        <v>2018000040014</v>
      </c>
      <c r="G106" s="172" t="s">
        <v>423</v>
      </c>
      <c r="H106" s="174">
        <v>43691</v>
      </c>
      <c r="I106" s="45">
        <f t="shared" si="4"/>
        <v>7744633587</v>
      </c>
      <c r="J106" s="106"/>
      <c r="K106" s="24">
        <v>7739633587</v>
      </c>
      <c r="L106" s="45"/>
      <c r="M106" s="45"/>
      <c r="N106" s="45"/>
      <c r="O106" s="45"/>
      <c r="P106" s="45">
        <v>5000000</v>
      </c>
      <c r="Q106" s="51" t="s">
        <v>31</v>
      </c>
      <c r="R106" s="92" t="s">
        <v>28</v>
      </c>
      <c r="S106" s="130">
        <v>43712</v>
      </c>
      <c r="T106" s="131">
        <v>491</v>
      </c>
      <c r="U106" s="49">
        <f>+I106</f>
        <v>7744633587</v>
      </c>
      <c r="V106" s="51"/>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c r="EO106" s="79"/>
      <c r="EP106" s="79"/>
      <c r="EQ106" s="79"/>
      <c r="ER106" s="79"/>
      <c r="ES106" s="79"/>
      <c r="ET106" s="79"/>
      <c r="EU106" s="79"/>
      <c r="EV106" s="79"/>
      <c r="EW106" s="79"/>
      <c r="EX106" s="79"/>
      <c r="EY106" s="79"/>
      <c r="EZ106" s="79"/>
      <c r="FA106" s="79"/>
      <c r="FB106" s="79"/>
      <c r="FC106" s="79"/>
      <c r="FD106" s="79"/>
      <c r="FE106" s="79"/>
      <c r="FF106" s="79"/>
      <c r="FG106" s="79"/>
      <c r="FH106" s="79"/>
      <c r="FI106" s="79"/>
      <c r="FJ106" s="79"/>
      <c r="FK106" s="79"/>
      <c r="FL106" s="79"/>
      <c r="FM106" s="79"/>
      <c r="FN106" s="79"/>
      <c r="FO106" s="79"/>
      <c r="FP106" s="79"/>
      <c r="FQ106" s="79"/>
      <c r="FR106" s="79"/>
      <c r="FS106" s="79"/>
      <c r="FT106" s="79"/>
      <c r="FU106" s="79"/>
      <c r="FV106" s="79"/>
      <c r="FW106" s="79"/>
      <c r="FX106" s="79"/>
      <c r="FY106" s="79"/>
      <c r="FZ106" s="79"/>
      <c r="GA106" s="79"/>
      <c r="GB106" s="79"/>
      <c r="GC106" s="79"/>
      <c r="GD106" s="79"/>
      <c r="GE106" s="79"/>
      <c r="GF106" s="79"/>
      <c r="GG106" s="79"/>
      <c r="GH106" s="79"/>
      <c r="GI106" s="79"/>
      <c r="GJ106" s="79"/>
      <c r="GK106" s="79"/>
      <c r="GL106" s="79"/>
      <c r="GM106" s="79"/>
      <c r="GN106" s="79"/>
      <c r="GO106" s="79"/>
      <c r="GP106" s="79"/>
      <c r="GQ106" s="79"/>
      <c r="GR106" s="79"/>
      <c r="GS106" s="79"/>
      <c r="GT106" s="79"/>
      <c r="GU106" s="79"/>
      <c r="GV106" s="79"/>
      <c r="GW106" s="79"/>
      <c r="GX106" s="79"/>
      <c r="GY106" s="79"/>
      <c r="GZ106" s="79"/>
      <c r="HA106" s="79"/>
      <c r="HB106" s="79"/>
      <c r="HC106" s="79"/>
      <c r="HD106" s="79"/>
      <c r="HE106" s="79"/>
      <c r="HF106" s="79"/>
      <c r="HG106" s="79"/>
      <c r="HH106" s="79"/>
      <c r="HI106" s="79"/>
      <c r="HJ106" s="79"/>
      <c r="HK106" s="79"/>
      <c r="HL106" s="79"/>
      <c r="HM106" s="79"/>
      <c r="HN106" s="79"/>
      <c r="HO106" s="79"/>
      <c r="HP106" s="79"/>
      <c r="HQ106" s="79"/>
      <c r="HR106" s="79"/>
      <c r="HS106" s="79"/>
      <c r="HT106" s="79"/>
      <c r="HU106" s="79"/>
      <c r="HV106" s="79"/>
      <c r="HW106" s="79"/>
      <c r="HX106" s="79"/>
      <c r="HY106" s="79"/>
      <c r="HZ106" s="79"/>
      <c r="IA106" s="79"/>
      <c r="IB106" s="79"/>
      <c r="IC106" s="79"/>
    </row>
    <row r="107" spans="1:237" s="60" customFormat="1" ht="144.75" customHeight="1" x14ac:dyDescent="0.35">
      <c r="A107" s="196" t="s">
        <v>424</v>
      </c>
      <c r="B107" s="196" t="s">
        <v>425</v>
      </c>
      <c r="C107" s="186" t="s">
        <v>426</v>
      </c>
      <c r="D107" s="186" t="s">
        <v>37</v>
      </c>
      <c r="E107" s="184" t="s">
        <v>28</v>
      </c>
      <c r="F107" s="190">
        <v>2018000040059</v>
      </c>
      <c r="G107" s="172" t="s">
        <v>423</v>
      </c>
      <c r="H107" s="174">
        <v>43691</v>
      </c>
      <c r="I107" s="45">
        <f t="shared" si="4"/>
        <v>20238528792</v>
      </c>
      <c r="J107" s="106"/>
      <c r="K107" s="24">
        <v>20238528792</v>
      </c>
      <c r="L107" s="45"/>
      <c r="M107" s="45"/>
      <c r="N107" s="45"/>
      <c r="O107" s="45"/>
      <c r="P107" s="45"/>
      <c r="Q107" s="51" t="s">
        <v>31</v>
      </c>
      <c r="R107" s="92" t="s">
        <v>28</v>
      </c>
      <c r="S107" s="130">
        <v>43712</v>
      </c>
      <c r="T107" s="131">
        <v>491</v>
      </c>
      <c r="U107" s="49">
        <f>+I107</f>
        <v>20238528792</v>
      </c>
      <c r="V107" s="51"/>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c r="EO107" s="79"/>
      <c r="EP107" s="79"/>
      <c r="EQ107" s="79"/>
      <c r="ER107" s="79"/>
      <c r="ES107" s="79"/>
      <c r="ET107" s="79"/>
      <c r="EU107" s="79"/>
      <c r="EV107" s="79"/>
      <c r="EW107" s="79"/>
      <c r="EX107" s="79"/>
      <c r="EY107" s="79"/>
      <c r="EZ107" s="79"/>
      <c r="FA107" s="79"/>
      <c r="FB107" s="79"/>
      <c r="FC107" s="79"/>
      <c r="FD107" s="79"/>
      <c r="FE107" s="79"/>
      <c r="FF107" s="79"/>
      <c r="FG107" s="79"/>
      <c r="FH107" s="79"/>
      <c r="FI107" s="79"/>
      <c r="FJ107" s="79"/>
      <c r="FK107" s="79"/>
      <c r="FL107" s="79"/>
      <c r="FM107" s="79"/>
      <c r="FN107" s="79"/>
      <c r="FO107" s="79"/>
      <c r="FP107" s="79"/>
      <c r="FQ107" s="79"/>
      <c r="FR107" s="79"/>
      <c r="FS107" s="79"/>
      <c r="FT107" s="79"/>
      <c r="FU107" s="79"/>
      <c r="FV107" s="79"/>
      <c r="FW107" s="79"/>
      <c r="FX107" s="79"/>
      <c r="FY107" s="79"/>
      <c r="FZ107" s="79"/>
      <c r="GA107" s="79"/>
      <c r="GB107" s="79"/>
      <c r="GC107" s="79"/>
      <c r="GD107" s="79"/>
      <c r="GE107" s="79"/>
      <c r="GF107" s="79"/>
      <c r="GG107" s="79"/>
      <c r="GH107" s="79"/>
      <c r="GI107" s="79"/>
      <c r="GJ107" s="79"/>
      <c r="GK107" s="79"/>
      <c r="GL107" s="79"/>
      <c r="GM107" s="79"/>
      <c r="GN107" s="79"/>
      <c r="GO107" s="79"/>
      <c r="GP107" s="79"/>
      <c r="GQ107" s="79"/>
      <c r="GR107" s="79"/>
      <c r="GS107" s="79"/>
      <c r="GT107" s="79"/>
      <c r="GU107" s="79"/>
      <c r="GV107" s="79"/>
      <c r="GW107" s="79"/>
      <c r="GX107" s="79"/>
      <c r="GY107" s="79"/>
      <c r="GZ107" s="79"/>
      <c r="HA107" s="79"/>
      <c r="HB107" s="79"/>
      <c r="HC107" s="79"/>
      <c r="HD107" s="79"/>
      <c r="HE107" s="79"/>
      <c r="HF107" s="79"/>
      <c r="HG107" s="79"/>
      <c r="HH107" s="79"/>
      <c r="HI107" s="79"/>
      <c r="HJ107" s="79"/>
      <c r="HK107" s="79"/>
      <c r="HL107" s="79"/>
      <c r="HM107" s="79"/>
      <c r="HN107" s="79"/>
      <c r="HO107" s="79"/>
      <c r="HP107" s="79"/>
      <c r="HQ107" s="79"/>
      <c r="HR107" s="79"/>
      <c r="HS107" s="79"/>
      <c r="HT107" s="79"/>
      <c r="HU107" s="79"/>
      <c r="HV107" s="79"/>
      <c r="HW107" s="79"/>
      <c r="HX107" s="79"/>
      <c r="HY107" s="79"/>
      <c r="HZ107" s="79"/>
      <c r="IA107" s="79"/>
      <c r="IB107" s="79"/>
      <c r="IC107" s="79"/>
    </row>
    <row r="108" spans="1:237" s="60" customFormat="1" ht="144.75" customHeight="1" x14ac:dyDescent="0.35">
      <c r="A108" s="197"/>
      <c r="B108" s="197"/>
      <c r="C108" s="187"/>
      <c r="D108" s="187"/>
      <c r="E108" s="185"/>
      <c r="F108" s="191"/>
      <c r="G108" s="172" t="s">
        <v>427</v>
      </c>
      <c r="H108" s="174">
        <v>44126</v>
      </c>
      <c r="I108" s="45">
        <f t="shared" si="4"/>
        <v>3537203963.3699999</v>
      </c>
      <c r="J108" s="106"/>
      <c r="K108" s="24">
        <v>3537203963.3699999</v>
      </c>
      <c r="L108" s="45"/>
      <c r="M108" s="45"/>
      <c r="N108" s="45"/>
      <c r="O108" s="45"/>
      <c r="P108" s="45"/>
      <c r="Q108" s="51" t="s">
        <v>31</v>
      </c>
      <c r="R108" s="92" t="s">
        <v>28</v>
      </c>
      <c r="S108" s="130">
        <v>44133</v>
      </c>
      <c r="T108" s="131">
        <v>565</v>
      </c>
      <c r="U108" s="49">
        <v>3537203963.3699999</v>
      </c>
      <c r="V108" s="51"/>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c r="EO108" s="79"/>
      <c r="EP108" s="79"/>
      <c r="EQ108" s="79"/>
      <c r="ER108" s="79"/>
      <c r="ES108" s="79"/>
      <c r="ET108" s="79"/>
      <c r="EU108" s="79"/>
      <c r="EV108" s="79"/>
      <c r="EW108" s="79"/>
      <c r="EX108" s="79"/>
      <c r="EY108" s="79"/>
      <c r="EZ108" s="79"/>
      <c r="FA108" s="79"/>
      <c r="FB108" s="79"/>
      <c r="FC108" s="79"/>
      <c r="FD108" s="79"/>
      <c r="FE108" s="79"/>
      <c r="FF108" s="79"/>
      <c r="FG108" s="79"/>
      <c r="FH108" s="79"/>
      <c r="FI108" s="79"/>
      <c r="FJ108" s="79"/>
      <c r="FK108" s="79"/>
      <c r="FL108" s="79"/>
      <c r="FM108" s="79"/>
      <c r="FN108" s="79"/>
      <c r="FO108" s="79"/>
      <c r="FP108" s="79"/>
      <c r="FQ108" s="79"/>
      <c r="FR108" s="79"/>
      <c r="FS108" s="79"/>
      <c r="FT108" s="79"/>
      <c r="FU108" s="79"/>
      <c r="FV108" s="79"/>
      <c r="FW108" s="79"/>
      <c r="FX108" s="79"/>
      <c r="FY108" s="79"/>
      <c r="FZ108" s="79"/>
      <c r="GA108" s="79"/>
      <c r="GB108" s="79"/>
      <c r="GC108" s="79"/>
      <c r="GD108" s="79"/>
      <c r="GE108" s="79"/>
      <c r="GF108" s="79"/>
      <c r="GG108" s="79"/>
      <c r="GH108" s="79"/>
      <c r="GI108" s="79"/>
      <c r="GJ108" s="79"/>
      <c r="GK108" s="79"/>
      <c r="GL108" s="79"/>
      <c r="GM108" s="79"/>
      <c r="GN108" s="79"/>
      <c r="GO108" s="79"/>
      <c r="GP108" s="79"/>
      <c r="GQ108" s="79"/>
      <c r="GR108" s="79"/>
      <c r="GS108" s="79"/>
      <c r="GT108" s="79"/>
      <c r="GU108" s="79"/>
      <c r="GV108" s="79"/>
      <c r="GW108" s="79"/>
      <c r="GX108" s="79"/>
      <c r="GY108" s="79"/>
      <c r="GZ108" s="79"/>
      <c r="HA108" s="79"/>
      <c r="HB108" s="79"/>
      <c r="HC108" s="79"/>
      <c r="HD108" s="79"/>
      <c r="HE108" s="79"/>
      <c r="HF108" s="79"/>
      <c r="HG108" s="79"/>
      <c r="HH108" s="79"/>
      <c r="HI108" s="79"/>
      <c r="HJ108" s="79"/>
      <c r="HK108" s="79"/>
      <c r="HL108" s="79"/>
      <c r="HM108" s="79"/>
      <c r="HN108" s="79"/>
      <c r="HO108" s="79"/>
      <c r="HP108" s="79"/>
      <c r="HQ108" s="79"/>
      <c r="HR108" s="79"/>
      <c r="HS108" s="79"/>
      <c r="HT108" s="79"/>
      <c r="HU108" s="79"/>
      <c r="HV108" s="79"/>
      <c r="HW108" s="79"/>
      <c r="HX108" s="79"/>
      <c r="HY108" s="79"/>
      <c r="HZ108" s="79"/>
      <c r="IA108" s="79"/>
      <c r="IB108" s="79"/>
      <c r="IC108" s="79"/>
    </row>
    <row r="109" spans="1:237" s="60" customFormat="1" ht="144.75" customHeight="1" x14ac:dyDescent="0.35">
      <c r="A109" s="196" t="s">
        <v>428</v>
      </c>
      <c r="B109" s="196" t="s">
        <v>429</v>
      </c>
      <c r="C109" s="186" t="s">
        <v>430</v>
      </c>
      <c r="D109" s="196" t="s">
        <v>146</v>
      </c>
      <c r="E109" s="184" t="s">
        <v>28</v>
      </c>
      <c r="F109" s="190">
        <v>2017000100113</v>
      </c>
      <c r="G109" s="172" t="s">
        <v>427</v>
      </c>
      <c r="H109" s="174">
        <v>43698</v>
      </c>
      <c r="I109" s="45">
        <f t="shared" ref="I109:I115" si="5">+J109+K109+L109+M109++O109+P109</f>
        <v>5338865360</v>
      </c>
      <c r="J109" s="106"/>
      <c r="K109" s="24"/>
      <c r="L109" s="45"/>
      <c r="M109" s="45">
        <v>4741315360</v>
      </c>
      <c r="N109" s="45"/>
      <c r="O109" s="45"/>
      <c r="P109" s="45">
        <v>597550000</v>
      </c>
      <c r="Q109" s="186" t="s">
        <v>31</v>
      </c>
      <c r="R109" s="188" t="s">
        <v>28</v>
      </c>
      <c r="S109" s="101">
        <v>43739</v>
      </c>
      <c r="T109" s="131">
        <v>544</v>
      </c>
      <c r="U109" s="49">
        <v>4741315360</v>
      </c>
      <c r="V109" s="51"/>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c r="EO109" s="79"/>
      <c r="EP109" s="79"/>
      <c r="EQ109" s="79"/>
      <c r="ER109" s="79"/>
      <c r="ES109" s="79"/>
      <c r="ET109" s="79"/>
      <c r="EU109" s="79"/>
      <c r="EV109" s="79"/>
      <c r="EW109" s="79"/>
      <c r="EX109" s="79"/>
      <c r="EY109" s="79"/>
      <c r="EZ109" s="79"/>
      <c r="FA109" s="79"/>
      <c r="FB109" s="79"/>
      <c r="FC109" s="79"/>
      <c r="FD109" s="79"/>
      <c r="FE109" s="79"/>
      <c r="FF109" s="79"/>
      <c r="FG109" s="79"/>
      <c r="FH109" s="79"/>
      <c r="FI109" s="79"/>
      <c r="FJ109" s="79"/>
      <c r="FK109" s="79"/>
      <c r="FL109" s="79"/>
      <c r="FM109" s="79"/>
      <c r="FN109" s="79"/>
      <c r="FO109" s="79"/>
      <c r="FP109" s="79"/>
      <c r="FQ109" s="79"/>
      <c r="FR109" s="79"/>
      <c r="FS109" s="79"/>
      <c r="FT109" s="79"/>
      <c r="FU109" s="79"/>
      <c r="FV109" s="79"/>
      <c r="FW109" s="79"/>
      <c r="FX109" s="79"/>
      <c r="FY109" s="79"/>
      <c r="FZ109" s="79"/>
      <c r="GA109" s="79"/>
      <c r="GB109" s="79"/>
      <c r="GC109" s="79"/>
      <c r="GD109" s="79"/>
      <c r="GE109" s="79"/>
      <c r="GF109" s="79"/>
      <c r="GG109" s="79"/>
      <c r="GH109" s="79"/>
      <c r="GI109" s="79"/>
      <c r="GJ109" s="79"/>
      <c r="GK109" s="79"/>
      <c r="GL109" s="79"/>
      <c r="GM109" s="79"/>
      <c r="GN109" s="79"/>
      <c r="GO109" s="79"/>
      <c r="GP109" s="79"/>
      <c r="GQ109" s="79"/>
      <c r="GR109" s="79"/>
      <c r="GS109" s="79"/>
      <c r="GT109" s="79"/>
      <c r="GU109" s="79"/>
      <c r="GV109" s="79"/>
      <c r="GW109" s="79"/>
      <c r="GX109" s="79"/>
      <c r="GY109" s="79"/>
      <c r="GZ109" s="79"/>
      <c r="HA109" s="79"/>
      <c r="HB109" s="79"/>
      <c r="HC109" s="79"/>
      <c r="HD109" s="79"/>
      <c r="HE109" s="79"/>
      <c r="HF109" s="79"/>
      <c r="HG109" s="79"/>
      <c r="HH109" s="79"/>
      <c r="HI109" s="79"/>
      <c r="HJ109" s="79"/>
      <c r="HK109" s="79"/>
      <c r="HL109" s="79"/>
      <c r="HM109" s="79"/>
      <c r="HN109" s="79"/>
      <c r="HO109" s="79"/>
      <c r="HP109" s="79"/>
      <c r="HQ109" s="79"/>
      <c r="HR109" s="79"/>
      <c r="HS109" s="79"/>
      <c r="HT109" s="79"/>
      <c r="HU109" s="79"/>
      <c r="HV109" s="79"/>
      <c r="HW109" s="79"/>
      <c r="HX109" s="79"/>
      <c r="HY109" s="79"/>
      <c r="HZ109" s="79"/>
      <c r="IA109" s="79"/>
      <c r="IB109" s="79"/>
      <c r="IC109" s="79"/>
    </row>
    <row r="110" spans="1:237" s="60" customFormat="1" ht="144.75" customHeight="1" x14ac:dyDescent="0.35">
      <c r="A110" s="197"/>
      <c r="B110" s="197"/>
      <c r="C110" s="187"/>
      <c r="D110" s="197"/>
      <c r="E110" s="185"/>
      <c r="F110" s="191"/>
      <c r="G110" s="172" t="s">
        <v>431</v>
      </c>
      <c r="H110" s="174">
        <v>44533</v>
      </c>
      <c r="I110" s="45">
        <f>+J110+K110+L110+M110++O110+P110</f>
        <v>893777115</v>
      </c>
      <c r="J110" s="106"/>
      <c r="K110" s="24"/>
      <c r="L110" s="45"/>
      <c r="M110" s="45">
        <v>893777115</v>
      </c>
      <c r="N110" s="45"/>
      <c r="O110" s="45"/>
      <c r="P110" s="45"/>
      <c r="Q110" s="187"/>
      <c r="R110" s="189"/>
      <c r="S110" s="101">
        <v>44546</v>
      </c>
      <c r="T110" s="131">
        <v>706</v>
      </c>
      <c r="U110" s="49">
        <v>893777115</v>
      </c>
      <c r="V110" s="51"/>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c r="EO110" s="79"/>
      <c r="EP110" s="79"/>
      <c r="EQ110" s="79"/>
      <c r="ER110" s="79"/>
      <c r="ES110" s="79"/>
      <c r="ET110" s="79"/>
      <c r="EU110" s="79"/>
      <c r="EV110" s="79"/>
      <c r="EW110" s="79"/>
      <c r="EX110" s="79"/>
      <c r="EY110" s="79"/>
      <c r="EZ110" s="79"/>
      <c r="FA110" s="79"/>
      <c r="FB110" s="79"/>
      <c r="FC110" s="79"/>
      <c r="FD110" s="79"/>
      <c r="FE110" s="79"/>
      <c r="FF110" s="79"/>
      <c r="FG110" s="79"/>
      <c r="FH110" s="79"/>
      <c r="FI110" s="79"/>
      <c r="FJ110" s="79"/>
      <c r="FK110" s="79"/>
      <c r="FL110" s="79"/>
      <c r="FM110" s="79"/>
      <c r="FN110" s="79"/>
      <c r="FO110" s="79"/>
      <c r="FP110" s="79"/>
      <c r="FQ110" s="79"/>
      <c r="FR110" s="79"/>
      <c r="FS110" s="79"/>
      <c r="FT110" s="79"/>
      <c r="FU110" s="79"/>
      <c r="FV110" s="79"/>
      <c r="FW110" s="79"/>
      <c r="FX110" s="79"/>
      <c r="FY110" s="79"/>
      <c r="FZ110" s="79"/>
      <c r="GA110" s="79"/>
      <c r="GB110" s="79"/>
      <c r="GC110" s="79"/>
      <c r="GD110" s="79"/>
      <c r="GE110" s="79"/>
      <c r="GF110" s="79"/>
      <c r="GG110" s="79"/>
      <c r="GH110" s="79"/>
      <c r="GI110" s="79"/>
      <c r="GJ110" s="79"/>
      <c r="GK110" s="79"/>
      <c r="GL110" s="79"/>
      <c r="GM110" s="79"/>
      <c r="GN110" s="79"/>
      <c r="GO110" s="79"/>
      <c r="GP110" s="79"/>
      <c r="GQ110" s="79"/>
      <c r="GR110" s="79"/>
      <c r="GS110" s="79"/>
      <c r="GT110" s="79"/>
      <c r="GU110" s="79"/>
      <c r="GV110" s="79"/>
      <c r="GW110" s="79"/>
      <c r="GX110" s="79"/>
      <c r="GY110" s="79"/>
      <c r="GZ110" s="79"/>
      <c r="HA110" s="79"/>
      <c r="HB110" s="79"/>
      <c r="HC110" s="79"/>
      <c r="HD110" s="79"/>
      <c r="HE110" s="79"/>
      <c r="HF110" s="79"/>
      <c r="HG110" s="79"/>
      <c r="HH110" s="79"/>
      <c r="HI110" s="79"/>
      <c r="HJ110" s="79"/>
      <c r="HK110" s="79"/>
      <c r="HL110" s="79"/>
      <c r="HM110" s="79"/>
      <c r="HN110" s="79"/>
      <c r="HO110" s="79"/>
      <c r="HP110" s="79"/>
      <c r="HQ110" s="79"/>
      <c r="HR110" s="79"/>
      <c r="HS110" s="79"/>
      <c r="HT110" s="79"/>
      <c r="HU110" s="79"/>
      <c r="HV110" s="79"/>
      <c r="HW110" s="79"/>
      <c r="HX110" s="79"/>
      <c r="HY110" s="79"/>
      <c r="HZ110" s="79"/>
      <c r="IA110" s="79"/>
      <c r="IB110" s="79"/>
      <c r="IC110" s="79"/>
    </row>
    <row r="111" spans="1:237" s="60" customFormat="1" ht="193.5" customHeight="1" x14ac:dyDescent="0.35">
      <c r="A111" s="196" t="s">
        <v>432</v>
      </c>
      <c r="B111" s="196" t="s">
        <v>433</v>
      </c>
      <c r="C111" s="186" t="s">
        <v>434</v>
      </c>
      <c r="D111" s="186" t="s">
        <v>37</v>
      </c>
      <c r="E111" s="188" t="s">
        <v>28</v>
      </c>
      <c r="F111" s="190">
        <v>20181301011142</v>
      </c>
      <c r="G111" s="172" t="s">
        <v>435</v>
      </c>
      <c r="H111" s="174">
        <v>43728</v>
      </c>
      <c r="I111" s="45">
        <f t="shared" si="5"/>
        <v>20046643058</v>
      </c>
      <c r="J111" s="106"/>
      <c r="K111" s="24"/>
      <c r="L111" s="45">
        <v>20046643058</v>
      </c>
      <c r="M111" s="45"/>
      <c r="N111" s="45"/>
      <c r="O111" s="45"/>
      <c r="P111" s="45"/>
      <c r="Q111" s="186" t="s">
        <v>31</v>
      </c>
      <c r="R111" s="188" t="s">
        <v>28</v>
      </c>
      <c r="S111" s="101">
        <v>43739</v>
      </c>
      <c r="T111" s="131">
        <v>544</v>
      </c>
      <c r="U111" s="49">
        <v>20046643058</v>
      </c>
      <c r="V111" s="51"/>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c r="EO111" s="79"/>
      <c r="EP111" s="79"/>
      <c r="EQ111" s="79"/>
      <c r="ER111" s="79"/>
      <c r="ES111" s="79"/>
      <c r="ET111" s="79"/>
      <c r="EU111" s="79"/>
      <c r="EV111" s="79"/>
      <c r="EW111" s="79"/>
      <c r="EX111" s="79"/>
      <c r="EY111" s="79"/>
      <c r="EZ111" s="79"/>
      <c r="FA111" s="79"/>
      <c r="FB111" s="79"/>
      <c r="FC111" s="79"/>
      <c r="FD111" s="79"/>
      <c r="FE111" s="79"/>
      <c r="FF111" s="79"/>
      <c r="FG111" s="79"/>
      <c r="FH111" s="79"/>
      <c r="FI111" s="79"/>
      <c r="FJ111" s="79"/>
      <c r="FK111" s="79"/>
      <c r="FL111" s="79"/>
      <c r="FM111" s="79"/>
      <c r="FN111" s="79"/>
      <c r="FO111" s="79"/>
      <c r="FP111" s="79"/>
      <c r="FQ111" s="79"/>
      <c r="FR111" s="79"/>
      <c r="FS111" s="79"/>
      <c r="FT111" s="79"/>
      <c r="FU111" s="79"/>
      <c r="FV111" s="79"/>
      <c r="FW111" s="79"/>
      <c r="FX111" s="79"/>
      <c r="FY111" s="79"/>
      <c r="FZ111" s="79"/>
      <c r="GA111" s="79"/>
      <c r="GB111" s="79"/>
      <c r="GC111" s="79"/>
      <c r="GD111" s="79"/>
      <c r="GE111" s="79"/>
      <c r="GF111" s="79"/>
      <c r="GG111" s="79"/>
      <c r="GH111" s="79"/>
      <c r="GI111" s="79"/>
      <c r="GJ111" s="79"/>
      <c r="GK111" s="79"/>
      <c r="GL111" s="79"/>
      <c r="GM111" s="79"/>
      <c r="GN111" s="79"/>
      <c r="GO111" s="79"/>
      <c r="GP111" s="79"/>
      <c r="GQ111" s="79"/>
      <c r="GR111" s="79"/>
      <c r="GS111" s="79"/>
      <c r="GT111" s="79"/>
      <c r="GU111" s="79"/>
      <c r="GV111" s="79"/>
      <c r="GW111" s="79"/>
      <c r="GX111" s="79"/>
      <c r="GY111" s="79"/>
      <c r="GZ111" s="79"/>
      <c r="HA111" s="79"/>
      <c r="HB111" s="79"/>
      <c r="HC111" s="79"/>
      <c r="HD111" s="79"/>
      <c r="HE111" s="79"/>
      <c r="HF111" s="79"/>
      <c r="HG111" s="79"/>
      <c r="HH111" s="79"/>
      <c r="HI111" s="79"/>
      <c r="HJ111" s="79"/>
      <c r="HK111" s="79"/>
      <c r="HL111" s="79"/>
      <c r="HM111" s="79"/>
      <c r="HN111" s="79"/>
      <c r="HO111" s="79"/>
      <c r="HP111" s="79"/>
      <c r="HQ111" s="79"/>
      <c r="HR111" s="79"/>
      <c r="HS111" s="79"/>
      <c r="HT111" s="79"/>
      <c r="HU111" s="79"/>
      <c r="HV111" s="79"/>
      <c r="HW111" s="79"/>
      <c r="HX111" s="79"/>
      <c r="HY111" s="79"/>
      <c r="HZ111" s="79"/>
      <c r="IA111" s="79"/>
      <c r="IB111" s="79"/>
      <c r="IC111" s="79"/>
    </row>
    <row r="112" spans="1:237" s="60" customFormat="1" ht="193.5" customHeight="1" x14ac:dyDescent="0.35">
      <c r="A112" s="197"/>
      <c r="B112" s="197"/>
      <c r="C112" s="187"/>
      <c r="D112" s="187"/>
      <c r="E112" s="189"/>
      <c r="F112" s="191"/>
      <c r="G112" s="172" t="s">
        <v>436</v>
      </c>
      <c r="H112" s="174">
        <v>44582</v>
      </c>
      <c r="I112" s="45">
        <f t="shared" si="5"/>
        <v>2803680391.5300002</v>
      </c>
      <c r="J112" s="106"/>
      <c r="K112" s="24"/>
      <c r="L112" s="45">
        <v>2803680391.5300002</v>
      </c>
      <c r="M112" s="45"/>
      <c r="N112" s="45"/>
      <c r="O112" s="45"/>
      <c r="P112" s="45"/>
      <c r="Q112" s="187"/>
      <c r="R112" s="189"/>
      <c r="S112" s="101">
        <v>44594</v>
      </c>
      <c r="T112" s="133">
        <v>96</v>
      </c>
      <c r="U112" s="49">
        <v>2803680391.5300002</v>
      </c>
      <c r="V112" s="51"/>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c r="EO112" s="79"/>
      <c r="EP112" s="79"/>
      <c r="EQ112" s="79"/>
      <c r="ER112" s="79"/>
      <c r="ES112" s="79"/>
      <c r="ET112" s="79"/>
      <c r="EU112" s="79"/>
      <c r="EV112" s="79"/>
      <c r="EW112" s="79"/>
      <c r="EX112" s="79"/>
      <c r="EY112" s="79"/>
      <c r="EZ112" s="79"/>
      <c r="FA112" s="79"/>
      <c r="FB112" s="79"/>
      <c r="FC112" s="79"/>
      <c r="FD112" s="79"/>
      <c r="FE112" s="79"/>
      <c r="FF112" s="79"/>
      <c r="FG112" s="79"/>
      <c r="FH112" s="79"/>
      <c r="FI112" s="79"/>
      <c r="FJ112" s="79"/>
      <c r="FK112" s="79"/>
      <c r="FL112" s="79"/>
      <c r="FM112" s="79"/>
      <c r="FN112" s="79"/>
      <c r="FO112" s="79"/>
      <c r="FP112" s="79"/>
      <c r="FQ112" s="79"/>
      <c r="FR112" s="79"/>
      <c r="FS112" s="79"/>
      <c r="FT112" s="79"/>
      <c r="FU112" s="79"/>
      <c r="FV112" s="79"/>
      <c r="FW112" s="79"/>
      <c r="FX112" s="79"/>
      <c r="FY112" s="79"/>
      <c r="FZ112" s="79"/>
      <c r="GA112" s="79"/>
      <c r="GB112" s="79"/>
      <c r="GC112" s="79"/>
      <c r="GD112" s="79"/>
      <c r="GE112" s="79"/>
      <c r="GF112" s="79"/>
      <c r="GG112" s="79"/>
      <c r="GH112" s="79"/>
      <c r="GI112" s="79"/>
      <c r="GJ112" s="79"/>
      <c r="GK112" s="79"/>
      <c r="GL112" s="79"/>
      <c r="GM112" s="79"/>
      <c r="GN112" s="79"/>
      <c r="GO112" s="79"/>
      <c r="GP112" s="79"/>
      <c r="GQ112" s="79"/>
      <c r="GR112" s="79"/>
      <c r="GS112" s="79"/>
      <c r="GT112" s="79"/>
      <c r="GU112" s="79"/>
      <c r="GV112" s="79"/>
      <c r="GW112" s="79"/>
      <c r="GX112" s="79"/>
      <c r="GY112" s="79"/>
      <c r="GZ112" s="79"/>
      <c r="HA112" s="79"/>
      <c r="HB112" s="79"/>
      <c r="HC112" s="79"/>
      <c r="HD112" s="79"/>
      <c r="HE112" s="79"/>
      <c r="HF112" s="79"/>
      <c r="HG112" s="79"/>
      <c r="HH112" s="79"/>
      <c r="HI112" s="79"/>
      <c r="HJ112" s="79"/>
      <c r="HK112" s="79"/>
      <c r="HL112" s="79"/>
      <c r="HM112" s="79"/>
      <c r="HN112" s="79"/>
      <c r="HO112" s="79"/>
      <c r="HP112" s="79"/>
      <c r="HQ112" s="79"/>
      <c r="HR112" s="79"/>
      <c r="HS112" s="79"/>
      <c r="HT112" s="79"/>
      <c r="HU112" s="79"/>
      <c r="HV112" s="79"/>
      <c r="HW112" s="79"/>
      <c r="HX112" s="79"/>
      <c r="HY112" s="79"/>
      <c r="HZ112" s="79"/>
      <c r="IA112" s="79"/>
      <c r="IB112" s="79"/>
      <c r="IC112" s="79"/>
    </row>
    <row r="113" spans="1:237" s="60" customFormat="1" ht="193.5" customHeight="1" x14ac:dyDescent="0.35">
      <c r="A113" s="132" t="s">
        <v>437</v>
      </c>
      <c r="B113" s="132" t="s">
        <v>438</v>
      </c>
      <c r="C113" s="131" t="s">
        <v>439</v>
      </c>
      <c r="D113" s="131" t="s">
        <v>37</v>
      </c>
      <c r="E113" s="81" t="s">
        <v>440</v>
      </c>
      <c r="F113" s="133">
        <v>2019000040048</v>
      </c>
      <c r="G113" s="172" t="s">
        <v>441</v>
      </c>
      <c r="H113" s="174">
        <v>43749</v>
      </c>
      <c r="I113" s="45">
        <f t="shared" si="5"/>
        <v>9533776046</v>
      </c>
      <c r="J113" s="106"/>
      <c r="K113" s="24">
        <v>9533776046</v>
      </c>
      <c r="L113" s="45"/>
      <c r="M113" s="45"/>
      <c r="N113" s="45"/>
      <c r="O113" s="45"/>
      <c r="P113" s="45"/>
      <c r="Q113" s="51" t="s">
        <v>442</v>
      </c>
      <c r="R113" s="92" t="s">
        <v>443</v>
      </c>
      <c r="S113" s="101">
        <v>43774</v>
      </c>
      <c r="T113" s="131">
        <v>59</v>
      </c>
      <c r="U113" s="45">
        <v>9533776046</v>
      </c>
      <c r="V113" s="51"/>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c r="EO113" s="79"/>
      <c r="EP113" s="79"/>
      <c r="EQ113" s="79"/>
      <c r="ER113" s="79"/>
      <c r="ES113" s="79"/>
      <c r="ET113" s="79"/>
      <c r="EU113" s="79"/>
      <c r="EV113" s="79"/>
      <c r="EW113" s="79"/>
      <c r="EX113" s="79"/>
      <c r="EY113" s="79"/>
      <c r="EZ113" s="79"/>
      <c r="FA113" s="79"/>
      <c r="FB113" s="79"/>
      <c r="FC113" s="79"/>
      <c r="FD113" s="79"/>
      <c r="FE113" s="79"/>
      <c r="FF113" s="79"/>
      <c r="FG113" s="79"/>
      <c r="FH113" s="79"/>
      <c r="FI113" s="79"/>
      <c r="FJ113" s="79"/>
      <c r="FK113" s="79"/>
      <c r="FL113" s="79"/>
      <c r="FM113" s="79"/>
      <c r="FN113" s="79"/>
      <c r="FO113" s="79"/>
      <c r="FP113" s="79"/>
      <c r="FQ113" s="79"/>
      <c r="FR113" s="79"/>
      <c r="FS113" s="79"/>
      <c r="FT113" s="79"/>
      <c r="FU113" s="79"/>
      <c r="FV113" s="79"/>
      <c r="FW113" s="79"/>
      <c r="FX113" s="79"/>
      <c r="FY113" s="79"/>
      <c r="FZ113" s="79"/>
      <c r="GA113" s="79"/>
      <c r="GB113" s="79"/>
      <c r="GC113" s="79"/>
      <c r="GD113" s="79"/>
      <c r="GE113" s="79"/>
      <c r="GF113" s="79"/>
      <c r="GG113" s="79"/>
      <c r="GH113" s="79"/>
      <c r="GI113" s="79"/>
      <c r="GJ113" s="79"/>
      <c r="GK113" s="79"/>
      <c r="GL113" s="79"/>
      <c r="GM113" s="79"/>
      <c r="GN113" s="79"/>
      <c r="GO113" s="79"/>
      <c r="GP113" s="79"/>
      <c r="GQ113" s="79"/>
      <c r="GR113" s="79"/>
      <c r="GS113" s="79"/>
      <c r="GT113" s="79"/>
      <c r="GU113" s="79"/>
      <c r="GV113" s="79"/>
      <c r="GW113" s="79"/>
      <c r="GX113" s="79"/>
      <c r="GY113" s="79"/>
      <c r="GZ113" s="79"/>
      <c r="HA113" s="79"/>
      <c r="HB113" s="79"/>
      <c r="HC113" s="79"/>
      <c r="HD113" s="79"/>
      <c r="HE113" s="79"/>
      <c r="HF113" s="79"/>
      <c r="HG113" s="79"/>
      <c r="HH113" s="79"/>
      <c r="HI113" s="79"/>
      <c r="HJ113" s="79"/>
      <c r="HK113" s="79"/>
      <c r="HL113" s="79"/>
      <c r="HM113" s="79"/>
      <c r="HN113" s="79"/>
      <c r="HO113" s="79"/>
      <c r="HP113" s="79"/>
      <c r="HQ113" s="79"/>
      <c r="HR113" s="79"/>
      <c r="HS113" s="79"/>
      <c r="HT113" s="79"/>
      <c r="HU113" s="79"/>
      <c r="HV113" s="79"/>
      <c r="HW113" s="79"/>
      <c r="HX113" s="79"/>
      <c r="HY113" s="79"/>
      <c r="HZ113" s="79"/>
      <c r="IA113" s="79"/>
      <c r="IB113" s="79"/>
      <c r="IC113" s="79"/>
    </row>
    <row r="114" spans="1:237" s="60" customFormat="1" ht="193.5" customHeight="1" x14ac:dyDescent="0.35">
      <c r="A114" s="194" t="s">
        <v>444</v>
      </c>
      <c r="B114" s="196" t="s">
        <v>445</v>
      </c>
      <c r="C114" s="186" t="s">
        <v>446</v>
      </c>
      <c r="D114" s="186" t="s">
        <v>37</v>
      </c>
      <c r="E114" s="188" t="s">
        <v>28</v>
      </c>
      <c r="F114" s="190">
        <v>20181301011064</v>
      </c>
      <c r="G114" s="172" t="s">
        <v>447</v>
      </c>
      <c r="H114" s="174">
        <v>43791</v>
      </c>
      <c r="I114" s="45">
        <f t="shared" si="5"/>
        <v>6779870768</v>
      </c>
      <c r="J114" s="106"/>
      <c r="K114" s="171"/>
      <c r="L114" s="47">
        <v>6779870768</v>
      </c>
      <c r="M114" s="45"/>
      <c r="N114" s="45"/>
      <c r="O114" s="45"/>
      <c r="P114" s="45"/>
      <c r="Q114" s="196" t="s">
        <v>448</v>
      </c>
      <c r="R114" s="184" t="s">
        <v>28</v>
      </c>
      <c r="S114" s="101">
        <v>43816</v>
      </c>
      <c r="T114" s="134">
        <v>660</v>
      </c>
      <c r="U114" s="45">
        <v>6779870768</v>
      </c>
      <c r="V114" s="196" t="s">
        <v>449</v>
      </c>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c r="EO114" s="79"/>
      <c r="EP114" s="79"/>
      <c r="EQ114" s="79"/>
      <c r="ER114" s="79"/>
      <c r="ES114" s="79"/>
      <c r="ET114" s="79"/>
      <c r="EU114" s="79"/>
      <c r="EV114" s="79"/>
      <c r="EW114" s="79"/>
      <c r="EX114" s="79"/>
      <c r="EY114" s="79"/>
      <c r="EZ114" s="79"/>
      <c r="FA114" s="79"/>
      <c r="FB114" s="79"/>
      <c r="FC114" s="79"/>
      <c r="FD114" s="79"/>
      <c r="FE114" s="79"/>
      <c r="FF114" s="79"/>
      <c r="FG114" s="79"/>
      <c r="FH114" s="79"/>
      <c r="FI114" s="79"/>
      <c r="FJ114" s="79"/>
      <c r="FK114" s="79"/>
      <c r="FL114" s="79"/>
      <c r="FM114" s="79"/>
      <c r="FN114" s="79"/>
      <c r="FO114" s="79"/>
      <c r="FP114" s="79"/>
      <c r="FQ114" s="79"/>
      <c r="FR114" s="79"/>
      <c r="FS114" s="79"/>
      <c r="FT114" s="79"/>
      <c r="FU114" s="79"/>
      <c r="FV114" s="79"/>
      <c r="FW114" s="79"/>
      <c r="FX114" s="79"/>
      <c r="FY114" s="79"/>
      <c r="FZ114" s="79"/>
      <c r="GA114" s="79"/>
      <c r="GB114" s="79"/>
      <c r="GC114" s="79"/>
      <c r="GD114" s="79"/>
      <c r="GE114" s="79"/>
      <c r="GF114" s="79"/>
      <c r="GG114" s="79"/>
      <c r="GH114" s="79"/>
      <c r="GI114" s="79"/>
      <c r="GJ114" s="79"/>
      <c r="GK114" s="79"/>
      <c r="GL114" s="79"/>
      <c r="GM114" s="79"/>
      <c r="GN114" s="79"/>
      <c r="GO114" s="79"/>
      <c r="GP114" s="79"/>
      <c r="GQ114" s="79"/>
      <c r="GR114" s="79"/>
      <c r="GS114" s="79"/>
      <c r="GT114" s="79"/>
      <c r="GU114" s="79"/>
      <c r="GV114" s="79"/>
      <c r="GW114" s="79"/>
      <c r="GX114" s="79"/>
      <c r="GY114" s="79"/>
      <c r="GZ114" s="79"/>
      <c r="HA114" s="79"/>
      <c r="HB114" s="79"/>
      <c r="HC114" s="79"/>
      <c r="HD114" s="79"/>
      <c r="HE114" s="79"/>
      <c r="HF114" s="79"/>
      <c r="HG114" s="79"/>
      <c r="HH114" s="79"/>
      <c r="HI114" s="79"/>
      <c r="HJ114" s="79"/>
      <c r="HK114" s="79"/>
      <c r="HL114" s="79"/>
      <c r="HM114" s="79"/>
      <c r="HN114" s="79"/>
      <c r="HO114" s="79"/>
      <c r="HP114" s="79"/>
      <c r="HQ114" s="79"/>
      <c r="HR114" s="79"/>
      <c r="HS114" s="79"/>
      <c r="HT114" s="79"/>
      <c r="HU114" s="79"/>
      <c r="HV114" s="79"/>
      <c r="HW114" s="79"/>
      <c r="HX114" s="79"/>
      <c r="HY114" s="79"/>
      <c r="HZ114" s="79"/>
      <c r="IA114" s="79"/>
      <c r="IB114" s="79"/>
      <c r="IC114" s="79"/>
    </row>
    <row r="115" spans="1:237" s="60" customFormat="1" ht="193.5" customHeight="1" x14ac:dyDescent="0.35">
      <c r="A115" s="199"/>
      <c r="B115" s="203"/>
      <c r="C115" s="200"/>
      <c r="D115" s="200"/>
      <c r="E115" s="201"/>
      <c r="F115" s="202"/>
      <c r="G115" s="172" t="s">
        <v>450</v>
      </c>
      <c r="H115" s="174">
        <v>44196</v>
      </c>
      <c r="I115" s="45">
        <f t="shared" si="5"/>
        <v>223836011</v>
      </c>
      <c r="J115" s="106"/>
      <c r="K115" s="171"/>
      <c r="L115" s="47">
        <v>223836011</v>
      </c>
      <c r="M115" s="45"/>
      <c r="N115" s="45"/>
      <c r="O115" s="45"/>
      <c r="P115" s="45"/>
      <c r="Q115" s="203"/>
      <c r="R115" s="204"/>
      <c r="S115" s="101">
        <v>44322</v>
      </c>
      <c r="T115" s="134">
        <v>240</v>
      </c>
      <c r="U115" s="45">
        <v>223836011</v>
      </c>
      <c r="V115" s="203"/>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c r="EO115" s="79"/>
      <c r="EP115" s="79"/>
      <c r="EQ115" s="79"/>
      <c r="ER115" s="79"/>
      <c r="ES115" s="79"/>
      <c r="ET115" s="79"/>
      <c r="EU115" s="79"/>
      <c r="EV115" s="79"/>
      <c r="EW115" s="79"/>
      <c r="EX115" s="79"/>
      <c r="EY115" s="79"/>
      <c r="EZ115" s="79"/>
      <c r="FA115" s="79"/>
      <c r="FB115" s="79"/>
      <c r="FC115" s="79"/>
      <c r="FD115" s="79"/>
      <c r="FE115" s="79"/>
      <c r="FF115" s="79"/>
      <c r="FG115" s="79"/>
      <c r="FH115" s="79"/>
      <c r="FI115" s="79"/>
      <c r="FJ115" s="79"/>
      <c r="FK115" s="79"/>
      <c r="FL115" s="79"/>
      <c r="FM115" s="79"/>
      <c r="FN115" s="79"/>
      <c r="FO115" s="79"/>
      <c r="FP115" s="79"/>
      <c r="FQ115" s="79"/>
      <c r="FR115" s="79"/>
      <c r="FS115" s="79"/>
      <c r="FT115" s="79"/>
      <c r="FU115" s="79"/>
      <c r="FV115" s="79"/>
      <c r="FW115" s="79"/>
      <c r="FX115" s="79"/>
      <c r="FY115" s="79"/>
      <c r="FZ115" s="79"/>
      <c r="GA115" s="79"/>
      <c r="GB115" s="79"/>
      <c r="GC115" s="79"/>
      <c r="GD115" s="79"/>
      <c r="GE115" s="79"/>
      <c r="GF115" s="79"/>
      <c r="GG115" s="79"/>
      <c r="GH115" s="79"/>
      <c r="GI115" s="79"/>
      <c r="GJ115" s="79"/>
      <c r="GK115" s="79"/>
      <c r="GL115" s="79"/>
      <c r="GM115" s="79"/>
      <c r="GN115" s="79"/>
      <c r="GO115" s="79"/>
      <c r="GP115" s="79"/>
      <c r="GQ115" s="79"/>
      <c r="GR115" s="79"/>
      <c r="GS115" s="79"/>
      <c r="GT115" s="79"/>
      <c r="GU115" s="79"/>
      <c r="GV115" s="79"/>
      <c r="GW115" s="79"/>
      <c r="GX115" s="79"/>
      <c r="GY115" s="79"/>
      <c r="GZ115" s="79"/>
      <c r="HA115" s="79"/>
      <c r="HB115" s="79"/>
      <c r="HC115" s="79"/>
      <c r="HD115" s="79"/>
      <c r="HE115" s="79"/>
      <c r="HF115" s="79"/>
      <c r="HG115" s="79"/>
      <c r="HH115" s="79"/>
      <c r="HI115" s="79"/>
      <c r="HJ115" s="79"/>
      <c r="HK115" s="79"/>
      <c r="HL115" s="79"/>
      <c r="HM115" s="79"/>
      <c r="HN115" s="79"/>
      <c r="HO115" s="79"/>
      <c r="HP115" s="79"/>
      <c r="HQ115" s="79"/>
      <c r="HR115" s="79"/>
      <c r="HS115" s="79"/>
      <c r="HT115" s="79"/>
      <c r="HU115" s="79"/>
      <c r="HV115" s="79"/>
      <c r="HW115" s="79"/>
      <c r="HX115" s="79"/>
      <c r="HY115" s="79"/>
      <c r="HZ115" s="79"/>
      <c r="IA115" s="79"/>
      <c r="IB115" s="79"/>
      <c r="IC115" s="79"/>
    </row>
    <row r="116" spans="1:237" s="60" customFormat="1" ht="193.5" customHeight="1" x14ac:dyDescent="0.35">
      <c r="A116" s="195"/>
      <c r="B116" s="197"/>
      <c r="C116" s="187"/>
      <c r="D116" s="187"/>
      <c r="E116" s="189"/>
      <c r="F116" s="191"/>
      <c r="G116" s="172" t="s">
        <v>451</v>
      </c>
      <c r="H116" s="174">
        <v>44596</v>
      </c>
      <c r="I116" s="45">
        <v>-7003706779</v>
      </c>
      <c r="J116" s="106"/>
      <c r="K116" s="171"/>
      <c r="L116" s="47">
        <v>-7003706779</v>
      </c>
      <c r="M116" s="45"/>
      <c r="N116" s="45"/>
      <c r="O116" s="45"/>
      <c r="P116" s="45"/>
      <c r="Q116" s="197"/>
      <c r="R116" s="185"/>
      <c r="S116" s="101">
        <v>44596</v>
      </c>
      <c r="T116" s="134">
        <v>109</v>
      </c>
      <c r="U116" s="45">
        <v>-7003706779</v>
      </c>
      <c r="V116" s="197"/>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c r="EO116" s="79"/>
      <c r="EP116" s="79"/>
      <c r="EQ116" s="79"/>
      <c r="ER116" s="79"/>
      <c r="ES116" s="79"/>
      <c r="ET116" s="79"/>
      <c r="EU116" s="79"/>
      <c r="EV116" s="79"/>
      <c r="EW116" s="79"/>
      <c r="EX116" s="79"/>
      <c r="EY116" s="79"/>
      <c r="EZ116" s="79"/>
      <c r="FA116" s="79"/>
      <c r="FB116" s="79"/>
      <c r="FC116" s="79"/>
      <c r="FD116" s="79"/>
      <c r="FE116" s="79"/>
      <c r="FF116" s="79"/>
      <c r="FG116" s="79"/>
      <c r="FH116" s="79"/>
      <c r="FI116" s="79"/>
      <c r="FJ116" s="79"/>
      <c r="FK116" s="79"/>
      <c r="FL116" s="79"/>
      <c r="FM116" s="79"/>
      <c r="FN116" s="79"/>
      <c r="FO116" s="79"/>
      <c r="FP116" s="79"/>
      <c r="FQ116" s="79"/>
      <c r="FR116" s="79"/>
      <c r="FS116" s="79"/>
      <c r="FT116" s="79"/>
      <c r="FU116" s="79"/>
      <c r="FV116" s="79"/>
      <c r="FW116" s="79"/>
      <c r="FX116" s="79"/>
      <c r="FY116" s="79"/>
      <c r="FZ116" s="79"/>
      <c r="GA116" s="79"/>
      <c r="GB116" s="79"/>
      <c r="GC116" s="79"/>
      <c r="GD116" s="79"/>
      <c r="GE116" s="79"/>
      <c r="GF116" s="79"/>
      <c r="GG116" s="79"/>
      <c r="GH116" s="79"/>
      <c r="GI116" s="79"/>
      <c r="GJ116" s="79"/>
      <c r="GK116" s="79"/>
      <c r="GL116" s="79"/>
      <c r="GM116" s="79"/>
      <c r="GN116" s="79"/>
      <c r="GO116" s="79"/>
      <c r="GP116" s="79"/>
      <c r="GQ116" s="79"/>
      <c r="GR116" s="79"/>
      <c r="GS116" s="79"/>
      <c r="GT116" s="79"/>
      <c r="GU116" s="79"/>
      <c r="GV116" s="79"/>
      <c r="GW116" s="79"/>
      <c r="GX116" s="79"/>
      <c r="GY116" s="79"/>
      <c r="GZ116" s="79"/>
      <c r="HA116" s="79"/>
      <c r="HB116" s="79"/>
      <c r="HC116" s="79"/>
      <c r="HD116" s="79"/>
      <c r="HE116" s="79"/>
      <c r="HF116" s="79"/>
      <c r="HG116" s="79"/>
      <c r="HH116" s="79"/>
      <c r="HI116" s="79"/>
      <c r="HJ116" s="79"/>
      <c r="HK116" s="79"/>
      <c r="HL116" s="79"/>
      <c r="HM116" s="79"/>
      <c r="HN116" s="79"/>
      <c r="HO116" s="79"/>
      <c r="HP116" s="79"/>
      <c r="HQ116" s="79"/>
      <c r="HR116" s="79"/>
      <c r="HS116" s="79"/>
      <c r="HT116" s="79"/>
      <c r="HU116" s="79"/>
      <c r="HV116" s="79"/>
      <c r="HW116" s="79"/>
      <c r="HX116" s="79"/>
      <c r="HY116" s="79"/>
      <c r="HZ116" s="79"/>
      <c r="IA116" s="79"/>
      <c r="IB116" s="79"/>
      <c r="IC116" s="79"/>
    </row>
    <row r="117" spans="1:237" s="60" customFormat="1" ht="193.5" customHeight="1" x14ac:dyDescent="0.35">
      <c r="A117" s="194" t="s">
        <v>452</v>
      </c>
      <c r="B117" s="196" t="s">
        <v>453</v>
      </c>
      <c r="C117" s="186" t="s">
        <v>454</v>
      </c>
      <c r="D117" s="186" t="s">
        <v>100</v>
      </c>
      <c r="E117" s="188" t="s">
        <v>28</v>
      </c>
      <c r="F117" s="190">
        <v>2019000040042</v>
      </c>
      <c r="G117" s="172" t="s">
        <v>447</v>
      </c>
      <c r="H117" s="174">
        <v>43791</v>
      </c>
      <c r="I117" s="45">
        <f>+K117+L117+M117+N117+O117+P117</f>
        <v>12367361298.379999</v>
      </c>
      <c r="J117" s="45"/>
      <c r="K117" s="171"/>
      <c r="L117" s="47">
        <v>12367361298.379999</v>
      </c>
      <c r="M117" s="45"/>
      <c r="N117" s="45"/>
      <c r="O117" s="45"/>
      <c r="P117" s="45"/>
      <c r="Q117" s="186" t="s">
        <v>455</v>
      </c>
      <c r="R117" s="186" t="s">
        <v>375</v>
      </c>
      <c r="S117" s="101">
        <v>43853</v>
      </c>
      <c r="T117" s="105">
        <v>6957</v>
      </c>
      <c r="U117" s="45">
        <v>12367361298.379999</v>
      </c>
      <c r="V117" s="135"/>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79"/>
      <c r="BR117" s="79"/>
      <c r="BS117" s="79"/>
      <c r="BT117" s="79"/>
      <c r="BU117" s="79"/>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c r="EO117" s="79"/>
      <c r="EP117" s="79"/>
      <c r="EQ117" s="79"/>
      <c r="ER117" s="79"/>
      <c r="ES117" s="79"/>
      <c r="ET117" s="79"/>
      <c r="EU117" s="79"/>
      <c r="EV117" s="79"/>
      <c r="EW117" s="79"/>
      <c r="EX117" s="79"/>
      <c r="EY117" s="79"/>
      <c r="EZ117" s="79"/>
      <c r="FA117" s="79"/>
      <c r="FB117" s="79"/>
      <c r="FC117" s="79"/>
      <c r="FD117" s="79"/>
      <c r="FE117" s="79"/>
      <c r="FF117" s="79"/>
      <c r="FG117" s="79"/>
      <c r="FH117" s="79"/>
      <c r="FI117" s="79"/>
      <c r="FJ117" s="79"/>
      <c r="FK117" s="79"/>
      <c r="FL117" s="79"/>
      <c r="FM117" s="79"/>
      <c r="FN117" s="79"/>
      <c r="FO117" s="79"/>
      <c r="FP117" s="79"/>
      <c r="FQ117" s="79"/>
      <c r="FR117" s="79"/>
      <c r="FS117" s="79"/>
      <c r="FT117" s="79"/>
      <c r="FU117" s="79"/>
      <c r="FV117" s="79"/>
      <c r="FW117" s="79"/>
      <c r="FX117" s="79"/>
      <c r="FY117" s="79"/>
      <c r="FZ117" s="79"/>
      <c r="GA117" s="79"/>
      <c r="GB117" s="79"/>
      <c r="GC117" s="79"/>
      <c r="GD117" s="79"/>
      <c r="GE117" s="79"/>
      <c r="GF117" s="79"/>
      <c r="GG117" s="79"/>
      <c r="GH117" s="79"/>
      <c r="GI117" s="79"/>
      <c r="GJ117" s="79"/>
      <c r="GK117" s="79"/>
      <c r="GL117" s="79"/>
      <c r="GM117" s="79"/>
      <c r="GN117" s="79"/>
      <c r="GO117" s="79"/>
      <c r="GP117" s="79"/>
      <c r="GQ117" s="79"/>
      <c r="GR117" s="79"/>
      <c r="GS117" s="79"/>
      <c r="GT117" s="79"/>
      <c r="GU117" s="79"/>
      <c r="GV117" s="79"/>
      <c r="GW117" s="79"/>
      <c r="GX117" s="79"/>
      <c r="GY117" s="79"/>
      <c r="GZ117" s="79"/>
      <c r="HA117" s="79"/>
      <c r="HB117" s="79"/>
      <c r="HC117" s="79"/>
      <c r="HD117" s="79"/>
      <c r="HE117" s="79"/>
      <c r="HF117" s="79"/>
      <c r="HG117" s="79"/>
      <c r="HH117" s="79"/>
      <c r="HI117" s="79"/>
      <c r="HJ117" s="79"/>
      <c r="HK117" s="79"/>
      <c r="HL117" s="79"/>
      <c r="HM117" s="79"/>
      <c r="HN117" s="79"/>
      <c r="HO117" s="79"/>
      <c r="HP117" s="79"/>
      <c r="HQ117" s="79"/>
      <c r="HR117" s="79"/>
      <c r="HS117" s="79"/>
      <c r="HT117" s="79"/>
      <c r="HU117" s="79"/>
      <c r="HV117" s="79"/>
      <c r="HW117" s="79"/>
      <c r="HX117" s="79"/>
      <c r="HY117" s="79"/>
      <c r="HZ117" s="79"/>
      <c r="IA117" s="79"/>
      <c r="IB117" s="79"/>
      <c r="IC117" s="79"/>
    </row>
    <row r="118" spans="1:237" s="60" customFormat="1" ht="193.5" customHeight="1" x14ac:dyDescent="0.35">
      <c r="A118" s="195"/>
      <c r="B118" s="197"/>
      <c r="C118" s="187"/>
      <c r="D118" s="187"/>
      <c r="E118" s="189"/>
      <c r="F118" s="191"/>
      <c r="G118" s="172" t="s">
        <v>456</v>
      </c>
      <c r="H118" s="174">
        <v>44735</v>
      </c>
      <c r="I118" s="45">
        <f>+K118+L118+M118+N118+O118+P118</f>
        <v>1399660112</v>
      </c>
      <c r="J118" s="45"/>
      <c r="K118" s="168"/>
      <c r="L118" s="47"/>
      <c r="M118" s="45"/>
      <c r="N118" s="45"/>
      <c r="O118" s="45"/>
      <c r="P118" s="45">
        <v>1399660112</v>
      </c>
      <c r="Q118" s="187"/>
      <c r="R118" s="187"/>
      <c r="S118" s="101"/>
      <c r="T118" s="105"/>
      <c r="U118" s="45"/>
      <c r="V118" s="135" t="s">
        <v>457</v>
      </c>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c r="BL118" s="79"/>
      <c r="BM118" s="79"/>
      <c r="BN118" s="79"/>
      <c r="BO118" s="79"/>
      <c r="BP118" s="79"/>
      <c r="BQ118" s="79"/>
      <c r="BR118" s="79"/>
      <c r="BS118" s="79"/>
      <c r="BT118" s="79"/>
      <c r="BU118" s="79"/>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c r="EO118" s="79"/>
      <c r="EP118" s="79"/>
      <c r="EQ118" s="79"/>
      <c r="ER118" s="79"/>
      <c r="ES118" s="79"/>
      <c r="ET118" s="79"/>
      <c r="EU118" s="79"/>
      <c r="EV118" s="79"/>
      <c r="EW118" s="79"/>
      <c r="EX118" s="79"/>
      <c r="EY118" s="79"/>
      <c r="EZ118" s="79"/>
      <c r="FA118" s="79"/>
      <c r="FB118" s="79"/>
      <c r="FC118" s="79"/>
      <c r="FD118" s="79"/>
      <c r="FE118" s="79"/>
      <c r="FF118" s="79"/>
      <c r="FG118" s="79"/>
      <c r="FH118" s="79"/>
      <c r="FI118" s="79"/>
      <c r="FJ118" s="79"/>
      <c r="FK118" s="79"/>
      <c r="FL118" s="79"/>
      <c r="FM118" s="79"/>
      <c r="FN118" s="79"/>
      <c r="FO118" s="79"/>
      <c r="FP118" s="79"/>
      <c r="FQ118" s="79"/>
      <c r="FR118" s="79"/>
      <c r="FS118" s="79"/>
      <c r="FT118" s="79"/>
      <c r="FU118" s="79"/>
      <c r="FV118" s="79"/>
      <c r="FW118" s="79"/>
      <c r="FX118" s="79"/>
      <c r="FY118" s="79"/>
      <c r="FZ118" s="79"/>
      <c r="GA118" s="79"/>
      <c r="GB118" s="79"/>
      <c r="GC118" s="79"/>
      <c r="GD118" s="79"/>
      <c r="GE118" s="79"/>
      <c r="GF118" s="79"/>
      <c r="GG118" s="79"/>
      <c r="GH118" s="79"/>
      <c r="GI118" s="79"/>
      <c r="GJ118" s="79"/>
      <c r="GK118" s="79"/>
      <c r="GL118" s="79"/>
      <c r="GM118" s="79"/>
      <c r="GN118" s="79"/>
      <c r="GO118" s="79"/>
      <c r="GP118" s="79"/>
      <c r="GQ118" s="79"/>
      <c r="GR118" s="79"/>
      <c r="GS118" s="79"/>
      <c r="GT118" s="79"/>
      <c r="GU118" s="79"/>
      <c r="GV118" s="79"/>
      <c r="GW118" s="79"/>
      <c r="GX118" s="79"/>
      <c r="GY118" s="79"/>
      <c r="GZ118" s="79"/>
      <c r="HA118" s="79"/>
      <c r="HB118" s="79"/>
      <c r="HC118" s="79"/>
      <c r="HD118" s="79"/>
      <c r="HE118" s="79"/>
      <c r="HF118" s="79"/>
      <c r="HG118" s="79"/>
      <c r="HH118" s="79"/>
      <c r="HI118" s="79"/>
      <c r="HJ118" s="79"/>
      <c r="HK118" s="79"/>
      <c r="HL118" s="79"/>
      <c r="HM118" s="79"/>
      <c r="HN118" s="79"/>
      <c r="HO118" s="79"/>
      <c r="HP118" s="79"/>
      <c r="HQ118" s="79"/>
      <c r="HR118" s="79"/>
      <c r="HS118" s="79"/>
      <c r="HT118" s="79"/>
      <c r="HU118" s="79"/>
      <c r="HV118" s="79"/>
      <c r="HW118" s="79"/>
      <c r="HX118" s="79"/>
      <c r="HY118" s="79"/>
      <c r="HZ118" s="79"/>
      <c r="IA118" s="79"/>
      <c r="IB118" s="79"/>
      <c r="IC118" s="79"/>
    </row>
    <row r="119" spans="1:237" s="60" customFormat="1" ht="193.5" customHeight="1" x14ac:dyDescent="0.35">
      <c r="A119" s="136" t="s">
        <v>458</v>
      </c>
      <c r="B119" s="132" t="s">
        <v>459</v>
      </c>
      <c r="C119" s="131" t="s">
        <v>460</v>
      </c>
      <c r="D119" s="131" t="s">
        <v>86</v>
      </c>
      <c r="E119" s="81" t="s">
        <v>28</v>
      </c>
      <c r="F119" s="105">
        <v>2019000040046</v>
      </c>
      <c r="G119" s="172" t="s">
        <v>447</v>
      </c>
      <c r="H119" s="174">
        <v>43791</v>
      </c>
      <c r="I119" s="45">
        <f>SUM(J119:P119)</f>
        <v>3279986369</v>
      </c>
      <c r="J119" s="106"/>
      <c r="K119" s="24">
        <v>3259986369</v>
      </c>
      <c r="L119" s="45"/>
      <c r="M119" s="45"/>
      <c r="N119" s="45"/>
      <c r="O119" s="45"/>
      <c r="P119" s="45">
        <v>20000000</v>
      </c>
      <c r="Q119" s="51" t="s">
        <v>31</v>
      </c>
      <c r="R119" s="92" t="s">
        <v>28</v>
      </c>
      <c r="S119" s="101">
        <v>43816</v>
      </c>
      <c r="T119" s="134">
        <v>660</v>
      </c>
      <c r="U119" s="45">
        <v>3259986369</v>
      </c>
      <c r="V119" s="51"/>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c r="EO119" s="79"/>
      <c r="EP119" s="79"/>
      <c r="EQ119" s="79"/>
      <c r="ER119" s="79"/>
      <c r="ES119" s="79"/>
      <c r="ET119" s="79"/>
      <c r="EU119" s="79"/>
      <c r="EV119" s="79"/>
      <c r="EW119" s="79"/>
      <c r="EX119" s="79"/>
      <c r="EY119" s="79"/>
      <c r="EZ119" s="79"/>
      <c r="FA119" s="79"/>
      <c r="FB119" s="79"/>
      <c r="FC119" s="79"/>
      <c r="FD119" s="79"/>
      <c r="FE119" s="79"/>
      <c r="FF119" s="79"/>
      <c r="FG119" s="79"/>
      <c r="FH119" s="79"/>
      <c r="FI119" s="79"/>
      <c r="FJ119" s="79"/>
      <c r="FK119" s="79"/>
      <c r="FL119" s="79"/>
      <c r="FM119" s="79"/>
      <c r="FN119" s="79"/>
      <c r="FO119" s="79"/>
      <c r="FP119" s="79"/>
      <c r="FQ119" s="79"/>
      <c r="FR119" s="79"/>
      <c r="FS119" s="79"/>
      <c r="FT119" s="79"/>
      <c r="FU119" s="79"/>
      <c r="FV119" s="79"/>
      <c r="FW119" s="79"/>
      <c r="FX119" s="79"/>
      <c r="FY119" s="79"/>
      <c r="FZ119" s="79"/>
      <c r="GA119" s="79"/>
      <c r="GB119" s="79"/>
      <c r="GC119" s="79"/>
      <c r="GD119" s="79"/>
      <c r="GE119" s="79"/>
      <c r="GF119" s="79"/>
      <c r="GG119" s="79"/>
      <c r="GH119" s="79"/>
      <c r="GI119" s="79"/>
      <c r="GJ119" s="79"/>
      <c r="GK119" s="79"/>
      <c r="GL119" s="79"/>
      <c r="GM119" s="79"/>
      <c r="GN119" s="79"/>
      <c r="GO119" s="79"/>
      <c r="GP119" s="79"/>
      <c r="GQ119" s="79"/>
      <c r="GR119" s="79"/>
      <c r="GS119" s="79"/>
      <c r="GT119" s="79"/>
      <c r="GU119" s="79"/>
      <c r="GV119" s="79"/>
      <c r="GW119" s="79"/>
      <c r="GX119" s="79"/>
      <c r="GY119" s="79"/>
      <c r="GZ119" s="79"/>
      <c r="HA119" s="79"/>
      <c r="HB119" s="79"/>
      <c r="HC119" s="79"/>
      <c r="HD119" s="79"/>
      <c r="HE119" s="79"/>
      <c r="HF119" s="79"/>
      <c r="HG119" s="79"/>
      <c r="HH119" s="79"/>
      <c r="HI119" s="79"/>
      <c r="HJ119" s="79"/>
      <c r="HK119" s="79"/>
      <c r="HL119" s="79"/>
      <c r="HM119" s="79"/>
      <c r="HN119" s="79"/>
      <c r="HO119" s="79"/>
      <c r="HP119" s="79"/>
      <c r="HQ119" s="79"/>
      <c r="HR119" s="79"/>
      <c r="HS119" s="79"/>
      <c r="HT119" s="79"/>
      <c r="HU119" s="79"/>
      <c r="HV119" s="79"/>
      <c r="HW119" s="79"/>
      <c r="HX119" s="79"/>
      <c r="HY119" s="79"/>
      <c r="HZ119" s="79"/>
      <c r="IA119" s="79"/>
      <c r="IB119" s="79"/>
      <c r="IC119" s="79"/>
    </row>
    <row r="120" spans="1:237" s="60" customFormat="1" ht="157.5" customHeight="1" x14ac:dyDescent="0.35">
      <c r="A120" s="194" t="s">
        <v>461</v>
      </c>
      <c r="B120" s="194" t="s">
        <v>462</v>
      </c>
      <c r="C120" s="186" t="s">
        <v>463</v>
      </c>
      <c r="D120" s="186" t="s">
        <v>464</v>
      </c>
      <c r="E120" s="188" t="s">
        <v>465</v>
      </c>
      <c r="F120" s="190">
        <v>2019000040051</v>
      </c>
      <c r="G120" s="172" t="s">
        <v>466</v>
      </c>
      <c r="H120" s="174">
        <v>43825</v>
      </c>
      <c r="I120" s="114">
        <f>SUM(J120:P120)</f>
        <v>2838162773</v>
      </c>
      <c r="J120" s="106"/>
      <c r="K120" s="171"/>
      <c r="L120" s="24">
        <v>2808162773</v>
      </c>
      <c r="M120" s="45"/>
      <c r="N120" s="45"/>
      <c r="O120" s="45"/>
      <c r="P120" s="45">
        <v>30000000</v>
      </c>
      <c r="Q120" s="196" t="s">
        <v>467</v>
      </c>
      <c r="R120" s="196" t="s">
        <v>468</v>
      </c>
      <c r="S120" s="101">
        <v>43859</v>
      </c>
      <c r="T120" s="105">
        <v>108</v>
      </c>
      <c r="U120" s="45">
        <v>2808162773</v>
      </c>
      <c r="V120" s="196" t="s">
        <v>449</v>
      </c>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c r="BL120" s="79"/>
      <c r="BM120" s="79"/>
      <c r="BN120" s="79"/>
      <c r="BO120" s="79"/>
      <c r="BP120" s="79"/>
      <c r="BQ120" s="79"/>
      <c r="BR120" s="79"/>
      <c r="BS120" s="79"/>
      <c r="BT120" s="79"/>
      <c r="BU120" s="79"/>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c r="EO120" s="79"/>
      <c r="EP120" s="79"/>
      <c r="EQ120" s="79"/>
      <c r="ER120" s="79"/>
      <c r="ES120" s="79"/>
      <c r="ET120" s="79"/>
      <c r="EU120" s="79"/>
      <c r="EV120" s="79"/>
      <c r="EW120" s="79"/>
      <c r="EX120" s="79"/>
      <c r="EY120" s="79"/>
      <c r="EZ120" s="79"/>
      <c r="FA120" s="79"/>
      <c r="FB120" s="79"/>
      <c r="FC120" s="79"/>
      <c r="FD120" s="79"/>
      <c r="FE120" s="79"/>
      <c r="FF120" s="79"/>
      <c r="FG120" s="79"/>
      <c r="FH120" s="79"/>
      <c r="FI120" s="79"/>
      <c r="FJ120" s="79"/>
      <c r="FK120" s="79"/>
      <c r="FL120" s="79"/>
      <c r="FM120" s="79"/>
      <c r="FN120" s="79"/>
      <c r="FO120" s="79"/>
      <c r="FP120" s="79"/>
      <c r="FQ120" s="79"/>
      <c r="FR120" s="79"/>
      <c r="FS120" s="79"/>
      <c r="FT120" s="79"/>
      <c r="FU120" s="79"/>
      <c r="FV120" s="79"/>
      <c r="FW120" s="79"/>
      <c r="FX120" s="79"/>
      <c r="FY120" s="79"/>
      <c r="FZ120" s="79"/>
      <c r="GA120" s="79"/>
      <c r="GB120" s="79"/>
      <c r="GC120" s="79"/>
      <c r="GD120" s="79"/>
      <c r="GE120" s="79"/>
      <c r="GF120" s="79"/>
      <c r="GG120" s="79"/>
      <c r="GH120" s="79"/>
      <c r="GI120" s="79"/>
      <c r="GJ120" s="79"/>
      <c r="GK120" s="79"/>
      <c r="GL120" s="79"/>
      <c r="GM120" s="79"/>
      <c r="GN120" s="79"/>
      <c r="GO120" s="79"/>
      <c r="GP120" s="79"/>
      <c r="GQ120" s="79"/>
      <c r="GR120" s="79"/>
      <c r="GS120" s="79"/>
      <c r="GT120" s="79"/>
      <c r="GU120" s="79"/>
      <c r="GV120" s="79"/>
      <c r="GW120" s="79"/>
      <c r="GX120" s="79"/>
      <c r="GY120" s="79"/>
      <c r="GZ120" s="79"/>
      <c r="HA120" s="79"/>
      <c r="HB120" s="79"/>
      <c r="HC120" s="79"/>
      <c r="HD120" s="79"/>
      <c r="HE120" s="79"/>
      <c r="HF120" s="79"/>
      <c r="HG120" s="79"/>
      <c r="HH120" s="79"/>
      <c r="HI120" s="79"/>
      <c r="HJ120" s="79"/>
      <c r="HK120" s="79"/>
      <c r="HL120" s="79"/>
      <c r="HM120" s="79"/>
      <c r="HN120" s="79"/>
      <c r="HO120" s="79"/>
      <c r="HP120" s="79"/>
      <c r="HQ120" s="79"/>
      <c r="HR120" s="79"/>
      <c r="HS120" s="79"/>
      <c r="HT120" s="79"/>
      <c r="HU120" s="79"/>
      <c r="HV120" s="79"/>
      <c r="HW120" s="79"/>
      <c r="HX120" s="79"/>
      <c r="HY120" s="79"/>
      <c r="HZ120" s="79"/>
      <c r="IA120" s="79"/>
      <c r="IB120" s="79"/>
      <c r="IC120" s="79"/>
    </row>
    <row r="121" spans="1:237" s="60" customFormat="1" ht="99.75" customHeight="1" x14ac:dyDescent="0.35">
      <c r="A121" s="199"/>
      <c r="B121" s="199"/>
      <c r="C121" s="200"/>
      <c r="D121" s="200"/>
      <c r="E121" s="201"/>
      <c r="F121" s="202"/>
      <c r="G121" s="172" t="s">
        <v>469</v>
      </c>
      <c r="H121" s="174">
        <v>44160</v>
      </c>
      <c r="I121" s="137">
        <f>J121+K121+L121+M121+N121+O121+P121</f>
        <v>416252339.54000002</v>
      </c>
      <c r="J121" s="106"/>
      <c r="K121" s="168"/>
      <c r="L121" s="24">
        <v>416252339.54000002</v>
      </c>
      <c r="M121" s="45"/>
      <c r="N121" s="45"/>
      <c r="O121" s="45"/>
      <c r="P121" s="45"/>
      <c r="Q121" s="203"/>
      <c r="R121" s="203"/>
      <c r="S121" s="101">
        <v>44179</v>
      </c>
      <c r="T121" s="105">
        <v>634</v>
      </c>
      <c r="U121" s="45">
        <v>416252339.54000002</v>
      </c>
      <c r="V121" s="203"/>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c r="BL121" s="79"/>
      <c r="BM121" s="79"/>
      <c r="BN121" s="79"/>
      <c r="BO121" s="79"/>
      <c r="BP121" s="79"/>
      <c r="BQ121" s="79"/>
      <c r="BR121" s="79"/>
      <c r="BS121" s="79"/>
      <c r="BT121" s="79"/>
      <c r="BU121" s="79"/>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c r="EO121" s="79"/>
      <c r="EP121" s="79"/>
      <c r="EQ121" s="79"/>
      <c r="ER121" s="79"/>
      <c r="ES121" s="79"/>
      <c r="ET121" s="79"/>
      <c r="EU121" s="79"/>
      <c r="EV121" s="79"/>
      <c r="EW121" s="79"/>
      <c r="EX121" s="79"/>
      <c r="EY121" s="79"/>
      <c r="EZ121" s="79"/>
      <c r="FA121" s="79"/>
      <c r="FB121" s="79"/>
      <c r="FC121" s="79"/>
      <c r="FD121" s="79"/>
      <c r="FE121" s="79"/>
      <c r="FF121" s="79"/>
      <c r="FG121" s="79"/>
      <c r="FH121" s="79"/>
      <c r="FI121" s="79"/>
      <c r="FJ121" s="79"/>
      <c r="FK121" s="79"/>
      <c r="FL121" s="79"/>
      <c r="FM121" s="79"/>
      <c r="FN121" s="79"/>
      <c r="FO121" s="79"/>
      <c r="FP121" s="79"/>
      <c r="FQ121" s="79"/>
      <c r="FR121" s="79"/>
      <c r="FS121" s="79"/>
      <c r="FT121" s="79"/>
      <c r="FU121" s="79"/>
      <c r="FV121" s="79"/>
      <c r="FW121" s="79"/>
      <c r="FX121" s="79"/>
      <c r="FY121" s="79"/>
      <c r="FZ121" s="79"/>
      <c r="GA121" s="79"/>
      <c r="GB121" s="79"/>
      <c r="GC121" s="79"/>
      <c r="GD121" s="79"/>
      <c r="GE121" s="79"/>
      <c r="GF121" s="79"/>
      <c r="GG121" s="79"/>
      <c r="GH121" s="79"/>
      <c r="GI121" s="79"/>
      <c r="GJ121" s="79"/>
      <c r="GK121" s="79"/>
      <c r="GL121" s="79"/>
      <c r="GM121" s="79"/>
      <c r="GN121" s="79"/>
      <c r="GO121" s="79"/>
      <c r="GP121" s="79"/>
      <c r="GQ121" s="79"/>
      <c r="GR121" s="79"/>
      <c r="GS121" s="79"/>
      <c r="GT121" s="79"/>
      <c r="GU121" s="79"/>
      <c r="GV121" s="79"/>
      <c r="GW121" s="79"/>
      <c r="GX121" s="79"/>
      <c r="GY121" s="79"/>
      <c r="GZ121" s="79"/>
      <c r="HA121" s="79"/>
      <c r="HB121" s="79"/>
      <c r="HC121" s="79"/>
      <c r="HD121" s="79"/>
      <c r="HE121" s="79"/>
      <c r="HF121" s="79"/>
      <c r="HG121" s="79"/>
      <c r="HH121" s="79"/>
      <c r="HI121" s="79"/>
      <c r="HJ121" s="79"/>
      <c r="HK121" s="79"/>
      <c r="HL121" s="79"/>
      <c r="HM121" s="79"/>
      <c r="HN121" s="79"/>
      <c r="HO121" s="79"/>
      <c r="HP121" s="79"/>
      <c r="HQ121" s="79"/>
      <c r="HR121" s="79"/>
      <c r="HS121" s="79"/>
      <c r="HT121" s="79"/>
      <c r="HU121" s="79"/>
      <c r="HV121" s="79"/>
      <c r="HW121" s="79"/>
      <c r="HX121" s="79"/>
      <c r="HY121" s="79"/>
      <c r="HZ121" s="79"/>
      <c r="IA121" s="79"/>
      <c r="IB121" s="79"/>
      <c r="IC121" s="79"/>
    </row>
    <row r="122" spans="1:237" s="60" customFormat="1" ht="123.75" customHeight="1" x14ac:dyDescent="0.35">
      <c r="A122" s="195"/>
      <c r="B122" s="195"/>
      <c r="C122" s="187"/>
      <c r="D122" s="187"/>
      <c r="E122" s="189"/>
      <c r="F122" s="191"/>
      <c r="G122" s="172" t="s">
        <v>451</v>
      </c>
      <c r="H122" s="174">
        <v>44596</v>
      </c>
      <c r="I122" s="137">
        <v>-3224415112.54</v>
      </c>
      <c r="J122" s="106"/>
      <c r="K122" s="168"/>
      <c r="L122" s="24">
        <v>-3224415112.54</v>
      </c>
      <c r="M122" s="45"/>
      <c r="N122" s="45"/>
      <c r="O122" s="45"/>
      <c r="P122" s="45"/>
      <c r="Q122" s="197"/>
      <c r="R122" s="197"/>
      <c r="S122" s="101">
        <v>44596</v>
      </c>
      <c r="T122" s="105">
        <v>109</v>
      </c>
      <c r="U122" s="45">
        <v>-3224415112.54</v>
      </c>
      <c r="V122" s="197"/>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c r="BK122" s="79"/>
      <c r="BL122" s="79"/>
      <c r="BM122" s="79"/>
      <c r="BN122" s="79"/>
      <c r="BO122" s="79"/>
      <c r="BP122" s="79"/>
      <c r="BQ122" s="79"/>
      <c r="BR122" s="79"/>
      <c r="BS122" s="79"/>
      <c r="BT122" s="79"/>
      <c r="BU122" s="79"/>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c r="EO122" s="79"/>
      <c r="EP122" s="79"/>
      <c r="EQ122" s="79"/>
      <c r="ER122" s="79"/>
      <c r="ES122" s="79"/>
      <c r="ET122" s="79"/>
      <c r="EU122" s="79"/>
      <c r="EV122" s="79"/>
      <c r="EW122" s="79"/>
      <c r="EX122" s="79"/>
      <c r="EY122" s="79"/>
      <c r="EZ122" s="79"/>
      <c r="FA122" s="79"/>
      <c r="FB122" s="79"/>
      <c r="FC122" s="79"/>
      <c r="FD122" s="79"/>
      <c r="FE122" s="79"/>
      <c r="FF122" s="79"/>
      <c r="FG122" s="79"/>
      <c r="FH122" s="79"/>
      <c r="FI122" s="79"/>
      <c r="FJ122" s="79"/>
      <c r="FK122" s="79"/>
      <c r="FL122" s="79"/>
      <c r="FM122" s="79"/>
      <c r="FN122" s="79"/>
      <c r="FO122" s="79"/>
      <c r="FP122" s="79"/>
      <c r="FQ122" s="79"/>
      <c r="FR122" s="79"/>
      <c r="FS122" s="79"/>
      <c r="FT122" s="79"/>
      <c r="FU122" s="79"/>
      <c r="FV122" s="79"/>
      <c r="FW122" s="79"/>
      <c r="FX122" s="79"/>
      <c r="FY122" s="79"/>
      <c r="FZ122" s="79"/>
      <c r="GA122" s="79"/>
      <c r="GB122" s="79"/>
      <c r="GC122" s="79"/>
      <c r="GD122" s="79"/>
      <c r="GE122" s="79"/>
      <c r="GF122" s="79"/>
      <c r="GG122" s="79"/>
      <c r="GH122" s="79"/>
      <c r="GI122" s="79"/>
      <c r="GJ122" s="79"/>
      <c r="GK122" s="79"/>
      <c r="GL122" s="79"/>
      <c r="GM122" s="79"/>
      <c r="GN122" s="79"/>
      <c r="GO122" s="79"/>
      <c r="GP122" s="79"/>
      <c r="GQ122" s="79"/>
      <c r="GR122" s="79"/>
      <c r="GS122" s="79"/>
      <c r="GT122" s="79"/>
      <c r="GU122" s="79"/>
      <c r="GV122" s="79"/>
      <c r="GW122" s="79"/>
      <c r="GX122" s="79"/>
      <c r="GY122" s="79"/>
      <c r="GZ122" s="79"/>
      <c r="HA122" s="79"/>
      <c r="HB122" s="79"/>
      <c r="HC122" s="79"/>
      <c r="HD122" s="79"/>
      <c r="HE122" s="79"/>
      <c r="HF122" s="79"/>
      <c r="HG122" s="79"/>
      <c r="HH122" s="79"/>
      <c r="HI122" s="79"/>
      <c r="HJ122" s="79"/>
      <c r="HK122" s="79"/>
      <c r="HL122" s="79"/>
      <c r="HM122" s="79"/>
      <c r="HN122" s="79"/>
      <c r="HO122" s="79"/>
      <c r="HP122" s="79"/>
      <c r="HQ122" s="79"/>
      <c r="HR122" s="79"/>
      <c r="HS122" s="79"/>
      <c r="HT122" s="79"/>
      <c r="HU122" s="79"/>
      <c r="HV122" s="79"/>
      <c r="HW122" s="79"/>
      <c r="HX122" s="79"/>
      <c r="HY122" s="79"/>
      <c r="HZ122" s="79"/>
      <c r="IA122" s="79"/>
      <c r="IB122" s="79"/>
      <c r="IC122" s="79"/>
    </row>
    <row r="123" spans="1:237" s="60" customFormat="1" ht="268.5" customHeight="1" x14ac:dyDescent="0.35">
      <c r="A123" s="194" t="s">
        <v>470</v>
      </c>
      <c r="B123" s="196" t="s">
        <v>471</v>
      </c>
      <c r="C123" s="186" t="s">
        <v>472</v>
      </c>
      <c r="D123" s="186" t="s">
        <v>473</v>
      </c>
      <c r="E123" s="188" t="s">
        <v>465</v>
      </c>
      <c r="F123" s="190">
        <v>2019000040022</v>
      </c>
      <c r="G123" s="172" t="s">
        <v>466</v>
      </c>
      <c r="H123" s="174">
        <v>43825</v>
      </c>
      <c r="I123" s="45">
        <f>SUM(J123:P123)</f>
        <v>906590321</v>
      </c>
      <c r="J123" s="106"/>
      <c r="K123" s="24">
        <v>906590321</v>
      </c>
      <c r="L123" s="24"/>
      <c r="M123" s="45"/>
      <c r="N123" s="45"/>
      <c r="O123" s="45"/>
      <c r="P123" s="45"/>
      <c r="Q123" s="196" t="s">
        <v>474</v>
      </c>
      <c r="R123" s="184" t="s">
        <v>474</v>
      </c>
      <c r="S123" s="101">
        <v>43872</v>
      </c>
      <c r="T123" s="105">
        <v>79</v>
      </c>
      <c r="U123" s="45">
        <v>906590321</v>
      </c>
      <c r="V123" s="51"/>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c r="BS123" s="79"/>
      <c r="BT123" s="79"/>
      <c r="BU123" s="79"/>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c r="EO123" s="79"/>
      <c r="EP123" s="79"/>
      <c r="EQ123" s="79"/>
      <c r="ER123" s="79"/>
      <c r="ES123" s="79"/>
      <c r="ET123" s="79"/>
      <c r="EU123" s="79"/>
      <c r="EV123" s="79"/>
      <c r="EW123" s="79"/>
      <c r="EX123" s="79"/>
      <c r="EY123" s="79"/>
      <c r="EZ123" s="79"/>
      <c r="FA123" s="79"/>
      <c r="FB123" s="79"/>
      <c r="FC123" s="79"/>
      <c r="FD123" s="79"/>
      <c r="FE123" s="79"/>
      <c r="FF123" s="79"/>
      <c r="FG123" s="79"/>
      <c r="FH123" s="79"/>
      <c r="FI123" s="79"/>
      <c r="FJ123" s="79"/>
      <c r="FK123" s="79"/>
      <c r="FL123" s="79"/>
      <c r="FM123" s="79"/>
      <c r="FN123" s="79"/>
      <c r="FO123" s="79"/>
      <c r="FP123" s="79"/>
      <c r="FQ123" s="79"/>
      <c r="FR123" s="79"/>
      <c r="FS123" s="79"/>
      <c r="FT123" s="79"/>
      <c r="FU123" s="79"/>
      <c r="FV123" s="79"/>
      <c r="FW123" s="79"/>
      <c r="FX123" s="79"/>
      <c r="FY123" s="79"/>
      <c r="FZ123" s="79"/>
      <c r="GA123" s="79"/>
      <c r="GB123" s="79"/>
      <c r="GC123" s="79"/>
      <c r="GD123" s="79"/>
      <c r="GE123" s="79"/>
      <c r="GF123" s="79"/>
      <c r="GG123" s="79"/>
      <c r="GH123" s="79"/>
      <c r="GI123" s="79"/>
      <c r="GJ123" s="79"/>
      <c r="GK123" s="79"/>
      <c r="GL123" s="79"/>
      <c r="GM123" s="79"/>
      <c r="GN123" s="79"/>
      <c r="GO123" s="79"/>
      <c r="GP123" s="79"/>
      <c r="GQ123" s="79"/>
      <c r="GR123" s="79"/>
      <c r="GS123" s="79"/>
      <c r="GT123" s="79"/>
      <c r="GU123" s="79"/>
      <c r="GV123" s="79"/>
      <c r="GW123" s="79"/>
      <c r="GX123" s="79"/>
      <c r="GY123" s="79"/>
      <c r="GZ123" s="79"/>
      <c r="HA123" s="79"/>
      <c r="HB123" s="79"/>
      <c r="HC123" s="79"/>
      <c r="HD123" s="79"/>
      <c r="HE123" s="79"/>
      <c r="HF123" s="79"/>
      <c r="HG123" s="79"/>
      <c r="HH123" s="79"/>
      <c r="HI123" s="79"/>
      <c r="HJ123" s="79"/>
      <c r="HK123" s="79"/>
      <c r="HL123" s="79"/>
      <c r="HM123" s="79"/>
      <c r="HN123" s="79"/>
      <c r="HO123" s="79"/>
      <c r="HP123" s="79"/>
      <c r="HQ123" s="79"/>
      <c r="HR123" s="79"/>
      <c r="HS123" s="79"/>
      <c r="HT123" s="79"/>
      <c r="HU123" s="79"/>
      <c r="HV123" s="79"/>
      <c r="HW123" s="79"/>
      <c r="HX123" s="79"/>
      <c r="HY123" s="79"/>
      <c r="HZ123" s="79"/>
      <c r="IA123" s="79"/>
      <c r="IB123" s="79"/>
      <c r="IC123" s="79"/>
    </row>
    <row r="124" spans="1:237" s="60" customFormat="1" ht="268.5" customHeight="1" x14ac:dyDescent="0.35">
      <c r="A124" s="195"/>
      <c r="B124" s="197"/>
      <c r="C124" s="187"/>
      <c r="D124" s="187"/>
      <c r="E124" s="189"/>
      <c r="F124" s="191"/>
      <c r="G124" s="172" t="s">
        <v>475</v>
      </c>
      <c r="H124" s="174">
        <v>44728</v>
      </c>
      <c r="I124" s="45">
        <f>SUM(J124:P124)</f>
        <v>150788203.75999999</v>
      </c>
      <c r="J124" s="106"/>
      <c r="K124" s="24"/>
      <c r="L124" s="24"/>
      <c r="M124" s="45"/>
      <c r="N124" s="45"/>
      <c r="O124" s="45"/>
      <c r="P124" s="45">
        <f>49773340.76+101014863</f>
        <v>150788203.75999999</v>
      </c>
      <c r="Q124" s="197"/>
      <c r="R124" s="185"/>
      <c r="S124" s="101"/>
      <c r="T124" s="105"/>
      <c r="U124" s="45"/>
      <c r="V124" s="51" t="s">
        <v>618</v>
      </c>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c r="BI124" s="79"/>
      <c r="BJ124" s="79"/>
      <c r="BK124" s="79"/>
      <c r="BL124" s="79"/>
      <c r="BM124" s="79"/>
      <c r="BN124" s="79"/>
      <c r="BO124" s="79"/>
      <c r="BP124" s="79"/>
      <c r="BQ124" s="79"/>
      <c r="BR124" s="79"/>
      <c r="BS124" s="79"/>
      <c r="BT124" s="79"/>
      <c r="BU124" s="79"/>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c r="EO124" s="79"/>
      <c r="EP124" s="79"/>
      <c r="EQ124" s="79"/>
      <c r="ER124" s="79"/>
      <c r="ES124" s="79"/>
      <c r="ET124" s="79"/>
      <c r="EU124" s="79"/>
      <c r="EV124" s="79"/>
      <c r="EW124" s="79"/>
      <c r="EX124" s="79"/>
      <c r="EY124" s="79"/>
      <c r="EZ124" s="79"/>
      <c r="FA124" s="79"/>
      <c r="FB124" s="79"/>
      <c r="FC124" s="79"/>
      <c r="FD124" s="79"/>
      <c r="FE124" s="79"/>
      <c r="FF124" s="79"/>
      <c r="FG124" s="79"/>
      <c r="FH124" s="79"/>
      <c r="FI124" s="79"/>
      <c r="FJ124" s="79"/>
      <c r="FK124" s="79"/>
      <c r="FL124" s="79"/>
      <c r="FM124" s="79"/>
      <c r="FN124" s="79"/>
      <c r="FO124" s="79"/>
      <c r="FP124" s="79"/>
      <c r="FQ124" s="79"/>
      <c r="FR124" s="79"/>
      <c r="FS124" s="79"/>
      <c r="FT124" s="79"/>
      <c r="FU124" s="79"/>
      <c r="FV124" s="79"/>
      <c r="FW124" s="79"/>
      <c r="FX124" s="79"/>
      <c r="FY124" s="79"/>
      <c r="FZ124" s="79"/>
      <c r="GA124" s="79"/>
      <c r="GB124" s="79"/>
      <c r="GC124" s="79"/>
      <c r="GD124" s="79"/>
      <c r="GE124" s="79"/>
      <c r="GF124" s="79"/>
      <c r="GG124" s="79"/>
      <c r="GH124" s="79"/>
      <c r="GI124" s="79"/>
      <c r="GJ124" s="79"/>
      <c r="GK124" s="79"/>
      <c r="GL124" s="79"/>
      <c r="GM124" s="79"/>
      <c r="GN124" s="79"/>
      <c r="GO124" s="79"/>
      <c r="GP124" s="79"/>
      <c r="GQ124" s="79"/>
      <c r="GR124" s="79"/>
      <c r="GS124" s="79"/>
      <c r="GT124" s="79"/>
      <c r="GU124" s="79"/>
      <c r="GV124" s="79"/>
      <c r="GW124" s="79"/>
      <c r="GX124" s="79"/>
      <c r="GY124" s="79"/>
      <c r="GZ124" s="79"/>
      <c r="HA124" s="79"/>
      <c r="HB124" s="79"/>
      <c r="HC124" s="79"/>
      <c r="HD124" s="79"/>
      <c r="HE124" s="79"/>
      <c r="HF124" s="79"/>
      <c r="HG124" s="79"/>
      <c r="HH124" s="79"/>
      <c r="HI124" s="79"/>
      <c r="HJ124" s="79"/>
      <c r="HK124" s="79"/>
      <c r="HL124" s="79"/>
      <c r="HM124" s="79"/>
      <c r="HN124" s="79"/>
      <c r="HO124" s="79"/>
      <c r="HP124" s="79"/>
      <c r="HQ124" s="79"/>
      <c r="HR124" s="79"/>
      <c r="HS124" s="79"/>
      <c r="HT124" s="79"/>
      <c r="HU124" s="79"/>
      <c r="HV124" s="79"/>
      <c r="HW124" s="79"/>
      <c r="HX124" s="79"/>
      <c r="HY124" s="79"/>
      <c r="HZ124" s="79"/>
      <c r="IA124" s="79"/>
      <c r="IB124" s="79"/>
      <c r="IC124" s="79"/>
    </row>
    <row r="125" spans="1:237" s="60" customFormat="1" ht="326.25" customHeight="1" x14ac:dyDescent="0.35">
      <c r="A125" s="136" t="s">
        <v>476</v>
      </c>
      <c r="B125" s="132" t="s">
        <v>477</v>
      </c>
      <c r="C125" s="131" t="s">
        <v>478</v>
      </c>
      <c r="D125" s="131" t="s">
        <v>479</v>
      </c>
      <c r="E125" s="81" t="s">
        <v>480</v>
      </c>
      <c r="F125" s="105">
        <v>2017000100099</v>
      </c>
      <c r="G125" s="172" t="s">
        <v>481</v>
      </c>
      <c r="H125" s="174">
        <v>43830</v>
      </c>
      <c r="I125" s="45">
        <f>+M125+P125</f>
        <v>10808199673</v>
      </c>
      <c r="J125" s="106"/>
      <c r="K125" s="24"/>
      <c r="L125" s="45"/>
      <c r="M125" s="45">
        <v>8147282102</v>
      </c>
      <c r="N125" s="45"/>
      <c r="O125" s="45"/>
      <c r="P125" s="138">
        <v>2660917571</v>
      </c>
      <c r="Q125" s="51" t="s">
        <v>482</v>
      </c>
      <c r="R125" s="92" t="s">
        <v>468</v>
      </c>
      <c r="S125" s="101">
        <v>43859</v>
      </c>
      <c r="T125" s="105">
        <v>108</v>
      </c>
      <c r="U125" s="45">
        <v>8147282102</v>
      </c>
      <c r="V125" s="51"/>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c r="BS125" s="79"/>
      <c r="BT125" s="79"/>
      <c r="BU125" s="79"/>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c r="EO125" s="79"/>
      <c r="EP125" s="79"/>
      <c r="EQ125" s="79"/>
      <c r="ER125" s="79"/>
      <c r="ES125" s="79"/>
      <c r="ET125" s="79"/>
      <c r="EU125" s="79"/>
      <c r="EV125" s="79"/>
      <c r="EW125" s="79"/>
      <c r="EX125" s="79"/>
      <c r="EY125" s="79"/>
      <c r="EZ125" s="79"/>
      <c r="FA125" s="79"/>
      <c r="FB125" s="79"/>
      <c r="FC125" s="79"/>
      <c r="FD125" s="79"/>
      <c r="FE125" s="79"/>
      <c r="FF125" s="79"/>
      <c r="FG125" s="79"/>
      <c r="FH125" s="79"/>
      <c r="FI125" s="79"/>
      <c r="FJ125" s="79"/>
      <c r="FK125" s="79"/>
      <c r="FL125" s="79"/>
      <c r="FM125" s="79"/>
      <c r="FN125" s="79"/>
      <c r="FO125" s="79"/>
      <c r="FP125" s="79"/>
      <c r="FQ125" s="79"/>
      <c r="FR125" s="79"/>
      <c r="FS125" s="79"/>
      <c r="FT125" s="79"/>
      <c r="FU125" s="79"/>
      <c r="FV125" s="79"/>
      <c r="FW125" s="79"/>
      <c r="FX125" s="79"/>
      <c r="FY125" s="79"/>
      <c r="FZ125" s="79"/>
      <c r="GA125" s="79"/>
      <c r="GB125" s="79"/>
      <c r="GC125" s="79"/>
      <c r="GD125" s="79"/>
      <c r="GE125" s="79"/>
      <c r="GF125" s="79"/>
      <c r="GG125" s="79"/>
      <c r="GH125" s="79"/>
      <c r="GI125" s="79"/>
      <c r="GJ125" s="79"/>
      <c r="GK125" s="79"/>
      <c r="GL125" s="79"/>
      <c r="GM125" s="79"/>
      <c r="GN125" s="79"/>
      <c r="GO125" s="79"/>
      <c r="GP125" s="79"/>
      <c r="GQ125" s="79"/>
      <c r="GR125" s="79"/>
      <c r="GS125" s="79"/>
      <c r="GT125" s="79"/>
      <c r="GU125" s="79"/>
      <c r="GV125" s="79"/>
      <c r="GW125" s="79"/>
      <c r="GX125" s="79"/>
      <c r="GY125" s="79"/>
      <c r="GZ125" s="79"/>
      <c r="HA125" s="79"/>
      <c r="HB125" s="79"/>
      <c r="HC125" s="79"/>
      <c r="HD125" s="79"/>
      <c r="HE125" s="79"/>
      <c r="HF125" s="79"/>
      <c r="HG125" s="79"/>
      <c r="HH125" s="79"/>
      <c r="HI125" s="79"/>
      <c r="HJ125" s="79"/>
      <c r="HK125" s="79"/>
      <c r="HL125" s="79"/>
      <c r="HM125" s="79"/>
      <c r="HN125" s="79"/>
      <c r="HO125" s="79"/>
      <c r="HP125" s="79"/>
      <c r="HQ125" s="79"/>
      <c r="HR125" s="79"/>
      <c r="HS125" s="79"/>
      <c r="HT125" s="79"/>
      <c r="HU125" s="79"/>
      <c r="HV125" s="79"/>
      <c r="HW125" s="79"/>
      <c r="HX125" s="79"/>
      <c r="HY125" s="79"/>
      <c r="HZ125" s="79"/>
      <c r="IA125" s="79"/>
      <c r="IB125" s="79"/>
      <c r="IC125" s="79"/>
    </row>
    <row r="126" spans="1:237" s="60" customFormat="1" ht="219" customHeight="1" x14ac:dyDescent="0.25">
      <c r="A126" s="112" t="s">
        <v>483</v>
      </c>
      <c r="B126" s="43" t="s">
        <v>484</v>
      </c>
      <c r="C126" s="52" t="s">
        <v>485</v>
      </c>
      <c r="D126" s="52" t="s">
        <v>486</v>
      </c>
      <c r="E126" s="52" t="s">
        <v>28</v>
      </c>
      <c r="F126" s="105">
        <v>2020000100132</v>
      </c>
      <c r="G126" s="44" t="s">
        <v>487</v>
      </c>
      <c r="H126" s="177">
        <v>43966</v>
      </c>
      <c r="I126" s="178">
        <f t="shared" ref="I126:I135" si="6">SUM(J126:P126)</f>
        <v>1999837777</v>
      </c>
      <c r="J126" s="139"/>
      <c r="K126" s="140"/>
      <c r="L126" s="140"/>
      <c r="M126" s="45">
        <v>1999837777</v>
      </c>
      <c r="N126" s="140"/>
      <c r="O126" s="140"/>
      <c r="P126" s="140"/>
      <c r="Q126" s="141" t="s">
        <v>488</v>
      </c>
      <c r="R126" s="141" t="s">
        <v>488</v>
      </c>
      <c r="S126" s="101">
        <v>43994</v>
      </c>
      <c r="T126" s="105">
        <v>369</v>
      </c>
      <c r="U126" s="45">
        <f>M126</f>
        <v>1999837777</v>
      </c>
      <c r="V126" s="43" t="s">
        <v>489</v>
      </c>
      <c r="W126" s="102"/>
      <c r="X126" s="102"/>
      <c r="Y126" s="102"/>
      <c r="Z126" s="102"/>
      <c r="AA126" s="102"/>
      <c r="AB126" s="102"/>
      <c r="AC126" s="102"/>
      <c r="AD126" s="102"/>
      <c r="AE126" s="102"/>
      <c r="AF126" s="102"/>
      <c r="AG126" s="102"/>
      <c r="AH126" s="102"/>
      <c r="AI126" s="102"/>
      <c r="AJ126" s="102"/>
      <c r="AK126" s="102"/>
      <c r="AL126" s="102"/>
      <c r="AM126" s="102"/>
      <c r="AN126" s="102"/>
      <c r="AO126" s="102"/>
      <c r="AP126" s="102"/>
      <c r="AQ126" s="102"/>
      <c r="AR126" s="102"/>
      <c r="AS126" s="102"/>
      <c r="AT126" s="102"/>
      <c r="AU126" s="102"/>
      <c r="AV126" s="102"/>
      <c r="AW126" s="102"/>
      <c r="AX126" s="102"/>
      <c r="AY126" s="102"/>
      <c r="AZ126" s="102"/>
      <c r="BA126" s="102"/>
      <c r="BB126" s="102"/>
      <c r="BC126" s="102"/>
      <c r="BD126" s="102"/>
      <c r="BE126" s="102"/>
      <c r="BF126" s="102"/>
      <c r="BG126" s="102"/>
      <c r="BH126" s="102"/>
      <c r="BI126" s="102"/>
      <c r="BJ126" s="102"/>
      <c r="BK126" s="102"/>
      <c r="BL126" s="102"/>
      <c r="BM126" s="102"/>
      <c r="BN126" s="102"/>
      <c r="BO126" s="102"/>
      <c r="BP126" s="102"/>
      <c r="BQ126" s="102"/>
      <c r="BR126" s="102"/>
      <c r="BS126" s="102"/>
      <c r="BT126" s="102"/>
      <c r="BU126" s="102"/>
      <c r="BV126" s="102"/>
      <c r="BW126" s="102"/>
      <c r="BX126" s="102"/>
      <c r="BY126" s="102"/>
      <c r="BZ126" s="102"/>
      <c r="CA126" s="102"/>
      <c r="CB126" s="102"/>
      <c r="CC126" s="102"/>
      <c r="CD126" s="102"/>
      <c r="CE126" s="102"/>
      <c r="CF126" s="102"/>
      <c r="CG126" s="102"/>
      <c r="CH126" s="102"/>
      <c r="CI126" s="102"/>
      <c r="CJ126" s="102"/>
      <c r="CK126" s="102"/>
      <c r="CL126" s="102"/>
      <c r="CM126" s="102"/>
      <c r="CN126" s="102"/>
      <c r="CO126" s="102"/>
      <c r="CP126" s="102"/>
      <c r="CQ126" s="102"/>
      <c r="CR126" s="102"/>
      <c r="CS126" s="102"/>
      <c r="CT126" s="102"/>
      <c r="CU126" s="102"/>
      <c r="CV126" s="102"/>
      <c r="CW126" s="102"/>
      <c r="CX126" s="102"/>
      <c r="CY126" s="102"/>
      <c r="CZ126" s="102"/>
      <c r="DA126" s="102"/>
      <c r="DB126" s="102"/>
      <c r="DC126" s="102"/>
      <c r="DD126" s="102"/>
      <c r="DE126" s="102"/>
      <c r="DF126" s="102"/>
      <c r="DG126" s="102"/>
      <c r="DH126" s="102"/>
      <c r="DI126" s="102"/>
      <c r="DJ126" s="102"/>
      <c r="DK126" s="102"/>
      <c r="DL126" s="102"/>
      <c r="DM126" s="102"/>
      <c r="DN126" s="102"/>
      <c r="DO126" s="102"/>
      <c r="DP126" s="102"/>
      <c r="DQ126" s="102"/>
      <c r="DR126" s="102"/>
      <c r="DS126" s="102"/>
      <c r="DT126" s="102"/>
      <c r="DU126" s="102"/>
      <c r="DV126" s="102"/>
      <c r="DW126" s="102"/>
      <c r="DX126" s="102"/>
      <c r="DY126" s="102"/>
      <c r="DZ126" s="102"/>
      <c r="EA126" s="102"/>
      <c r="EB126" s="102"/>
      <c r="EC126" s="102"/>
      <c r="ED126" s="102"/>
      <c r="EE126" s="102"/>
      <c r="EF126" s="102"/>
      <c r="EG126" s="102"/>
      <c r="EH126" s="102"/>
      <c r="EI126" s="102"/>
      <c r="EJ126" s="102"/>
      <c r="EK126" s="102"/>
      <c r="EL126" s="102"/>
      <c r="EM126" s="102"/>
      <c r="EN126" s="102"/>
      <c r="EO126" s="102"/>
      <c r="EP126" s="102"/>
      <c r="EQ126" s="102"/>
      <c r="ER126" s="102"/>
      <c r="ES126" s="102"/>
      <c r="ET126" s="102"/>
      <c r="EU126" s="102"/>
      <c r="EV126" s="102"/>
      <c r="EW126" s="102"/>
      <c r="EX126" s="102"/>
      <c r="EY126" s="102"/>
      <c r="EZ126" s="102"/>
      <c r="FA126" s="102"/>
      <c r="FB126" s="102"/>
      <c r="FC126" s="102"/>
      <c r="FD126" s="102"/>
      <c r="FE126" s="102"/>
      <c r="FF126" s="102"/>
      <c r="FG126" s="102"/>
      <c r="FH126" s="102"/>
      <c r="FI126" s="102"/>
      <c r="FJ126" s="102"/>
      <c r="FK126" s="102"/>
      <c r="FL126" s="102"/>
      <c r="FM126" s="102"/>
      <c r="FN126" s="102"/>
      <c r="FO126" s="102"/>
      <c r="FP126" s="102"/>
      <c r="FQ126" s="102"/>
      <c r="FR126" s="102"/>
      <c r="FS126" s="102"/>
      <c r="FT126" s="102"/>
      <c r="FU126" s="102"/>
      <c r="FV126" s="102"/>
      <c r="FW126" s="102"/>
      <c r="FX126" s="102"/>
      <c r="FY126" s="102"/>
      <c r="FZ126" s="102"/>
      <c r="GA126" s="102"/>
      <c r="GB126" s="102"/>
      <c r="GC126" s="102"/>
      <c r="GD126" s="102"/>
      <c r="GE126" s="102"/>
      <c r="GF126" s="102"/>
      <c r="GG126" s="102"/>
      <c r="GH126" s="102"/>
      <c r="GI126" s="102"/>
      <c r="GJ126" s="102"/>
      <c r="GK126" s="102"/>
      <c r="GL126" s="102"/>
      <c r="GM126" s="102"/>
      <c r="GN126" s="102"/>
      <c r="GO126" s="102"/>
      <c r="GP126" s="102"/>
      <c r="GQ126" s="102"/>
      <c r="GR126" s="102"/>
      <c r="GS126" s="102"/>
      <c r="GT126" s="102"/>
      <c r="GU126" s="102"/>
      <c r="GV126" s="102"/>
      <c r="GW126" s="102"/>
      <c r="GX126" s="102"/>
      <c r="GY126" s="102"/>
      <c r="GZ126" s="102"/>
      <c r="HA126" s="102"/>
      <c r="HB126" s="102"/>
      <c r="HC126" s="102"/>
      <c r="HD126" s="102"/>
      <c r="HE126" s="102"/>
      <c r="HF126" s="102"/>
      <c r="HG126" s="102"/>
      <c r="HH126" s="102"/>
      <c r="HI126" s="102"/>
      <c r="HJ126" s="102"/>
      <c r="HK126" s="102"/>
      <c r="HL126" s="102"/>
      <c r="HM126" s="102"/>
      <c r="HN126" s="102"/>
      <c r="HO126" s="102"/>
      <c r="HP126" s="102"/>
      <c r="HQ126" s="102"/>
      <c r="HR126" s="102"/>
      <c r="HS126" s="102"/>
      <c r="HT126" s="102"/>
      <c r="HU126" s="102"/>
      <c r="HV126" s="102"/>
      <c r="HW126" s="102"/>
      <c r="HX126" s="102"/>
      <c r="HY126" s="102"/>
      <c r="HZ126" s="102"/>
      <c r="IA126" s="102"/>
      <c r="IB126" s="102"/>
      <c r="IC126" s="102"/>
    </row>
    <row r="127" spans="1:237" s="60" customFormat="1" ht="213.75" customHeight="1" x14ac:dyDescent="0.25">
      <c r="A127" s="112" t="s">
        <v>490</v>
      </c>
      <c r="B127" s="43" t="s">
        <v>491</v>
      </c>
      <c r="C127" s="52" t="s">
        <v>485</v>
      </c>
      <c r="D127" s="52" t="s">
        <v>486</v>
      </c>
      <c r="E127" s="52" t="s">
        <v>28</v>
      </c>
      <c r="F127" s="105">
        <v>2020000100172</v>
      </c>
      <c r="G127" s="44" t="s">
        <v>487</v>
      </c>
      <c r="H127" s="177">
        <v>43966</v>
      </c>
      <c r="I127" s="178">
        <f t="shared" si="6"/>
        <v>2520647419.8400002</v>
      </c>
      <c r="J127" s="139"/>
      <c r="K127" s="140"/>
      <c r="L127" s="140"/>
      <c r="M127" s="45">
        <v>1999679540</v>
      </c>
      <c r="N127" s="140"/>
      <c r="O127" s="140"/>
      <c r="P127" s="45">
        <v>520967879.83999997</v>
      </c>
      <c r="Q127" s="141" t="s">
        <v>488</v>
      </c>
      <c r="R127" s="141" t="s">
        <v>492</v>
      </c>
      <c r="S127" s="101">
        <v>43978</v>
      </c>
      <c r="T127" s="105">
        <v>7191</v>
      </c>
      <c r="U127" s="45">
        <v>1999679540</v>
      </c>
      <c r="V127" s="43" t="s">
        <v>489</v>
      </c>
      <c r="W127" s="102"/>
      <c r="X127" s="102"/>
      <c r="Y127" s="102"/>
      <c r="Z127" s="102"/>
      <c r="AA127" s="102"/>
      <c r="AB127" s="102"/>
      <c r="AC127" s="102"/>
      <c r="AD127" s="102"/>
      <c r="AE127" s="102"/>
      <c r="AF127" s="102"/>
      <c r="AG127" s="102"/>
      <c r="AH127" s="102"/>
      <c r="AI127" s="102"/>
      <c r="AJ127" s="102"/>
      <c r="AK127" s="102"/>
      <c r="AL127" s="102"/>
      <c r="AM127" s="102"/>
      <c r="AN127" s="102"/>
      <c r="AO127" s="102"/>
      <c r="AP127" s="102"/>
      <c r="AQ127" s="102"/>
      <c r="AR127" s="102"/>
      <c r="AS127" s="102"/>
      <c r="AT127" s="102"/>
      <c r="AU127" s="102"/>
      <c r="AV127" s="102"/>
      <c r="AW127" s="102"/>
      <c r="AX127" s="102"/>
      <c r="AY127" s="102"/>
      <c r="AZ127" s="102"/>
      <c r="BA127" s="102"/>
      <c r="BB127" s="102"/>
      <c r="BC127" s="102"/>
      <c r="BD127" s="102"/>
      <c r="BE127" s="102"/>
      <c r="BF127" s="102"/>
      <c r="BG127" s="102"/>
      <c r="BH127" s="102"/>
      <c r="BI127" s="102"/>
      <c r="BJ127" s="102"/>
      <c r="BK127" s="102"/>
      <c r="BL127" s="102"/>
      <c r="BM127" s="102"/>
      <c r="BN127" s="102"/>
      <c r="BO127" s="102"/>
      <c r="BP127" s="102"/>
      <c r="BQ127" s="102"/>
      <c r="BR127" s="102"/>
      <c r="BS127" s="102"/>
      <c r="BT127" s="102"/>
      <c r="BU127" s="102"/>
      <c r="BV127" s="102"/>
      <c r="BW127" s="102"/>
      <c r="BX127" s="102"/>
      <c r="BY127" s="102"/>
      <c r="BZ127" s="102"/>
      <c r="CA127" s="102"/>
      <c r="CB127" s="102"/>
      <c r="CC127" s="102"/>
      <c r="CD127" s="102"/>
      <c r="CE127" s="102"/>
      <c r="CF127" s="102"/>
      <c r="CG127" s="102"/>
      <c r="CH127" s="102"/>
      <c r="CI127" s="102"/>
      <c r="CJ127" s="102"/>
      <c r="CK127" s="102"/>
      <c r="CL127" s="102"/>
      <c r="CM127" s="102"/>
      <c r="CN127" s="102"/>
      <c r="CO127" s="102"/>
      <c r="CP127" s="102"/>
      <c r="CQ127" s="102"/>
      <c r="CR127" s="102"/>
      <c r="CS127" s="102"/>
      <c r="CT127" s="102"/>
      <c r="CU127" s="102"/>
      <c r="CV127" s="102"/>
      <c r="CW127" s="102"/>
      <c r="CX127" s="102"/>
      <c r="CY127" s="102"/>
      <c r="CZ127" s="102"/>
      <c r="DA127" s="102"/>
      <c r="DB127" s="102"/>
      <c r="DC127" s="102"/>
      <c r="DD127" s="102"/>
      <c r="DE127" s="102"/>
      <c r="DF127" s="102"/>
      <c r="DG127" s="102"/>
      <c r="DH127" s="102"/>
      <c r="DI127" s="102"/>
      <c r="DJ127" s="102"/>
      <c r="DK127" s="102"/>
      <c r="DL127" s="102"/>
      <c r="DM127" s="102"/>
      <c r="DN127" s="102"/>
      <c r="DO127" s="102"/>
      <c r="DP127" s="102"/>
      <c r="DQ127" s="102"/>
      <c r="DR127" s="102"/>
      <c r="DS127" s="102"/>
      <c r="DT127" s="102"/>
      <c r="DU127" s="102"/>
      <c r="DV127" s="102"/>
      <c r="DW127" s="102"/>
      <c r="DX127" s="102"/>
      <c r="DY127" s="102"/>
      <c r="DZ127" s="102"/>
      <c r="EA127" s="102"/>
      <c r="EB127" s="102"/>
      <c r="EC127" s="102"/>
      <c r="ED127" s="102"/>
      <c r="EE127" s="102"/>
      <c r="EF127" s="102"/>
      <c r="EG127" s="102"/>
      <c r="EH127" s="102"/>
      <c r="EI127" s="102"/>
      <c r="EJ127" s="102"/>
      <c r="EK127" s="102"/>
      <c r="EL127" s="102"/>
      <c r="EM127" s="102"/>
      <c r="EN127" s="102"/>
      <c r="EO127" s="102"/>
      <c r="EP127" s="102"/>
      <c r="EQ127" s="102"/>
      <c r="ER127" s="102"/>
      <c r="ES127" s="102"/>
      <c r="ET127" s="102"/>
      <c r="EU127" s="102"/>
      <c r="EV127" s="102"/>
      <c r="EW127" s="102"/>
      <c r="EX127" s="102"/>
      <c r="EY127" s="102"/>
      <c r="EZ127" s="102"/>
      <c r="FA127" s="102"/>
      <c r="FB127" s="102"/>
      <c r="FC127" s="102"/>
      <c r="FD127" s="102"/>
      <c r="FE127" s="102"/>
      <c r="FF127" s="102"/>
      <c r="FG127" s="102"/>
      <c r="FH127" s="102"/>
      <c r="FI127" s="102"/>
      <c r="FJ127" s="102"/>
      <c r="FK127" s="102"/>
      <c r="FL127" s="102"/>
      <c r="FM127" s="102"/>
      <c r="FN127" s="102"/>
      <c r="FO127" s="102"/>
      <c r="FP127" s="102"/>
      <c r="FQ127" s="102"/>
      <c r="FR127" s="102"/>
      <c r="FS127" s="102"/>
      <c r="FT127" s="102"/>
      <c r="FU127" s="102"/>
      <c r="FV127" s="102"/>
      <c r="FW127" s="102"/>
      <c r="FX127" s="102"/>
      <c r="FY127" s="102"/>
      <c r="FZ127" s="102"/>
      <c r="GA127" s="102"/>
      <c r="GB127" s="102"/>
      <c r="GC127" s="102"/>
      <c r="GD127" s="102"/>
      <c r="GE127" s="102"/>
      <c r="GF127" s="102"/>
      <c r="GG127" s="102"/>
      <c r="GH127" s="102"/>
      <c r="GI127" s="102"/>
      <c r="GJ127" s="102"/>
      <c r="GK127" s="102"/>
      <c r="GL127" s="102"/>
      <c r="GM127" s="102"/>
      <c r="GN127" s="102"/>
      <c r="GO127" s="102"/>
      <c r="GP127" s="102"/>
      <c r="GQ127" s="102"/>
      <c r="GR127" s="102"/>
      <c r="GS127" s="102"/>
      <c r="GT127" s="102"/>
      <c r="GU127" s="102"/>
      <c r="GV127" s="102"/>
      <c r="GW127" s="102"/>
      <c r="GX127" s="102"/>
      <c r="GY127" s="102"/>
      <c r="GZ127" s="102"/>
      <c r="HA127" s="102"/>
      <c r="HB127" s="102"/>
      <c r="HC127" s="102"/>
      <c r="HD127" s="102"/>
      <c r="HE127" s="102"/>
      <c r="HF127" s="102"/>
      <c r="HG127" s="102"/>
      <c r="HH127" s="102"/>
      <c r="HI127" s="102"/>
      <c r="HJ127" s="102"/>
      <c r="HK127" s="102"/>
      <c r="HL127" s="102"/>
      <c r="HM127" s="102"/>
      <c r="HN127" s="102"/>
      <c r="HO127" s="102"/>
      <c r="HP127" s="102"/>
      <c r="HQ127" s="102"/>
      <c r="HR127" s="102"/>
      <c r="HS127" s="102"/>
      <c r="HT127" s="102"/>
      <c r="HU127" s="102"/>
      <c r="HV127" s="102"/>
      <c r="HW127" s="102"/>
      <c r="HX127" s="102"/>
      <c r="HY127" s="102"/>
      <c r="HZ127" s="102"/>
      <c r="IA127" s="102"/>
      <c r="IB127" s="102"/>
      <c r="IC127" s="102"/>
    </row>
    <row r="128" spans="1:237" s="60" customFormat="1" ht="159" customHeight="1" x14ac:dyDescent="0.25">
      <c r="A128" s="112" t="s">
        <v>493</v>
      </c>
      <c r="B128" s="43" t="s">
        <v>494</v>
      </c>
      <c r="C128" s="52" t="s">
        <v>485</v>
      </c>
      <c r="D128" s="52" t="s">
        <v>495</v>
      </c>
      <c r="E128" s="52" t="s">
        <v>488</v>
      </c>
      <c r="F128" s="105">
        <v>2020000040006</v>
      </c>
      <c r="G128" s="44" t="s">
        <v>496</v>
      </c>
      <c r="H128" s="177">
        <v>43994</v>
      </c>
      <c r="I128" s="178">
        <f t="shared" si="6"/>
        <v>5050130620</v>
      </c>
      <c r="J128" s="139"/>
      <c r="K128" s="140"/>
      <c r="L128" s="45">
        <v>5050130620</v>
      </c>
      <c r="M128" s="45"/>
      <c r="N128" s="140"/>
      <c r="O128" s="140"/>
      <c r="P128" s="45"/>
      <c r="Q128" s="141" t="s">
        <v>488</v>
      </c>
      <c r="R128" s="141" t="s">
        <v>497</v>
      </c>
      <c r="S128" s="101">
        <v>44021</v>
      </c>
      <c r="T128" s="105">
        <v>10</v>
      </c>
      <c r="U128" s="45">
        <f>L128</f>
        <v>5050130620</v>
      </c>
      <c r="V128" s="43" t="s">
        <v>498</v>
      </c>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102"/>
      <c r="BB128" s="102"/>
      <c r="BC128" s="102"/>
      <c r="BD128" s="102"/>
      <c r="BE128" s="102"/>
      <c r="BF128" s="102"/>
      <c r="BG128" s="102"/>
      <c r="BH128" s="102"/>
      <c r="BI128" s="102"/>
      <c r="BJ128" s="102"/>
      <c r="BK128" s="102"/>
      <c r="BL128" s="102"/>
      <c r="BM128" s="102"/>
      <c r="BN128" s="102"/>
      <c r="BO128" s="102"/>
      <c r="BP128" s="102"/>
      <c r="BQ128" s="102"/>
      <c r="BR128" s="102"/>
      <c r="BS128" s="102"/>
      <c r="BT128" s="102"/>
      <c r="BU128" s="102"/>
      <c r="BV128" s="102"/>
      <c r="BW128" s="102"/>
      <c r="BX128" s="102"/>
      <c r="BY128" s="102"/>
      <c r="BZ128" s="102"/>
      <c r="CA128" s="102"/>
      <c r="CB128" s="102"/>
      <c r="CC128" s="102"/>
      <c r="CD128" s="102"/>
      <c r="CE128" s="102"/>
      <c r="CF128" s="102"/>
      <c r="CG128" s="102"/>
      <c r="CH128" s="102"/>
      <c r="CI128" s="102"/>
      <c r="CJ128" s="102"/>
      <c r="CK128" s="102"/>
      <c r="CL128" s="102"/>
      <c r="CM128" s="102"/>
      <c r="CN128" s="102"/>
      <c r="CO128" s="102"/>
      <c r="CP128" s="102"/>
      <c r="CQ128" s="102"/>
      <c r="CR128" s="102"/>
      <c r="CS128" s="102"/>
      <c r="CT128" s="102"/>
      <c r="CU128" s="102"/>
      <c r="CV128" s="102"/>
      <c r="CW128" s="102"/>
      <c r="CX128" s="102"/>
      <c r="CY128" s="102"/>
      <c r="CZ128" s="102"/>
      <c r="DA128" s="102"/>
      <c r="DB128" s="102"/>
      <c r="DC128" s="102"/>
      <c r="DD128" s="102"/>
      <c r="DE128" s="102"/>
      <c r="DF128" s="102"/>
      <c r="DG128" s="102"/>
      <c r="DH128" s="102"/>
      <c r="DI128" s="102"/>
      <c r="DJ128" s="102"/>
      <c r="DK128" s="102"/>
      <c r="DL128" s="102"/>
      <c r="DM128" s="102"/>
      <c r="DN128" s="102"/>
      <c r="DO128" s="102"/>
      <c r="DP128" s="102"/>
      <c r="DQ128" s="102"/>
      <c r="DR128" s="102"/>
      <c r="DS128" s="102"/>
      <c r="DT128" s="102"/>
      <c r="DU128" s="102"/>
      <c r="DV128" s="102"/>
      <c r="DW128" s="102"/>
      <c r="DX128" s="102"/>
      <c r="DY128" s="102"/>
      <c r="DZ128" s="102"/>
      <c r="EA128" s="102"/>
      <c r="EB128" s="102"/>
      <c r="EC128" s="102"/>
      <c r="ED128" s="102"/>
      <c r="EE128" s="102"/>
      <c r="EF128" s="102"/>
      <c r="EG128" s="102"/>
      <c r="EH128" s="102"/>
      <c r="EI128" s="102"/>
      <c r="EJ128" s="102"/>
      <c r="EK128" s="102"/>
      <c r="EL128" s="102"/>
      <c r="EM128" s="102"/>
      <c r="EN128" s="102"/>
      <c r="EO128" s="102"/>
      <c r="EP128" s="102"/>
      <c r="EQ128" s="102"/>
      <c r="ER128" s="102"/>
      <c r="ES128" s="102"/>
      <c r="ET128" s="102"/>
      <c r="EU128" s="102"/>
      <c r="EV128" s="102"/>
      <c r="EW128" s="102"/>
      <c r="EX128" s="102"/>
      <c r="EY128" s="102"/>
      <c r="EZ128" s="102"/>
      <c r="FA128" s="102"/>
      <c r="FB128" s="102"/>
      <c r="FC128" s="102"/>
      <c r="FD128" s="102"/>
      <c r="FE128" s="102"/>
      <c r="FF128" s="102"/>
      <c r="FG128" s="102"/>
      <c r="FH128" s="102"/>
      <c r="FI128" s="102"/>
      <c r="FJ128" s="102"/>
      <c r="FK128" s="102"/>
      <c r="FL128" s="102"/>
      <c r="FM128" s="102"/>
      <c r="FN128" s="102"/>
      <c r="FO128" s="102"/>
      <c r="FP128" s="102"/>
      <c r="FQ128" s="102"/>
      <c r="FR128" s="102"/>
      <c r="FS128" s="102"/>
      <c r="FT128" s="102"/>
      <c r="FU128" s="102"/>
      <c r="FV128" s="102"/>
      <c r="FW128" s="102"/>
      <c r="FX128" s="102"/>
      <c r="FY128" s="102"/>
      <c r="FZ128" s="102"/>
      <c r="GA128" s="102"/>
      <c r="GB128" s="102"/>
      <c r="GC128" s="102"/>
      <c r="GD128" s="102"/>
      <c r="GE128" s="102"/>
      <c r="GF128" s="102"/>
      <c r="GG128" s="102"/>
      <c r="GH128" s="102"/>
      <c r="GI128" s="102"/>
      <c r="GJ128" s="102"/>
      <c r="GK128" s="102"/>
      <c r="GL128" s="102"/>
      <c r="GM128" s="102"/>
      <c r="GN128" s="102"/>
      <c r="GO128" s="102"/>
      <c r="GP128" s="102"/>
      <c r="GQ128" s="102"/>
      <c r="GR128" s="102"/>
      <c r="GS128" s="102"/>
      <c r="GT128" s="102"/>
      <c r="GU128" s="102"/>
      <c r="GV128" s="102"/>
      <c r="GW128" s="102"/>
      <c r="GX128" s="102"/>
      <c r="GY128" s="102"/>
      <c r="GZ128" s="102"/>
      <c r="HA128" s="102"/>
      <c r="HB128" s="102"/>
      <c r="HC128" s="102"/>
      <c r="HD128" s="102"/>
      <c r="HE128" s="102"/>
      <c r="HF128" s="102"/>
      <c r="HG128" s="102"/>
      <c r="HH128" s="102"/>
      <c r="HI128" s="102"/>
      <c r="HJ128" s="102"/>
      <c r="HK128" s="102"/>
      <c r="HL128" s="102"/>
      <c r="HM128" s="102"/>
      <c r="HN128" s="102"/>
      <c r="HO128" s="102"/>
      <c r="HP128" s="102"/>
      <c r="HQ128" s="102"/>
      <c r="HR128" s="102"/>
      <c r="HS128" s="102"/>
      <c r="HT128" s="102"/>
      <c r="HU128" s="102"/>
      <c r="HV128" s="102"/>
      <c r="HW128" s="102"/>
      <c r="HX128" s="102"/>
      <c r="HY128" s="102"/>
      <c r="HZ128" s="102"/>
      <c r="IA128" s="102"/>
      <c r="IB128" s="102"/>
      <c r="IC128" s="102"/>
    </row>
    <row r="129" spans="1:237" s="60" customFormat="1" ht="159" customHeight="1" x14ac:dyDescent="0.25">
      <c r="A129" s="112" t="s">
        <v>499</v>
      </c>
      <c r="B129" s="43" t="s">
        <v>500</v>
      </c>
      <c r="C129" s="52" t="s">
        <v>501</v>
      </c>
      <c r="D129" s="52" t="s">
        <v>495</v>
      </c>
      <c r="E129" s="52" t="s">
        <v>502</v>
      </c>
      <c r="F129" s="105">
        <v>2020003630003</v>
      </c>
      <c r="G129" s="44" t="s">
        <v>503</v>
      </c>
      <c r="H129" s="177">
        <v>44027</v>
      </c>
      <c r="I129" s="178">
        <f t="shared" si="6"/>
        <v>1079124480</v>
      </c>
      <c r="J129" s="45">
        <v>1079124480</v>
      </c>
      <c r="K129" s="140"/>
      <c r="L129" s="45"/>
      <c r="M129" s="45"/>
      <c r="N129" s="140"/>
      <c r="O129" s="140"/>
      <c r="P129" s="45"/>
      <c r="Q129" s="141" t="s">
        <v>275</v>
      </c>
      <c r="R129" s="141" t="s">
        <v>488</v>
      </c>
      <c r="S129" s="101">
        <v>44047</v>
      </c>
      <c r="T129" s="105">
        <v>451</v>
      </c>
      <c r="U129" s="45">
        <v>1079124480</v>
      </c>
      <c r="V129" s="43" t="s">
        <v>504</v>
      </c>
      <c r="W129" s="14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c r="AY129" s="102"/>
      <c r="AZ129" s="102"/>
      <c r="BA129" s="102"/>
      <c r="BB129" s="102"/>
      <c r="BC129" s="102"/>
      <c r="BD129" s="102"/>
      <c r="BE129" s="102"/>
      <c r="BF129" s="102"/>
      <c r="BG129" s="102"/>
      <c r="BH129" s="102"/>
      <c r="BI129" s="102"/>
      <c r="BJ129" s="102"/>
      <c r="BK129" s="102"/>
      <c r="BL129" s="102"/>
      <c r="BM129" s="102"/>
      <c r="BN129" s="102"/>
      <c r="BO129" s="102"/>
      <c r="BP129" s="102"/>
      <c r="BQ129" s="102"/>
      <c r="BR129" s="102"/>
      <c r="BS129" s="102"/>
      <c r="BT129" s="102"/>
      <c r="BU129" s="102"/>
      <c r="BV129" s="102"/>
      <c r="BW129" s="102"/>
      <c r="BX129" s="102"/>
      <c r="BY129" s="102"/>
      <c r="BZ129" s="102"/>
      <c r="CA129" s="102"/>
      <c r="CB129" s="102"/>
      <c r="CC129" s="102"/>
      <c r="CD129" s="102"/>
      <c r="CE129" s="102"/>
      <c r="CF129" s="102"/>
      <c r="CG129" s="102"/>
      <c r="CH129" s="102"/>
      <c r="CI129" s="102"/>
      <c r="CJ129" s="102"/>
      <c r="CK129" s="102"/>
      <c r="CL129" s="102"/>
      <c r="CM129" s="102"/>
      <c r="CN129" s="102"/>
      <c r="CO129" s="102"/>
      <c r="CP129" s="102"/>
      <c r="CQ129" s="102"/>
      <c r="CR129" s="102"/>
      <c r="CS129" s="102"/>
      <c r="CT129" s="102"/>
      <c r="CU129" s="102"/>
      <c r="CV129" s="102"/>
      <c r="CW129" s="102"/>
      <c r="CX129" s="102"/>
      <c r="CY129" s="102"/>
      <c r="CZ129" s="102"/>
      <c r="DA129" s="102"/>
      <c r="DB129" s="102"/>
      <c r="DC129" s="102"/>
      <c r="DD129" s="102"/>
      <c r="DE129" s="102"/>
      <c r="DF129" s="102"/>
      <c r="DG129" s="102"/>
      <c r="DH129" s="102"/>
      <c r="DI129" s="102"/>
      <c r="DJ129" s="102"/>
      <c r="DK129" s="102"/>
      <c r="DL129" s="102"/>
      <c r="DM129" s="102"/>
      <c r="DN129" s="102"/>
      <c r="DO129" s="102"/>
      <c r="DP129" s="102"/>
      <c r="DQ129" s="102"/>
      <c r="DR129" s="102"/>
      <c r="DS129" s="102"/>
      <c r="DT129" s="102"/>
      <c r="DU129" s="102"/>
      <c r="DV129" s="102"/>
      <c r="DW129" s="102"/>
      <c r="DX129" s="102"/>
      <c r="DY129" s="102"/>
      <c r="DZ129" s="102"/>
      <c r="EA129" s="102"/>
      <c r="EB129" s="102"/>
      <c r="EC129" s="102"/>
      <c r="ED129" s="102"/>
      <c r="EE129" s="102"/>
      <c r="EF129" s="102"/>
      <c r="EG129" s="102"/>
      <c r="EH129" s="102"/>
      <c r="EI129" s="102"/>
      <c r="EJ129" s="102"/>
      <c r="EK129" s="102"/>
      <c r="EL129" s="102"/>
      <c r="EM129" s="102"/>
      <c r="EN129" s="102"/>
      <c r="EO129" s="102"/>
      <c r="EP129" s="102"/>
      <c r="EQ129" s="102"/>
      <c r="ER129" s="102"/>
      <c r="ES129" s="102"/>
      <c r="ET129" s="102"/>
      <c r="EU129" s="102"/>
      <c r="EV129" s="102"/>
      <c r="EW129" s="102"/>
      <c r="EX129" s="102"/>
      <c r="EY129" s="102"/>
      <c r="EZ129" s="102"/>
      <c r="FA129" s="102"/>
      <c r="FB129" s="102"/>
      <c r="FC129" s="102"/>
      <c r="FD129" s="102"/>
      <c r="FE129" s="102"/>
      <c r="FF129" s="102"/>
      <c r="FG129" s="102"/>
      <c r="FH129" s="102"/>
      <c r="FI129" s="102"/>
      <c r="FJ129" s="102"/>
      <c r="FK129" s="102"/>
      <c r="FL129" s="102"/>
      <c r="FM129" s="102"/>
      <c r="FN129" s="102"/>
      <c r="FO129" s="102"/>
      <c r="FP129" s="102"/>
      <c r="FQ129" s="102"/>
      <c r="FR129" s="102"/>
      <c r="FS129" s="102"/>
      <c r="FT129" s="102"/>
      <c r="FU129" s="102"/>
      <c r="FV129" s="102"/>
      <c r="FW129" s="102"/>
      <c r="FX129" s="102"/>
      <c r="FY129" s="102"/>
      <c r="FZ129" s="102"/>
      <c r="GA129" s="102"/>
      <c r="GB129" s="102"/>
      <c r="GC129" s="102"/>
      <c r="GD129" s="102"/>
      <c r="GE129" s="102"/>
      <c r="GF129" s="102"/>
      <c r="GG129" s="102"/>
      <c r="GH129" s="102"/>
      <c r="GI129" s="102"/>
      <c r="GJ129" s="102"/>
      <c r="GK129" s="102"/>
      <c r="GL129" s="102"/>
      <c r="GM129" s="102"/>
      <c r="GN129" s="102"/>
      <c r="GO129" s="102"/>
      <c r="GP129" s="102"/>
      <c r="GQ129" s="102"/>
      <c r="GR129" s="102"/>
      <c r="GS129" s="102"/>
      <c r="GT129" s="102"/>
      <c r="GU129" s="102"/>
      <c r="GV129" s="102"/>
      <c r="GW129" s="102"/>
      <c r="GX129" s="102"/>
      <c r="GY129" s="102"/>
      <c r="GZ129" s="102"/>
      <c r="HA129" s="102"/>
      <c r="HB129" s="102"/>
      <c r="HC129" s="102"/>
      <c r="HD129" s="102"/>
      <c r="HE129" s="102"/>
      <c r="HF129" s="102"/>
      <c r="HG129" s="102"/>
      <c r="HH129" s="102"/>
      <c r="HI129" s="102"/>
      <c r="HJ129" s="102"/>
      <c r="HK129" s="102"/>
      <c r="HL129" s="102"/>
      <c r="HM129" s="102"/>
      <c r="HN129" s="102"/>
      <c r="HO129" s="102"/>
      <c r="HP129" s="102"/>
      <c r="HQ129" s="102"/>
      <c r="HR129" s="102"/>
      <c r="HS129" s="102"/>
      <c r="HT129" s="102"/>
      <c r="HU129" s="102"/>
      <c r="HV129" s="102"/>
      <c r="HW129" s="102"/>
      <c r="HX129" s="102"/>
      <c r="HY129" s="102"/>
      <c r="HZ129" s="102"/>
      <c r="IA129" s="102"/>
      <c r="IB129" s="102"/>
      <c r="IC129" s="102"/>
    </row>
    <row r="130" spans="1:237" s="60" customFormat="1" ht="159" customHeight="1" x14ac:dyDescent="0.25">
      <c r="A130" s="112" t="s">
        <v>505</v>
      </c>
      <c r="B130" s="43" t="s">
        <v>506</v>
      </c>
      <c r="C130" s="78" t="s">
        <v>507</v>
      </c>
      <c r="D130" s="52" t="s">
        <v>495</v>
      </c>
      <c r="E130" s="52" t="s">
        <v>508</v>
      </c>
      <c r="F130" s="105">
        <v>2020003630001</v>
      </c>
      <c r="G130" s="44" t="s">
        <v>503</v>
      </c>
      <c r="H130" s="177">
        <v>44027</v>
      </c>
      <c r="I130" s="178">
        <f t="shared" si="6"/>
        <v>183602200</v>
      </c>
      <c r="J130" s="45">
        <v>183602200</v>
      </c>
      <c r="K130" s="140"/>
      <c r="L130" s="45"/>
      <c r="M130" s="45"/>
      <c r="N130" s="140"/>
      <c r="O130" s="140"/>
      <c r="P130" s="45"/>
      <c r="Q130" s="141" t="s">
        <v>225</v>
      </c>
      <c r="R130" s="141" t="s">
        <v>488</v>
      </c>
      <c r="S130" s="101">
        <v>44047</v>
      </c>
      <c r="T130" s="105">
        <v>451</v>
      </c>
      <c r="U130" s="45">
        <v>183602200</v>
      </c>
      <c r="V130" s="43" t="s">
        <v>504</v>
      </c>
      <c r="W130" s="14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c r="AV130" s="102"/>
      <c r="AW130" s="102"/>
      <c r="AX130" s="102"/>
      <c r="AY130" s="102"/>
      <c r="AZ130" s="102"/>
      <c r="BA130" s="102"/>
      <c r="BB130" s="102"/>
      <c r="BC130" s="102"/>
      <c r="BD130" s="102"/>
      <c r="BE130" s="102"/>
      <c r="BF130" s="102"/>
      <c r="BG130" s="102"/>
      <c r="BH130" s="102"/>
      <c r="BI130" s="102"/>
      <c r="BJ130" s="102"/>
      <c r="BK130" s="102"/>
      <c r="BL130" s="102"/>
      <c r="BM130" s="102"/>
      <c r="BN130" s="102"/>
      <c r="BO130" s="102"/>
      <c r="BP130" s="102"/>
      <c r="BQ130" s="102"/>
      <c r="BR130" s="102"/>
      <c r="BS130" s="102"/>
      <c r="BT130" s="102"/>
      <c r="BU130" s="102"/>
      <c r="BV130" s="102"/>
      <c r="BW130" s="102"/>
      <c r="BX130" s="102"/>
      <c r="BY130" s="102"/>
      <c r="BZ130" s="102"/>
      <c r="CA130" s="102"/>
      <c r="CB130" s="102"/>
      <c r="CC130" s="102"/>
      <c r="CD130" s="102"/>
      <c r="CE130" s="102"/>
      <c r="CF130" s="102"/>
      <c r="CG130" s="102"/>
      <c r="CH130" s="102"/>
      <c r="CI130" s="102"/>
      <c r="CJ130" s="102"/>
      <c r="CK130" s="102"/>
      <c r="CL130" s="102"/>
      <c r="CM130" s="102"/>
      <c r="CN130" s="102"/>
      <c r="CO130" s="102"/>
      <c r="CP130" s="102"/>
      <c r="CQ130" s="102"/>
      <c r="CR130" s="102"/>
      <c r="CS130" s="102"/>
      <c r="CT130" s="102"/>
      <c r="CU130" s="102"/>
      <c r="CV130" s="102"/>
      <c r="CW130" s="102"/>
      <c r="CX130" s="102"/>
      <c r="CY130" s="102"/>
      <c r="CZ130" s="102"/>
      <c r="DA130" s="102"/>
      <c r="DB130" s="102"/>
      <c r="DC130" s="102"/>
      <c r="DD130" s="102"/>
      <c r="DE130" s="102"/>
      <c r="DF130" s="102"/>
      <c r="DG130" s="102"/>
      <c r="DH130" s="102"/>
      <c r="DI130" s="102"/>
      <c r="DJ130" s="102"/>
      <c r="DK130" s="102"/>
      <c r="DL130" s="102"/>
      <c r="DM130" s="102"/>
      <c r="DN130" s="102"/>
      <c r="DO130" s="102"/>
      <c r="DP130" s="102"/>
      <c r="DQ130" s="102"/>
      <c r="DR130" s="102"/>
      <c r="DS130" s="102"/>
      <c r="DT130" s="102"/>
      <c r="DU130" s="102"/>
      <c r="DV130" s="102"/>
      <c r="DW130" s="102"/>
      <c r="DX130" s="102"/>
      <c r="DY130" s="102"/>
      <c r="DZ130" s="102"/>
      <c r="EA130" s="102"/>
      <c r="EB130" s="102"/>
      <c r="EC130" s="102"/>
      <c r="ED130" s="102"/>
      <c r="EE130" s="102"/>
      <c r="EF130" s="102"/>
      <c r="EG130" s="102"/>
      <c r="EH130" s="102"/>
      <c r="EI130" s="102"/>
      <c r="EJ130" s="102"/>
      <c r="EK130" s="102"/>
      <c r="EL130" s="102"/>
      <c r="EM130" s="102"/>
      <c r="EN130" s="102"/>
      <c r="EO130" s="102"/>
      <c r="EP130" s="102"/>
      <c r="EQ130" s="102"/>
      <c r="ER130" s="102"/>
      <c r="ES130" s="102"/>
      <c r="ET130" s="102"/>
      <c r="EU130" s="102"/>
      <c r="EV130" s="102"/>
      <c r="EW130" s="102"/>
      <c r="EX130" s="102"/>
      <c r="EY130" s="102"/>
      <c r="EZ130" s="102"/>
      <c r="FA130" s="102"/>
      <c r="FB130" s="102"/>
      <c r="FC130" s="102"/>
      <c r="FD130" s="102"/>
      <c r="FE130" s="102"/>
      <c r="FF130" s="102"/>
      <c r="FG130" s="102"/>
      <c r="FH130" s="102"/>
      <c r="FI130" s="102"/>
      <c r="FJ130" s="102"/>
      <c r="FK130" s="102"/>
      <c r="FL130" s="102"/>
      <c r="FM130" s="102"/>
      <c r="FN130" s="102"/>
      <c r="FO130" s="102"/>
      <c r="FP130" s="102"/>
      <c r="FQ130" s="102"/>
      <c r="FR130" s="102"/>
      <c r="FS130" s="102"/>
      <c r="FT130" s="102"/>
      <c r="FU130" s="102"/>
      <c r="FV130" s="102"/>
      <c r="FW130" s="102"/>
      <c r="FX130" s="102"/>
      <c r="FY130" s="102"/>
      <c r="FZ130" s="102"/>
      <c r="GA130" s="102"/>
      <c r="GB130" s="102"/>
      <c r="GC130" s="102"/>
      <c r="GD130" s="102"/>
      <c r="GE130" s="102"/>
      <c r="GF130" s="102"/>
      <c r="GG130" s="102"/>
      <c r="GH130" s="102"/>
      <c r="GI130" s="102"/>
      <c r="GJ130" s="102"/>
      <c r="GK130" s="102"/>
      <c r="GL130" s="102"/>
      <c r="GM130" s="102"/>
      <c r="GN130" s="102"/>
      <c r="GO130" s="102"/>
      <c r="GP130" s="102"/>
      <c r="GQ130" s="102"/>
      <c r="GR130" s="102"/>
      <c r="GS130" s="102"/>
      <c r="GT130" s="102"/>
      <c r="GU130" s="102"/>
      <c r="GV130" s="102"/>
      <c r="GW130" s="102"/>
      <c r="GX130" s="102"/>
      <c r="GY130" s="102"/>
      <c r="GZ130" s="102"/>
      <c r="HA130" s="102"/>
      <c r="HB130" s="102"/>
      <c r="HC130" s="102"/>
      <c r="HD130" s="102"/>
      <c r="HE130" s="102"/>
      <c r="HF130" s="102"/>
      <c r="HG130" s="102"/>
      <c r="HH130" s="102"/>
      <c r="HI130" s="102"/>
      <c r="HJ130" s="102"/>
      <c r="HK130" s="102"/>
      <c r="HL130" s="102"/>
      <c r="HM130" s="102"/>
      <c r="HN130" s="102"/>
      <c r="HO130" s="102"/>
      <c r="HP130" s="102"/>
      <c r="HQ130" s="102"/>
      <c r="HR130" s="102"/>
      <c r="HS130" s="102"/>
      <c r="HT130" s="102"/>
      <c r="HU130" s="102"/>
      <c r="HV130" s="102"/>
      <c r="HW130" s="102"/>
      <c r="HX130" s="102"/>
      <c r="HY130" s="102"/>
      <c r="HZ130" s="102"/>
      <c r="IA130" s="102"/>
      <c r="IB130" s="102"/>
      <c r="IC130" s="102"/>
    </row>
    <row r="131" spans="1:237" s="60" customFormat="1" ht="172.5" customHeight="1" x14ac:dyDescent="0.25">
      <c r="A131" s="112" t="s">
        <v>509</v>
      </c>
      <c r="B131" s="43" t="s">
        <v>510</v>
      </c>
      <c r="C131" s="78" t="s">
        <v>511</v>
      </c>
      <c r="D131" s="52" t="s">
        <v>512</v>
      </c>
      <c r="E131" s="52" t="s">
        <v>28</v>
      </c>
      <c r="F131" s="105">
        <v>2019000040001</v>
      </c>
      <c r="G131" s="44" t="s">
        <v>427</v>
      </c>
      <c r="H131" s="177">
        <v>44126</v>
      </c>
      <c r="I131" s="178">
        <f t="shared" si="6"/>
        <v>870653452</v>
      </c>
      <c r="J131" s="45"/>
      <c r="K131" s="46">
        <v>870653452</v>
      </c>
      <c r="L131" s="45"/>
      <c r="M131" s="45"/>
      <c r="N131" s="140"/>
      <c r="O131" s="140"/>
      <c r="P131" s="45"/>
      <c r="Q131" s="141" t="s">
        <v>513</v>
      </c>
      <c r="R131" s="141" t="s">
        <v>514</v>
      </c>
      <c r="S131" s="101">
        <v>44217</v>
      </c>
      <c r="T131" s="143" t="s">
        <v>285</v>
      </c>
      <c r="U131" s="45">
        <v>870653452</v>
      </c>
      <c r="V131" s="43"/>
      <c r="W131" s="14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2"/>
      <c r="AY131" s="102"/>
      <c r="AZ131" s="102"/>
      <c r="BA131" s="102"/>
      <c r="BB131" s="102"/>
      <c r="BC131" s="102"/>
      <c r="BD131" s="102"/>
      <c r="BE131" s="102"/>
      <c r="BF131" s="102"/>
      <c r="BG131" s="102"/>
      <c r="BH131" s="102"/>
      <c r="BI131" s="102"/>
      <c r="BJ131" s="102"/>
      <c r="BK131" s="102"/>
      <c r="BL131" s="102"/>
      <c r="BM131" s="102"/>
      <c r="BN131" s="102"/>
      <c r="BO131" s="102"/>
      <c r="BP131" s="102"/>
      <c r="BQ131" s="102"/>
      <c r="BR131" s="102"/>
      <c r="BS131" s="102"/>
      <c r="BT131" s="102"/>
      <c r="BU131" s="102"/>
      <c r="BV131" s="102"/>
      <c r="BW131" s="102"/>
      <c r="BX131" s="102"/>
      <c r="BY131" s="102"/>
      <c r="BZ131" s="102"/>
      <c r="CA131" s="102"/>
      <c r="CB131" s="102"/>
      <c r="CC131" s="102"/>
      <c r="CD131" s="102"/>
      <c r="CE131" s="102"/>
      <c r="CF131" s="102"/>
      <c r="CG131" s="102"/>
      <c r="CH131" s="102"/>
      <c r="CI131" s="102"/>
      <c r="CJ131" s="102"/>
      <c r="CK131" s="102"/>
      <c r="CL131" s="102"/>
      <c r="CM131" s="102"/>
      <c r="CN131" s="102"/>
      <c r="CO131" s="102"/>
      <c r="CP131" s="102"/>
      <c r="CQ131" s="102"/>
      <c r="CR131" s="102"/>
      <c r="CS131" s="102"/>
      <c r="CT131" s="102"/>
      <c r="CU131" s="102"/>
      <c r="CV131" s="102"/>
      <c r="CW131" s="102"/>
      <c r="CX131" s="102"/>
      <c r="CY131" s="102"/>
      <c r="CZ131" s="102"/>
      <c r="DA131" s="102"/>
      <c r="DB131" s="102"/>
      <c r="DC131" s="102"/>
      <c r="DD131" s="102"/>
      <c r="DE131" s="102"/>
      <c r="DF131" s="102"/>
      <c r="DG131" s="102"/>
      <c r="DH131" s="102"/>
      <c r="DI131" s="102"/>
      <c r="DJ131" s="102"/>
      <c r="DK131" s="102"/>
      <c r="DL131" s="102"/>
      <c r="DM131" s="102"/>
      <c r="DN131" s="102"/>
      <c r="DO131" s="102"/>
      <c r="DP131" s="102"/>
      <c r="DQ131" s="102"/>
      <c r="DR131" s="102"/>
      <c r="DS131" s="102"/>
      <c r="DT131" s="102"/>
      <c r="DU131" s="102"/>
      <c r="DV131" s="102"/>
      <c r="DW131" s="102"/>
      <c r="DX131" s="102"/>
      <c r="DY131" s="102"/>
      <c r="DZ131" s="102"/>
      <c r="EA131" s="102"/>
      <c r="EB131" s="102"/>
      <c r="EC131" s="102"/>
      <c r="ED131" s="102"/>
      <c r="EE131" s="102"/>
      <c r="EF131" s="102"/>
      <c r="EG131" s="102"/>
      <c r="EH131" s="102"/>
      <c r="EI131" s="102"/>
      <c r="EJ131" s="102"/>
      <c r="EK131" s="102"/>
      <c r="EL131" s="102"/>
      <c r="EM131" s="102"/>
      <c r="EN131" s="102"/>
      <c r="EO131" s="102"/>
      <c r="EP131" s="102"/>
      <c r="EQ131" s="102"/>
      <c r="ER131" s="102"/>
      <c r="ES131" s="102"/>
      <c r="ET131" s="102"/>
      <c r="EU131" s="102"/>
      <c r="EV131" s="102"/>
      <c r="EW131" s="102"/>
      <c r="EX131" s="102"/>
      <c r="EY131" s="102"/>
      <c r="EZ131" s="102"/>
      <c r="FA131" s="102"/>
      <c r="FB131" s="102"/>
      <c r="FC131" s="102"/>
      <c r="FD131" s="102"/>
      <c r="FE131" s="102"/>
      <c r="FF131" s="102"/>
      <c r="FG131" s="102"/>
      <c r="FH131" s="102"/>
      <c r="FI131" s="102"/>
      <c r="FJ131" s="102"/>
      <c r="FK131" s="102"/>
      <c r="FL131" s="102"/>
      <c r="FM131" s="102"/>
      <c r="FN131" s="102"/>
      <c r="FO131" s="102"/>
      <c r="FP131" s="102"/>
      <c r="FQ131" s="102"/>
      <c r="FR131" s="102"/>
      <c r="FS131" s="102"/>
      <c r="FT131" s="102"/>
      <c r="FU131" s="102"/>
      <c r="FV131" s="102"/>
      <c r="FW131" s="102"/>
      <c r="FX131" s="102"/>
      <c r="FY131" s="102"/>
      <c r="FZ131" s="102"/>
      <c r="GA131" s="102"/>
      <c r="GB131" s="102"/>
      <c r="GC131" s="102"/>
      <c r="GD131" s="102"/>
      <c r="GE131" s="102"/>
      <c r="GF131" s="102"/>
      <c r="GG131" s="102"/>
      <c r="GH131" s="102"/>
      <c r="GI131" s="102"/>
      <c r="GJ131" s="102"/>
      <c r="GK131" s="102"/>
      <c r="GL131" s="102"/>
      <c r="GM131" s="102"/>
      <c r="GN131" s="102"/>
      <c r="GO131" s="102"/>
      <c r="GP131" s="102"/>
      <c r="GQ131" s="102"/>
      <c r="GR131" s="102"/>
      <c r="GS131" s="102"/>
      <c r="GT131" s="102"/>
      <c r="GU131" s="102"/>
      <c r="GV131" s="102"/>
      <c r="GW131" s="102"/>
      <c r="GX131" s="102"/>
      <c r="GY131" s="102"/>
      <c r="GZ131" s="102"/>
      <c r="HA131" s="102"/>
      <c r="HB131" s="102"/>
      <c r="HC131" s="102"/>
      <c r="HD131" s="102"/>
      <c r="HE131" s="102"/>
      <c r="HF131" s="102"/>
      <c r="HG131" s="102"/>
      <c r="HH131" s="102"/>
      <c r="HI131" s="102"/>
      <c r="HJ131" s="102"/>
      <c r="HK131" s="102"/>
      <c r="HL131" s="102"/>
      <c r="HM131" s="102"/>
      <c r="HN131" s="102"/>
      <c r="HO131" s="102"/>
      <c r="HP131" s="102"/>
      <c r="HQ131" s="102"/>
      <c r="HR131" s="102"/>
      <c r="HS131" s="102"/>
      <c r="HT131" s="102"/>
      <c r="HU131" s="102"/>
      <c r="HV131" s="102"/>
      <c r="HW131" s="102"/>
      <c r="HX131" s="102"/>
      <c r="HY131" s="102"/>
      <c r="HZ131" s="102"/>
      <c r="IA131" s="102"/>
      <c r="IB131" s="102"/>
      <c r="IC131" s="102"/>
    </row>
    <row r="132" spans="1:237" s="60" customFormat="1" ht="172.5" customHeight="1" x14ac:dyDescent="0.25">
      <c r="A132" s="112" t="s">
        <v>515</v>
      </c>
      <c r="B132" s="43" t="s">
        <v>516</v>
      </c>
      <c r="C132" s="78" t="s">
        <v>517</v>
      </c>
      <c r="D132" s="52" t="s">
        <v>518</v>
      </c>
      <c r="E132" s="52" t="s">
        <v>519</v>
      </c>
      <c r="F132" s="105">
        <v>2020003630002</v>
      </c>
      <c r="G132" s="44" t="s">
        <v>520</v>
      </c>
      <c r="H132" s="177">
        <v>44176</v>
      </c>
      <c r="I132" s="178">
        <f t="shared" si="6"/>
        <v>1428177961</v>
      </c>
      <c r="J132" s="45">
        <v>1428177961</v>
      </c>
      <c r="K132" s="46"/>
      <c r="L132" s="45"/>
      <c r="M132" s="45"/>
      <c r="N132" s="140"/>
      <c r="O132" s="140"/>
      <c r="P132" s="45"/>
      <c r="Q132" s="141" t="s">
        <v>455</v>
      </c>
      <c r="R132" s="141" t="s">
        <v>28</v>
      </c>
      <c r="S132" s="101">
        <v>44322</v>
      </c>
      <c r="T132" s="105">
        <v>240</v>
      </c>
      <c r="U132" s="45">
        <v>1428177961</v>
      </c>
      <c r="V132" s="43" t="s">
        <v>521</v>
      </c>
      <c r="W132" s="142"/>
      <c r="X132" s="102"/>
      <c r="Y132" s="102"/>
      <c r="Z132" s="102"/>
      <c r="AA132" s="102"/>
      <c r="AB132" s="102"/>
      <c r="AC132" s="102"/>
      <c r="AD132" s="102"/>
      <c r="AE132" s="102"/>
      <c r="AF132" s="102"/>
      <c r="AG132" s="102"/>
      <c r="AH132" s="102"/>
      <c r="AI132" s="102"/>
      <c r="AJ132" s="102"/>
      <c r="AK132" s="102"/>
      <c r="AL132" s="102"/>
      <c r="AM132" s="102"/>
      <c r="AN132" s="102"/>
      <c r="AO132" s="102"/>
      <c r="AP132" s="102"/>
      <c r="AQ132" s="102"/>
      <c r="AR132" s="102"/>
      <c r="AS132" s="102"/>
      <c r="AT132" s="102"/>
      <c r="AU132" s="102"/>
      <c r="AV132" s="102"/>
      <c r="AW132" s="102"/>
      <c r="AX132" s="102"/>
      <c r="AY132" s="102"/>
      <c r="AZ132" s="102"/>
      <c r="BA132" s="102"/>
      <c r="BB132" s="102"/>
      <c r="BC132" s="102"/>
      <c r="BD132" s="102"/>
      <c r="BE132" s="102"/>
      <c r="BF132" s="102"/>
      <c r="BG132" s="102"/>
      <c r="BH132" s="102"/>
      <c r="BI132" s="102"/>
      <c r="BJ132" s="102"/>
      <c r="BK132" s="102"/>
      <c r="BL132" s="102"/>
      <c r="BM132" s="102"/>
      <c r="BN132" s="102"/>
      <c r="BO132" s="102"/>
      <c r="BP132" s="102"/>
      <c r="BQ132" s="102"/>
      <c r="BR132" s="102"/>
      <c r="BS132" s="102"/>
      <c r="BT132" s="102"/>
      <c r="BU132" s="102"/>
      <c r="BV132" s="102"/>
      <c r="BW132" s="102"/>
      <c r="BX132" s="102"/>
      <c r="BY132" s="102"/>
      <c r="BZ132" s="102"/>
      <c r="CA132" s="102"/>
      <c r="CB132" s="102"/>
      <c r="CC132" s="102"/>
      <c r="CD132" s="102"/>
      <c r="CE132" s="102"/>
      <c r="CF132" s="102"/>
      <c r="CG132" s="102"/>
      <c r="CH132" s="102"/>
      <c r="CI132" s="102"/>
      <c r="CJ132" s="102"/>
      <c r="CK132" s="102"/>
      <c r="CL132" s="102"/>
      <c r="CM132" s="102"/>
      <c r="CN132" s="102"/>
      <c r="CO132" s="102"/>
      <c r="CP132" s="102"/>
      <c r="CQ132" s="102"/>
      <c r="CR132" s="102"/>
      <c r="CS132" s="102"/>
      <c r="CT132" s="102"/>
      <c r="CU132" s="102"/>
      <c r="CV132" s="102"/>
      <c r="CW132" s="102"/>
      <c r="CX132" s="102"/>
      <c r="CY132" s="102"/>
      <c r="CZ132" s="102"/>
      <c r="DA132" s="102"/>
      <c r="DB132" s="102"/>
      <c r="DC132" s="102"/>
      <c r="DD132" s="102"/>
      <c r="DE132" s="102"/>
      <c r="DF132" s="102"/>
      <c r="DG132" s="102"/>
      <c r="DH132" s="102"/>
      <c r="DI132" s="102"/>
      <c r="DJ132" s="102"/>
      <c r="DK132" s="102"/>
      <c r="DL132" s="102"/>
      <c r="DM132" s="102"/>
      <c r="DN132" s="102"/>
      <c r="DO132" s="102"/>
      <c r="DP132" s="102"/>
      <c r="DQ132" s="102"/>
      <c r="DR132" s="102"/>
      <c r="DS132" s="102"/>
      <c r="DT132" s="102"/>
      <c r="DU132" s="102"/>
      <c r="DV132" s="102"/>
      <c r="DW132" s="102"/>
      <c r="DX132" s="102"/>
      <c r="DY132" s="102"/>
      <c r="DZ132" s="102"/>
      <c r="EA132" s="102"/>
      <c r="EB132" s="102"/>
      <c r="EC132" s="102"/>
      <c r="ED132" s="102"/>
      <c r="EE132" s="102"/>
      <c r="EF132" s="102"/>
      <c r="EG132" s="102"/>
      <c r="EH132" s="102"/>
      <c r="EI132" s="102"/>
      <c r="EJ132" s="102"/>
      <c r="EK132" s="102"/>
      <c r="EL132" s="102"/>
      <c r="EM132" s="102"/>
      <c r="EN132" s="102"/>
      <c r="EO132" s="102"/>
      <c r="EP132" s="102"/>
      <c r="EQ132" s="102"/>
      <c r="ER132" s="102"/>
      <c r="ES132" s="102"/>
      <c r="ET132" s="102"/>
      <c r="EU132" s="102"/>
      <c r="EV132" s="102"/>
      <c r="EW132" s="102"/>
      <c r="EX132" s="102"/>
      <c r="EY132" s="102"/>
      <c r="EZ132" s="102"/>
      <c r="FA132" s="102"/>
      <c r="FB132" s="102"/>
      <c r="FC132" s="102"/>
      <c r="FD132" s="102"/>
      <c r="FE132" s="102"/>
      <c r="FF132" s="102"/>
      <c r="FG132" s="102"/>
      <c r="FH132" s="102"/>
      <c r="FI132" s="102"/>
      <c r="FJ132" s="102"/>
      <c r="FK132" s="102"/>
      <c r="FL132" s="102"/>
      <c r="FM132" s="102"/>
      <c r="FN132" s="102"/>
      <c r="FO132" s="102"/>
      <c r="FP132" s="102"/>
      <c r="FQ132" s="102"/>
      <c r="FR132" s="102"/>
      <c r="FS132" s="102"/>
      <c r="FT132" s="102"/>
      <c r="FU132" s="102"/>
      <c r="FV132" s="102"/>
      <c r="FW132" s="102"/>
      <c r="FX132" s="102"/>
      <c r="FY132" s="102"/>
      <c r="FZ132" s="102"/>
      <c r="GA132" s="102"/>
      <c r="GB132" s="102"/>
      <c r="GC132" s="102"/>
      <c r="GD132" s="102"/>
      <c r="GE132" s="102"/>
      <c r="GF132" s="102"/>
      <c r="GG132" s="102"/>
      <c r="GH132" s="102"/>
      <c r="GI132" s="102"/>
      <c r="GJ132" s="102"/>
      <c r="GK132" s="102"/>
      <c r="GL132" s="102"/>
      <c r="GM132" s="102"/>
      <c r="GN132" s="102"/>
      <c r="GO132" s="102"/>
      <c r="GP132" s="102"/>
      <c r="GQ132" s="102"/>
      <c r="GR132" s="102"/>
      <c r="GS132" s="102"/>
      <c r="GT132" s="102"/>
      <c r="GU132" s="102"/>
      <c r="GV132" s="102"/>
      <c r="GW132" s="102"/>
      <c r="GX132" s="102"/>
      <c r="GY132" s="102"/>
      <c r="GZ132" s="102"/>
      <c r="HA132" s="102"/>
      <c r="HB132" s="102"/>
      <c r="HC132" s="102"/>
      <c r="HD132" s="102"/>
      <c r="HE132" s="102"/>
      <c r="HF132" s="102"/>
      <c r="HG132" s="102"/>
      <c r="HH132" s="102"/>
      <c r="HI132" s="102"/>
      <c r="HJ132" s="102"/>
      <c r="HK132" s="102"/>
      <c r="HL132" s="102"/>
      <c r="HM132" s="102"/>
      <c r="HN132" s="102"/>
      <c r="HO132" s="102"/>
      <c r="HP132" s="102"/>
      <c r="HQ132" s="102"/>
      <c r="HR132" s="102"/>
      <c r="HS132" s="102"/>
      <c r="HT132" s="102"/>
      <c r="HU132" s="102"/>
      <c r="HV132" s="102"/>
      <c r="HW132" s="102"/>
      <c r="HX132" s="102"/>
      <c r="HY132" s="102"/>
      <c r="HZ132" s="102"/>
      <c r="IA132" s="102"/>
      <c r="IB132" s="102"/>
      <c r="IC132" s="102"/>
    </row>
    <row r="133" spans="1:237" s="60" customFormat="1" ht="172.5" customHeight="1" x14ac:dyDescent="0.25">
      <c r="A133" s="112" t="s">
        <v>522</v>
      </c>
      <c r="B133" s="43" t="s">
        <v>523</v>
      </c>
      <c r="C133" s="78" t="s">
        <v>524</v>
      </c>
      <c r="D133" s="52" t="s">
        <v>100</v>
      </c>
      <c r="E133" s="52" t="s">
        <v>28</v>
      </c>
      <c r="F133" s="105">
        <v>2020003630148</v>
      </c>
      <c r="G133" s="44" t="s">
        <v>450</v>
      </c>
      <c r="H133" s="177">
        <v>44196</v>
      </c>
      <c r="I133" s="178">
        <f t="shared" si="6"/>
        <v>1705592095.3099999</v>
      </c>
      <c r="J133" s="45"/>
      <c r="K133" s="46"/>
      <c r="L133" s="45">
        <v>1527368095.3099999</v>
      </c>
      <c r="M133" s="45"/>
      <c r="N133" s="140"/>
      <c r="O133" s="140"/>
      <c r="P133" s="45">
        <v>178224000</v>
      </c>
      <c r="Q133" s="141" t="s">
        <v>455</v>
      </c>
      <c r="R133" s="141" t="s">
        <v>525</v>
      </c>
      <c r="S133" s="101">
        <v>44274</v>
      </c>
      <c r="T133" s="105">
        <v>7891</v>
      </c>
      <c r="U133" s="45">
        <v>1527368095.3099999</v>
      </c>
      <c r="V133" s="43" t="s">
        <v>526</v>
      </c>
      <c r="W133" s="14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2"/>
      <c r="AY133" s="102"/>
      <c r="AZ133" s="102"/>
      <c r="BA133" s="102"/>
      <c r="BB133" s="102"/>
      <c r="BC133" s="102"/>
      <c r="BD133" s="102"/>
      <c r="BE133" s="102"/>
      <c r="BF133" s="102"/>
      <c r="BG133" s="102"/>
      <c r="BH133" s="102"/>
      <c r="BI133" s="102"/>
      <c r="BJ133" s="102"/>
      <c r="BK133" s="102"/>
      <c r="BL133" s="102"/>
      <c r="BM133" s="102"/>
      <c r="BN133" s="102"/>
      <c r="BO133" s="102"/>
      <c r="BP133" s="102"/>
      <c r="BQ133" s="102"/>
      <c r="BR133" s="102"/>
      <c r="BS133" s="102"/>
      <c r="BT133" s="102"/>
      <c r="BU133" s="102"/>
      <c r="BV133" s="102"/>
      <c r="BW133" s="102"/>
      <c r="BX133" s="102"/>
      <c r="BY133" s="102"/>
      <c r="BZ133" s="102"/>
      <c r="CA133" s="102"/>
      <c r="CB133" s="102"/>
      <c r="CC133" s="102"/>
      <c r="CD133" s="102"/>
      <c r="CE133" s="102"/>
      <c r="CF133" s="102"/>
      <c r="CG133" s="102"/>
      <c r="CH133" s="102"/>
      <c r="CI133" s="102"/>
      <c r="CJ133" s="102"/>
      <c r="CK133" s="102"/>
      <c r="CL133" s="102"/>
      <c r="CM133" s="102"/>
      <c r="CN133" s="102"/>
      <c r="CO133" s="102"/>
      <c r="CP133" s="102"/>
      <c r="CQ133" s="102"/>
      <c r="CR133" s="102"/>
      <c r="CS133" s="102"/>
      <c r="CT133" s="102"/>
      <c r="CU133" s="102"/>
      <c r="CV133" s="102"/>
      <c r="CW133" s="102"/>
      <c r="CX133" s="102"/>
      <c r="CY133" s="102"/>
      <c r="CZ133" s="102"/>
      <c r="DA133" s="102"/>
      <c r="DB133" s="102"/>
      <c r="DC133" s="102"/>
      <c r="DD133" s="102"/>
      <c r="DE133" s="102"/>
      <c r="DF133" s="102"/>
      <c r="DG133" s="102"/>
      <c r="DH133" s="102"/>
      <c r="DI133" s="102"/>
      <c r="DJ133" s="102"/>
      <c r="DK133" s="102"/>
      <c r="DL133" s="102"/>
      <c r="DM133" s="102"/>
      <c r="DN133" s="102"/>
      <c r="DO133" s="102"/>
      <c r="DP133" s="102"/>
      <c r="DQ133" s="102"/>
      <c r="DR133" s="102"/>
      <c r="DS133" s="102"/>
      <c r="DT133" s="102"/>
      <c r="DU133" s="102"/>
      <c r="DV133" s="102"/>
      <c r="DW133" s="102"/>
      <c r="DX133" s="102"/>
      <c r="DY133" s="102"/>
      <c r="DZ133" s="102"/>
      <c r="EA133" s="102"/>
      <c r="EB133" s="102"/>
      <c r="EC133" s="102"/>
      <c r="ED133" s="102"/>
      <c r="EE133" s="102"/>
      <c r="EF133" s="102"/>
      <c r="EG133" s="102"/>
      <c r="EH133" s="102"/>
      <c r="EI133" s="102"/>
      <c r="EJ133" s="102"/>
      <c r="EK133" s="102"/>
      <c r="EL133" s="102"/>
      <c r="EM133" s="102"/>
      <c r="EN133" s="102"/>
      <c r="EO133" s="102"/>
      <c r="EP133" s="102"/>
      <c r="EQ133" s="102"/>
      <c r="ER133" s="102"/>
      <c r="ES133" s="102"/>
      <c r="ET133" s="102"/>
      <c r="EU133" s="102"/>
      <c r="EV133" s="102"/>
      <c r="EW133" s="102"/>
      <c r="EX133" s="102"/>
      <c r="EY133" s="102"/>
      <c r="EZ133" s="102"/>
      <c r="FA133" s="102"/>
      <c r="FB133" s="102"/>
      <c r="FC133" s="102"/>
      <c r="FD133" s="102"/>
      <c r="FE133" s="102"/>
      <c r="FF133" s="102"/>
      <c r="FG133" s="102"/>
      <c r="FH133" s="102"/>
      <c r="FI133" s="102"/>
      <c r="FJ133" s="102"/>
      <c r="FK133" s="102"/>
      <c r="FL133" s="102"/>
      <c r="FM133" s="102"/>
      <c r="FN133" s="102"/>
      <c r="FO133" s="102"/>
      <c r="FP133" s="102"/>
      <c r="FQ133" s="102"/>
      <c r="FR133" s="102"/>
      <c r="FS133" s="102"/>
      <c r="FT133" s="102"/>
      <c r="FU133" s="102"/>
      <c r="FV133" s="102"/>
      <c r="FW133" s="102"/>
      <c r="FX133" s="102"/>
      <c r="FY133" s="102"/>
      <c r="FZ133" s="102"/>
      <c r="GA133" s="102"/>
      <c r="GB133" s="102"/>
      <c r="GC133" s="102"/>
      <c r="GD133" s="102"/>
      <c r="GE133" s="102"/>
      <c r="GF133" s="102"/>
      <c r="GG133" s="102"/>
      <c r="GH133" s="102"/>
      <c r="GI133" s="102"/>
      <c r="GJ133" s="102"/>
      <c r="GK133" s="102"/>
      <c r="GL133" s="102"/>
      <c r="GM133" s="102"/>
      <c r="GN133" s="102"/>
      <c r="GO133" s="102"/>
      <c r="GP133" s="102"/>
      <c r="GQ133" s="102"/>
      <c r="GR133" s="102"/>
      <c r="GS133" s="102"/>
      <c r="GT133" s="102"/>
      <c r="GU133" s="102"/>
      <c r="GV133" s="102"/>
      <c r="GW133" s="102"/>
      <c r="GX133" s="102"/>
      <c r="GY133" s="102"/>
      <c r="GZ133" s="102"/>
      <c r="HA133" s="102"/>
      <c r="HB133" s="102"/>
      <c r="HC133" s="102"/>
      <c r="HD133" s="102"/>
      <c r="HE133" s="102"/>
      <c r="HF133" s="102"/>
      <c r="HG133" s="102"/>
      <c r="HH133" s="102"/>
      <c r="HI133" s="102"/>
      <c r="HJ133" s="102"/>
      <c r="HK133" s="102"/>
      <c r="HL133" s="102"/>
      <c r="HM133" s="102"/>
      <c r="HN133" s="102"/>
      <c r="HO133" s="102"/>
      <c r="HP133" s="102"/>
      <c r="HQ133" s="102"/>
      <c r="HR133" s="102"/>
      <c r="HS133" s="102"/>
      <c r="HT133" s="102"/>
      <c r="HU133" s="102"/>
      <c r="HV133" s="102"/>
      <c r="HW133" s="102"/>
      <c r="HX133" s="102"/>
      <c r="HY133" s="102"/>
      <c r="HZ133" s="102"/>
      <c r="IA133" s="102"/>
      <c r="IB133" s="102"/>
      <c r="IC133" s="102"/>
    </row>
    <row r="134" spans="1:237" s="60" customFormat="1" ht="172.5" customHeight="1" x14ac:dyDescent="0.25">
      <c r="A134" s="112" t="s">
        <v>527</v>
      </c>
      <c r="B134" s="43" t="s">
        <v>528</v>
      </c>
      <c r="C134" s="78" t="s">
        <v>529</v>
      </c>
      <c r="D134" s="52" t="s">
        <v>56</v>
      </c>
      <c r="E134" s="52" t="s">
        <v>28</v>
      </c>
      <c r="F134" s="105">
        <v>2019000040008</v>
      </c>
      <c r="G134" s="44" t="s">
        <v>450</v>
      </c>
      <c r="H134" s="177">
        <v>44196</v>
      </c>
      <c r="I134" s="178">
        <f t="shared" si="6"/>
        <v>7204513365.8900003</v>
      </c>
      <c r="J134" s="45"/>
      <c r="K134" s="46"/>
      <c r="L134" s="45">
        <v>7199513365.8900003</v>
      </c>
      <c r="M134" s="45"/>
      <c r="N134" s="140"/>
      <c r="O134" s="140"/>
      <c r="P134" s="45">
        <v>5000000</v>
      </c>
      <c r="Q134" s="141" t="s">
        <v>530</v>
      </c>
      <c r="R134" s="141" t="s">
        <v>28</v>
      </c>
      <c r="S134" s="101">
        <v>44322</v>
      </c>
      <c r="T134" s="105">
        <v>240</v>
      </c>
      <c r="U134" s="45">
        <v>7199513365.8900003</v>
      </c>
      <c r="V134" s="43"/>
      <c r="W134" s="14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02"/>
      <c r="BA134" s="102"/>
      <c r="BB134" s="102"/>
      <c r="BC134" s="102"/>
      <c r="BD134" s="102"/>
      <c r="BE134" s="102"/>
      <c r="BF134" s="102"/>
      <c r="BG134" s="102"/>
      <c r="BH134" s="102"/>
      <c r="BI134" s="102"/>
      <c r="BJ134" s="102"/>
      <c r="BK134" s="102"/>
      <c r="BL134" s="102"/>
      <c r="BM134" s="102"/>
      <c r="BN134" s="102"/>
      <c r="BO134" s="102"/>
      <c r="BP134" s="102"/>
      <c r="BQ134" s="102"/>
      <c r="BR134" s="102"/>
      <c r="BS134" s="102"/>
      <c r="BT134" s="102"/>
      <c r="BU134" s="102"/>
      <c r="BV134" s="102"/>
      <c r="BW134" s="102"/>
      <c r="BX134" s="102"/>
      <c r="BY134" s="102"/>
      <c r="BZ134" s="102"/>
      <c r="CA134" s="102"/>
      <c r="CB134" s="102"/>
      <c r="CC134" s="102"/>
      <c r="CD134" s="102"/>
      <c r="CE134" s="102"/>
      <c r="CF134" s="102"/>
      <c r="CG134" s="102"/>
      <c r="CH134" s="102"/>
      <c r="CI134" s="102"/>
      <c r="CJ134" s="102"/>
      <c r="CK134" s="102"/>
      <c r="CL134" s="102"/>
      <c r="CM134" s="102"/>
      <c r="CN134" s="102"/>
      <c r="CO134" s="102"/>
      <c r="CP134" s="102"/>
      <c r="CQ134" s="102"/>
      <c r="CR134" s="102"/>
      <c r="CS134" s="102"/>
      <c r="CT134" s="102"/>
      <c r="CU134" s="102"/>
      <c r="CV134" s="102"/>
      <c r="CW134" s="102"/>
      <c r="CX134" s="102"/>
      <c r="CY134" s="102"/>
      <c r="CZ134" s="102"/>
      <c r="DA134" s="102"/>
      <c r="DB134" s="102"/>
      <c r="DC134" s="102"/>
      <c r="DD134" s="102"/>
      <c r="DE134" s="102"/>
      <c r="DF134" s="102"/>
      <c r="DG134" s="102"/>
      <c r="DH134" s="102"/>
      <c r="DI134" s="102"/>
      <c r="DJ134" s="102"/>
      <c r="DK134" s="102"/>
      <c r="DL134" s="102"/>
      <c r="DM134" s="102"/>
      <c r="DN134" s="102"/>
      <c r="DO134" s="102"/>
      <c r="DP134" s="102"/>
      <c r="DQ134" s="102"/>
      <c r="DR134" s="102"/>
      <c r="DS134" s="102"/>
      <c r="DT134" s="102"/>
      <c r="DU134" s="102"/>
      <c r="DV134" s="102"/>
      <c r="DW134" s="102"/>
      <c r="DX134" s="102"/>
      <c r="DY134" s="102"/>
      <c r="DZ134" s="102"/>
      <c r="EA134" s="102"/>
      <c r="EB134" s="102"/>
      <c r="EC134" s="102"/>
      <c r="ED134" s="102"/>
      <c r="EE134" s="102"/>
      <c r="EF134" s="102"/>
      <c r="EG134" s="102"/>
      <c r="EH134" s="102"/>
      <c r="EI134" s="102"/>
      <c r="EJ134" s="102"/>
      <c r="EK134" s="102"/>
      <c r="EL134" s="102"/>
      <c r="EM134" s="102"/>
      <c r="EN134" s="102"/>
      <c r="EO134" s="102"/>
      <c r="EP134" s="102"/>
      <c r="EQ134" s="102"/>
      <c r="ER134" s="102"/>
      <c r="ES134" s="102"/>
      <c r="ET134" s="102"/>
      <c r="EU134" s="102"/>
      <c r="EV134" s="102"/>
      <c r="EW134" s="102"/>
      <c r="EX134" s="102"/>
      <c r="EY134" s="102"/>
      <c r="EZ134" s="102"/>
      <c r="FA134" s="102"/>
      <c r="FB134" s="102"/>
      <c r="FC134" s="102"/>
      <c r="FD134" s="102"/>
      <c r="FE134" s="102"/>
      <c r="FF134" s="102"/>
      <c r="FG134" s="102"/>
      <c r="FH134" s="102"/>
      <c r="FI134" s="102"/>
      <c r="FJ134" s="102"/>
      <c r="FK134" s="102"/>
      <c r="FL134" s="102"/>
      <c r="FM134" s="102"/>
      <c r="FN134" s="102"/>
      <c r="FO134" s="102"/>
      <c r="FP134" s="102"/>
      <c r="FQ134" s="102"/>
      <c r="FR134" s="102"/>
      <c r="FS134" s="102"/>
      <c r="FT134" s="102"/>
      <c r="FU134" s="102"/>
      <c r="FV134" s="102"/>
      <c r="FW134" s="102"/>
      <c r="FX134" s="102"/>
      <c r="FY134" s="102"/>
      <c r="FZ134" s="102"/>
      <c r="GA134" s="102"/>
      <c r="GB134" s="102"/>
      <c r="GC134" s="102"/>
      <c r="GD134" s="102"/>
      <c r="GE134" s="102"/>
      <c r="GF134" s="102"/>
      <c r="GG134" s="102"/>
      <c r="GH134" s="102"/>
      <c r="GI134" s="102"/>
      <c r="GJ134" s="102"/>
      <c r="GK134" s="102"/>
      <c r="GL134" s="102"/>
      <c r="GM134" s="102"/>
      <c r="GN134" s="102"/>
      <c r="GO134" s="102"/>
      <c r="GP134" s="102"/>
      <c r="GQ134" s="102"/>
      <c r="GR134" s="102"/>
      <c r="GS134" s="102"/>
      <c r="GT134" s="102"/>
      <c r="GU134" s="102"/>
      <c r="GV134" s="102"/>
      <c r="GW134" s="102"/>
      <c r="GX134" s="102"/>
      <c r="GY134" s="102"/>
      <c r="GZ134" s="102"/>
      <c r="HA134" s="102"/>
      <c r="HB134" s="102"/>
      <c r="HC134" s="102"/>
      <c r="HD134" s="102"/>
      <c r="HE134" s="102"/>
      <c r="HF134" s="102"/>
      <c r="HG134" s="102"/>
      <c r="HH134" s="102"/>
      <c r="HI134" s="102"/>
      <c r="HJ134" s="102"/>
      <c r="HK134" s="102"/>
      <c r="HL134" s="102"/>
      <c r="HM134" s="102"/>
      <c r="HN134" s="102"/>
      <c r="HO134" s="102"/>
      <c r="HP134" s="102"/>
      <c r="HQ134" s="102"/>
      <c r="HR134" s="102"/>
      <c r="HS134" s="102"/>
      <c r="HT134" s="102"/>
      <c r="HU134" s="102"/>
      <c r="HV134" s="102"/>
      <c r="HW134" s="102"/>
      <c r="HX134" s="102"/>
      <c r="HY134" s="102"/>
      <c r="HZ134" s="102"/>
      <c r="IA134" s="102"/>
      <c r="IB134" s="102"/>
      <c r="IC134" s="102"/>
    </row>
    <row r="135" spans="1:237" s="60" customFormat="1" ht="172.5" customHeight="1" x14ac:dyDescent="0.25">
      <c r="A135" s="112" t="s">
        <v>531</v>
      </c>
      <c r="B135" s="43" t="s">
        <v>532</v>
      </c>
      <c r="C135" s="78" t="s">
        <v>533</v>
      </c>
      <c r="D135" s="52" t="s">
        <v>361</v>
      </c>
      <c r="E135" s="52" t="s">
        <v>28</v>
      </c>
      <c r="F135" s="105">
        <v>2020000040034</v>
      </c>
      <c r="G135" s="44" t="s">
        <v>450</v>
      </c>
      <c r="H135" s="177">
        <v>44196</v>
      </c>
      <c r="I135" s="178">
        <f t="shared" si="6"/>
        <v>7035028147</v>
      </c>
      <c r="J135" s="45"/>
      <c r="K135" s="46"/>
      <c r="L135" s="45">
        <v>7035028147</v>
      </c>
      <c r="M135" s="45"/>
      <c r="N135" s="140"/>
      <c r="O135" s="140"/>
      <c r="P135" s="45"/>
      <c r="Q135" s="141" t="s">
        <v>534</v>
      </c>
      <c r="R135" s="141" t="s">
        <v>535</v>
      </c>
      <c r="S135" s="101">
        <v>44215</v>
      </c>
      <c r="T135" s="61" t="s">
        <v>285</v>
      </c>
      <c r="U135" s="45">
        <v>7035028147</v>
      </c>
      <c r="V135" s="43"/>
      <c r="W135" s="142"/>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c r="BJ135" s="102"/>
      <c r="BK135" s="102"/>
      <c r="BL135" s="102"/>
      <c r="BM135" s="102"/>
      <c r="BN135" s="102"/>
      <c r="BO135" s="102"/>
      <c r="BP135" s="102"/>
      <c r="BQ135" s="102"/>
      <c r="BR135" s="102"/>
      <c r="BS135" s="102"/>
      <c r="BT135" s="102"/>
      <c r="BU135" s="102"/>
      <c r="BV135" s="102"/>
      <c r="BW135" s="102"/>
      <c r="BX135" s="102"/>
      <c r="BY135" s="102"/>
      <c r="BZ135" s="102"/>
      <c r="CA135" s="102"/>
      <c r="CB135" s="102"/>
      <c r="CC135" s="102"/>
      <c r="CD135" s="102"/>
      <c r="CE135" s="102"/>
      <c r="CF135" s="102"/>
      <c r="CG135" s="102"/>
      <c r="CH135" s="102"/>
      <c r="CI135" s="102"/>
      <c r="CJ135" s="102"/>
      <c r="CK135" s="102"/>
      <c r="CL135" s="102"/>
      <c r="CM135" s="102"/>
      <c r="CN135" s="102"/>
      <c r="CO135" s="102"/>
      <c r="CP135" s="102"/>
      <c r="CQ135" s="102"/>
      <c r="CR135" s="102"/>
      <c r="CS135" s="102"/>
      <c r="CT135" s="102"/>
      <c r="CU135" s="102"/>
      <c r="CV135" s="102"/>
      <c r="CW135" s="102"/>
      <c r="CX135" s="102"/>
      <c r="CY135" s="102"/>
      <c r="CZ135" s="102"/>
      <c r="DA135" s="102"/>
      <c r="DB135" s="102"/>
      <c r="DC135" s="102"/>
      <c r="DD135" s="102"/>
      <c r="DE135" s="102"/>
      <c r="DF135" s="102"/>
      <c r="DG135" s="102"/>
      <c r="DH135" s="102"/>
      <c r="DI135" s="102"/>
      <c r="DJ135" s="102"/>
      <c r="DK135" s="102"/>
      <c r="DL135" s="102"/>
      <c r="DM135" s="102"/>
      <c r="DN135" s="102"/>
      <c r="DO135" s="102"/>
      <c r="DP135" s="102"/>
      <c r="DQ135" s="102"/>
      <c r="DR135" s="102"/>
      <c r="DS135" s="102"/>
      <c r="DT135" s="102"/>
      <c r="DU135" s="102"/>
      <c r="DV135" s="102"/>
      <c r="DW135" s="102"/>
      <c r="DX135" s="102"/>
      <c r="DY135" s="102"/>
      <c r="DZ135" s="102"/>
      <c r="EA135" s="102"/>
      <c r="EB135" s="102"/>
      <c r="EC135" s="102"/>
      <c r="ED135" s="102"/>
      <c r="EE135" s="102"/>
      <c r="EF135" s="102"/>
      <c r="EG135" s="102"/>
      <c r="EH135" s="102"/>
      <c r="EI135" s="102"/>
      <c r="EJ135" s="102"/>
      <c r="EK135" s="102"/>
      <c r="EL135" s="102"/>
      <c r="EM135" s="102"/>
      <c r="EN135" s="102"/>
      <c r="EO135" s="102"/>
      <c r="EP135" s="102"/>
      <c r="EQ135" s="102"/>
      <c r="ER135" s="102"/>
      <c r="ES135" s="102"/>
      <c r="ET135" s="102"/>
      <c r="EU135" s="102"/>
      <c r="EV135" s="102"/>
      <c r="EW135" s="102"/>
      <c r="EX135" s="102"/>
      <c r="EY135" s="102"/>
      <c r="EZ135" s="102"/>
      <c r="FA135" s="102"/>
      <c r="FB135" s="102"/>
      <c r="FC135" s="102"/>
      <c r="FD135" s="102"/>
      <c r="FE135" s="102"/>
      <c r="FF135" s="102"/>
      <c r="FG135" s="102"/>
      <c r="FH135" s="102"/>
      <c r="FI135" s="102"/>
      <c r="FJ135" s="102"/>
      <c r="FK135" s="102"/>
      <c r="FL135" s="102"/>
      <c r="FM135" s="102"/>
      <c r="FN135" s="102"/>
      <c r="FO135" s="102"/>
      <c r="FP135" s="102"/>
      <c r="FQ135" s="102"/>
      <c r="FR135" s="102"/>
      <c r="FS135" s="102"/>
      <c r="FT135" s="102"/>
      <c r="FU135" s="102"/>
      <c r="FV135" s="102"/>
      <c r="FW135" s="102"/>
      <c r="FX135" s="102"/>
      <c r="FY135" s="102"/>
      <c r="FZ135" s="102"/>
      <c r="GA135" s="102"/>
      <c r="GB135" s="102"/>
      <c r="GC135" s="102"/>
      <c r="GD135" s="102"/>
      <c r="GE135" s="102"/>
      <c r="GF135" s="102"/>
      <c r="GG135" s="102"/>
      <c r="GH135" s="102"/>
      <c r="GI135" s="102"/>
      <c r="GJ135" s="102"/>
      <c r="GK135" s="102"/>
      <c r="GL135" s="102"/>
      <c r="GM135" s="102"/>
      <c r="GN135" s="102"/>
      <c r="GO135" s="102"/>
      <c r="GP135" s="102"/>
      <c r="GQ135" s="102"/>
      <c r="GR135" s="102"/>
      <c r="GS135" s="102"/>
      <c r="GT135" s="102"/>
      <c r="GU135" s="102"/>
      <c r="GV135" s="102"/>
      <c r="GW135" s="102"/>
      <c r="GX135" s="102"/>
      <c r="GY135" s="102"/>
      <c r="GZ135" s="102"/>
      <c r="HA135" s="102"/>
      <c r="HB135" s="102"/>
      <c r="HC135" s="102"/>
      <c r="HD135" s="102"/>
      <c r="HE135" s="102"/>
      <c r="HF135" s="102"/>
      <c r="HG135" s="102"/>
      <c r="HH135" s="102"/>
      <c r="HI135" s="102"/>
      <c r="HJ135" s="102"/>
      <c r="HK135" s="102"/>
      <c r="HL135" s="102"/>
      <c r="HM135" s="102"/>
      <c r="HN135" s="102"/>
      <c r="HO135" s="102"/>
      <c r="HP135" s="102"/>
      <c r="HQ135" s="102"/>
      <c r="HR135" s="102"/>
      <c r="HS135" s="102"/>
      <c r="HT135" s="102"/>
      <c r="HU135" s="102"/>
      <c r="HV135" s="102"/>
      <c r="HW135" s="102"/>
      <c r="HX135" s="102"/>
      <c r="HY135" s="102"/>
      <c r="HZ135" s="102"/>
      <c r="IA135" s="102"/>
      <c r="IB135" s="102"/>
      <c r="IC135" s="102"/>
    </row>
    <row r="136" spans="1:237" s="60" customFormat="1" ht="204.75" customHeight="1" x14ac:dyDescent="0.25">
      <c r="A136" s="112" t="s">
        <v>536</v>
      </c>
      <c r="B136" s="43" t="s">
        <v>537</v>
      </c>
      <c r="C136" s="78" t="s">
        <v>485</v>
      </c>
      <c r="D136" s="52" t="s">
        <v>131</v>
      </c>
      <c r="E136" s="52" t="s">
        <v>28</v>
      </c>
      <c r="F136" s="105">
        <v>2020000040039</v>
      </c>
      <c r="G136" s="44" t="s">
        <v>538</v>
      </c>
      <c r="H136" s="177">
        <v>44270</v>
      </c>
      <c r="I136" s="178">
        <f t="shared" ref="I136:I150" si="7">SUM(J136:P136)</f>
        <v>1326791414</v>
      </c>
      <c r="J136" s="45">
        <v>1326791414</v>
      </c>
      <c r="K136" s="46"/>
      <c r="L136" s="45"/>
      <c r="M136" s="45"/>
      <c r="N136" s="140"/>
      <c r="O136" s="140"/>
      <c r="P136" s="45"/>
      <c r="Q136" s="141" t="s">
        <v>519</v>
      </c>
      <c r="R136" s="141" t="s">
        <v>514</v>
      </c>
      <c r="S136" s="101">
        <v>44368</v>
      </c>
      <c r="T136" s="105">
        <v>50</v>
      </c>
      <c r="U136" s="45">
        <v>1326791414</v>
      </c>
      <c r="V136" s="43"/>
      <c r="W136" s="142"/>
      <c r="X136" s="102"/>
      <c r="Y136" s="102"/>
      <c r="Z136" s="102"/>
      <c r="AA136" s="102"/>
      <c r="AB136" s="102"/>
      <c r="AC136" s="102"/>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c r="BJ136" s="102"/>
      <c r="BK136" s="102"/>
      <c r="BL136" s="102"/>
      <c r="BM136" s="102"/>
      <c r="BN136" s="102"/>
      <c r="BO136" s="102"/>
      <c r="BP136" s="102"/>
      <c r="BQ136" s="102"/>
      <c r="BR136" s="102"/>
      <c r="BS136" s="102"/>
      <c r="BT136" s="102"/>
      <c r="BU136" s="102"/>
      <c r="BV136" s="102"/>
      <c r="BW136" s="102"/>
      <c r="BX136" s="102"/>
      <c r="BY136" s="102"/>
      <c r="BZ136" s="102"/>
      <c r="CA136" s="102"/>
      <c r="CB136" s="102"/>
      <c r="CC136" s="102"/>
      <c r="CD136" s="102"/>
      <c r="CE136" s="102"/>
      <c r="CF136" s="102"/>
      <c r="CG136" s="102"/>
      <c r="CH136" s="102"/>
      <c r="CI136" s="102"/>
      <c r="CJ136" s="102"/>
      <c r="CK136" s="102"/>
      <c r="CL136" s="102"/>
      <c r="CM136" s="102"/>
      <c r="CN136" s="102"/>
      <c r="CO136" s="102"/>
      <c r="CP136" s="102"/>
      <c r="CQ136" s="102"/>
      <c r="CR136" s="102"/>
      <c r="CS136" s="102"/>
      <c r="CT136" s="102"/>
      <c r="CU136" s="102"/>
      <c r="CV136" s="102"/>
      <c r="CW136" s="102"/>
      <c r="CX136" s="102"/>
      <c r="CY136" s="102"/>
      <c r="CZ136" s="102"/>
      <c r="DA136" s="102"/>
      <c r="DB136" s="102"/>
      <c r="DC136" s="102"/>
      <c r="DD136" s="102"/>
      <c r="DE136" s="102"/>
      <c r="DF136" s="102"/>
      <c r="DG136" s="102"/>
      <c r="DH136" s="102"/>
      <c r="DI136" s="102"/>
      <c r="DJ136" s="102"/>
      <c r="DK136" s="102"/>
      <c r="DL136" s="102"/>
      <c r="DM136" s="102"/>
      <c r="DN136" s="102"/>
      <c r="DO136" s="102"/>
      <c r="DP136" s="102"/>
      <c r="DQ136" s="102"/>
      <c r="DR136" s="102"/>
      <c r="DS136" s="102"/>
      <c r="DT136" s="102"/>
      <c r="DU136" s="102"/>
      <c r="DV136" s="102"/>
      <c r="DW136" s="102"/>
      <c r="DX136" s="102"/>
      <c r="DY136" s="102"/>
      <c r="DZ136" s="102"/>
      <c r="EA136" s="102"/>
      <c r="EB136" s="102"/>
      <c r="EC136" s="102"/>
      <c r="ED136" s="102"/>
      <c r="EE136" s="102"/>
      <c r="EF136" s="102"/>
      <c r="EG136" s="102"/>
      <c r="EH136" s="102"/>
      <c r="EI136" s="102"/>
      <c r="EJ136" s="102"/>
      <c r="EK136" s="102"/>
      <c r="EL136" s="102"/>
      <c r="EM136" s="102"/>
      <c r="EN136" s="102"/>
      <c r="EO136" s="102"/>
      <c r="EP136" s="102"/>
      <c r="EQ136" s="102"/>
      <c r="ER136" s="102"/>
      <c r="ES136" s="102"/>
      <c r="ET136" s="102"/>
      <c r="EU136" s="102"/>
      <c r="EV136" s="102"/>
      <c r="EW136" s="102"/>
      <c r="EX136" s="102"/>
      <c r="EY136" s="102"/>
      <c r="EZ136" s="102"/>
      <c r="FA136" s="102"/>
      <c r="FB136" s="102"/>
      <c r="FC136" s="102"/>
      <c r="FD136" s="102"/>
      <c r="FE136" s="102"/>
      <c r="FF136" s="102"/>
      <c r="FG136" s="102"/>
      <c r="FH136" s="102"/>
      <c r="FI136" s="102"/>
      <c r="FJ136" s="102"/>
      <c r="FK136" s="102"/>
      <c r="FL136" s="102"/>
      <c r="FM136" s="102"/>
      <c r="FN136" s="102"/>
      <c r="FO136" s="102"/>
      <c r="FP136" s="102"/>
      <c r="FQ136" s="102"/>
      <c r="FR136" s="102"/>
      <c r="FS136" s="102"/>
      <c r="FT136" s="102"/>
      <c r="FU136" s="102"/>
      <c r="FV136" s="102"/>
      <c r="FW136" s="102"/>
      <c r="FX136" s="102"/>
      <c r="FY136" s="102"/>
      <c r="FZ136" s="102"/>
      <c r="GA136" s="102"/>
      <c r="GB136" s="102"/>
      <c r="GC136" s="102"/>
      <c r="GD136" s="102"/>
      <c r="GE136" s="102"/>
      <c r="GF136" s="102"/>
      <c r="GG136" s="102"/>
      <c r="GH136" s="102"/>
      <c r="GI136" s="102"/>
      <c r="GJ136" s="102"/>
      <c r="GK136" s="102"/>
      <c r="GL136" s="102"/>
      <c r="GM136" s="102"/>
      <c r="GN136" s="102"/>
      <c r="GO136" s="102"/>
      <c r="GP136" s="102"/>
      <c r="GQ136" s="102"/>
      <c r="GR136" s="102"/>
      <c r="GS136" s="102"/>
      <c r="GT136" s="102"/>
      <c r="GU136" s="102"/>
      <c r="GV136" s="102"/>
      <c r="GW136" s="102"/>
      <c r="GX136" s="102"/>
      <c r="GY136" s="102"/>
      <c r="GZ136" s="102"/>
      <c r="HA136" s="102"/>
      <c r="HB136" s="102"/>
      <c r="HC136" s="102"/>
      <c r="HD136" s="102"/>
      <c r="HE136" s="102"/>
      <c r="HF136" s="102"/>
      <c r="HG136" s="102"/>
      <c r="HH136" s="102"/>
      <c r="HI136" s="102"/>
      <c r="HJ136" s="102"/>
      <c r="HK136" s="102"/>
      <c r="HL136" s="102"/>
      <c r="HM136" s="102"/>
      <c r="HN136" s="102"/>
      <c r="HO136" s="102"/>
      <c r="HP136" s="102"/>
      <c r="HQ136" s="102"/>
      <c r="HR136" s="102"/>
      <c r="HS136" s="102"/>
      <c r="HT136" s="102"/>
      <c r="HU136" s="102"/>
      <c r="HV136" s="102"/>
      <c r="HW136" s="102"/>
      <c r="HX136" s="102"/>
      <c r="HY136" s="102"/>
      <c r="HZ136" s="102"/>
      <c r="IA136" s="102"/>
      <c r="IB136" s="102"/>
      <c r="IC136" s="102"/>
    </row>
    <row r="137" spans="1:237" s="60" customFormat="1" ht="172.5" customHeight="1" x14ac:dyDescent="0.25">
      <c r="A137" s="112" t="s">
        <v>539</v>
      </c>
      <c r="B137" s="43" t="s">
        <v>540</v>
      </c>
      <c r="C137" s="78" t="s">
        <v>541</v>
      </c>
      <c r="D137" s="52" t="s">
        <v>146</v>
      </c>
      <c r="E137" s="52" t="s">
        <v>28</v>
      </c>
      <c r="F137" s="105">
        <v>2020000100379</v>
      </c>
      <c r="G137" s="44" t="s">
        <v>542</v>
      </c>
      <c r="H137" s="177">
        <v>44330</v>
      </c>
      <c r="I137" s="178">
        <f t="shared" si="7"/>
        <v>1116253796.95</v>
      </c>
      <c r="J137" s="45"/>
      <c r="K137" s="46"/>
      <c r="L137" s="45"/>
      <c r="M137" s="45">
        <v>1116253796.95</v>
      </c>
      <c r="N137" s="140"/>
      <c r="O137" s="140"/>
      <c r="P137" s="45"/>
      <c r="Q137" s="141" t="s">
        <v>543</v>
      </c>
      <c r="R137" s="141" t="s">
        <v>492</v>
      </c>
      <c r="S137" s="101">
        <v>44337</v>
      </c>
      <c r="T137" s="105">
        <v>8040</v>
      </c>
      <c r="U137" s="45">
        <v>1116253796.95</v>
      </c>
      <c r="V137" s="43"/>
      <c r="W137" s="142"/>
      <c r="X137" s="102"/>
      <c r="Y137" s="102"/>
      <c r="Z137" s="102"/>
      <c r="AA137" s="102"/>
      <c r="AB137" s="102"/>
      <c r="AC137" s="102"/>
      <c r="AD137" s="102"/>
      <c r="AE137" s="102"/>
      <c r="AF137" s="102"/>
      <c r="AG137" s="102"/>
      <c r="AH137" s="102"/>
      <c r="AI137" s="102"/>
      <c r="AJ137" s="102"/>
      <c r="AK137" s="102"/>
      <c r="AL137" s="102"/>
      <c r="AM137" s="102"/>
      <c r="AN137" s="102"/>
      <c r="AO137" s="102"/>
      <c r="AP137" s="102"/>
      <c r="AQ137" s="102"/>
      <c r="AR137" s="102"/>
      <c r="AS137" s="102"/>
      <c r="AT137" s="102"/>
      <c r="AU137" s="102"/>
      <c r="AV137" s="102"/>
      <c r="AW137" s="102"/>
      <c r="AX137" s="102"/>
      <c r="AY137" s="102"/>
      <c r="AZ137" s="102"/>
      <c r="BA137" s="102"/>
      <c r="BB137" s="102"/>
      <c r="BC137" s="102"/>
      <c r="BD137" s="102"/>
      <c r="BE137" s="102"/>
      <c r="BF137" s="102"/>
      <c r="BG137" s="102"/>
      <c r="BH137" s="102"/>
      <c r="BI137" s="102"/>
      <c r="BJ137" s="102"/>
      <c r="BK137" s="102"/>
      <c r="BL137" s="102"/>
      <c r="BM137" s="102"/>
      <c r="BN137" s="102"/>
      <c r="BO137" s="102"/>
      <c r="BP137" s="102"/>
      <c r="BQ137" s="102"/>
      <c r="BR137" s="102"/>
      <c r="BS137" s="102"/>
      <c r="BT137" s="102"/>
      <c r="BU137" s="102"/>
      <c r="BV137" s="102"/>
      <c r="BW137" s="102"/>
      <c r="BX137" s="102"/>
      <c r="BY137" s="102"/>
      <c r="BZ137" s="102"/>
      <c r="CA137" s="102"/>
      <c r="CB137" s="102"/>
      <c r="CC137" s="102"/>
      <c r="CD137" s="102"/>
      <c r="CE137" s="102"/>
      <c r="CF137" s="102"/>
      <c r="CG137" s="102"/>
      <c r="CH137" s="102"/>
      <c r="CI137" s="102"/>
      <c r="CJ137" s="102"/>
      <c r="CK137" s="102"/>
      <c r="CL137" s="102"/>
      <c r="CM137" s="102"/>
      <c r="CN137" s="102"/>
      <c r="CO137" s="102"/>
      <c r="CP137" s="102"/>
      <c r="CQ137" s="102"/>
      <c r="CR137" s="102"/>
      <c r="CS137" s="102"/>
      <c r="CT137" s="102"/>
      <c r="CU137" s="102"/>
      <c r="CV137" s="102"/>
      <c r="CW137" s="102"/>
      <c r="CX137" s="102"/>
      <c r="CY137" s="102"/>
      <c r="CZ137" s="102"/>
      <c r="DA137" s="102"/>
      <c r="DB137" s="102"/>
      <c r="DC137" s="102"/>
      <c r="DD137" s="102"/>
      <c r="DE137" s="102"/>
      <c r="DF137" s="102"/>
      <c r="DG137" s="102"/>
      <c r="DH137" s="102"/>
      <c r="DI137" s="102"/>
      <c r="DJ137" s="102"/>
      <c r="DK137" s="102"/>
      <c r="DL137" s="102"/>
      <c r="DM137" s="102"/>
      <c r="DN137" s="102"/>
      <c r="DO137" s="102"/>
      <c r="DP137" s="102"/>
      <c r="DQ137" s="102"/>
      <c r="DR137" s="102"/>
      <c r="DS137" s="102"/>
      <c r="DT137" s="102"/>
      <c r="DU137" s="102"/>
      <c r="DV137" s="102"/>
      <c r="DW137" s="102"/>
      <c r="DX137" s="102"/>
      <c r="DY137" s="102"/>
      <c r="DZ137" s="102"/>
      <c r="EA137" s="102"/>
      <c r="EB137" s="102"/>
      <c r="EC137" s="102"/>
      <c r="ED137" s="102"/>
      <c r="EE137" s="102"/>
      <c r="EF137" s="102"/>
      <c r="EG137" s="102"/>
      <c r="EH137" s="102"/>
      <c r="EI137" s="102"/>
      <c r="EJ137" s="102"/>
      <c r="EK137" s="102"/>
      <c r="EL137" s="102"/>
      <c r="EM137" s="102"/>
      <c r="EN137" s="102"/>
      <c r="EO137" s="102"/>
      <c r="EP137" s="102"/>
      <c r="EQ137" s="102"/>
      <c r="ER137" s="102"/>
      <c r="ES137" s="102"/>
      <c r="ET137" s="102"/>
      <c r="EU137" s="102"/>
      <c r="EV137" s="102"/>
      <c r="EW137" s="102"/>
      <c r="EX137" s="102"/>
      <c r="EY137" s="102"/>
      <c r="EZ137" s="102"/>
      <c r="FA137" s="102"/>
      <c r="FB137" s="102"/>
      <c r="FC137" s="102"/>
      <c r="FD137" s="102"/>
      <c r="FE137" s="102"/>
      <c r="FF137" s="102"/>
      <c r="FG137" s="102"/>
      <c r="FH137" s="102"/>
      <c r="FI137" s="102"/>
      <c r="FJ137" s="102"/>
      <c r="FK137" s="102"/>
      <c r="FL137" s="102"/>
      <c r="FM137" s="102"/>
      <c r="FN137" s="102"/>
      <c r="FO137" s="102"/>
      <c r="FP137" s="102"/>
      <c r="FQ137" s="102"/>
      <c r="FR137" s="102"/>
      <c r="FS137" s="102"/>
      <c r="FT137" s="102"/>
      <c r="FU137" s="102"/>
      <c r="FV137" s="102"/>
      <c r="FW137" s="102"/>
      <c r="FX137" s="102"/>
      <c r="FY137" s="102"/>
      <c r="FZ137" s="102"/>
      <c r="GA137" s="102"/>
      <c r="GB137" s="102"/>
      <c r="GC137" s="102"/>
      <c r="GD137" s="102"/>
      <c r="GE137" s="102"/>
      <c r="GF137" s="102"/>
      <c r="GG137" s="102"/>
      <c r="GH137" s="102"/>
      <c r="GI137" s="102"/>
      <c r="GJ137" s="102"/>
      <c r="GK137" s="102"/>
      <c r="GL137" s="102"/>
      <c r="GM137" s="102"/>
      <c r="GN137" s="102"/>
      <c r="GO137" s="102"/>
      <c r="GP137" s="102"/>
      <c r="GQ137" s="102"/>
      <c r="GR137" s="102"/>
      <c r="GS137" s="102"/>
      <c r="GT137" s="102"/>
      <c r="GU137" s="102"/>
      <c r="GV137" s="102"/>
      <c r="GW137" s="102"/>
      <c r="GX137" s="102"/>
      <c r="GY137" s="102"/>
      <c r="GZ137" s="102"/>
      <c r="HA137" s="102"/>
      <c r="HB137" s="102"/>
      <c r="HC137" s="102"/>
      <c r="HD137" s="102"/>
      <c r="HE137" s="102"/>
      <c r="HF137" s="102"/>
      <c r="HG137" s="102"/>
      <c r="HH137" s="102"/>
      <c r="HI137" s="102"/>
      <c r="HJ137" s="102"/>
      <c r="HK137" s="102"/>
      <c r="HL137" s="102"/>
      <c r="HM137" s="102"/>
      <c r="HN137" s="102"/>
      <c r="HO137" s="102"/>
      <c r="HP137" s="102"/>
      <c r="HQ137" s="102"/>
      <c r="HR137" s="102"/>
      <c r="HS137" s="102"/>
      <c r="HT137" s="102"/>
      <c r="HU137" s="102"/>
      <c r="HV137" s="102"/>
      <c r="HW137" s="102"/>
      <c r="HX137" s="102"/>
      <c r="HY137" s="102"/>
      <c r="HZ137" s="102"/>
      <c r="IA137" s="102"/>
      <c r="IB137" s="102"/>
      <c r="IC137" s="102"/>
    </row>
    <row r="138" spans="1:237" s="60" customFormat="1" ht="195" customHeight="1" x14ac:dyDescent="0.35">
      <c r="A138" s="51" t="s">
        <v>544</v>
      </c>
      <c r="B138" s="144" t="s">
        <v>545</v>
      </c>
      <c r="C138" s="145" t="s">
        <v>546</v>
      </c>
      <c r="D138" s="78" t="s">
        <v>76</v>
      </c>
      <c r="E138" s="52" t="s">
        <v>28</v>
      </c>
      <c r="F138" s="105">
        <v>2019000040053</v>
      </c>
      <c r="G138" s="44" t="s">
        <v>547</v>
      </c>
      <c r="H138" s="177">
        <v>44371</v>
      </c>
      <c r="I138" s="178">
        <f t="shared" si="7"/>
        <v>2094097032</v>
      </c>
      <c r="J138" s="146"/>
      <c r="K138" s="45">
        <v>2094097032</v>
      </c>
      <c r="L138" s="146"/>
      <c r="M138" s="147"/>
      <c r="N138" s="147"/>
      <c r="O138" s="147"/>
      <c r="P138" s="148"/>
      <c r="Q138" s="51" t="s">
        <v>548</v>
      </c>
      <c r="R138" s="51" t="s">
        <v>549</v>
      </c>
      <c r="S138" s="101">
        <v>44438</v>
      </c>
      <c r="T138" s="78" t="s">
        <v>550</v>
      </c>
      <c r="U138" s="45">
        <v>2094097032</v>
      </c>
      <c r="V138" s="51"/>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c r="BH138" s="79"/>
      <c r="BI138" s="79"/>
      <c r="BJ138" s="79"/>
      <c r="BK138" s="79"/>
      <c r="BL138" s="79"/>
      <c r="BM138" s="79"/>
      <c r="BN138" s="79"/>
      <c r="BO138" s="79"/>
      <c r="BP138" s="79"/>
      <c r="BQ138" s="79"/>
      <c r="BR138" s="79"/>
      <c r="BS138" s="79"/>
      <c r="BT138" s="79"/>
      <c r="BU138" s="79"/>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c r="EO138" s="79"/>
      <c r="EP138" s="79"/>
      <c r="EQ138" s="79"/>
      <c r="ER138" s="79"/>
      <c r="ES138" s="79"/>
      <c r="ET138" s="79"/>
      <c r="EU138" s="79"/>
      <c r="EV138" s="79"/>
      <c r="EW138" s="79"/>
      <c r="EX138" s="79"/>
      <c r="EY138" s="79"/>
      <c r="EZ138" s="79"/>
      <c r="FA138" s="79"/>
      <c r="FB138" s="79"/>
      <c r="FC138" s="79"/>
      <c r="FD138" s="79"/>
      <c r="FE138" s="79"/>
      <c r="FF138" s="79"/>
      <c r="FG138" s="79"/>
      <c r="FH138" s="79"/>
      <c r="FI138" s="79"/>
      <c r="FJ138" s="79"/>
      <c r="FK138" s="79"/>
      <c r="FL138" s="79"/>
      <c r="FM138" s="79"/>
      <c r="FN138" s="79"/>
      <c r="FO138" s="79"/>
      <c r="FP138" s="79"/>
      <c r="FQ138" s="79"/>
      <c r="FR138" s="79"/>
      <c r="FS138" s="79"/>
      <c r="FT138" s="79"/>
      <c r="FU138" s="79"/>
      <c r="FV138" s="79"/>
      <c r="FW138" s="79"/>
      <c r="FX138" s="79"/>
      <c r="FY138" s="79"/>
      <c r="FZ138" s="79"/>
      <c r="GA138" s="79"/>
      <c r="GB138" s="79"/>
      <c r="GC138" s="79"/>
      <c r="GD138" s="79"/>
      <c r="GE138" s="79"/>
      <c r="GF138" s="79"/>
      <c r="GG138" s="79"/>
      <c r="GH138" s="79"/>
      <c r="GI138" s="79"/>
      <c r="GJ138" s="79"/>
      <c r="GK138" s="79"/>
      <c r="GL138" s="79"/>
      <c r="GM138" s="79"/>
      <c r="GN138" s="79"/>
      <c r="GO138" s="79"/>
      <c r="GP138" s="79"/>
      <c r="GQ138" s="79"/>
      <c r="GR138" s="79"/>
      <c r="GS138" s="79"/>
      <c r="GT138" s="79"/>
      <c r="GU138" s="79"/>
      <c r="GV138" s="79"/>
      <c r="GW138" s="79"/>
      <c r="GX138" s="79"/>
      <c r="GY138" s="79"/>
      <c r="GZ138" s="79"/>
      <c r="HA138" s="79"/>
      <c r="HB138" s="79"/>
      <c r="HC138" s="79"/>
      <c r="HD138" s="79"/>
      <c r="HE138" s="79"/>
      <c r="HF138" s="79"/>
      <c r="HG138" s="79"/>
      <c r="HH138" s="79"/>
      <c r="HI138" s="79"/>
      <c r="HJ138" s="79"/>
      <c r="HK138" s="79"/>
      <c r="HL138" s="79"/>
      <c r="HM138" s="79"/>
      <c r="HN138" s="79"/>
      <c r="HO138" s="79"/>
      <c r="HP138" s="79"/>
      <c r="HQ138" s="79"/>
      <c r="HR138" s="79"/>
      <c r="HS138" s="79"/>
      <c r="HT138" s="79"/>
      <c r="HU138" s="79"/>
      <c r="HV138" s="79"/>
      <c r="HW138" s="79"/>
      <c r="HX138" s="79"/>
      <c r="HY138" s="79"/>
      <c r="HZ138" s="79"/>
      <c r="IA138" s="79"/>
      <c r="IB138" s="79"/>
      <c r="IC138" s="79"/>
    </row>
    <row r="139" spans="1:237" s="60" customFormat="1" ht="201" customHeight="1" x14ac:dyDescent="0.25">
      <c r="A139" s="112" t="s">
        <v>551</v>
      </c>
      <c r="B139" s="43" t="s">
        <v>552</v>
      </c>
      <c r="C139" s="78" t="s">
        <v>553</v>
      </c>
      <c r="D139" s="52" t="s">
        <v>56</v>
      </c>
      <c r="E139" s="52" t="s">
        <v>28</v>
      </c>
      <c r="F139" s="105">
        <v>2020003630152</v>
      </c>
      <c r="G139" s="44" t="s">
        <v>554</v>
      </c>
      <c r="H139" s="177">
        <v>44392</v>
      </c>
      <c r="I139" s="178">
        <f t="shared" si="7"/>
        <v>2545013710</v>
      </c>
      <c r="J139" s="45"/>
      <c r="K139" s="46"/>
      <c r="L139" s="45">
        <v>2545013710</v>
      </c>
      <c r="M139" s="45"/>
      <c r="N139" s="140"/>
      <c r="O139" s="140"/>
      <c r="P139" s="45"/>
      <c r="Q139" s="141" t="s">
        <v>519</v>
      </c>
      <c r="R139" s="141" t="s">
        <v>555</v>
      </c>
      <c r="S139" s="101">
        <v>44442</v>
      </c>
      <c r="T139" s="105" t="s">
        <v>556</v>
      </c>
      <c r="U139" s="45">
        <v>2545013710</v>
      </c>
      <c r="V139" s="43"/>
      <c r="W139" s="142"/>
      <c r="X139" s="102"/>
      <c r="Y139" s="102"/>
      <c r="Z139" s="102"/>
      <c r="AA139" s="102"/>
      <c r="AB139" s="102"/>
      <c r="AC139" s="102"/>
      <c r="AD139" s="102"/>
      <c r="AE139" s="102"/>
      <c r="AF139" s="102"/>
      <c r="AG139" s="102"/>
      <c r="AH139" s="102"/>
      <c r="AI139" s="102"/>
      <c r="AJ139" s="102"/>
      <c r="AK139" s="102"/>
      <c r="AL139" s="102"/>
      <c r="AM139" s="102"/>
      <c r="AN139" s="102"/>
      <c r="AO139" s="102"/>
      <c r="AP139" s="102"/>
      <c r="AQ139" s="102"/>
      <c r="AR139" s="102"/>
      <c r="AS139" s="102"/>
      <c r="AT139" s="102"/>
      <c r="AU139" s="102"/>
      <c r="AV139" s="102"/>
      <c r="AW139" s="102"/>
      <c r="AX139" s="102"/>
      <c r="AY139" s="102"/>
      <c r="AZ139" s="102"/>
      <c r="BA139" s="102"/>
      <c r="BB139" s="102"/>
      <c r="BC139" s="102"/>
      <c r="BD139" s="102"/>
      <c r="BE139" s="102"/>
      <c r="BF139" s="102"/>
      <c r="BG139" s="102"/>
      <c r="BH139" s="102"/>
      <c r="BI139" s="102"/>
      <c r="BJ139" s="102"/>
      <c r="BK139" s="102"/>
      <c r="BL139" s="102"/>
      <c r="BM139" s="102"/>
      <c r="BN139" s="102"/>
      <c r="BO139" s="102"/>
      <c r="BP139" s="102"/>
      <c r="BQ139" s="102"/>
      <c r="BR139" s="102"/>
      <c r="BS139" s="102"/>
      <c r="BT139" s="102"/>
      <c r="BU139" s="102"/>
      <c r="BV139" s="102"/>
      <c r="BW139" s="102"/>
      <c r="BX139" s="102"/>
      <c r="BY139" s="102"/>
      <c r="BZ139" s="102"/>
      <c r="CA139" s="102"/>
      <c r="CB139" s="102"/>
      <c r="CC139" s="102"/>
      <c r="CD139" s="102"/>
      <c r="CE139" s="102"/>
      <c r="CF139" s="102"/>
      <c r="CG139" s="102"/>
      <c r="CH139" s="102"/>
      <c r="CI139" s="102"/>
      <c r="CJ139" s="102"/>
      <c r="CK139" s="102"/>
      <c r="CL139" s="102"/>
      <c r="CM139" s="102"/>
      <c r="CN139" s="102"/>
      <c r="CO139" s="102"/>
      <c r="CP139" s="102"/>
      <c r="CQ139" s="102"/>
      <c r="CR139" s="102"/>
      <c r="CS139" s="102"/>
      <c r="CT139" s="102"/>
      <c r="CU139" s="102"/>
      <c r="CV139" s="102"/>
      <c r="CW139" s="102"/>
      <c r="CX139" s="102"/>
      <c r="CY139" s="102"/>
      <c r="CZ139" s="102"/>
      <c r="DA139" s="102"/>
      <c r="DB139" s="102"/>
      <c r="DC139" s="102"/>
      <c r="DD139" s="102"/>
      <c r="DE139" s="102"/>
      <c r="DF139" s="102"/>
      <c r="DG139" s="102"/>
      <c r="DH139" s="102"/>
      <c r="DI139" s="102"/>
      <c r="DJ139" s="102"/>
      <c r="DK139" s="102"/>
      <c r="DL139" s="102"/>
      <c r="DM139" s="102"/>
      <c r="DN139" s="102"/>
      <c r="DO139" s="102"/>
      <c r="DP139" s="102"/>
      <c r="DQ139" s="102"/>
      <c r="DR139" s="102"/>
      <c r="DS139" s="102"/>
      <c r="DT139" s="102"/>
      <c r="DU139" s="102"/>
      <c r="DV139" s="102"/>
      <c r="DW139" s="102"/>
      <c r="DX139" s="102"/>
      <c r="DY139" s="102"/>
      <c r="DZ139" s="102"/>
      <c r="EA139" s="102"/>
      <c r="EB139" s="102"/>
      <c r="EC139" s="102"/>
      <c r="ED139" s="102"/>
      <c r="EE139" s="102"/>
      <c r="EF139" s="102"/>
      <c r="EG139" s="102"/>
      <c r="EH139" s="102"/>
      <c r="EI139" s="102"/>
      <c r="EJ139" s="102"/>
      <c r="EK139" s="102"/>
      <c r="EL139" s="102"/>
      <c r="EM139" s="102"/>
      <c r="EN139" s="102"/>
      <c r="EO139" s="102"/>
      <c r="EP139" s="102"/>
      <c r="EQ139" s="102"/>
      <c r="ER139" s="102"/>
      <c r="ES139" s="102"/>
      <c r="ET139" s="102"/>
      <c r="EU139" s="102"/>
      <c r="EV139" s="102"/>
      <c r="EW139" s="102"/>
      <c r="EX139" s="102"/>
      <c r="EY139" s="102"/>
      <c r="EZ139" s="102"/>
      <c r="FA139" s="102"/>
      <c r="FB139" s="102"/>
      <c r="FC139" s="102"/>
      <c r="FD139" s="102"/>
      <c r="FE139" s="102"/>
      <c r="FF139" s="102"/>
      <c r="FG139" s="102"/>
      <c r="FH139" s="102"/>
      <c r="FI139" s="102"/>
      <c r="FJ139" s="102"/>
      <c r="FK139" s="102"/>
      <c r="FL139" s="102"/>
      <c r="FM139" s="102"/>
      <c r="FN139" s="102"/>
      <c r="FO139" s="102"/>
      <c r="FP139" s="102"/>
      <c r="FQ139" s="102"/>
      <c r="FR139" s="102"/>
      <c r="FS139" s="102"/>
      <c r="FT139" s="102"/>
      <c r="FU139" s="102"/>
      <c r="FV139" s="102"/>
      <c r="FW139" s="102"/>
      <c r="FX139" s="102"/>
      <c r="FY139" s="102"/>
      <c r="FZ139" s="102"/>
      <c r="GA139" s="102"/>
      <c r="GB139" s="102"/>
      <c r="GC139" s="102"/>
      <c r="GD139" s="102"/>
      <c r="GE139" s="102"/>
      <c r="GF139" s="102"/>
      <c r="GG139" s="102"/>
      <c r="GH139" s="102"/>
      <c r="GI139" s="102"/>
      <c r="GJ139" s="102"/>
      <c r="GK139" s="102"/>
      <c r="GL139" s="102"/>
      <c r="GM139" s="102"/>
      <c r="GN139" s="102"/>
      <c r="GO139" s="102"/>
      <c r="GP139" s="102"/>
      <c r="GQ139" s="102"/>
      <c r="GR139" s="102"/>
      <c r="GS139" s="102"/>
      <c r="GT139" s="102"/>
      <c r="GU139" s="102"/>
      <c r="GV139" s="102"/>
      <c r="GW139" s="102"/>
      <c r="GX139" s="102"/>
      <c r="GY139" s="102"/>
      <c r="GZ139" s="102"/>
      <c r="HA139" s="102"/>
      <c r="HB139" s="102"/>
      <c r="HC139" s="102"/>
      <c r="HD139" s="102"/>
      <c r="HE139" s="102"/>
      <c r="HF139" s="102"/>
      <c r="HG139" s="102"/>
      <c r="HH139" s="102"/>
      <c r="HI139" s="102"/>
      <c r="HJ139" s="102"/>
      <c r="HK139" s="102"/>
      <c r="HL139" s="102"/>
      <c r="HM139" s="102"/>
      <c r="HN139" s="102"/>
      <c r="HO139" s="102"/>
      <c r="HP139" s="102"/>
      <c r="HQ139" s="102"/>
      <c r="HR139" s="102"/>
      <c r="HS139" s="102"/>
      <c r="HT139" s="102"/>
      <c r="HU139" s="102"/>
      <c r="HV139" s="102"/>
      <c r="HW139" s="102"/>
      <c r="HX139" s="102"/>
      <c r="HY139" s="102"/>
      <c r="HZ139" s="102"/>
      <c r="IA139" s="102"/>
      <c r="IB139" s="102"/>
      <c r="IC139" s="102"/>
    </row>
    <row r="140" spans="1:237" s="60" customFormat="1" ht="201" customHeight="1" x14ac:dyDescent="0.25">
      <c r="A140" s="182" t="s">
        <v>557</v>
      </c>
      <c r="B140" s="184" t="s">
        <v>558</v>
      </c>
      <c r="C140" s="186" t="s">
        <v>559</v>
      </c>
      <c r="D140" s="188" t="s">
        <v>560</v>
      </c>
      <c r="E140" s="188" t="s">
        <v>28</v>
      </c>
      <c r="F140" s="190">
        <v>2021003630014</v>
      </c>
      <c r="G140" s="44" t="s">
        <v>561</v>
      </c>
      <c r="H140" s="177">
        <v>44459</v>
      </c>
      <c r="I140" s="178">
        <f t="shared" si="7"/>
        <v>1794041394</v>
      </c>
      <c r="J140" s="45"/>
      <c r="K140" s="46">
        <v>1794041394</v>
      </c>
      <c r="L140" s="45"/>
      <c r="M140" s="45"/>
      <c r="N140" s="140"/>
      <c r="O140" s="140"/>
      <c r="P140" s="45"/>
      <c r="Q140" s="180" t="s">
        <v>519</v>
      </c>
      <c r="R140" s="180" t="s">
        <v>28</v>
      </c>
      <c r="S140" s="101">
        <v>44461</v>
      </c>
      <c r="T140" s="105">
        <v>537</v>
      </c>
      <c r="U140" s="45">
        <v>1794041394</v>
      </c>
      <c r="V140" s="43"/>
      <c r="W140" s="142"/>
      <c r="X140" s="102"/>
      <c r="Y140" s="102"/>
      <c r="Z140" s="102"/>
      <c r="AA140" s="102"/>
      <c r="AB140" s="102"/>
      <c r="AC140" s="102"/>
      <c r="AD140" s="102"/>
      <c r="AE140" s="102"/>
      <c r="AF140" s="102"/>
      <c r="AG140" s="102"/>
      <c r="AH140" s="102"/>
      <c r="AI140" s="102"/>
      <c r="AJ140" s="102"/>
      <c r="AK140" s="102"/>
      <c r="AL140" s="102"/>
      <c r="AM140" s="102"/>
      <c r="AN140" s="102"/>
      <c r="AO140" s="102"/>
      <c r="AP140" s="102"/>
      <c r="AQ140" s="102"/>
      <c r="AR140" s="102"/>
      <c r="AS140" s="102"/>
      <c r="AT140" s="102"/>
      <c r="AU140" s="102"/>
      <c r="AV140" s="102"/>
      <c r="AW140" s="102"/>
      <c r="AX140" s="102"/>
      <c r="AY140" s="102"/>
      <c r="AZ140" s="102"/>
      <c r="BA140" s="102"/>
      <c r="BB140" s="102"/>
      <c r="BC140" s="102"/>
      <c r="BD140" s="102"/>
      <c r="BE140" s="102"/>
      <c r="BF140" s="102"/>
      <c r="BG140" s="102"/>
      <c r="BH140" s="102"/>
      <c r="BI140" s="102"/>
      <c r="BJ140" s="102"/>
      <c r="BK140" s="102"/>
      <c r="BL140" s="102"/>
      <c r="BM140" s="102"/>
      <c r="BN140" s="102"/>
      <c r="BO140" s="102"/>
      <c r="BP140" s="102"/>
      <c r="BQ140" s="102"/>
      <c r="BR140" s="102"/>
      <c r="BS140" s="102"/>
      <c r="BT140" s="102"/>
      <c r="BU140" s="102"/>
      <c r="BV140" s="102"/>
      <c r="BW140" s="102"/>
      <c r="BX140" s="102"/>
      <c r="BY140" s="102"/>
      <c r="BZ140" s="102"/>
      <c r="CA140" s="102"/>
      <c r="CB140" s="102"/>
      <c r="CC140" s="102"/>
      <c r="CD140" s="102"/>
      <c r="CE140" s="102"/>
      <c r="CF140" s="102"/>
      <c r="CG140" s="102"/>
      <c r="CH140" s="102"/>
      <c r="CI140" s="102"/>
      <c r="CJ140" s="102"/>
      <c r="CK140" s="102"/>
      <c r="CL140" s="102"/>
      <c r="CM140" s="102"/>
      <c r="CN140" s="102"/>
      <c r="CO140" s="102"/>
      <c r="CP140" s="102"/>
      <c r="CQ140" s="102"/>
      <c r="CR140" s="102"/>
      <c r="CS140" s="102"/>
      <c r="CT140" s="102"/>
      <c r="CU140" s="102"/>
      <c r="CV140" s="102"/>
      <c r="CW140" s="102"/>
      <c r="CX140" s="102"/>
      <c r="CY140" s="102"/>
      <c r="CZ140" s="102"/>
      <c r="DA140" s="102"/>
      <c r="DB140" s="102"/>
      <c r="DC140" s="102"/>
      <c r="DD140" s="102"/>
      <c r="DE140" s="102"/>
      <c r="DF140" s="102"/>
      <c r="DG140" s="102"/>
      <c r="DH140" s="102"/>
      <c r="DI140" s="102"/>
      <c r="DJ140" s="102"/>
      <c r="DK140" s="102"/>
      <c r="DL140" s="102"/>
      <c r="DM140" s="102"/>
      <c r="DN140" s="102"/>
      <c r="DO140" s="102"/>
      <c r="DP140" s="102"/>
      <c r="DQ140" s="102"/>
      <c r="DR140" s="102"/>
      <c r="DS140" s="102"/>
      <c r="DT140" s="102"/>
      <c r="DU140" s="102"/>
      <c r="DV140" s="102"/>
      <c r="DW140" s="102"/>
      <c r="DX140" s="102"/>
      <c r="DY140" s="102"/>
      <c r="DZ140" s="102"/>
      <c r="EA140" s="102"/>
      <c r="EB140" s="102"/>
      <c r="EC140" s="102"/>
      <c r="ED140" s="102"/>
      <c r="EE140" s="102"/>
      <c r="EF140" s="102"/>
      <c r="EG140" s="102"/>
      <c r="EH140" s="102"/>
      <c r="EI140" s="102"/>
      <c r="EJ140" s="102"/>
      <c r="EK140" s="102"/>
      <c r="EL140" s="102"/>
      <c r="EM140" s="102"/>
      <c r="EN140" s="102"/>
      <c r="EO140" s="102"/>
      <c r="EP140" s="102"/>
      <c r="EQ140" s="102"/>
      <c r="ER140" s="102"/>
      <c r="ES140" s="102"/>
      <c r="ET140" s="102"/>
      <c r="EU140" s="102"/>
      <c r="EV140" s="102"/>
      <c r="EW140" s="102"/>
      <c r="EX140" s="102"/>
      <c r="EY140" s="102"/>
      <c r="EZ140" s="102"/>
      <c r="FA140" s="102"/>
      <c r="FB140" s="102"/>
      <c r="FC140" s="102"/>
      <c r="FD140" s="102"/>
      <c r="FE140" s="102"/>
      <c r="FF140" s="102"/>
      <c r="FG140" s="102"/>
      <c r="FH140" s="102"/>
      <c r="FI140" s="102"/>
      <c r="FJ140" s="102"/>
      <c r="FK140" s="102"/>
      <c r="FL140" s="102"/>
      <c r="FM140" s="102"/>
      <c r="FN140" s="102"/>
      <c r="FO140" s="102"/>
      <c r="FP140" s="102"/>
      <c r="FQ140" s="102"/>
      <c r="FR140" s="102"/>
      <c r="FS140" s="102"/>
      <c r="FT140" s="102"/>
      <c r="FU140" s="102"/>
      <c r="FV140" s="102"/>
      <c r="FW140" s="102"/>
      <c r="FX140" s="102"/>
      <c r="FY140" s="102"/>
      <c r="FZ140" s="102"/>
      <c r="GA140" s="102"/>
      <c r="GB140" s="102"/>
      <c r="GC140" s="102"/>
      <c r="GD140" s="102"/>
      <c r="GE140" s="102"/>
      <c r="GF140" s="102"/>
      <c r="GG140" s="102"/>
      <c r="GH140" s="102"/>
      <c r="GI140" s="102"/>
      <c r="GJ140" s="102"/>
      <c r="GK140" s="102"/>
      <c r="GL140" s="102"/>
      <c r="GM140" s="102"/>
      <c r="GN140" s="102"/>
      <c r="GO140" s="102"/>
      <c r="GP140" s="102"/>
      <c r="GQ140" s="102"/>
      <c r="GR140" s="102"/>
      <c r="GS140" s="102"/>
      <c r="GT140" s="102"/>
      <c r="GU140" s="102"/>
      <c r="GV140" s="102"/>
      <c r="GW140" s="102"/>
      <c r="GX140" s="102"/>
      <c r="GY140" s="102"/>
      <c r="GZ140" s="102"/>
      <c r="HA140" s="102"/>
      <c r="HB140" s="102"/>
      <c r="HC140" s="102"/>
      <c r="HD140" s="102"/>
      <c r="HE140" s="102"/>
      <c r="HF140" s="102"/>
      <c r="HG140" s="102"/>
      <c r="HH140" s="102"/>
      <c r="HI140" s="102"/>
      <c r="HJ140" s="102"/>
      <c r="HK140" s="102"/>
      <c r="HL140" s="102"/>
      <c r="HM140" s="102"/>
      <c r="HN140" s="102"/>
      <c r="HO140" s="102"/>
      <c r="HP140" s="102"/>
      <c r="HQ140" s="102"/>
      <c r="HR140" s="102"/>
      <c r="HS140" s="102"/>
      <c r="HT140" s="102"/>
      <c r="HU140" s="102"/>
      <c r="HV140" s="102"/>
      <c r="HW140" s="102"/>
      <c r="HX140" s="102"/>
      <c r="HY140" s="102"/>
      <c r="HZ140" s="102"/>
      <c r="IA140" s="102"/>
      <c r="IB140" s="102"/>
      <c r="IC140" s="102"/>
    </row>
    <row r="141" spans="1:237" s="60" customFormat="1" ht="201" customHeight="1" x14ac:dyDescent="0.25">
      <c r="A141" s="183"/>
      <c r="B141" s="185"/>
      <c r="C141" s="187"/>
      <c r="D141" s="189"/>
      <c r="E141" s="189"/>
      <c r="F141" s="191"/>
      <c r="G141" s="44" t="s">
        <v>562</v>
      </c>
      <c r="H141" s="177">
        <v>44771</v>
      </c>
      <c r="I141" s="178">
        <f t="shared" si="7"/>
        <v>49527062</v>
      </c>
      <c r="J141" s="45"/>
      <c r="K141" s="46"/>
      <c r="L141" s="45"/>
      <c r="M141" s="45"/>
      <c r="N141" s="140"/>
      <c r="O141" s="140"/>
      <c r="P141" s="45">
        <v>49527062</v>
      </c>
      <c r="Q141" s="181"/>
      <c r="R141" s="181"/>
      <c r="S141" s="101"/>
      <c r="T141" s="105"/>
      <c r="U141" s="45"/>
      <c r="V141" s="43" t="s">
        <v>617</v>
      </c>
      <c r="W141" s="142"/>
      <c r="X141" s="102"/>
      <c r="Y141" s="102"/>
      <c r="Z141" s="102"/>
      <c r="AA141" s="102"/>
      <c r="AB141" s="102"/>
      <c r="AC141" s="102"/>
      <c r="AD141" s="102"/>
      <c r="AE141" s="102"/>
      <c r="AF141" s="102"/>
      <c r="AG141" s="102"/>
      <c r="AH141" s="102"/>
      <c r="AI141" s="102"/>
      <c r="AJ141" s="102"/>
      <c r="AK141" s="102"/>
      <c r="AL141" s="102"/>
      <c r="AM141" s="102"/>
      <c r="AN141" s="102"/>
      <c r="AO141" s="102"/>
      <c r="AP141" s="102"/>
      <c r="AQ141" s="102"/>
      <c r="AR141" s="102"/>
      <c r="AS141" s="102"/>
      <c r="AT141" s="102"/>
      <c r="AU141" s="102"/>
      <c r="AV141" s="102"/>
      <c r="AW141" s="102"/>
      <c r="AX141" s="102"/>
      <c r="AY141" s="102"/>
      <c r="AZ141" s="102"/>
      <c r="BA141" s="102"/>
      <c r="BB141" s="102"/>
      <c r="BC141" s="102"/>
      <c r="BD141" s="102"/>
      <c r="BE141" s="102"/>
      <c r="BF141" s="102"/>
      <c r="BG141" s="102"/>
      <c r="BH141" s="102"/>
      <c r="BI141" s="102"/>
      <c r="BJ141" s="102"/>
      <c r="BK141" s="102"/>
      <c r="BL141" s="102"/>
      <c r="BM141" s="102"/>
      <c r="BN141" s="102"/>
      <c r="BO141" s="102"/>
      <c r="BP141" s="102"/>
      <c r="BQ141" s="102"/>
      <c r="BR141" s="102"/>
      <c r="BS141" s="102"/>
      <c r="BT141" s="102"/>
      <c r="BU141" s="102"/>
      <c r="BV141" s="102"/>
      <c r="BW141" s="102"/>
      <c r="BX141" s="102"/>
      <c r="BY141" s="102"/>
      <c r="BZ141" s="102"/>
      <c r="CA141" s="102"/>
      <c r="CB141" s="102"/>
      <c r="CC141" s="102"/>
      <c r="CD141" s="102"/>
      <c r="CE141" s="102"/>
      <c r="CF141" s="102"/>
      <c r="CG141" s="102"/>
      <c r="CH141" s="102"/>
      <c r="CI141" s="102"/>
      <c r="CJ141" s="102"/>
      <c r="CK141" s="102"/>
      <c r="CL141" s="102"/>
      <c r="CM141" s="102"/>
      <c r="CN141" s="102"/>
      <c r="CO141" s="102"/>
      <c r="CP141" s="102"/>
      <c r="CQ141" s="102"/>
      <c r="CR141" s="102"/>
      <c r="CS141" s="102"/>
      <c r="CT141" s="102"/>
      <c r="CU141" s="102"/>
      <c r="CV141" s="102"/>
      <c r="CW141" s="102"/>
      <c r="CX141" s="102"/>
      <c r="CY141" s="102"/>
      <c r="CZ141" s="102"/>
      <c r="DA141" s="102"/>
      <c r="DB141" s="102"/>
      <c r="DC141" s="102"/>
      <c r="DD141" s="102"/>
      <c r="DE141" s="102"/>
      <c r="DF141" s="102"/>
      <c r="DG141" s="102"/>
      <c r="DH141" s="102"/>
      <c r="DI141" s="102"/>
      <c r="DJ141" s="102"/>
      <c r="DK141" s="102"/>
      <c r="DL141" s="102"/>
      <c r="DM141" s="102"/>
      <c r="DN141" s="102"/>
      <c r="DO141" s="102"/>
      <c r="DP141" s="102"/>
      <c r="DQ141" s="102"/>
      <c r="DR141" s="102"/>
      <c r="DS141" s="102"/>
      <c r="DT141" s="102"/>
      <c r="DU141" s="102"/>
      <c r="DV141" s="102"/>
      <c r="DW141" s="102"/>
      <c r="DX141" s="102"/>
      <c r="DY141" s="102"/>
      <c r="DZ141" s="102"/>
      <c r="EA141" s="102"/>
      <c r="EB141" s="102"/>
      <c r="EC141" s="102"/>
      <c r="ED141" s="102"/>
      <c r="EE141" s="102"/>
      <c r="EF141" s="102"/>
      <c r="EG141" s="102"/>
      <c r="EH141" s="102"/>
      <c r="EI141" s="102"/>
      <c r="EJ141" s="102"/>
      <c r="EK141" s="102"/>
      <c r="EL141" s="102"/>
      <c r="EM141" s="102"/>
      <c r="EN141" s="102"/>
      <c r="EO141" s="102"/>
      <c r="EP141" s="102"/>
      <c r="EQ141" s="102"/>
      <c r="ER141" s="102"/>
      <c r="ES141" s="102"/>
      <c r="ET141" s="102"/>
      <c r="EU141" s="102"/>
      <c r="EV141" s="102"/>
      <c r="EW141" s="102"/>
      <c r="EX141" s="102"/>
      <c r="EY141" s="102"/>
      <c r="EZ141" s="102"/>
      <c r="FA141" s="102"/>
      <c r="FB141" s="102"/>
      <c r="FC141" s="102"/>
      <c r="FD141" s="102"/>
      <c r="FE141" s="102"/>
      <c r="FF141" s="102"/>
      <c r="FG141" s="102"/>
      <c r="FH141" s="102"/>
      <c r="FI141" s="102"/>
      <c r="FJ141" s="102"/>
      <c r="FK141" s="102"/>
      <c r="FL141" s="102"/>
      <c r="FM141" s="102"/>
      <c r="FN141" s="102"/>
      <c r="FO141" s="102"/>
      <c r="FP141" s="102"/>
      <c r="FQ141" s="102"/>
      <c r="FR141" s="102"/>
      <c r="FS141" s="102"/>
      <c r="FT141" s="102"/>
      <c r="FU141" s="102"/>
      <c r="FV141" s="102"/>
      <c r="FW141" s="102"/>
      <c r="FX141" s="102"/>
      <c r="FY141" s="102"/>
      <c r="FZ141" s="102"/>
      <c r="GA141" s="102"/>
      <c r="GB141" s="102"/>
      <c r="GC141" s="102"/>
      <c r="GD141" s="102"/>
      <c r="GE141" s="102"/>
      <c r="GF141" s="102"/>
      <c r="GG141" s="102"/>
      <c r="GH141" s="102"/>
      <c r="GI141" s="102"/>
      <c r="GJ141" s="102"/>
      <c r="GK141" s="102"/>
      <c r="GL141" s="102"/>
      <c r="GM141" s="102"/>
      <c r="GN141" s="102"/>
      <c r="GO141" s="102"/>
      <c r="GP141" s="102"/>
      <c r="GQ141" s="102"/>
      <c r="GR141" s="102"/>
      <c r="GS141" s="102"/>
      <c r="GT141" s="102"/>
      <c r="GU141" s="102"/>
      <c r="GV141" s="102"/>
      <c r="GW141" s="102"/>
      <c r="GX141" s="102"/>
      <c r="GY141" s="102"/>
      <c r="GZ141" s="102"/>
      <c r="HA141" s="102"/>
      <c r="HB141" s="102"/>
      <c r="HC141" s="102"/>
      <c r="HD141" s="102"/>
      <c r="HE141" s="102"/>
      <c r="HF141" s="102"/>
      <c r="HG141" s="102"/>
      <c r="HH141" s="102"/>
      <c r="HI141" s="102"/>
      <c r="HJ141" s="102"/>
      <c r="HK141" s="102"/>
      <c r="HL141" s="102"/>
      <c r="HM141" s="102"/>
      <c r="HN141" s="102"/>
      <c r="HO141" s="102"/>
      <c r="HP141" s="102"/>
      <c r="HQ141" s="102"/>
      <c r="HR141" s="102"/>
      <c r="HS141" s="102"/>
      <c r="HT141" s="102"/>
      <c r="HU141" s="102"/>
      <c r="HV141" s="102"/>
      <c r="HW141" s="102"/>
      <c r="HX141" s="102"/>
      <c r="HY141" s="102"/>
      <c r="HZ141" s="102"/>
      <c r="IA141" s="102"/>
      <c r="IB141" s="102"/>
      <c r="IC141" s="102"/>
    </row>
    <row r="142" spans="1:237" s="60" customFormat="1" ht="201" customHeight="1" x14ac:dyDescent="0.25">
      <c r="A142" s="182" t="s">
        <v>608</v>
      </c>
      <c r="B142" s="184" t="s">
        <v>563</v>
      </c>
      <c r="C142" s="186" t="s">
        <v>564</v>
      </c>
      <c r="D142" s="188" t="s">
        <v>464</v>
      </c>
      <c r="E142" s="188" t="s">
        <v>28</v>
      </c>
      <c r="F142" s="190">
        <v>2019000040086</v>
      </c>
      <c r="G142" s="44" t="s">
        <v>565</v>
      </c>
      <c r="H142" s="177">
        <v>44480</v>
      </c>
      <c r="I142" s="178">
        <f t="shared" si="7"/>
        <v>5715885485</v>
      </c>
      <c r="J142" s="45"/>
      <c r="K142" s="46">
        <v>5715885485</v>
      </c>
      <c r="L142" s="45"/>
      <c r="M142" s="45"/>
      <c r="N142" s="140"/>
      <c r="O142" s="140"/>
      <c r="P142" s="45"/>
      <c r="Q142" s="180" t="s">
        <v>566</v>
      </c>
      <c r="R142" s="192" t="s">
        <v>567</v>
      </c>
      <c r="S142" s="101">
        <v>44545</v>
      </c>
      <c r="T142" s="105" t="s">
        <v>568</v>
      </c>
      <c r="U142" s="45">
        <v>5715885485</v>
      </c>
      <c r="V142" s="43"/>
      <c r="W142" s="142"/>
      <c r="X142" s="102"/>
      <c r="Y142" s="102"/>
      <c r="Z142" s="102"/>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2"/>
      <c r="AY142" s="102"/>
      <c r="AZ142" s="102"/>
      <c r="BA142" s="102"/>
      <c r="BB142" s="102"/>
      <c r="BC142" s="102"/>
      <c r="BD142" s="102"/>
      <c r="BE142" s="102"/>
      <c r="BF142" s="102"/>
      <c r="BG142" s="102"/>
      <c r="BH142" s="102"/>
      <c r="BI142" s="102"/>
      <c r="BJ142" s="102"/>
      <c r="BK142" s="102"/>
      <c r="BL142" s="102"/>
      <c r="BM142" s="102"/>
      <c r="BN142" s="102"/>
      <c r="BO142" s="102"/>
      <c r="BP142" s="102"/>
      <c r="BQ142" s="102"/>
      <c r="BR142" s="102"/>
      <c r="BS142" s="102"/>
      <c r="BT142" s="102"/>
      <c r="BU142" s="102"/>
      <c r="BV142" s="102"/>
      <c r="BW142" s="102"/>
      <c r="BX142" s="102"/>
      <c r="BY142" s="102"/>
      <c r="BZ142" s="102"/>
      <c r="CA142" s="102"/>
      <c r="CB142" s="102"/>
      <c r="CC142" s="102"/>
      <c r="CD142" s="102"/>
      <c r="CE142" s="102"/>
      <c r="CF142" s="102"/>
      <c r="CG142" s="102"/>
      <c r="CH142" s="102"/>
      <c r="CI142" s="102"/>
      <c r="CJ142" s="102"/>
      <c r="CK142" s="102"/>
      <c r="CL142" s="102"/>
      <c r="CM142" s="102"/>
      <c r="CN142" s="102"/>
      <c r="CO142" s="102"/>
      <c r="CP142" s="102"/>
      <c r="CQ142" s="102"/>
      <c r="CR142" s="102"/>
      <c r="CS142" s="102"/>
      <c r="CT142" s="102"/>
      <c r="CU142" s="102"/>
      <c r="CV142" s="102"/>
      <c r="CW142" s="102"/>
      <c r="CX142" s="102"/>
      <c r="CY142" s="102"/>
      <c r="CZ142" s="102"/>
      <c r="DA142" s="102"/>
      <c r="DB142" s="102"/>
      <c r="DC142" s="102"/>
      <c r="DD142" s="102"/>
      <c r="DE142" s="102"/>
      <c r="DF142" s="102"/>
      <c r="DG142" s="102"/>
      <c r="DH142" s="102"/>
      <c r="DI142" s="102"/>
      <c r="DJ142" s="102"/>
      <c r="DK142" s="102"/>
      <c r="DL142" s="102"/>
      <c r="DM142" s="102"/>
      <c r="DN142" s="102"/>
      <c r="DO142" s="102"/>
      <c r="DP142" s="102"/>
      <c r="DQ142" s="102"/>
      <c r="DR142" s="102"/>
      <c r="DS142" s="102"/>
      <c r="DT142" s="102"/>
      <c r="DU142" s="102"/>
      <c r="DV142" s="102"/>
      <c r="DW142" s="102"/>
      <c r="DX142" s="102"/>
      <c r="DY142" s="102"/>
      <c r="DZ142" s="102"/>
      <c r="EA142" s="102"/>
      <c r="EB142" s="102"/>
      <c r="EC142" s="102"/>
      <c r="ED142" s="102"/>
      <c r="EE142" s="102"/>
      <c r="EF142" s="102"/>
      <c r="EG142" s="102"/>
      <c r="EH142" s="102"/>
      <c r="EI142" s="102"/>
      <c r="EJ142" s="102"/>
      <c r="EK142" s="102"/>
      <c r="EL142" s="102"/>
      <c r="EM142" s="102"/>
      <c r="EN142" s="102"/>
      <c r="EO142" s="102"/>
      <c r="EP142" s="102"/>
      <c r="EQ142" s="102"/>
      <c r="ER142" s="102"/>
      <c r="ES142" s="102"/>
      <c r="ET142" s="102"/>
      <c r="EU142" s="102"/>
      <c r="EV142" s="102"/>
      <c r="EW142" s="102"/>
      <c r="EX142" s="102"/>
      <c r="EY142" s="102"/>
      <c r="EZ142" s="102"/>
      <c r="FA142" s="102"/>
      <c r="FB142" s="102"/>
      <c r="FC142" s="102"/>
      <c r="FD142" s="102"/>
      <c r="FE142" s="102"/>
      <c r="FF142" s="102"/>
      <c r="FG142" s="102"/>
      <c r="FH142" s="102"/>
      <c r="FI142" s="102"/>
      <c r="FJ142" s="102"/>
      <c r="FK142" s="102"/>
      <c r="FL142" s="102"/>
      <c r="FM142" s="102"/>
      <c r="FN142" s="102"/>
      <c r="FO142" s="102"/>
      <c r="FP142" s="102"/>
      <c r="FQ142" s="102"/>
      <c r="FR142" s="102"/>
      <c r="FS142" s="102"/>
      <c r="FT142" s="102"/>
      <c r="FU142" s="102"/>
      <c r="FV142" s="102"/>
      <c r="FW142" s="102"/>
      <c r="FX142" s="102"/>
      <c r="FY142" s="102"/>
      <c r="FZ142" s="102"/>
      <c r="GA142" s="102"/>
      <c r="GB142" s="102"/>
      <c r="GC142" s="102"/>
      <c r="GD142" s="102"/>
      <c r="GE142" s="102"/>
      <c r="GF142" s="102"/>
      <c r="GG142" s="102"/>
      <c r="GH142" s="102"/>
      <c r="GI142" s="102"/>
      <c r="GJ142" s="102"/>
      <c r="GK142" s="102"/>
      <c r="GL142" s="102"/>
      <c r="GM142" s="102"/>
      <c r="GN142" s="102"/>
      <c r="GO142" s="102"/>
      <c r="GP142" s="102"/>
      <c r="GQ142" s="102"/>
      <c r="GR142" s="102"/>
      <c r="GS142" s="102"/>
      <c r="GT142" s="102"/>
      <c r="GU142" s="102"/>
      <c r="GV142" s="102"/>
      <c r="GW142" s="102"/>
      <c r="GX142" s="102"/>
      <c r="GY142" s="102"/>
      <c r="GZ142" s="102"/>
      <c r="HA142" s="102"/>
      <c r="HB142" s="102"/>
      <c r="HC142" s="102"/>
      <c r="HD142" s="102"/>
      <c r="HE142" s="102"/>
      <c r="HF142" s="102"/>
      <c r="HG142" s="102"/>
      <c r="HH142" s="102"/>
      <c r="HI142" s="102"/>
      <c r="HJ142" s="102"/>
      <c r="HK142" s="102"/>
      <c r="HL142" s="102"/>
      <c r="HM142" s="102"/>
      <c r="HN142" s="102"/>
      <c r="HO142" s="102"/>
      <c r="HP142" s="102"/>
      <c r="HQ142" s="102"/>
      <c r="HR142" s="102"/>
      <c r="HS142" s="102"/>
      <c r="HT142" s="102"/>
      <c r="HU142" s="102"/>
      <c r="HV142" s="102"/>
      <c r="HW142" s="102"/>
      <c r="HX142" s="102"/>
      <c r="HY142" s="102"/>
      <c r="HZ142" s="102"/>
      <c r="IA142" s="102"/>
      <c r="IB142" s="102"/>
      <c r="IC142" s="102"/>
    </row>
    <row r="143" spans="1:237" s="60" customFormat="1" ht="201" customHeight="1" x14ac:dyDescent="0.25">
      <c r="A143" s="183"/>
      <c r="B143" s="185"/>
      <c r="C143" s="187"/>
      <c r="D143" s="189"/>
      <c r="E143" s="189"/>
      <c r="F143" s="191"/>
      <c r="G143" s="44" t="s">
        <v>569</v>
      </c>
      <c r="H143" s="177">
        <v>44767</v>
      </c>
      <c r="I143" s="178">
        <f t="shared" si="7"/>
        <v>448912336</v>
      </c>
      <c r="J143" s="45"/>
      <c r="K143" s="46">
        <v>448912336</v>
      </c>
      <c r="L143" s="45"/>
      <c r="M143" s="45"/>
      <c r="N143" s="140"/>
      <c r="O143" s="140"/>
      <c r="P143" s="45"/>
      <c r="Q143" s="181"/>
      <c r="R143" s="193"/>
      <c r="S143" s="101">
        <v>44795</v>
      </c>
      <c r="T143" s="105" t="s">
        <v>620</v>
      </c>
      <c r="U143" s="45">
        <v>448912336</v>
      </c>
      <c r="V143" s="43"/>
      <c r="W143" s="142"/>
      <c r="X143" s="102"/>
      <c r="Y143" s="102"/>
      <c r="Z143" s="102"/>
      <c r="AA143" s="102"/>
      <c r="AB143" s="102"/>
      <c r="AC143" s="102"/>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c r="AY143" s="102"/>
      <c r="AZ143" s="102"/>
      <c r="BA143" s="102"/>
      <c r="BB143" s="102"/>
      <c r="BC143" s="102"/>
      <c r="BD143" s="102"/>
      <c r="BE143" s="102"/>
      <c r="BF143" s="102"/>
      <c r="BG143" s="102"/>
      <c r="BH143" s="102"/>
      <c r="BI143" s="102"/>
      <c r="BJ143" s="102"/>
      <c r="BK143" s="102"/>
      <c r="BL143" s="102"/>
      <c r="BM143" s="102"/>
      <c r="BN143" s="102"/>
      <c r="BO143" s="102"/>
      <c r="BP143" s="102"/>
      <c r="BQ143" s="102"/>
      <c r="BR143" s="102"/>
      <c r="BS143" s="102"/>
      <c r="BT143" s="102"/>
      <c r="BU143" s="102"/>
      <c r="BV143" s="102"/>
      <c r="BW143" s="102"/>
      <c r="BX143" s="102"/>
      <c r="BY143" s="102"/>
      <c r="BZ143" s="102"/>
      <c r="CA143" s="102"/>
      <c r="CB143" s="102"/>
      <c r="CC143" s="102"/>
      <c r="CD143" s="102"/>
      <c r="CE143" s="102"/>
      <c r="CF143" s="102"/>
      <c r="CG143" s="102"/>
      <c r="CH143" s="102"/>
      <c r="CI143" s="102"/>
      <c r="CJ143" s="102"/>
      <c r="CK143" s="102"/>
      <c r="CL143" s="102"/>
      <c r="CM143" s="102"/>
      <c r="CN143" s="102"/>
      <c r="CO143" s="102"/>
      <c r="CP143" s="102"/>
      <c r="CQ143" s="102"/>
      <c r="CR143" s="102"/>
      <c r="CS143" s="102"/>
      <c r="CT143" s="102"/>
      <c r="CU143" s="102"/>
      <c r="CV143" s="102"/>
      <c r="CW143" s="102"/>
      <c r="CX143" s="102"/>
      <c r="CY143" s="102"/>
      <c r="CZ143" s="102"/>
      <c r="DA143" s="102"/>
      <c r="DB143" s="102"/>
      <c r="DC143" s="102"/>
      <c r="DD143" s="102"/>
      <c r="DE143" s="102"/>
      <c r="DF143" s="102"/>
      <c r="DG143" s="102"/>
      <c r="DH143" s="102"/>
      <c r="DI143" s="102"/>
      <c r="DJ143" s="102"/>
      <c r="DK143" s="102"/>
      <c r="DL143" s="102"/>
      <c r="DM143" s="102"/>
      <c r="DN143" s="102"/>
      <c r="DO143" s="102"/>
      <c r="DP143" s="102"/>
      <c r="DQ143" s="102"/>
      <c r="DR143" s="102"/>
      <c r="DS143" s="102"/>
      <c r="DT143" s="102"/>
      <c r="DU143" s="102"/>
      <c r="DV143" s="102"/>
      <c r="DW143" s="102"/>
      <c r="DX143" s="102"/>
      <c r="DY143" s="102"/>
      <c r="DZ143" s="102"/>
      <c r="EA143" s="102"/>
      <c r="EB143" s="102"/>
      <c r="EC143" s="102"/>
      <c r="ED143" s="102"/>
      <c r="EE143" s="102"/>
      <c r="EF143" s="102"/>
      <c r="EG143" s="102"/>
      <c r="EH143" s="102"/>
      <c r="EI143" s="102"/>
      <c r="EJ143" s="102"/>
      <c r="EK143" s="102"/>
      <c r="EL143" s="102"/>
      <c r="EM143" s="102"/>
      <c r="EN143" s="102"/>
      <c r="EO143" s="102"/>
      <c r="EP143" s="102"/>
      <c r="EQ143" s="102"/>
      <c r="ER143" s="102"/>
      <c r="ES143" s="102"/>
      <c r="ET143" s="102"/>
      <c r="EU143" s="102"/>
      <c r="EV143" s="102"/>
      <c r="EW143" s="102"/>
      <c r="EX143" s="102"/>
      <c r="EY143" s="102"/>
      <c r="EZ143" s="102"/>
      <c r="FA143" s="102"/>
      <c r="FB143" s="102"/>
      <c r="FC143" s="102"/>
      <c r="FD143" s="102"/>
      <c r="FE143" s="102"/>
      <c r="FF143" s="102"/>
      <c r="FG143" s="102"/>
      <c r="FH143" s="102"/>
      <c r="FI143" s="102"/>
      <c r="FJ143" s="102"/>
      <c r="FK143" s="102"/>
      <c r="FL143" s="102"/>
      <c r="FM143" s="102"/>
      <c r="FN143" s="102"/>
      <c r="FO143" s="102"/>
      <c r="FP143" s="102"/>
      <c r="FQ143" s="102"/>
      <c r="FR143" s="102"/>
      <c r="FS143" s="102"/>
      <c r="FT143" s="102"/>
      <c r="FU143" s="102"/>
      <c r="FV143" s="102"/>
      <c r="FW143" s="102"/>
      <c r="FX143" s="102"/>
      <c r="FY143" s="102"/>
      <c r="FZ143" s="102"/>
      <c r="GA143" s="102"/>
      <c r="GB143" s="102"/>
      <c r="GC143" s="102"/>
      <c r="GD143" s="102"/>
      <c r="GE143" s="102"/>
      <c r="GF143" s="102"/>
      <c r="GG143" s="102"/>
      <c r="GH143" s="102"/>
      <c r="GI143" s="102"/>
      <c r="GJ143" s="102"/>
      <c r="GK143" s="102"/>
      <c r="GL143" s="102"/>
      <c r="GM143" s="102"/>
      <c r="GN143" s="102"/>
      <c r="GO143" s="102"/>
      <c r="GP143" s="102"/>
      <c r="GQ143" s="102"/>
      <c r="GR143" s="102"/>
      <c r="GS143" s="102"/>
      <c r="GT143" s="102"/>
      <c r="GU143" s="102"/>
      <c r="GV143" s="102"/>
      <c r="GW143" s="102"/>
      <c r="GX143" s="102"/>
      <c r="GY143" s="102"/>
      <c r="GZ143" s="102"/>
      <c r="HA143" s="102"/>
      <c r="HB143" s="102"/>
      <c r="HC143" s="102"/>
      <c r="HD143" s="102"/>
      <c r="HE143" s="102"/>
      <c r="HF143" s="102"/>
      <c r="HG143" s="102"/>
      <c r="HH143" s="102"/>
      <c r="HI143" s="102"/>
      <c r="HJ143" s="102"/>
      <c r="HK143" s="102"/>
      <c r="HL143" s="102"/>
      <c r="HM143" s="102"/>
      <c r="HN143" s="102"/>
      <c r="HO143" s="102"/>
      <c r="HP143" s="102"/>
      <c r="HQ143" s="102"/>
      <c r="HR143" s="102"/>
      <c r="HS143" s="102"/>
      <c r="HT143" s="102"/>
      <c r="HU143" s="102"/>
      <c r="HV143" s="102"/>
      <c r="HW143" s="102"/>
      <c r="HX143" s="102"/>
      <c r="HY143" s="102"/>
      <c r="HZ143" s="102"/>
      <c r="IA143" s="102"/>
      <c r="IB143" s="102"/>
      <c r="IC143" s="102"/>
    </row>
    <row r="144" spans="1:237" s="60" customFormat="1" ht="201" customHeight="1" x14ac:dyDescent="0.25">
      <c r="A144" s="112" t="s">
        <v>570</v>
      </c>
      <c r="B144" s="43" t="s">
        <v>571</v>
      </c>
      <c r="C144" s="78" t="s">
        <v>553</v>
      </c>
      <c r="D144" s="52" t="s">
        <v>464</v>
      </c>
      <c r="E144" s="52" t="s">
        <v>28</v>
      </c>
      <c r="F144" s="105">
        <v>2021000040023</v>
      </c>
      <c r="G144" s="44" t="s">
        <v>542</v>
      </c>
      <c r="H144" s="177">
        <v>44553</v>
      </c>
      <c r="I144" s="178">
        <f t="shared" si="7"/>
        <v>25556199615</v>
      </c>
      <c r="J144" s="45"/>
      <c r="K144" s="46"/>
      <c r="L144" s="45">
        <v>25556199615</v>
      </c>
      <c r="M144" s="45"/>
      <c r="N144" s="140"/>
      <c r="O144" s="140"/>
      <c r="P144" s="45"/>
      <c r="Q144" s="141" t="s">
        <v>519</v>
      </c>
      <c r="R144" s="141" t="s">
        <v>567</v>
      </c>
      <c r="S144" s="101">
        <v>44583</v>
      </c>
      <c r="T144" s="105" t="s">
        <v>572</v>
      </c>
      <c r="U144" s="45">
        <v>25556199615</v>
      </c>
      <c r="V144" s="43"/>
      <c r="W144" s="142"/>
      <c r="X144" s="102"/>
      <c r="Y144" s="102"/>
      <c r="Z144" s="102"/>
      <c r="AA144" s="102"/>
      <c r="AB144" s="102"/>
      <c r="AC144" s="102"/>
      <c r="AD144" s="102"/>
      <c r="AE144" s="102"/>
      <c r="AF144" s="102"/>
      <c r="AG144" s="102"/>
      <c r="AH144" s="102"/>
      <c r="AI144" s="102"/>
      <c r="AJ144" s="102"/>
      <c r="AK144" s="102"/>
      <c r="AL144" s="102"/>
      <c r="AM144" s="102"/>
      <c r="AN144" s="102"/>
      <c r="AO144" s="102"/>
      <c r="AP144" s="102"/>
      <c r="AQ144" s="102"/>
      <c r="AR144" s="102"/>
      <c r="AS144" s="102"/>
      <c r="AT144" s="102"/>
      <c r="AU144" s="102"/>
      <c r="AV144" s="102"/>
      <c r="AW144" s="102"/>
      <c r="AX144" s="102"/>
      <c r="AY144" s="102"/>
      <c r="AZ144" s="102"/>
      <c r="BA144" s="102"/>
      <c r="BB144" s="102"/>
      <c r="BC144" s="102"/>
      <c r="BD144" s="102"/>
      <c r="BE144" s="102"/>
      <c r="BF144" s="102"/>
      <c r="BG144" s="102"/>
      <c r="BH144" s="102"/>
      <c r="BI144" s="102"/>
      <c r="BJ144" s="102"/>
      <c r="BK144" s="102"/>
      <c r="BL144" s="102"/>
      <c r="BM144" s="102"/>
      <c r="BN144" s="102"/>
      <c r="BO144" s="102"/>
      <c r="BP144" s="102"/>
      <c r="BQ144" s="102"/>
      <c r="BR144" s="102"/>
      <c r="BS144" s="102"/>
      <c r="BT144" s="102"/>
      <c r="BU144" s="102"/>
      <c r="BV144" s="102"/>
      <c r="BW144" s="102"/>
      <c r="BX144" s="102"/>
      <c r="BY144" s="102"/>
      <c r="BZ144" s="102"/>
      <c r="CA144" s="102"/>
      <c r="CB144" s="102"/>
      <c r="CC144" s="102"/>
      <c r="CD144" s="102"/>
      <c r="CE144" s="102"/>
      <c r="CF144" s="102"/>
      <c r="CG144" s="102"/>
      <c r="CH144" s="102"/>
      <c r="CI144" s="102"/>
      <c r="CJ144" s="102"/>
      <c r="CK144" s="102"/>
      <c r="CL144" s="102"/>
      <c r="CM144" s="102"/>
      <c r="CN144" s="102"/>
      <c r="CO144" s="102"/>
      <c r="CP144" s="102"/>
      <c r="CQ144" s="102"/>
      <c r="CR144" s="102"/>
      <c r="CS144" s="102"/>
      <c r="CT144" s="102"/>
      <c r="CU144" s="102"/>
      <c r="CV144" s="102"/>
      <c r="CW144" s="102"/>
      <c r="CX144" s="102"/>
      <c r="CY144" s="102"/>
      <c r="CZ144" s="102"/>
      <c r="DA144" s="102"/>
      <c r="DB144" s="102"/>
      <c r="DC144" s="102"/>
      <c r="DD144" s="102"/>
      <c r="DE144" s="102"/>
      <c r="DF144" s="102"/>
      <c r="DG144" s="102"/>
      <c r="DH144" s="102"/>
      <c r="DI144" s="102"/>
      <c r="DJ144" s="102"/>
      <c r="DK144" s="102"/>
      <c r="DL144" s="102"/>
      <c r="DM144" s="102"/>
      <c r="DN144" s="102"/>
      <c r="DO144" s="102"/>
      <c r="DP144" s="102"/>
      <c r="DQ144" s="102"/>
      <c r="DR144" s="102"/>
      <c r="DS144" s="102"/>
      <c r="DT144" s="102"/>
      <c r="DU144" s="102"/>
      <c r="DV144" s="102"/>
      <c r="DW144" s="102"/>
      <c r="DX144" s="102"/>
      <c r="DY144" s="102"/>
      <c r="DZ144" s="102"/>
      <c r="EA144" s="102"/>
      <c r="EB144" s="102"/>
      <c r="EC144" s="102"/>
      <c r="ED144" s="102"/>
      <c r="EE144" s="102"/>
      <c r="EF144" s="102"/>
      <c r="EG144" s="102"/>
      <c r="EH144" s="102"/>
      <c r="EI144" s="102"/>
      <c r="EJ144" s="102"/>
      <c r="EK144" s="102"/>
      <c r="EL144" s="102"/>
      <c r="EM144" s="102"/>
      <c r="EN144" s="102"/>
      <c r="EO144" s="102"/>
      <c r="EP144" s="102"/>
      <c r="EQ144" s="102"/>
      <c r="ER144" s="102"/>
      <c r="ES144" s="102"/>
      <c r="ET144" s="102"/>
      <c r="EU144" s="102"/>
      <c r="EV144" s="102"/>
      <c r="EW144" s="102"/>
      <c r="EX144" s="102"/>
      <c r="EY144" s="102"/>
      <c r="EZ144" s="102"/>
      <c r="FA144" s="102"/>
      <c r="FB144" s="102"/>
      <c r="FC144" s="102"/>
      <c r="FD144" s="102"/>
      <c r="FE144" s="102"/>
      <c r="FF144" s="102"/>
      <c r="FG144" s="102"/>
      <c r="FH144" s="102"/>
      <c r="FI144" s="102"/>
      <c r="FJ144" s="102"/>
      <c r="FK144" s="102"/>
      <c r="FL144" s="102"/>
      <c r="FM144" s="102"/>
      <c r="FN144" s="102"/>
      <c r="FO144" s="102"/>
      <c r="FP144" s="102"/>
      <c r="FQ144" s="102"/>
      <c r="FR144" s="102"/>
      <c r="FS144" s="102"/>
      <c r="FT144" s="102"/>
      <c r="FU144" s="102"/>
      <c r="FV144" s="102"/>
      <c r="FW144" s="102"/>
      <c r="FX144" s="102"/>
      <c r="FY144" s="102"/>
      <c r="FZ144" s="102"/>
      <c r="GA144" s="102"/>
      <c r="GB144" s="102"/>
      <c r="GC144" s="102"/>
      <c r="GD144" s="102"/>
      <c r="GE144" s="102"/>
      <c r="GF144" s="102"/>
      <c r="GG144" s="102"/>
      <c r="GH144" s="102"/>
      <c r="GI144" s="102"/>
      <c r="GJ144" s="102"/>
      <c r="GK144" s="102"/>
      <c r="GL144" s="102"/>
      <c r="GM144" s="102"/>
      <c r="GN144" s="102"/>
      <c r="GO144" s="102"/>
      <c r="GP144" s="102"/>
      <c r="GQ144" s="102"/>
      <c r="GR144" s="102"/>
      <c r="GS144" s="102"/>
      <c r="GT144" s="102"/>
      <c r="GU144" s="102"/>
      <c r="GV144" s="102"/>
      <c r="GW144" s="102"/>
      <c r="GX144" s="102"/>
      <c r="GY144" s="102"/>
      <c r="GZ144" s="102"/>
      <c r="HA144" s="102"/>
      <c r="HB144" s="102"/>
      <c r="HC144" s="102"/>
      <c r="HD144" s="102"/>
      <c r="HE144" s="102"/>
      <c r="HF144" s="102"/>
      <c r="HG144" s="102"/>
      <c r="HH144" s="102"/>
      <c r="HI144" s="102"/>
      <c r="HJ144" s="102"/>
      <c r="HK144" s="102"/>
      <c r="HL144" s="102"/>
      <c r="HM144" s="102"/>
      <c r="HN144" s="102"/>
      <c r="HO144" s="102"/>
      <c r="HP144" s="102"/>
      <c r="HQ144" s="102"/>
      <c r="HR144" s="102"/>
      <c r="HS144" s="102"/>
      <c r="HT144" s="102"/>
      <c r="HU144" s="102"/>
      <c r="HV144" s="102"/>
      <c r="HW144" s="102"/>
      <c r="HX144" s="102"/>
      <c r="HY144" s="102"/>
      <c r="HZ144" s="102"/>
      <c r="IA144" s="102"/>
      <c r="IB144" s="102"/>
      <c r="IC144" s="102"/>
    </row>
    <row r="145" spans="1:237" s="60" customFormat="1" ht="201" customHeight="1" x14ac:dyDescent="0.25">
      <c r="A145" s="112" t="s">
        <v>573</v>
      </c>
      <c r="B145" s="43" t="s">
        <v>574</v>
      </c>
      <c r="C145" s="78" t="s">
        <v>575</v>
      </c>
      <c r="D145" s="52" t="s">
        <v>146</v>
      </c>
      <c r="E145" s="52" t="s">
        <v>28</v>
      </c>
      <c r="F145" s="105">
        <v>2021000100096</v>
      </c>
      <c r="G145" s="44" t="s">
        <v>576</v>
      </c>
      <c r="H145" s="177">
        <v>44560</v>
      </c>
      <c r="I145" s="178">
        <f t="shared" si="7"/>
        <v>931684217</v>
      </c>
      <c r="J145" s="45"/>
      <c r="K145" s="46"/>
      <c r="L145" s="45"/>
      <c r="M145" s="45">
        <v>507627890</v>
      </c>
      <c r="N145" s="140"/>
      <c r="O145" s="140"/>
      <c r="P145" s="45">
        <v>424056327</v>
      </c>
      <c r="Q145" s="141" t="s">
        <v>577</v>
      </c>
      <c r="R145" s="141" t="s">
        <v>525</v>
      </c>
      <c r="S145" s="101">
        <v>44580</v>
      </c>
      <c r="T145" s="105" t="s">
        <v>578</v>
      </c>
      <c r="U145" s="45">
        <v>507627890</v>
      </c>
      <c r="V145" s="43" t="s">
        <v>619</v>
      </c>
      <c r="W145" s="142"/>
      <c r="X145" s="102"/>
      <c r="Y145" s="102"/>
      <c r="Z145" s="102"/>
      <c r="AA145" s="102"/>
      <c r="AB145" s="102"/>
      <c r="AC145" s="102"/>
      <c r="AD145" s="102"/>
      <c r="AE145" s="102"/>
      <c r="AF145" s="102"/>
      <c r="AG145" s="102"/>
      <c r="AH145" s="102"/>
      <c r="AI145" s="102"/>
      <c r="AJ145" s="102"/>
      <c r="AK145" s="102"/>
      <c r="AL145" s="102"/>
      <c r="AM145" s="102"/>
      <c r="AN145" s="102"/>
      <c r="AO145" s="102"/>
      <c r="AP145" s="102"/>
      <c r="AQ145" s="102"/>
      <c r="AR145" s="102"/>
      <c r="AS145" s="102"/>
      <c r="AT145" s="102"/>
      <c r="AU145" s="102"/>
      <c r="AV145" s="102"/>
      <c r="AW145" s="102"/>
      <c r="AX145" s="102"/>
      <c r="AY145" s="102"/>
      <c r="AZ145" s="102"/>
      <c r="BA145" s="102"/>
      <c r="BB145" s="102"/>
      <c r="BC145" s="102"/>
      <c r="BD145" s="102"/>
      <c r="BE145" s="102"/>
      <c r="BF145" s="102"/>
      <c r="BG145" s="102"/>
      <c r="BH145" s="102"/>
      <c r="BI145" s="102"/>
      <c r="BJ145" s="102"/>
      <c r="BK145" s="102"/>
      <c r="BL145" s="102"/>
      <c r="BM145" s="102"/>
      <c r="BN145" s="102"/>
      <c r="BO145" s="102"/>
      <c r="BP145" s="102"/>
      <c r="BQ145" s="102"/>
      <c r="BR145" s="102"/>
      <c r="BS145" s="102"/>
      <c r="BT145" s="102"/>
      <c r="BU145" s="102"/>
      <c r="BV145" s="102"/>
      <c r="BW145" s="102"/>
      <c r="BX145" s="102"/>
      <c r="BY145" s="102"/>
      <c r="BZ145" s="102"/>
      <c r="CA145" s="102"/>
      <c r="CB145" s="102"/>
      <c r="CC145" s="102"/>
      <c r="CD145" s="102"/>
      <c r="CE145" s="102"/>
      <c r="CF145" s="102"/>
      <c r="CG145" s="102"/>
      <c r="CH145" s="102"/>
      <c r="CI145" s="102"/>
      <c r="CJ145" s="102"/>
      <c r="CK145" s="102"/>
      <c r="CL145" s="102"/>
      <c r="CM145" s="102"/>
      <c r="CN145" s="102"/>
      <c r="CO145" s="102"/>
      <c r="CP145" s="102"/>
      <c r="CQ145" s="102"/>
      <c r="CR145" s="102"/>
      <c r="CS145" s="102"/>
      <c r="CT145" s="102"/>
      <c r="CU145" s="102"/>
      <c r="CV145" s="102"/>
      <c r="CW145" s="102"/>
      <c r="CX145" s="102"/>
      <c r="CY145" s="102"/>
      <c r="CZ145" s="102"/>
      <c r="DA145" s="102"/>
      <c r="DB145" s="102"/>
      <c r="DC145" s="102"/>
      <c r="DD145" s="102"/>
      <c r="DE145" s="102"/>
      <c r="DF145" s="102"/>
      <c r="DG145" s="102"/>
      <c r="DH145" s="102"/>
      <c r="DI145" s="102"/>
      <c r="DJ145" s="102"/>
      <c r="DK145" s="102"/>
      <c r="DL145" s="102"/>
      <c r="DM145" s="102"/>
      <c r="DN145" s="102"/>
      <c r="DO145" s="102"/>
      <c r="DP145" s="102"/>
      <c r="DQ145" s="102"/>
      <c r="DR145" s="102"/>
      <c r="DS145" s="102"/>
      <c r="DT145" s="102"/>
      <c r="DU145" s="102"/>
      <c r="DV145" s="102"/>
      <c r="DW145" s="102"/>
      <c r="DX145" s="102"/>
      <c r="DY145" s="102"/>
      <c r="DZ145" s="102"/>
      <c r="EA145" s="102"/>
      <c r="EB145" s="102"/>
      <c r="EC145" s="102"/>
      <c r="ED145" s="102"/>
      <c r="EE145" s="102"/>
      <c r="EF145" s="102"/>
      <c r="EG145" s="102"/>
      <c r="EH145" s="102"/>
      <c r="EI145" s="102"/>
      <c r="EJ145" s="102"/>
      <c r="EK145" s="102"/>
      <c r="EL145" s="102"/>
      <c r="EM145" s="102"/>
      <c r="EN145" s="102"/>
      <c r="EO145" s="102"/>
      <c r="EP145" s="102"/>
      <c r="EQ145" s="102"/>
      <c r="ER145" s="102"/>
      <c r="ES145" s="102"/>
      <c r="ET145" s="102"/>
      <c r="EU145" s="102"/>
      <c r="EV145" s="102"/>
      <c r="EW145" s="102"/>
      <c r="EX145" s="102"/>
      <c r="EY145" s="102"/>
      <c r="EZ145" s="102"/>
      <c r="FA145" s="102"/>
      <c r="FB145" s="102"/>
      <c r="FC145" s="102"/>
      <c r="FD145" s="102"/>
      <c r="FE145" s="102"/>
      <c r="FF145" s="102"/>
      <c r="FG145" s="102"/>
      <c r="FH145" s="102"/>
      <c r="FI145" s="102"/>
      <c r="FJ145" s="102"/>
      <c r="FK145" s="102"/>
      <c r="FL145" s="102"/>
      <c r="FM145" s="102"/>
      <c r="FN145" s="102"/>
      <c r="FO145" s="102"/>
      <c r="FP145" s="102"/>
      <c r="FQ145" s="102"/>
      <c r="FR145" s="102"/>
      <c r="FS145" s="102"/>
      <c r="FT145" s="102"/>
      <c r="FU145" s="102"/>
      <c r="FV145" s="102"/>
      <c r="FW145" s="102"/>
      <c r="FX145" s="102"/>
      <c r="FY145" s="102"/>
      <c r="FZ145" s="102"/>
      <c r="GA145" s="102"/>
      <c r="GB145" s="102"/>
      <c r="GC145" s="102"/>
      <c r="GD145" s="102"/>
      <c r="GE145" s="102"/>
      <c r="GF145" s="102"/>
      <c r="GG145" s="102"/>
      <c r="GH145" s="102"/>
      <c r="GI145" s="102"/>
      <c r="GJ145" s="102"/>
      <c r="GK145" s="102"/>
      <c r="GL145" s="102"/>
      <c r="GM145" s="102"/>
      <c r="GN145" s="102"/>
      <c r="GO145" s="102"/>
      <c r="GP145" s="102"/>
      <c r="GQ145" s="102"/>
      <c r="GR145" s="102"/>
      <c r="GS145" s="102"/>
      <c r="GT145" s="102"/>
      <c r="GU145" s="102"/>
      <c r="GV145" s="102"/>
      <c r="GW145" s="102"/>
      <c r="GX145" s="102"/>
      <c r="GY145" s="102"/>
      <c r="GZ145" s="102"/>
      <c r="HA145" s="102"/>
      <c r="HB145" s="102"/>
      <c r="HC145" s="102"/>
      <c r="HD145" s="102"/>
      <c r="HE145" s="102"/>
      <c r="HF145" s="102"/>
      <c r="HG145" s="102"/>
      <c r="HH145" s="102"/>
      <c r="HI145" s="102"/>
      <c r="HJ145" s="102"/>
      <c r="HK145" s="102"/>
      <c r="HL145" s="102"/>
      <c r="HM145" s="102"/>
      <c r="HN145" s="102"/>
      <c r="HO145" s="102"/>
      <c r="HP145" s="102"/>
      <c r="HQ145" s="102"/>
      <c r="HR145" s="102"/>
      <c r="HS145" s="102"/>
      <c r="HT145" s="102"/>
      <c r="HU145" s="102"/>
      <c r="HV145" s="102"/>
      <c r="HW145" s="102"/>
      <c r="HX145" s="102"/>
      <c r="HY145" s="102"/>
      <c r="HZ145" s="102"/>
      <c r="IA145" s="102"/>
      <c r="IB145" s="102"/>
      <c r="IC145" s="102"/>
    </row>
    <row r="146" spans="1:237" s="60" customFormat="1" ht="201" customHeight="1" x14ac:dyDescent="0.25">
      <c r="A146" s="43" t="s">
        <v>579</v>
      </c>
      <c r="B146" s="60" t="s">
        <v>580</v>
      </c>
      <c r="C146" s="78" t="s">
        <v>581</v>
      </c>
      <c r="D146" s="52" t="s">
        <v>464</v>
      </c>
      <c r="E146" s="52" t="s">
        <v>28</v>
      </c>
      <c r="F146" s="105">
        <v>2021003630023</v>
      </c>
      <c r="G146" s="44" t="s">
        <v>582</v>
      </c>
      <c r="H146" s="177">
        <v>44596</v>
      </c>
      <c r="I146" s="178">
        <f t="shared" si="7"/>
        <v>3824195103.1900001</v>
      </c>
      <c r="J146" s="45"/>
      <c r="K146" s="46"/>
      <c r="L146" s="45">
        <v>3824195103.1900001</v>
      </c>
      <c r="M146" s="45"/>
      <c r="N146" s="140"/>
      <c r="O146" s="140"/>
      <c r="P146" s="45"/>
      <c r="Q146" s="141" t="s">
        <v>583</v>
      </c>
      <c r="R146" s="141" t="s">
        <v>567</v>
      </c>
      <c r="S146" s="101">
        <v>44630</v>
      </c>
      <c r="T146" s="105" t="s">
        <v>584</v>
      </c>
      <c r="U146" s="45">
        <v>3824195103.1900001</v>
      </c>
      <c r="V146" s="43"/>
      <c r="W146" s="142"/>
      <c r="X146" s="102"/>
      <c r="Y146" s="102"/>
      <c r="Z146" s="102"/>
      <c r="AA146" s="102"/>
      <c r="AB146" s="102"/>
      <c r="AC146" s="102"/>
      <c r="AD146" s="102"/>
      <c r="AE146" s="102"/>
      <c r="AF146" s="102"/>
      <c r="AG146" s="102"/>
      <c r="AH146" s="102"/>
      <c r="AI146" s="102"/>
      <c r="AJ146" s="102"/>
      <c r="AK146" s="102"/>
      <c r="AL146" s="102"/>
      <c r="AM146" s="102"/>
      <c r="AN146" s="102"/>
      <c r="AO146" s="102"/>
      <c r="AP146" s="102"/>
      <c r="AQ146" s="102"/>
      <c r="AR146" s="102"/>
      <c r="AS146" s="102"/>
      <c r="AT146" s="102"/>
      <c r="AU146" s="102"/>
      <c r="AV146" s="102"/>
      <c r="AW146" s="102"/>
      <c r="AX146" s="102"/>
      <c r="AY146" s="102"/>
      <c r="AZ146" s="102"/>
      <c r="BA146" s="102"/>
      <c r="BB146" s="102"/>
      <c r="BC146" s="102"/>
      <c r="BD146" s="102"/>
      <c r="BE146" s="102"/>
      <c r="BF146" s="102"/>
      <c r="BG146" s="102"/>
      <c r="BH146" s="102"/>
      <c r="BI146" s="102"/>
      <c r="BJ146" s="102"/>
      <c r="BK146" s="102"/>
      <c r="BL146" s="102"/>
      <c r="BM146" s="102"/>
      <c r="BN146" s="102"/>
      <c r="BO146" s="102"/>
      <c r="BP146" s="102"/>
      <c r="BQ146" s="102"/>
      <c r="BR146" s="102"/>
      <c r="BS146" s="102"/>
      <c r="BT146" s="102"/>
      <c r="BU146" s="102"/>
      <c r="BV146" s="102"/>
      <c r="BW146" s="102"/>
      <c r="BX146" s="102"/>
      <c r="BY146" s="102"/>
      <c r="BZ146" s="102"/>
      <c r="CA146" s="102"/>
      <c r="CB146" s="102"/>
      <c r="CC146" s="102"/>
      <c r="CD146" s="102"/>
      <c r="CE146" s="102"/>
      <c r="CF146" s="102"/>
      <c r="CG146" s="102"/>
      <c r="CH146" s="102"/>
      <c r="CI146" s="102"/>
      <c r="CJ146" s="102"/>
      <c r="CK146" s="102"/>
      <c r="CL146" s="102"/>
      <c r="CM146" s="102"/>
      <c r="CN146" s="102"/>
      <c r="CO146" s="102"/>
      <c r="CP146" s="102"/>
      <c r="CQ146" s="102"/>
      <c r="CR146" s="102"/>
      <c r="CS146" s="102"/>
      <c r="CT146" s="102"/>
      <c r="CU146" s="102"/>
      <c r="CV146" s="102"/>
      <c r="CW146" s="102"/>
      <c r="CX146" s="102"/>
      <c r="CY146" s="102"/>
      <c r="CZ146" s="102"/>
      <c r="DA146" s="102"/>
      <c r="DB146" s="102"/>
      <c r="DC146" s="102"/>
      <c r="DD146" s="102"/>
      <c r="DE146" s="102"/>
      <c r="DF146" s="102"/>
      <c r="DG146" s="102"/>
      <c r="DH146" s="102"/>
      <c r="DI146" s="102"/>
      <c r="DJ146" s="102"/>
      <c r="DK146" s="102"/>
      <c r="DL146" s="102"/>
      <c r="DM146" s="102"/>
      <c r="DN146" s="102"/>
      <c r="DO146" s="102"/>
      <c r="DP146" s="102"/>
      <c r="DQ146" s="102"/>
      <c r="DR146" s="102"/>
      <c r="DS146" s="102"/>
      <c r="DT146" s="102"/>
      <c r="DU146" s="102"/>
      <c r="DV146" s="102"/>
      <c r="DW146" s="102"/>
      <c r="DX146" s="102"/>
      <c r="DY146" s="102"/>
      <c r="DZ146" s="102"/>
      <c r="EA146" s="102"/>
      <c r="EB146" s="102"/>
      <c r="EC146" s="102"/>
      <c r="ED146" s="102"/>
      <c r="EE146" s="102"/>
      <c r="EF146" s="102"/>
      <c r="EG146" s="102"/>
      <c r="EH146" s="102"/>
      <c r="EI146" s="102"/>
      <c r="EJ146" s="102"/>
      <c r="EK146" s="102"/>
      <c r="EL146" s="102"/>
      <c r="EM146" s="102"/>
      <c r="EN146" s="102"/>
      <c r="EO146" s="102"/>
      <c r="EP146" s="102"/>
      <c r="EQ146" s="102"/>
      <c r="ER146" s="102"/>
      <c r="ES146" s="102"/>
      <c r="ET146" s="102"/>
      <c r="EU146" s="102"/>
      <c r="EV146" s="102"/>
      <c r="EW146" s="102"/>
      <c r="EX146" s="102"/>
      <c r="EY146" s="102"/>
      <c r="EZ146" s="102"/>
      <c r="FA146" s="102"/>
      <c r="FB146" s="102"/>
      <c r="FC146" s="102"/>
      <c r="FD146" s="102"/>
      <c r="FE146" s="102"/>
      <c r="FF146" s="102"/>
      <c r="FG146" s="102"/>
      <c r="FH146" s="102"/>
      <c r="FI146" s="102"/>
      <c r="FJ146" s="102"/>
      <c r="FK146" s="102"/>
      <c r="FL146" s="102"/>
      <c r="FM146" s="102"/>
      <c r="FN146" s="102"/>
      <c r="FO146" s="102"/>
      <c r="FP146" s="102"/>
      <c r="FQ146" s="102"/>
      <c r="FR146" s="102"/>
      <c r="FS146" s="102"/>
      <c r="FT146" s="102"/>
      <c r="FU146" s="102"/>
      <c r="FV146" s="102"/>
      <c r="FW146" s="102"/>
      <c r="FX146" s="102"/>
      <c r="FY146" s="102"/>
      <c r="FZ146" s="102"/>
      <c r="GA146" s="102"/>
      <c r="GB146" s="102"/>
      <c r="GC146" s="102"/>
      <c r="GD146" s="102"/>
      <c r="GE146" s="102"/>
      <c r="GF146" s="102"/>
      <c r="GG146" s="102"/>
      <c r="GH146" s="102"/>
      <c r="GI146" s="102"/>
      <c r="GJ146" s="102"/>
      <c r="GK146" s="102"/>
      <c r="GL146" s="102"/>
      <c r="GM146" s="102"/>
      <c r="GN146" s="102"/>
      <c r="GO146" s="102"/>
      <c r="GP146" s="102"/>
      <c r="GQ146" s="102"/>
      <c r="GR146" s="102"/>
      <c r="GS146" s="102"/>
      <c r="GT146" s="102"/>
      <c r="GU146" s="102"/>
      <c r="GV146" s="102"/>
      <c r="GW146" s="102"/>
      <c r="GX146" s="102"/>
      <c r="GY146" s="102"/>
      <c r="GZ146" s="102"/>
      <c r="HA146" s="102"/>
      <c r="HB146" s="102"/>
      <c r="HC146" s="102"/>
      <c r="HD146" s="102"/>
      <c r="HE146" s="102"/>
      <c r="HF146" s="102"/>
      <c r="HG146" s="102"/>
      <c r="HH146" s="102"/>
      <c r="HI146" s="102"/>
      <c r="HJ146" s="102"/>
      <c r="HK146" s="102"/>
      <c r="HL146" s="102"/>
      <c r="HM146" s="102"/>
      <c r="HN146" s="102"/>
      <c r="HO146" s="102"/>
      <c r="HP146" s="102"/>
      <c r="HQ146" s="102"/>
      <c r="HR146" s="102"/>
      <c r="HS146" s="102"/>
      <c r="HT146" s="102"/>
      <c r="HU146" s="102"/>
      <c r="HV146" s="102"/>
      <c r="HW146" s="102"/>
      <c r="HX146" s="102"/>
      <c r="HY146" s="102"/>
      <c r="HZ146" s="102"/>
      <c r="IA146" s="102"/>
      <c r="IB146" s="102"/>
      <c r="IC146" s="102"/>
    </row>
    <row r="147" spans="1:237" s="60" customFormat="1" ht="201" customHeight="1" x14ac:dyDescent="0.25">
      <c r="A147" s="112" t="s">
        <v>585</v>
      </c>
      <c r="B147" s="43" t="s">
        <v>586</v>
      </c>
      <c r="C147" s="78" t="s">
        <v>587</v>
      </c>
      <c r="D147" s="52" t="s">
        <v>146</v>
      </c>
      <c r="E147" s="52" t="s">
        <v>28</v>
      </c>
      <c r="F147" s="105">
        <v>2021000100325</v>
      </c>
      <c r="G147" s="44" t="s">
        <v>159</v>
      </c>
      <c r="H147" s="177">
        <v>44615</v>
      </c>
      <c r="I147" s="178">
        <f t="shared" si="7"/>
        <v>1371480490</v>
      </c>
      <c r="J147" s="45"/>
      <c r="K147" s="46"/>
      <c r="L147" s="45"/>
      <c r="M147" s="45">
        <v>1014187176</v>
      </c>
      <c r="N147" s="140"/>
      <c r="O147" s="140"/>
      <c r="P147" s="45">
        <v>357293314</v>
      </c>
      <c r="Q147" s="141" t="s">
        <v>519</v>
      </c>
      <c r="R147" s="141" t="s">
        <v>525</v>
      </c>
      <c r="S147" s="101">
        <v>44643</v>
      </c>
      <c r="T147" s="105" t="s">
        <v>588</v>
      </c>
      <c r="U147" s="45">
        <v>1014187176</v>
      </c>
      <c r="V147" s="43" t="s">
        <v>619</v>
      </c>
      <c r="W147" s="142"/>
      <c r="X147" s="102"/>
      <c r="Y147" s="102"/>
      <c r="Z147" s="102"/>
      <c r="AA147" s="102"/>
      <c r="AB147" s="102"/>
      <c r="AC147" s="102"/>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c r="AY147" s="102"/>
      <c r="AZ147" s="102"/>
      <c r="BA147" s="102"/>
      <c r="BB147" s="102"/>
      <c r="BC147" s="102"/>
      <c r="BD147" s="102"/>
      <c r="BE147" s="102"/>
      <c r="BF147" s="102"/>
      <c r="BG147" s="102"/>
      <c r="BH147" s="102"/>
      <c r="BI147" s="102"/>
      <c r="BJ147" s="102"/>
      <c r="BK147" s="102"/>
      <c r="BL147" s="102"/>
      <c r="BM147" s="102"/>
      <c r="BN147" s="102"/>
      <c r="BO147" s="102"/>
      <c r="BP147" s="102"/>
      <c r="BQ147" s="102"/>
      <c r="BR147" s="102"/>
      <c r="BS147" s="102"/>
      <c r="BT147" s="102"/>
      <c r="BU147" s="102"/>
      <c r="BV147" s="102"/>
      <c r="BW147" s="102"/>
      <c r="BX147" s="102"/>
      <c r="BY147" s="102"/>
      <c r="BZ147" s="102"/>
      <c r="CA147" s="102"/>
      <c r="CB147" s="102"/>
      <c r="CC147" s="102"/>
      <c r="CD147" s="102"/>
      <c r="CE147" s="102"/>
      <c r="CF147" s="102"/>
      <c r="CG147" s="102"/>
      <c r="CH147" s="102"/>
      <c r="CI147" s="102"/>
      <c r="CJ147" s="102"/>
      <c r="CK147" s="102"/>
      <c r="CL147" s="102"/>
      <c r="CM147" s="102"/>
      <c r="CN147" s="102"/>
      <c r="CO147" s="102"/>
      <c r="CP147" s="102"/>
      <c r="CQ147" s="102"/>
      <c r="CR147" s="102"/>
      <c r="CS147" s="102"/>
      <c r="CT147" s="102"/>
      <c r="CU147" s="102"/>
      <c r="CV147" s="102"/>
      <c r="CW147" s="102"/>
      <c r="CX147" s="102"/>
      <c r="CY147" s="102"/>
      <c r="CZ147" s="102"/>
      <c r="DA147" s="102"/>
      <c r="DB147" s="102"/>
      <c r="DC147" s="102"/>
      <c r="DD147" s="102"/>
      <c r="DE147" s="102"/>
      <c r="DF147" s="102"/>
      <c r="DG147" s="102"/>
      <c r="DH147" s="102"/>
      <c r="DI147" s="102"/>
      <c r="DJ147" s="102"/>
      <c r="DK147" s="102"/>
      <c r="DL147" s="102"/>
      <c r="DM147" s="102"/>
      <c r="DN147" s="102"/>
      <c r="DO147" s="102"/>
      <c r="DP147" s="102"/>
      <c r="DQ147" s="102"/>
      <c r="DR147" s="102"/>
      <c r="DS147" s="102"/>
      <c r="DT147" s="102"/>
      <c r="DU147" s="102"/>
      <c r="DV147" s="102"/>
      <c r="DW147" s="102"/>
      <c r="DX147" s="102"/>
      <c r="DY147" s="102"/>
      <c r="DZ147" s="102"/>
      <c r="EA147" s="102"/>
      <c r="EB147" s="102"/>
      <c r="EC147" s="102"/>
      <c r="ED147" s="102"/>
      <c r="EE147" s="102"/>
      <c r="EF147" s="102"/>
      <c r="EG147" s="102"/>
      <c r="EH147" s="102"/>
      <c r="EI147" s="102"/>
      <c r="EJ147" s="102"/>
      <c r="EK147" s="102"/>
      <c r="EL147" s="102"/>
      <c r="EM147" s="102"/>
      <c r="EN147" s="102"/>
      <c r="EO147" s="102"/>
      <c r="EP147" s="102"/>
      <c r="EQ147" s="102"/>
      <c r="ER147" s="102"/>
      <c r="ES147" s="102"/>
      <c r="ET147" s="102"/>
      <c r="EU147" s="102"/>
      <c r="EV147" s="102"/>
      <c r="EW147" s="102"/>
      <c r="EX147" s="102"/>
      <c r="EY147" s="102"/>
      <c r="EZ147" s="102"/>
      <c r="FA147" s="102"/>
      <c r="FB147" s="102"/>
      <c r="FC147" s="102"/>
      <c r="FD147" s="102"/>
      <c r="FE147" s="102"/>
      <c r="FF147" s="102"/>
      <c r="FG147" s="102"/>
      <c r="FH147" s="102"/>
      <c r="FI147" s="102"/>
      <c r="FJ147" s="102"/>
      <c r="FK147" s="102"/>
      <c r="FL147" s="102"/>
      <c r="FM147" s="102"/>
      <c r="FN147" s="102"/>
      <c r="FO147" s="102"/>
      <c r="FP147" s="102"/>
      <c r="FQ147" s="102"/>
      <c r="FR147" s="102"/>
      <c r="FS147" s="102"/>
      <c r="FT147" s="102"/>
      <c r="FU147" s="102"/>
      <c r="FV147" s="102"/>
      <c r="FW147" s="102"/>
      <c r="FX147" s="102"/>
      <c r="FY147" s="102"/>
      <c r="FZ147" s="102"/>
      <c r="GA147" s="102"/>
      <c r="GB147" s="102"/>
      <c r="GC147" s="102"/>
      <c r="GD147" s="102"/>
      <c r="GE147" s="102"/>
      <c r="GF147" s="102"/>
      <c r="GG147" s="102"/>
      <c r="GH147" s="102"/>
      <c r="GI147" s="102"/>
      <c r="GJ147" s="102"/>
      <c r="GK147" s="102"/>
      <c r="GL147" s="102"/>
      <c r="GM147" s="102"/>
      <c r="GN147" s="102"/>
      <c r="GO147" s="102"/>
      <c r="GP147" s="102"/>
      <c r="GQ147" s="102"/>
      <c r="GR147" s="102"/>
      <c r="GS147" s="102"/>
      <c r="GT147" s="102"/>
      <c r="GU147" s="102"/>
      <c r="GV147" s="102"/>
      <c r="GW147" s="102"/>
      <c r="GX147" s="102"/>
      <c r="GY147" s="102"/>
      <c r="GZ147" s="102"/>
      <c r="HA147" s="102"/>
      <c r="HB147" s="102"/>
      <c r="HC147" s="102"/>
      <c r="HD147" s="102"/>
      <c r="HE147" s="102"/>
      <c r="HF147" s="102"/>
      <c r="HG147" s="102"/>
      <c r="HH147" s="102"/>
      <c r="HI147" s="102"/>
      <c r="HJ147" s="102"/>
      <c r="HK147" s="102"/>
      <c r="HL147" s="102"/>
      <c r="HM147" s="102"/>
      <c r="HN147" s="102"/>
      <c r="HO147" s="102"/>
      <c r="HP147" s="102"/>
      <c r="HQ147" s="102"/>
      <c r="HR147" s="102"/>
      <c r="HS147" s="102"/>
      <c r="HT147" s="102"/>
      <c r="HU147" s="102"/>
      <c r="HV147" s="102"/>
      <c r="HW147" s="102"/>
      <c r="HX147" s="102"/>
      <c r="HY147" s="102"/>
      <c r="HZ147" s="102"/>
      <c r="IA147" s="102"/>
      <c r="IB147" s="102"/>
      <c r="IC147" s="102"/>
    </row>
    <row r="148" spans="1:237" s="60" customFormat="1" ht="201" customHeight="1" x14ac:dyDescent="0.25">
      <c r="A148" s="112" t="s">
        <v>589</v>
      </c>
      <c r="B148" s="43" t="s">
        <v>590</v>
      </c>
      <c r="C148" s="78" t="s">
        <v>591</v>
      </c>
      <c r="D148" s="52" t="s">
        <v>464</v>
      </c>
      <c r="E148" s="52" t="s">
        <v>28</v>
      </c>
      <c r="F148" s="105">
        <v>2022003630002</v>
      </c>
      <c r="G148" s="44" t="s">
        <v>592</v>
      </c>
      <c r="H148" s="177">
        <v>44642</v>
      </c>
      <c r="I148" s="178">
        <f t="shared" si="7"/>
        <v>7673490839</v>
      </c>
      <c r="J148" s="45"/>
      <c r="K148" s="46"/>
      <c r="L148" s="45">
        <v>7673490839</v>
      </c>
      <c r="M148" s="45"/>
      <c r="N148" s="140"/>
      <c r="O148" s="140"/>
      <c r="P148" s="45"/>
      <c r="Q148" s="141" t="s">
        <v>593</v>
      </c>
      <c r="R148" s="141" t="s">
        <v>567</v>
      </c>
      <c r="S148" s="101">
        <v>44649</v>
      </c>
      <c r="T148" s="105" t="s">
        <v>594</v>
      </c>
      <c r="U148" s="45">
        <v>7673490839</v>
      </c>
      <c r="V148" s="43"/>
      <c r="W148" s="142"/>
      <c r="X148" s="102"/>
      <c r="Y148" s="102"/>
      <c r="Z148" s="102"/>
      <c r="AA148" s="102"/>
      <c r="AB148" s="102"/>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02"/>
      <c r="AY148" s="102"/>
      <c r="AZ148" s="102"/>
      <c r="BA148" s="102"/>
      <c r="BB148" s="102"/>
      <c r="BC148" s="102"/>
      <c r="BD148" s="102"/>
      <c r="BE148" s="102"/>
      <c r="BF148" s="102"/>
      <c r="BG148" s="102"/>
      <c r="BH148" s="102"/>
      <c r="BI148" s="102"/>
      <c r="BJ148" s="102"/>
      <c r="BK148" s="102"/>
      <c r="BL148" s="102"/>
      <c r="BM148" s="102"/>
      <c r="BN148" s="102"/>
      <c r="BO148" s="102"/>
      <c r="BP148" s="102"/>
      <c r="BQ148" s="102"/>
      <c r="BR148" s="102"/>
      <c r="BS148" s="102"/>
      <c r="BT148" s="102"/>
      <c r="BU148" s="102"/>
      <c r="BV148" s="102"/>
      <c r="BW148" s="102"/>
      <c r="BX148" s="102"/>
      <c r="BY148" s="102"/>
      <c r="BZ148" s="102"/>
      <c r="CA148" s="102"/>
      <c r="CB148" s="102"/>
      <c r="CC148" s="102"/>
      <c r="CD148" s="102"/>
      <c r="CE148" s="102"/>
      <c r="CF148" s="102"/>
      <c r="CG148" s="102"/>
      <c r="CH148" s="102"/>
      <c r="CI148" s="102"/>
      <c r="CJ148" s="102"/>
      <c r="CK148" s="102"/>
      <c r="CL148" s="102"/>
      <c r="CM148" s="102"/>
      <c r="CN148" s="102"/>
      <c r="CO148" s="102"/>
      <c r="CP148" s="102"/>
      <c r="CQ148" s="102"/>
      <c r="CR148" s="102"/>
      <c r="CS148" s="102"/>
      <c r="CT148" s="102"/>
      <c r="CU148" s="102"/>
      <c r="CV148" s="102"/>
      <c r="CW148" s="102"/>
      <c r="CX148" s="102"/>
      <c r="CY148" s="102"/>
      <c r="CZ148" s="102"/>
      <c r="DA148" s="102"/>
      <c r="DB148" s="102"/>
      <c r="DC148" s="102"/>
      <c r="DD148" s="102"/>
      <c r="DE148" s="102"/>
      <c r="DF148" s="102"/>
      <c r="DG148" s="102"/>
      <c r="DH148" s="102"/>
      <c r="DI148" s="102"/>
      <c r="DJ148" s="102"/>
      <c r="DK148" s="102"/>
      <c r="DL148" s="102"/>
      <c r="DM148" s="102"/>
      <c r="DN148" s="102"/>
      <c r="DO148" s="102"/>
      <c r="DP148" s="102"/>
      <c r="DQ148" s="102"/>
      <c r="DR148" s="102"/>
      <c r="DS148" s="102"/>
      <c r="DT148" s="102"/>
      <c r="DU148" s="102"/>
      <c r="DV148" s="102"/>
      <c r="DW148" s="102"/>
      <c r="DX148" s="102"/>
      <c r="DY148" s="102"/>
      <c r="DZ148" s="102"/>
      <c r="EA148" s="102"/>
      <c r="EB148" s="102"/>
      <c r="EC148" s="102"/>
      <c r="ED148" s="102"/>
      <c r="EE148" s="102"/>
      <c r="EF148" s="102"/>
      <c r="EG148" s="102"/>
      <c r="EH148" s="102"/>
      <c r="EI148" s="102"/>
      <c r="EJ148" s="102"/>
      <c r="EK148" s="102"/>
      <c r="EL148" s="102"/>
      <c r="EM148" s="102"/>
      <c r="EN148" s="102"/>
      <c r="EO148" s="102"/>
      <c r="EP148" s="102"/>
      <c r="EQ148" s="102"/>
      <c r="ER148" s="102"/>
      <c r="ES148" s="102"/>
      <c r="ET148" s="102"/>
      <c r="EU148" s="102"/>
      <c r="EV148" s="102"/>
      <c r="EW148" s="102"/>
      <c r="EX148" s="102"/>
      <c r="EY148" s="102"/>
      <c r="EZ148" s="102"/>
      <c r="FA148" s="102"/>
      <c r="FB148" s="102"/>
      <c r="FC148" s="102"/>
      <c r="FD148" s="102"/>
      <c r="FE148" s="102"/>
      <c r="FF148" s="102"/>
      <c r="FG148" s="102"/>
      <c r="FH148" s="102"/>
      <c r="FI148" s="102"/>
      <c r="FJ148" s="102"/>
      <c r="FK148" s="102"/>
      <c r="FL148" s="102"/>
      <c r="FM148" s="102"/>
      <c r="FN148" s="102"/>
      <c r="FO148" s="102"/>
      <c r="FP148" s="102"/>
      <c r="FQ148" s="102"/>
      <c r="FR148" s="102"/>
      <c r="FS148" s="102"/>
      <c r="FT148" s="102"/>
      <c r="FU148" s="102"/>
      <c r="FV148" s="102"/>
      <c r="FW148" s="102"/>
      <c r="FX148" s="102"/>
      <c r="FY148" s="102"/>
      <c r="FZ148" s="102"/>
      <c r="GA148" s="102"/>
      <c r="GB148" s="102"/>
      <c r="GC148" s="102"/>
      <c r="GD148" s="102"/>
      <c r="GE148" s="102"/>
      <c r="GF148" s="102"/>
      <c r="GG148" s="102"/>
      <c r="GH148" s="102"/>
      <c r="GI148" s="102"/>
      <c r="GJ148" s="102"/>
      <c r="GK148" s="102"/>
      <c r="GL148" s="102"/>
      <c r="GM148" s="102"/>
      <c r="GN148" s="102"/>
      <c r="GO148" s="102"/>
      <c r="GP148" s="102"/>
      <c r="GQ148" s="102"/>
      <c r="GR148" s="102"/>
      <c r="GS148" s="102"/>
      <c r="GT148" s="102"/>
      <c r="GU148" s="102"/>
      <c r="GV148" s="102"/>
      <c r="GW148" s="102"/>
      <c r="GX148" s="102"/>
      <c r="GY148" s="102"/>
      <c r="GZ148" s="102"/>
      <c r="HA148" s="102"/>
      <c r="HB148" s="102"/>
      <c r="HC148" s="102"/>
      <c r="HD148" s="102"/>
      <c r="HE148" s="102"/>
      <c r="HF148" s="102"/>
      <c r="HG148" s="102"/>
      <c r="HH148" s="102"/>
      <c r="HI148" s="102"/>
      <c r="HJ148" s="102"/>
      <c r="HK148" s="102"/>
      <c r="HL148" s="102"/>
      <c r="HM148" s="102"/>
      <c r="HN148" s="102"/>
      <c r="HO148" s="102"/>
      <c r="HP148" s="102"/>
      <c r="HQ148" s="102"/>
      <c r="HR148" s="102"/>
      <c r="HS148" s="102"/>
      <c r="HT148" s="102"/>
      <c r="HU148" s="102"/>
      <c r="HV148" s="102"/>
      <c r="HW148" s="102"/>
      <c r="HX148" s="102"/>
      <c r="HY148" s="102"/>
      <c r="HZ148" s="102"/>
      <c r="IA148" s="102"/>
      <c r="IB148" s="102"/>
      <c r="IC148" s="102"/>
    </row>
    <row r="149" spans="1:237" s="60" customFormat="1" ht="201" customHeight="1" x14ac:dyDescent="0.25">
      <c r="A149" s="112" t="s">
        <v>595</v>
      </c>
      <c r="B149" s="43" t="s">
        <v>596</v>
      </c>
      <c r="C149" s="78" t="s">
        <v>597</v>
      </c>
      <c r="D149" s="52" t="s">
        <v>146</v>
      </c>
      <c r="E149" s="52" t="s">
        <v>28</v>
      </c>
      <c r="F149" s="105">
        <v>2021000100262</v>
      </c>
      <c r="G149" s="44" t="s">
        <v>598</v>
      </c>
      <c r="H149" s="177">
        <v>44651</v>
      </c>
      <c r="I149" s="178">
        <f t="shared" si="7"/>
        <v>2395873261</v>
      </c>
      <c r="J149" s="45"/>
      <c r="K149" s="46"/>
      <c r="L149" s="45"/>
      <c r="M149" s="45">
        <v>2161502894</v>
      </c>
      <c r="N149" s="140"/>
      <c r="O149" s="140"/>
      <c r="P149" s="45">
        <v>234370367</v>
      </c>
      <c r="Q149" s="141" t="s">
        <v>599</v>
      </c>
      <c r="R149" s="141" t="s">
        <v>600</v>
      </c>
      <c r="S149" s="101">
        <v>44733</v>
      </c>
      <c r="T149" s="105" t="s">
        <v>601</v>
      </c>
      <c r="U149" s="45">
        <v>2395873261</v>
      </c>
      <c r="V149" s="43"/>
      <c r="W149" s="142"/>
      <c r="X149" s="102"/>
      <c r="Y149" s="102"/>
      <c r="Z149" s="102"/>
      <c r="AA149" s="102"/>
      <c r="AB149" s="102"/>
      <c r="AC149" s="102"/>
      <c r="AD149" s="102"/>
      <c r="AE149" s="102"/>
      <c r="AF149" s="102"/>
      <c r="AG149" s="102"/>
      <c r="AH149" s="102"/>
      <c r="AI149" s="102"/>
      <c r="AJ149" s="102"/>
      <c r="AK149" s="102"/>
      <c r="AL149" s="102"/>
      <c r="AM149" s="102"/>
      <c r="AN149" s="102"/>
      <c r="AO149" s="102"/>
      <c r="AP149" s="102"/>
      <c r="AQ149" s="102"/>
      <c r="AR149" s="102"/>
      <c r="AS149" s="102"/>
      <c r="AT149" s="102"/>
      <c r="AU149" s="102"/>
      <c r="AV149" s="102"/>
      <c r="AW149" s="102"/>
      <c r="AX149" s="102"/>
      <c r="AY149" s="102"/>
      <c r="AZ149" s="102"/>
      <c r="BA149" s="102"/>
      <c r="BB149" s="102"/>
      <c r="BC149" s="102"/>
      <c r="BD149" s="102"/>
      <c r="BE149" s="102"/>
      <c r="BF149" s="102"/>
      <c r="BG149" s="102"/>
      <c r="BH149" s="102"/>
      <c r="BI149" s="102"/>
      <c r="BJ149" s="102"/>
      <c r="BK149" s="102"/>
      <c r="BL149" s="102"/>
      <c r="BM149" s="102"/>
      <c r="BN149" s="102"/>
      <c r="BO149" s="102"/>
      <c r="BP149" s="102"/>
      <c r="BQ149" s="102"/>
      <c r="BR149" s="102"/>
      <c r="BS149" s="102"/>
      <c r="BT149" s="102"/>
      <c r="BU149" s="102"/>
      <c r="BV149" s="102"/>
      <c r="BW149" s="102"/>
      <c r="BX149" s="102"/>
      <c r="BY149" s="102"/>
      <c r="BZ149" s="102"/>
      <c r="CA149" s="102"/>
      <c r="CB149" s="102"/>
      <c r="CC149" s="102"/>
      <c r="CD149" s="102"/>
      <c r="CE149" s="102"/>
      <c r="CF149" s="102"/>
      <c r="CG149" s="102"/>
      <c r="CH149" s="102"/>
      <c r="CI149" s="102"/>
      <c r="CJ149" s="102"/>
      <c r="CK149" s="102"/>
      <c r="CL149" s="102"/>
      <c r="CM149" s="102"/>
      <c r="CN149" s="102"/>
      <c r="CO149" s="102"/>
      <c r="CP149" s="102"/>
      <c r="CQ149" s="102"/>
      <c r="CR149" s="102"/>
      <c r="CS149" s="102"/>
      <c r="CT149" s="102"/>
      <c r="CU149" s="102"/>
      <c r="CV149" s="102"/>
      <c r="CW149" s="102"/>
      <c r="CX149" s="102"/>
      <c r="CY149" s="102"/>
      <c r="CZ149" s="102"/>
      <c r="DA149" s="102"/>
      <c r="DB149" s="102"/>
      <c r="DC149" s="102"/>
      <c r="DD149" s="102"/>
      <c r="DE149" s="102"/>
      <c r="DF149" s="102"/>
      <c r="DG149" s="102"/>
      <c r="DH149" s="102"/>
      <c r="DI149" s="102"/>
      <c r="DJ149" s="102"/>
      <c r="DK149" s="102"/>
      <c r="DL149" s="102"/>
      <c r="DM149" s="102"/>
      <c r="DN149" s="102"/>
      <c r="DO149" s="102"/>
      <c r="DP149" s="102"/>
      <c r="DQ149" s="102"/>
      <c r="DR149" s="102"/>
      <c r="DS149" s="102"/>
      <c r="DT149" s="102"/>
      <c r="DU149" s="102"/>
      <c r="DV149" s="102"/>
      <c r="DW149" s="102"/>
      <c r="DX149" s="102"/>
      <c r="DY149" s="102"/>
      <c r="DZ149" s="102"/>
      <c r="EA149" s="102"/>
      <c r="EB149" s="102"/>
      <c r="EC149" s="102"/>
      <c r="ED149" s="102"/>
      <c r="EE149" s="102"/>
      <c r="EF149" s="102"/>
      <c r="EG149" s="102"/>
      <c r="EH149" s="102"/>
      <c r="EI149" s="102"/>
      <c r="EJ149" s="102"/>
      <c r="EK149" s="102"/>
      <c r="EL149" s="102"/>
      <c r="EM149" s="102"/>
      <c r="EN149" s="102"/>
      <c r="EO149" s="102"/>
      <c r="EP149" s="102"/>
      <c r="EQ149" s="102"/>
      <c r="ER149" s="102"/>
      <c r="ES149" s="102"/>
      <c r="ET149" s="102"/>
      <c r="EU149" s="102"/>
      <c r="EV149" s="102"/>
      <c r="EW149" s="102"/>
      <c r="EX149" s="102"/>
      <c r="EY149" s="102"/>
      <c r="EZ149" s="102"/>
      <c r="FA149" s="102"/>
      <c r="FB149" s="102"/>
      <c r="FC149" s="102"/>
      <c r="FD149" s="102"/>
      <c r="FE149" s="102"/>
      <c r="FF149" s="102"/>
      <c r="FG149" s="102"/>
      <c r="FH149" s="102"/>
      <c r="FI149" s="102"/>
      <c r="FJ149" s="102"/>
      <c r="FK149" s="102"/>
      <c r="FL149" s="102"/>
      <c r="FM149" s="102"/>
      <c r="FN149" s="102"/>
      <c r="FO149" s="102"/>
      <c r="FP149" s="102"/>
      <c r="FQ149" s="102"/>
      <c r="FR149" s="102"/>
      <c r="FS149" s="102"/>
      <c r="FT149" s="102"/>
      <c r="FU149" s="102"/>
      <c r="FV149" s="102"/>
      <c r="FW149" s="102"/>
      <c r="FX149" s="102"/>
      <c r="FY149" s="102"/>
      <c r="FZ149" s="102"/>
      <c r="GA149" s="102"/>
      <c r="GB149" s="102"/>
      <c r="GC149" s="102"/>
      <c r="GD149" s="102"/>
      <c r="GE149" s="102"/>
      <c r="GF149" s="102"/>
      <c r="GG149" s="102"/>
      <c r="GH149" s="102"/>
      <c r="GI149" s="102"/>
      <c r="GJ149" s="102"/>
      <c r="GK149" s="102"/>
      <c r="GL149" s="102"/>
      <c r="GM149" s="102"/>
      <c r="GN149" s="102"/>
      <c r="GO149" s="102"/>
      <c r="GP149" s="102"/>
      <c r="GQ149" s="102"/>
      <c r="GR149" s="102"/>
      <c r="GS149" s="102"/>
      <c r="GT149" s="102"/>
      <c r="GU149" s="102"/>
      <c r="GV149" s="102"/>
      <c r="GW149" s="102"/>
      <c r="GX149" s="102"/>
      <c r="GY149" s="102"/>
      <c r="GZ149" s="102"/>
      <c r="HA149" s="102"/>
      <c r="HB149" s="102"/>
      <c r="HC149" s="102"/>
      <c r="HD149" s="102"/>
      <c r="HE149" s="102"/>
      <c r="HF149" s="102"/>
      <c r="HG149" s="102"/>
      <c r="HH149" s="102"/>
      <c r="HI149" s="102"/>
      <c r="HJ149" s="102"/>
      <c r="HK149" s="102"/>
      <c r="HL149" s="102"/>
      <c r="HM149" s="102"/>
      <c r="HN149" s="102"/>
      <c r="HO149" s="102"/>
      <c r="HP149" s="102"/>
      <c r="HQ149" s="102"/>
      <c r="HR149" s="102"/>
      <c r="HS149" s="102"/>
      <c r="HT149" s="102"/>
      <c r="HU149" s="102"/>
      <c r="HV149" s="102"/>
      <c r="HW149" s="102"/>
      <c r="HX149" s="102"/>
      <c r="HY149" s="102"/>
      <c r="HZ149" s="102"/>
      <c r="IA149" s="102"/>
      <c r="IB149" s="102"/>
      <c r="IC149" s="102"/>
    </row>
    <row r="150" spans="1:237" s="60" customFormat="1" ht="201" customHeight="1" x14ac:dyDescent="0.25">
      <c r="A150" s="112" t="s">
        <v>602</v>
      </c>
      <c r="B150" s="43" t="s">
        <v>603</v>
      </c>
      <c r="C150" s="78" t="s">
        <v>604</v>
      </c>
      <c r="D150" s="52" t="s">
        <v>146</v>
      </c>
      <c r="E150" s="52" t="s">
        <v>28</v>
      </c>
      <c r="F150" s="105">
        <v>2022003630005</v>
      </c>
      <c r="G150" s="44" t="s">
        <v>605</v>
      </c>
      <c r="H150" s="177">
        <v>44760</v>
      </c>
      <c r="I150" s="178">
        <f t="shared" si="7"/>
        <v>1315779701.3</v>
      </c>
      <c r="J150" s="45"/>
      <c r="K150" s="46"/>
      <c r="L150" s="45">
        <v>1315779701.3</v>
      </c>
      <c r="M150" s="45"/>
      <c r="N150" s="140"/>
      <c r="O150" s="140"/>
      <c r="P150" s="45"/>
      <c r="Q150" s="141" t="s">
        <v>455</v>
      </c>
      <c r="R150" s="141" t="s">
        <v>525</v>
      </c>
      <c r="S150" s="101">
        <v>44776</v>
      </c>
      <c r="T150" s="105" t="s">
        <v>609</v>
      </c>
      <c r="U150" s="45">
        <v>1315779701.3</v>
      </c>
      <c r="V150" s="43"/>
      <c r="W150" s="142"/>
      <c r="X150" s="102"/>
      <c r="Y150" s="102"/>
      <c r="Z150" s="102"/>
      <c r="AA150" s="102"/>
      <c r="AB150" s="102"/>
      <c r="AC150" s="102"/>
      <c r="AD150" s="102"/>
      <c r="AE150" s="102"/>
      <c r="AF150" s="102"/>
      <c r="AG150" s="102"/>
      <c r="AH150" s="102"/>
      <c r="AI150" s="102"/>
      <c r="AJ150" s="102"/>
      <c r="AK150" s="102"/>
      <c r="AL150" s="102"/>
      <c r="AM150" s="102"/>
      <c r="AN150" s="102"/>
      <c r="AO150" s="102"/>
      <c r="AP150" s="102"/>
      <c r="AQ150" s="102"/>
      <c r="AR150" s="102"/>
      <c r="AS150" s="102"/>
      <c r="AT150" s="102"/>
      <c r="AU150" s="102"/>
      <c r="AV150" s="102"/>
      <c r="AW150" s="102"/>
      <c r="AX150" s="102"/>
      <c r="AY150" s="102"/>
      <c r="AZ150" s="102"/>
      <c r="BA150" s="102"/>
      <c r="BB150" s="102"/>
      <c r="BC150" s="102"/>
      <c r="BD150" s="102"/>
      <c r="BE150" s="102"/>
      <c r="BF150" s="102"/>
      <c r="BG150" s="102"/>
      <c r="BH150" s="102"/>
      <c r="BI150" s="102"/>
      <c r="BJ150" s="102"/>
      <c r="BK150" s="102"/>
      <c r="BL150" s="102"/>
      <c r="BM150" s="102"/>
      <c r="BN150" s="102"/>
      <c r="BO150" s="102"/>
      <c r="BP150" s="102"/>
      <c r="BQ150" s="102"/>
      <c r="BR150" s="102"/>
      <c r="BS150" s="102"/>
      <c r="BT150" s="102"/>
      <c r="BU150" s="102"/>
      <c r="BV150" s="102"/>
      <c r="BW150" s="102"/>
      <c r="BX150" s="102"/>
      <c r="BY150" s="102"/>
      <c r="BZ150" s="102"/>
      <c r="CA150" s="102"/>
      <c r="CB150" s="102"/>
      <c r="CC150" s="102"/>
      <c r="CD150" s="102"/>
      <c r="CE150" s="102"/>
      <c r="CF150" s="102"/>
      <c r="CG150" s="102"/>
      <c r="CH150" s="102"/>
      <c r="CI150" s="102"/>
      <c r="CJ150" s="102"/>
      <c r="CK150" s="102"/>
      <c r="CL150" s="102"/>
      <c r="CM150" s="102"/>
      <c r="CN150" s="102"/>
      <c r="CO150" s="102"/>
      <c r="CP150" s="102"/>
      <c r="CQ150" s="102"/>
      <c r="CR150" s="102"/>
      <c r="CS150" s="102"/>
      <c r="CT150" s="102"/>
      <c r="CU150" s="102"/>
      <c r="CV150" s="102"/>
      <c r="CW150" s="102"/>
      <c r="CX150" s="102"/>
      <c r="CY150" s="102"/>
      <c r="CZ150" s="102"/>
      <c r="DA150" s="102"/>
      <c r="DB150" s="102"/>
      <c r="DC150" s="102"/>
      <c r="DD150" s="102"/>
      <c r="DE150" s="102"/>
      <c r="DF150" s="102"/>
      <c r="DG150" s="102"/>
      <c r="DH150" s="102"/>
      <c r="DI150" s="102"/>
      <c r="DJ150" s="102"/>
      <c r="DK150" s="102"/>
      <c r="DL150" s="102"/>
      <c r="DM150" s="102"/>
      <c r="DN150" s="102"/>
      <c r="DO150" s="102"/>
      <c r="DP150" s="102"/>
      <c r="DQ150" s="102"/>
      <c r="DR150" s="102"/>
      <c r="DS150" s="102"/>
      <c r="DT150" s="102"/>
      <c r="DU150" s="102"/>
      <c r="DV150" s="102"/>
      <c r="DW150" s="102"/>
      <c r="DX150" s="102"/>
      <c r="DY150" s="102"/>
      <c r="DZ150" s="102"/>
      <c r="EA150" s="102"/>
      <c r="EB150" s="102"/>
      <c r="EC150" s="102"/>
      <c r="ED150" s="102"/>
      <c r="EE150" s="102"/>
      <c r="EF150" s="102"/>
      <c r="EG150" s="102"/>
      <c r="EH150" s="102"/>
      <c r="EI150" s="102"/>
      <c r="EJ150" s="102"/>
      <c r="EK150" s="102"/>
      <c r="EL150" s="102"/>
      <c r="EM150" s="102"/>
      <c r="EN150" s="102"/>
      <c r="EO150" s="102"/>
      <c r="EP150" s="102"/>
      <c r="EQ150" s="102"/>
      <c r="ER150" s="102"/>
      <c r="ES150" s="102"/>
      <c r="ET150" s="102"/>
      <c r="EU150" s="102"/>
      <c r="EV150" s="102"/>
      <c r="EW150" s="102"/>
      <c r="EX150" s="102"/>
      <c r="EY150" s="102"/>
      <c r="EZ150" s="102"/>
      <c r="FA150" s="102"/>
      <c r="FB150" s="102"/>
      <c r="FC150" s="102"/>
      <c r="FD150" s="102"/>
      <c r="FE150" s="102"/>
      <c r="FF150" s="102"/>
      <c r="FG150" s="102"/>
      <c r="FH150" s="102"/>
      <c r="FI150" s="102"/>
      <c r="FJ150" s="102"/>
      <c r="FK150" s="102"/>
      <c r="FL150" s="102"/>
      <c r="FM150" s="102"/>
      <c r="FN150" s="102"/>
      <c r="FO150" s="102"/>
      <c r="FP150" s="102"/>
      <c r="FQ150" s="102"/>
      <c r="FR150" s="102"/>
      <c r="FS150" s="102"/>
      <c r="FT150" s="102"/>
      <c r="FU150" s="102"/>
      <c r="FV150" s="102"/>
      <c r="FW150" s="102"/>
      <c r="FX150" s="102"/>
      <c r="FY150" s="102"/>
      <c r="FZ150" s="102"/>
      <c r="GA150" s="102"/>
      <c r="GB150" s="102"/>
      <c r="GC150" s="102"/>
      <c r="GD150" s="102"/>
      <c r="GE150" s="102"/>
      <c r="GF150" s="102"/>
      <c r="GG150" s="102"/>
      <c r="GH150" s="102"/>
      <c r="GI150" s="102"/>
      <c r="GJ150" s="102"/>
      <c r="GK150" s="102"/>
      <c r="GL150" s="102"/>
      <c r="GM150" s="102"/>
      <c r="GN150" s="102"/>
      <c r="GO150" s="102"/>
      <c r="GP150" s="102"/>
      <c r="GQ150" s="102"/>
      <c r="GR150" s="102"/>
      <c r="GS150" s="102"/>
      <c r="GT150" s="102"/>
      <c r="GU150" s="102"/>
      <c r="GV150" s="102"/>
      <c r="GW150" s="102"/>
      <c r="GX150" s="102"/>
      <c r="GY150" s="102"/>
      <c r="GZ150" s="102"/>
      <c r="HA150" s="102"/>
      <c r="HB150" s="102"/>
      <c r="HC150" s="102"/>
      <c r="HD150" s="102"/>
      <c r="HE150" s="102"/>
      <c r="HF150" s="102"/>
      <c r="HG150" s="102"/>
      <c r="HH150" s="102"/>
      <c r="HI150" s="102"/>
      <c r="HJ150" s="102"/>
      <c r="HK150" s="102"/>
      <c r="HL150" s="102"/>
      <c r="HM150" s="102"/>
      <c r="HN150" s="102"/>
      <c r="HO150" s="102"/>
      <c r="HP150" s="102"/>
      <c r="HQ150" s="102"/>
      <c r="HR150" s="102"/>
      <c r="HS150" s="102"/>
      <c r="HT150" s="102"/>
      <c r="HU150" s="102"/>
      <c r="HV150" s="102"/>
      <c r="HW150" s="102"/>
      <c r="HX150" s="102"/>
      <c r="HY150" s="102"/>
      <c r="HZ150" s="102"/>
      <c r="IA150" s="102"/>
      <c r="IB150" s="102"/>
      <c r="IC150" s="102"/>
    </row>
    <row r="151" spans="1:237" s="60" customFormat="1" ht="45" customHeight="1" x14ac:dyDescent="0.35">
      <c r="A151" s="149"/>
      <c r="B151" s="150"/>
      <c r="C151" s="151"/>
      <c r="D151" s="151"/>
      <c r="E151" s="150"/>
      <c r="F151" s="152"/>
      <c r="G151" s="152"/>
      <c r="H151" s="153"/>
      <c r="I151" s="140">
        <f>SUM(I4:I150)</f>
        <v>458605993224.185</v>
      </c>
      <c r="J151" s="140">
        <f t="shared" ref="J151:P151" si="8">SUM(J4:J150)</f>
        <v>4032930133</v>
      </c>
      <c r="K151" s="140">
        <f t="shared" si="8"/>
        <v>202724208969.26498</v>
      </c>
      <c r="L151" s="140">
        <f t="shared" si="8"/>
        <v>178485463990.57001</v>
      </c>
      <c r="M151" s="140">
        <f t="shared" si="8"/>
        <v>41591920382.949997</v>
      </c>
      <c r="N151" s="140">
        <f t="shared" si="8"/>
        <v>6269583176</v>
      </c>
      <c r="O151" s="140">
        <f t="shared" si="8"/>
        <v>9240350301</v>
      </c>
      <c r="P151" s="140">
        <f t="shared" si="8"/>
        <v>16261536271.400002</v>
      </c>
      <c r="Q151" s="140"/>
      <c r="R151" s="154"/>
      <c r="S151" s="140"/>
      <c r="T151" s="155"/>
      <c r="U151" s="139">
        <f>SUM(U4:U150)</f>
        <v>438009416588.66003</v>
      </c>
      <c r="V151" s="43"/>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c r="BE151" s="79"/>
      <c r="BF151" s="79"/>
      <c r="BG151" s="79"/>
      <c r="BH151" s="79"/>
      <c r="BI151" s="79"/>
      <c r="BJ151" s="79"/>
      <c r="BK151" s="79"/>
      <c r="BL151" s="79"/>
      <c r="BM151" s="79"/>
      <c r="BN151" s="79"/>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c r="EO151" s="79"/>
      <c r="EP151" s="79"/>
      <c r="EQ151" s="79"/>
      <c r="ER151" s="79"/>
      <c r="ES151" s="79"/>
      <c r="ET151" s="79"/>
      <c r="EU151" s="79"/>
      <c r="EV151" s="79"/>
      <c r="EW151" s="79"/>
      <c r="EX151" s="79"/>
      <c r="EY151" s="79"/>
      <c r="EZ151" s="79"/>
      <c r="FA151" s="79"/>
      <c r="FB151" s="79"/>
      <c r="FC151" s="79"/>
      <c r="FD151" s="79"/>
      <c r="FE151" s="79"/>
      <c r="FF151" s="79"/>
      <c r="FG151" s="79"/>
      <c r="FH151" s="79"/>
      <c r="FI151" s="79"/>
      <c r="FJ151" s="79"/>
      <c r="FK151" s="79"/>
      <c r="FL151" s="79"/>
      <c r="FM151" s="79"/>
      <c r="FN151" s="79"/>
      <c r="FO151" s="79"/>
      <c r="FP151" s="79"/>
      <c r="FQ151" s="79"/>
      <c r="FR151" s="79"/>
      <c r="FS151" s="79"/>
      <c r="FT151" s="79"/>
      <c r="FU151" s="79"/>
      <c r="FV151" s="79"/>
      <c r="FW151" s="79"/>
      <c r="FX151" s="79"/>
      <c r="FY151" s="79"/>
      <c r="FZ151" s="79"/>
      <c r="GA151" s="79"/>
      <c r="GB151" s="79"/>
      <c r="GC151" s="79"/>
      <c r="GD151" s="79"/>
      <c r="GE151" s="79"/>
      <c r="GF151" s="79"/>
      <c r="GG151" s="79"/>
      <c r="GH151" s="79"/>
      <c r="GI151" s="79"/>
      <c r="GJ151" s="79"/>
      <c r="GK151" s="79"/>
      <c r="GL151" s="79"/>
      <c r="GM151" s="79"/>
      <c r="GN151" s="79"/>
      <c r="GO151" s="79"/>
      <c r="GP151" s="79"/>
      <c r="GQ151" s="79"/>
      <c r="GR151" s="79"/>
      <c r="GS151" s="79"/>
      <c r="GT151" s="79"/>
      <c r="GU151" s="79"/>
      <c r="GV151" s="79"/>
      <c r="GW151" s="79"/>
      <c r="GX151" s="79"/>
      <c r="GY151" s="79"/>
      <c r="GZ151" s="79"/>
      <c r="HA151" s="79"/>
      <c r="HB151" s="79"/>
      <c r="HC151" s="79"/>
      <c r="HD151" s="79"/>
      <c r="HE151" s="79"/>
      <c r="HF151" s="79"/>
      <c r="HG151" s="79"/>
      <c r="HH151" s="79"/>
      <c r="HI151" s="79"/>
      <c r="HJ151" s="79"/>
      <c r="HK151" s="79"/>
      <c r="HL151" s="79"/>
      <c r="HM151" s="79"/>
      <c r="HN151" s="79"/>
      <c r="HO151" s="79"/>
      <c r="HP151" s="79"/>
      <c r="HQ151" s="79"/>
      <c r="HR151" s="79"/>
      <c r="HS151" s="79"/>
      <c r="HT151" s="79"/>
      <c r="HU151" s="79"/>
      <c r="HV151" s="79"/>
      <c r="HW151" s="79"/>
      <c r="HX151" s="79"/>
      <c r="HY151" s="79"/>
      <c r="HZ151" s="79"/>
      <c r="IA151" s="79"/>
      <c r="IB151" s="79"/>
      <c r="IC151" s="79"/>
    </row>
    <row r="152" spans="1:237" s="60" customFormat="1" ht="98.25" customHeight="1" x14ac:dyDescent="0.35">
      <c r="A152" s="160"/>
      <c r="B152" s="156"/>
      <c r="C152" s="157"/>
      <c r="D152" s="158"/>
      <c r="E152" s="157"/>
      <c r="F152" s="161"/>
      <c r="G152" s="161"/>
      <c r="H152" s="79"/>
      <c r="I152" s="162"/>
      <c r="J152" s="162"/>
      <c r="K152" s="162"/>
      <c r="L152" s="162"/>
      <c r="M152" s="162"/>
      <c r="N152" s="162"/>
      <c r="O152" s="162" t="s">
        <v>606</v>
      </c>
      <c r="P152" s="163"/>
      <c r="S152" s="164"/>
      <c r="T152" s="158"/>
      <c r="U152" s="165" t="s">
        <v>606</v>
      </c>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c r="BI152" s="79"/>
      <c r="BJ152" s="79"/>
      <c r="BK152" s="79"/>
      <c r="BL152" s="79"/>
      <c r="BM152" s="79"/>
      <c r="BN152" s="79"/>
      <c r="BO152" s="79"/>
      <c r="BP152" s="79"/>
      <c r="BQ152" s="79"/>
      <c r="BR152" s="79"/>
      <c r="BS152" s="79"/>
      <c r="BT152" s="79"/>
      <c r="BU152" s="79"/>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c r="EO152" s="79"/>
      <c r="EP152" s="79"/>
      <c r="EQ152" s="79"/>
      <c r="ER152" s="79"/>
      <c r="ES152" s="79"/>
      <c r="ET152" s="79"/>
      <c r="EU152" s="79"/>
      <c r="EV152" s="79"/>
      <c r="EW152" s="79"/>
      <c r="EX152" s="79"/>
      <c r="EY152" s="79"/>
      <c r="EZ152" s="79"/>
      <c r="FA152" s="79"/>
      <c r="FB152" s="79"/>
      <c r="FC152" s="79"/>
      <c r="FD152" s="79"/>
      <c r="FE152" s="79"/>
      <c r="FF152" s="79"/>
      <c r="FG152" s="79"/>
      <c r="FH152" s="79"/>
      <c r="FI152" s="79"/>
      <c r="FJ152" s="79"/>
      <c r="FK152" s="79"/>
      <c r="FL152" s="79"/>
      <c r="FM152" s="79"/>
      <c r="FN152" s="79"/>
      <c r="FO152" s="79"/>
      <c r="FP152" s="79"/>
      <c r="FQ152" s="79"/>
      <c r="FR152" s="79"/>
      <c r="FS152" s="79"/>
      <c r="FT152" s="79"/>
      <c r="FU152" s="79"/>
      <c r="FV152" s="79"/>
      <c r="FW152" s="79"/>
      <c r="FX152" s="79"/>
      <c r="FY152" s="79"/>
      <c r="FZ152" s="79"/>
      <c r="GA152" s="79"/>
      <c r="GB152" s="79"/>
      <c r="GC152" s="79"/>
      <c r="GD152" s="79"/>
      <c r="GE152" s="79"/>
      <c r="GF152" s="79"/>
      <c r="GG152" s="79"/>
      <c r="GH152" s="79"/>
      <c r="GI152" s="79"/>
      <c r="GJ152" s="79"/>
      <c r="GK152" s="79"/>
      <c r="GL152" s="79"/>
      <c r="GM152" s="79"/>
      <c r="GN152" s="79"/>
      <c r="GO152" s="79"/>
      <c r="GP152" s="79"/>
      <c r="GQ152" s="79"/>
      <c r="GR152" s="79"/>
      <c r="GS152" s="79"/>
      <c r="GT152" s="79"/>
      <c r="GU152" s="79"/>
      <c r="GV152" s="79"/>
      <c r="GW152" s="79"/>
      <c r="GX152" s="79"/>
      <c r="GY152" s="79"/>
      <c r="GZ152" s="79"/>
      <c r="HA152" s="79"/>
      <c r="HB152" s="79"/>
      <c r="HC152" s="79"/>
      <c r="HD152" s="79"/>
      <c r="HE152" s="79"/>
      <c r="HF152" s="79"/>
      <c r="HG152" s="79"/>
      <c r="HH152" s="79"/>
      <c r="HI152" s="79"/>
      <c r="HJ152" s="79"/>
      <c r="HK152" s="79"/>
      <c r="HL152" s="79"/>
      <c r="HM152" s="79"/>
      <c r="HN152" s="79"/>
      <c r="HO152" s="79"/>
      <c r="HP152" s="79"/>
      <c r="HQ152" s="79"/>
      <c r="HR152" s="79"/>
      <c r="HS152" s="79"/>
      <c r="HT152" s="79"/>
      <c r="HU152" s="79"/>
      <c r="HV152" s="79"/>
      <c r="HW152" s="79"/>
      <c r="HX152" s="79"/>
      <c r="HY152" s="79"/>
      <c r="HZ152" s="79"/>
      <c r="IA152" s="79"/>
      <c r="IB152" s="79"/>
      <c r="IC152" s="79"/>
    </row>
    <row r="153" spans="1:237" s="60" customFormat="1" ht="134.25" customHeight="1" x14ac:dyDescent="0.35">
      <c r="A153" s="198" t="s">
        <v>607</v>
      </c>
      <c r="B153" s="198"/>
      <c r="C153" s="198"/>
      <c r="D153" s="198"/>
      <c r="E153" s="198"/>
      <c r="F153" s="161"/>
      <c r="G153" s="161"/>
      <c r="H153" s="79"/>
      <c r="I153" s="162"/>
      <c r="J153" s="165"/>
      <c r="K153" s="165"/>
      <c r="L153" s="165"/>
      <c r="M153" s="165"/>
      <c r="N153" s="165"/>
      <c r="O153" s="165"/>
      <c r="P153" s="165"/>
      <c r="Q153" s="166"/>
      <c r="S153" s="164"/>
      <c r="T153" s="158"/>
      <c r="U153" s="165" t="s">
        <v>606</v>
      </c>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c r="BE153" s="79"/>
      <c r="BF153" s="79"/>
      <c r="BG153" s="79"/>
      <c r="BH153" s="79"/>
      <c r="BI153" s="79"/>
      <c r="BJ153" s="79"/>
      <c r="BK153" s="79"/>
      <c r="BL153" s="79"/>
      <c r="BM153" s="79"/>
      <c r="BN153" s="79"/>
      <c r="BO153" s="79"/>
      <c r="BP153" s="79"/>
      <c r="BQ153" s="79"/>
      <c r="BR153" s="79"/>
      <c r="BS153" s="79"/>
      <c r="BT153" s="79"/>
      <c r="BU153" s="79"/>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c r="EO153" s="79"/>
      <c r="EP153" s="79"/>
      <c r="EQ153" s="79"/>
      <c r="ER153" s="79"/>
      <c r="ES153" s="79"/>
      <c r="ET153" s="79"/>
      <c r="EU153" s="79"/>
      <c r="EV153" s="79"/>
      <c r="EW153" s="79"/>
      <c r="EX153" s="79"/>
      <c r="EY153" s="79"/>
      <c r="EZ153" s="79"/>
      <c r="FA153" s="79"/>
      <c r="FB153" s="79"/>
      <c r="FC153" s="79"/>
      <c r="FD153" s="79"/>
      <c r="FE153" s="79"/>
      <c r="FF153" s="79"/>
      <c r="FG153" s="79"/>
      <c r="FH153" s="79"/>
      <c r="FI153" s="79"/>
      <c r="FJ153" s="79"/>
      <c r="FK153" s="79"/>
      <c r="FL153" s="79"/>
      <c r="FM153" s="79"/>
      <c r="FN153" s="79"/>
      <c r="FO153" s="79"/>
      <c r="FP153" s="79"/>
      <c r="FQ153" s="79"/>
      <c r="FR153" s="79"/>
      <c r="FS153" s="79"/>
      <c r="FT153" s="79"/>
      <c r="FU153" s="79"/>
      <c r="FV153" s="79"/>
      <c r="FW153" s="79"/>
      <c r="FX153" s="79"/>
      <c r="FY153" s="79"/>
      <c r="FZ153" s="79"/>
      <c r="GA153" s="79"/>
      <c r="GB153" s="79"/>
      <c r="GC153" s="79"/>
      <c r="GD153" s="79"/>
      <c r="GE153" s="79"/>
      <c r="GF153" s="79"/>
      <c r="GG153" s="79"/>
      <c r="GH153" s="79"/>
      <c r="GI153" s="79"/>
      <c r="GJ153" s="79"/>
      <c r="GK153" s="79"/>
      <c r="GL153" s="79"/>
      <c r="GM153" s="79"/>
      <c r="GN153" s="79"/>
      <c r="GO153" s="79"/>
      <c r="GP153" s="79"/>
      <c r="GQ153" s="79"/>
      <c r="GR153" s="79"/>
      <c r="GS153" s="79"/>
      <c r="GT153" s="79"/>
      <c r="GU153" s="79"/>
      <c r="GV153" s="79"/>
      <c r="GW153" s="79"/>
      <c r="GX153" s="79"/>
      <c r="GY153" s="79"/>
      <c r="GZ153" s="79"/>
      <c r="HA153" s="79"/>
      <c r="HB153" s="79"/>
      <c r="HC153" s="79"/>
      <c r="HD153" s="79"/>
      <c r="HE153" s="79"/>
      <c r="HF153" s="79"/>
      <c r="HG153" s="79"/>
      <c r="HH153" s="79"/>
      <c r="HI153" s="79"/>
      <c r="HJ153" s="79"/>
      <c r="HK153" s="79"/>
      <c r="HL153" s="79"/>
      <c r="HM153" s="79"/>
      <c r="HN153" s="79"/>
      <c r="HO153" s="79"/>
      <c r="HP153" s="79"/>
      <c r="HQ153" s="79"/>
      <c r="HR153" s="79"/>
      <c r="HS153" s="79"/>
      <c r="HT153" s="79"/>
      <c r="HU153" s="79"/>
      <c r="HV153" s="79"/>
      <c r="HW153" s="79"/>
      <c r="HX153" s="79"/>
      <c r="HY153" s="79"/>
      <c r="HZ153" s="79"/>
      <c r="IA153" s="79"/>
      <c r="IB153" s="79"/>
      <c r="IC153" s="79"/>
    </row>
    <row r="154" spans="1:237" s="60" customFormat="1" ht="134.25" customHeight="1" x14ac:dyDescent="0.35">
      <c r="B154" s="159"/>
      <c r="C154" s="158"/>
      <c r="D154" s="158"/>
      <c r="E154" s="159"/>
      <c r="F154" s="161"/>
      <c r="G154" s="161"/>
      <c r="H154" s="79"/>
      <c r="I154" s="162"/>
      <c r="J154" s="167"/>
      <c r="K154" s="179"/>
      <c r="L154" s="179"/>
      <c r="M154" s="167"/>
      <c r="N154" s="167"/>
      <c r="O154" s="167"/>
      <c r="P154" s="167"/>
      <c r="Q154" s="166"/>
      <c r="S154" s="164"/>
      <c r="T154" s="158"/>
      <c r="U154" s="163"/>
      <c r="W154" s="79"/>
      <c r="X154" s="79"/>
      <c r="Y154" s="79"/>
      <c r="Z154" s="79"/>
      <c r="AA154" s="79"/>
      <c r="AB154" s="79"/>
      <c r="AC154" s="79"/>
      <c r="AD154" s="79"/>
      <c r="AE154" s="79"/>
      <c r="AF154" s="79"/>
      <c r="AG154" s="79"/>
      <c r="AH154" s="79"/>
      <c r="AI154" s="79"/>
      <c r="AJ154" s="79"/>
      <c r="AK154" s="79"/>
      <c r="AL154" s="79"/>
      <c r="AM154" s="79"/>
      <c r="AN154" s="79"/>
      <c r="AO154" s="79"/>
      <c r="AP154" s="79"/>
      <c r="AQ154" s="79"/>
      <c r="AR154" s="79"/>
      <c r="AS154" s="79"/>
      <c r="AT154" s="79"/>
      <c r="AU154" s="79"/>
      <c r="AV154" s="79"/>
      <c r="AW154" s="79"/>
      <c r="AX154" s="79"/>
      <c r="AY154" s="79"/>
      <c r="AZ154" s="79"/>
      <c r="BA154" s="79"/>
      <c r="BB154" s="79"/>
      <c r="BC154" s="79"/>
      <c r="BD154" s="79"/>
      <c r="BE154" s="79"/>
      <c r="BF154" s="79"/>
      <c r="BG154" s="79"/>
      <c r="BH154" s="79"/>
      <c r="BI154" s="79"/>
      <c r="BJ154" s="79"/>
      <c r="BK154" s="79"/>
      <c r="BL154" s="79"/>
      <c r="BM154" s="79"/>
      <c r="BN154" s="79"/>
      <c r="BO154" s="79"/>
      <c r="BP154" s="79"/>
      <c r="BQ154" s="79"/>
      <c r="BR154" s="79"/>
      <c r="BS154" s="79"/>
      <c r="BT154" s="79"/>
      <c r="BU154" s="79"/>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c r="EO154" s="79"/>
      <c r="EP154" s="79"/>
      <c r="EQ154" s="79"/>
      <c r="ER154" s="79"/>
      <c r="ES154" s="79"/>
      <c r="ET154" s="79"/>
      <c r="EU154" s="79"/>
      <c r="EV154" s="79"/>
      <c r="EW154" s="79"/>
      <c r="EX154" s="79"/>
      <c r="EY154" s="79"/>
      <c r="EZ154" s="79"/>
      <c r="FA154" s="79"/>
      <c r="FB154" s="79"/>
      <c r="FC154" s="79"/>
      <c r="FD154" s="79"/>
      <c r="FE154" s="79"/>
      <c r="FF154" s="79"/>
      <c r="FG154" s="79"/>
      <c r="FH154" s="79"/>
      <c r="FI154" s="79"/>
      <c r="FJ154" s="79"/>
      <c r="FK154" s="79"/>
      <c r="FL154" s="79"/>
      <c r="FM154" s="79"/>
      <c r="FN154" s="79"/>
      <c r="FO154" s="79"/>
      <c r="FP154" s="79"/>
      <c r="FQ154" s="79"/>
      <c r="FR154" s="79"/>
      <c r="FS154" s="79"/>
      <c r="FT154" s="79"/>
      <c r="FU154" s="79"/>
      <c r="FV154" s="79"/>
      <c r="FW154" s="79"/>
      <c r="FX154" s="79"/>
      <c r="FY154" s="79"/>
      <c r="FZ154" s="79"/>
      <c r="GA154" s="79"/>
      <c r="GB154" s="79"/>
      <c r="GC154" s="79"/>
      <c r="GD154" s="79"/>
      <c r="GE154" s="79"/>
      <c r="GF154" s="79"/>
      <c r="GG154" s="79"/>
      <c r="GH154" s="79"/>
      <c r="GI154" s="79"/>
      <c r="GJ154" s="79"/>
      <c r="GK154" s="79"/>
      <c r="GL154" s="79"/>
      <c r="GM154" s="79"/>
      <c r="GN154" s="79"/>
      <c r="GO154" s="79"/>
      <c r="GP154" s="79"/>
      <c r="GQ154" s="79"/>
      <c r="GR154" s="79"/>
      <c r="GS154" s="79"/>
      <c r="GT154" s="79"/>
      <c r="GU154" s="79"/>
      <c r="GV154" s="79"/>
      <c r="GW154" s="79"/>
      <c r="GX154" s="79"/>
      <c r="GY154" s="79"/>
      <c r="GZ154" s="79"/>
      <c r="HA154" s="79"/>
      <c r="HB154" s="79"/>
      <c r="HC154" s="79"/>
      <c r="HD154" s="79"/>
      <c r="HE154" s="79"/>
      <c r="HF154" s="79"/>
      <c r="HG154" s="79"/>
      <c r="HH154" s="79"/>
      <c r="HI154" s="79"/>
      <c r="HJ154" s="79"/>
      <c r="HK154" s="79"/>
      <c r="HL154" s="79"/>
      <c r="HM154" s="79"/>
      <c r="HN154" s="79"/>
      <c r="HO154" s="79"/>
      <c r="HP154" s="79"/>
      <c r="HQ154" s="79"/>
      <c r="HR154" s="79"/>
      <c r="HS154" s="79"/>
      <c r="HT154" s="79"/>
      <c r="HU154" s="79"/>
      <c r="HV154" s="79"/>
      <c r="HW154" s="79"/>
      <c r="HX154" s="79"/>
      <c r="HY154" s="79"/>
      <c r="HZ154" s="79"/>
      <c r="IA154" s="79"/>
      <c r="IB154" s="79"/>
      <c r="IC154" s="79"/>
    </row>
    <row r="155" spans="1:237" x14ac:dyDescent="0.35">
      <c r="J155" s="38"/>
      <c r="K155" s="38"/>
      <c r="L155" s="38"/>
      <c r="M155" s="38"/>
      <c r="N155" s="38"/>
      <c r="O155" s="38"/>
      <c r="P155" s="38"/>
    </row>
    <row r="156" spans="1:237" x14ac:dyDescent="0.35">
      <c r="J156" s="38"/>
      <c r="K156" s="38"/>
      <c r="L156" s="38"/>
      <c r="M156" s="38"/>
      <c r="N156" s="38"/>
      <c r="O156" s="38"/>
      <c r="P156" s="38"/>
    </row>
    <row r="157" spans="1:237" x14ac:dyDescent="0.35">
      <c r="J157" s="38"/>
      <c r="K157" s="38"/>
      <c r="L157" s="38"/>
      <c r="M157" s="38"/>
      <c r="N157" s="38"/>
      <c r="O157" s="38"/>
      <c r="P157" s="38"/>
      <c r="S157" s="39"/>
    </row>
    <row r="159" spans="1:237" x14ac:dyDescent="0.35">
      <c r="Q159" s="38"/>
    </row>
    <row r="163" spans="17:17" x14ac:dyDescent="0.35">
      <c r="Q163" s="38"/>
    </row>
  </sheetData>
  <sheetProtection selectLockedCells="1" selectUnlockedCells="1"/>
  <mergeCells count="305">
    <mergeCell ref="A94:A99"/>
    <mergeCell ref="B94:B99"/>
    <mergeCell ref="C94:C99"/>
    <mergeCell ref="D94:D99"/>
    <mergeCell ref="E94:E96"/>
    <mergeCell ref="E97:E99"/>
    <mergeCell ref="F94:F99"/>
    <mergeCell ref="Q94:Q99"/>
    <mergeCell ref="R94:R96"/>
    <mergeCell ref="R97:R99"/>
    <mergeCell ref="I2:I3"/>
    <mergeCell ref="J2:P2"/>
    <mergeCell ref="Q2:Q3"/>
    <mergeCell ref="R2:R3"/>
    <mergeCell ref="S2:U2"/>
    <mergeCell ref="V2:V3"/>
    <mergeCell ref="A1:C1"/>
    <mergeCell ref="D1:U1"/>
    <mergeCell ref="A2:A3"/>
    <mergeCell ref="B2:B3"/>
    <mergeCell ref="C2:C3"/>
    <mergeCell ref="D2:D3"/>
    <mergeCell ref="E2:E3"/>
    <mergeCell ref="F2:F3"/>
    <mergeCell ref="G2:G3"/>
    <mergeCell ref="H2:H3"/>
    <mergeCell ref="M6:M7"/>
    <mergeCell ref="P6:P7"/>
    <mergeCell ref="Q6:Q7"/>
    <mergeCell ref="R6:R7"/>
    <mergeCell ref="A13:A15"/>
    <mergeCell ref="B13:B15"/>
    <mergeCell ref="C13:C15"/>
    <mergeCell ref="D13:D15"/>
    <mergeCell ref="E13:E15"/>
    <mergeCell ref="F13:F15"/>
    <mergeCell ref="G6:G7"/>
    <mergeCell ref="H6:H7"/>
    <mergeCell ref="I6:I7"/>
    <mergeCell ref="J6:J7"/>
    <mergeCell ref="K6:K7"/>
    <mergeCell ref="L6:L7"/>
    <mergeCell ref="A6:A7"/>
    <mergeCell ref="B6:B7"/>
    <mergeCell ref="C6:C7"/>
    <mergeCell ref="D6:D7"/>
    <mergeCell ref="E6:E7"/>
    <mergeCell ref="F6:F7"/>
    <mergeCell ref="M13:M15"/>
    <mergeCell ref="P13:P15"/>
    <mergeCell ref="R13:R15"/>
    <mergeCell ref="A16:A17"/>
    <mergeCell ref="B16:B17"/>
    <mergeCell ref="C16:C17"/>
    <mergeCell ref="D16:D17"/>
    <mergeCell ref="E16:E17"/>
    <mergeCell ref="F16:F17"/>
    <mergeCell ref="G13:G15"/>
    <mergeCell ref="H13:H15"/>
    <mergeCell ref="I13:I15"/>
    <mergeCell ref="J13:J15"/>
    <mergeCell ref="K13:K15"/>
    <mergeCell ref="L13:L15"/>
    <mergeCell ref="M16:M17"/>
    <mergeCell ref="P16:P17"/>
    <mergeCell ref="Q16:Q17"/>
    <mergeCell ref="R16:R17"/>
    <mergeCell ref="J16:J17"/>
    <mergeCell ref="K16:K17"/>
    <mergeCell ref="L16:L17"/>
    <mergeCell ref="E18:E20"/>
    <mergeCell ref="F18:F20"/>
    <mergeCell ref="G16:G17"/>
    <mergeCell ref="H16:H17"/>
    <mergeCell ref="I16:I17"/>
    <mergeCell ref="Q13:Q15"/>
    <mergeCell ref="M18:M20"/>
    <mergeCell ref="P18:P20"/>
    <mergeCell ref="Q18:Q20"/>
    <mergeCell ref="R18:R20"/>
    <mergeCell ref="A23:A24"/>
    <mergeCell ref="B23:B24"/>
    <mergeCell ref="C23:C24"/>
    <mergeCell ref="D23:D24"/>
    <mergeCell ref="E23:E24"/>
    <mergeCell ref="F23:F24"/>
    <mergeCell ref="G18:G20"/>
    <mergeCell ref="H18:H20"/>
    <mergeCell ref="I18:I20"/>
    <mergeCell ref="J18:J20"/>
    <mergeCell ref="K18:K20"/>
    <mergeCell ref="L18:L20"/>
    <mergeCell ref="M23:M24"/>
    <mergeCell ref="P23:P24"/>
    <mergeCell ref="Q23:Q24"/>
    <mergeCell ref="R23:R24"/>
    <mergeCell ref="J23:J24"/>
    <mergeCell ref="K23:K24"/>
    <mergeCell ref="L23:L24"/>
    <mergeCell ref="A18:A20"/>
    <mergeCell ref="B18:B20"/>
    <mergeCell ref="C18:C20"/>
    <mergeCell ref="D18:D20"/>
    <mergeCell ref="B25:B29"/>
    <mergeCell ref="C25:C29"/>
    <mergeCell ref="D25:D29"/>
    <mergeCell ref="E25:E29"/>
    <mergeCell ref="F25:F29"/>
    <mergeCell ref="G23:G24"/>
    <mergeCell ref="H23:H24"/>
    <mergeCell ref="I23:I24"/>
    <mergeCell ref="G33:G34"/>
    <mergeCell ref="H33:H34"/>
    <mergeCell ref="I33:I34"/>
    <mergeCell ref="M25:M29"/>
    <mergeCell ref="P25:P29"/>
    <mergeCell ref="Q25:Q29"/>
    <mergeCell ref="R28:R29"/>
    <mergeCell ref="A33:A34"/>
    <mergeCell ref="B33:B34"/>
    <mergeCell ref="C33:C34"/>
    <mergeCell ref="D33:D34"/>
    <mergeCell ref="E33:E34"/>
    <mergeCell ref="F33:F34"/>
    <mergeCell ref="G25:G29"/>
    <mergeCell ref="H25:H29"/>
    <mergeCell ref="I25:I29"/>
    <mergeCell ref="J25:J29"/>
    <mergeCell ref="K25:K29"/>
    <mergeCell ref="L25:L29"/>
    <mergeCell ref="M33:M34"/>
    <mergeCell ref="P33:P34"/>
    <mergeCell ref="Q33:Q34"/>
    <mergeCell ref="R33:R34"/>
    <mergeCell ref="J33:J34"/>
    <mergeCell ref="K33:K34"/>
    <mergeCell ref="L33:L34"/>
    <mergeCell ref="A25:A29"/>
    <mergeCell ref="R35:R36"/>
    <mergeCell ref="A72:A73"/>
    <mergeCell ref="B72:B73"/>
    <mergeCell ref="C72:C73"/>
    <mergeCell ref="D72:D73"/>
    <mergeCell ref="E72:E73"/>
    <mergeCell ref="F72:F73"/>
    <mergeCell ref="G72:G73"/>
    <mergeCell ref="H72:H73"/>
    <mergeCell ref="I72:I73"/>
    <mergeCell ref="J35:J36"/>
    <mergeCell ref="K35:K36"/>
    <mergeCell ref="L35:L36"/>
    <mergeCell ref="M35:M36"/>
    <mergeCell ref="P35:P36"/>
    <mergeCell ref="Q35:Q36"/>
    <mergeCell ref="A35:A36"/>
    <mergeCell ref="B35:B36"/>
    <mergeCell ref="C35:C36"/>
    <mergeCell ref="E35:E36"/>
    <mergeCell ref="F35:F36"/>
    <mergeCell ref="I35:I36"/>
    <mergeCell ref="L75:L76"/>
    <mergeCell ref="M75:M76"/>
    <mergeCell ref="P75:P76"/>
    <mergeCell ref="Q75:Q76"/>
    <mergeCell ref="R75:R76"/>
    <mergeCell ref="U75:U76"/>
    <mergeCell ref="R72:R73"/>
    <mergeCell ref="A75:A76"/>
    <mergeCell ref="B75:B76"/>
    <mergeCell ref="C75:C76"/>
    <mergeCell ref="D75:D76"/>
    <mergeCell ref="E75:E76"/>
    <mergeCell ref="F75:F76"/>
    <mergeCell ref="I75:I76"/>
    <mergeCell ref="J75:J76"/>
    <mergeCell ref="K75:K76"/>
    <mergeCell ref="J72:J73"/>
    <mergeCell ref="K72:K73"/>
    <mergeCell ref="L72:L73"/>
    <mergeCell ref="M72:M73"/>
    <mergeCell ref="P72:P73"/>
    <mergeCell ref="Q72:Q73"/>
    <mergeCell ref="Q79:Q80"/>
    <mergeCell ref="R79:R80"/>
    <mergeCell ref="A81:A85"/>
    <mergeCell ref="B81:B85"/>
    <mergeCell ref="C81:C85"/>
    <mergeCell ref="D81:D85"/>
    <mergeCell ref="E81:E85"/>
    <mergeCell ref="F81:F85"/>
    <mergeCell ref="I79:I80"/>
    <mergeCell ref="J79:J80"/>
    <mergeCell ref="K79:K80"/>
    <mergeCell ref="L79:L80"/>
    <mergeCell ref="M79:M80"/>
    <mergeCell ref="P79:P80"/>
    <mergeCell ref="A79:A80"/>
    <mergeCell ref="B79:B80"/>
    <mergeCell ref="C79:C80"/>
    <mergeCell ref="D79:D80"/>
    <mergeCell ref="E79:E80"/>
    <mergeCell ref="F79:F80"/>
    <mergeCell ref="Q81:Q85"/>
    <mergeCell ref="R81:R85"/>
    <mergeCell ref="A86:A93"/>
    <mergeCell ref="B86:B93"/>
    <mergeCell ref="C86:C93"/>
    <mergeCell ref="D86:D93"/>
    <mergeCell ref="E86:E89"/>
    <mergeCell ref="F86:F93"/>
    <mergeCell ref="Q86:Q93"/>
    <mergeCell ref="R86:R89"/>
    <mergeCell ref="E90:E93"/>
    <mergeCell ref="R90:R93"/>
    <mergeCell ref="V100:V101"/>
    <mergeCell ref="A103:A105"/>
    <mergeCell ref="B103:B105"/>
    <mergeCell ref="C103:C105"/>
    <mergeCell ref="D103:D105"/>
    <mergeCell ref="E103:E105"/>
    <mergeCell ref="F103:F105"/>
    <mergeCell ref="Q103:Q105"/>
    <mergeCell ref="A100:A101"/>
    <mergeCell ref="B100:B101"/>
    <mergeCell ref="C100:C101"/>
    <mergeCell ref="D100:D101"/>
    <mergeCell ref="E100:E101"/>
    <mergeCell ref="F100:F101"/>
    <mergeCell ref="R103:R105"/>
    <mergeCell ref="A107:A108"/>
    <mergeCell ref="B107:B108"/>
    <mergeCell ref="C107:C108"/>
    <mergeCell ref="D107:D108"/>
    <mergeCell ref="E107:E108"/>
    <mergeCell ref="F107:F108"/>
    <mergeCell ref="Q100:Q101"/>
    <mergeCell ref="R100:R101"/>
    <mergeCell ref="Q109:Q110"/>
    <mergeCell ref="R109:R110"/>
    <mergeCell ref="A111:A112"/>
    <mergeCell ref="B111:B112"/>
    <mergeCell ref="C111:C112"/>
    <mergeCell ref="D111:D112"/>
    <mergeCell ref="E111:E112"/>
    <mergeCell ref="F111:F112"/>
    <mergeCell ref="Q111:Q112"/>
    <mergeCell ref="R111:R112"/>
    <mergeCell ref="A109:A110"/>
    <mergeCell ref="B109:B110"/>
    <mergeCell ref="C109:C110"/>
    <mergeCell ref="D109:D110"/>
    <mergeCell ref="E109:E110"/>
    <mergeCell ref="F109:F110"/>
    <mergeCell ref="Q114:Q116"/>
    <mergeCell ref="R114:R116"/>
    <mergeCell ref="V114:V116"/>
    <mergeCell ref="A117:A118"/>
    <mergeCell ref="B117:B118"/>
    <mergeCell ref="C117:C118"/>
    <mergeCell ref="D117:D118"/>
    <mergeCell ref="E117:E118"/>
    <mergeCell ref="F117:F118"/>
    <mergeCell ref="Q117:Q118"/>
    <mergeCell ref="A114:A116"/>
    <mergeCell ref="B114:B116"/>
    <mergeCell ref="C114:C116"/>
    <mergeCell ref="D114:D116"/>
    <mergeCell ref="E114:E116"/>
    <mergeCell ref="F114:F116"/>
    <mergeCell ref="R117:R118"/>
    <mergeCell ref="A120:A122"/>
    <mergeCell ref="B120:B122"/>
    <mergeCell ref="C120:C122"/>
    <mergeCell ref="D120:D122"/>
    <mergeCell ref="E120:E122"/>
    <mergeCell ref="F120:F122"/>
    <mergeCell ref="Q120:Q122"/>
    <mergeCell ref="R120:R122"/>
    <mergeCell ref="V120:V122"/>
    <mergeCell ref="A123:A124"/>
    <mergeCell ref="B123:B124"/>
    <mergeCell ref="C123:C124"/>
    <mergeCell ref="D123:D124"/>
    <mergeCell ref="E123:E124"/>
    <mergeCell ref="F123:F124"/>
    <mergeCell ref="Q123:Q124"/>
    <mergeCell ref="R123:R124"/>
    <mergeCell ref="A153:E153"/>
    <mergeCell ref="K154:L154"/>
    <mergeCell ref="Q140:Q141"/>
    <mergeCell ref="R140:R141"/>
    <mergeCell ref="A142:A143"/>
    <mergeCell ref="B142:B143"/>
    <mergeCell ref="C142:C143"/>
    <mergeCell ref="D142:D143"/>
    <mergeCell ref="E142:E143"/>
    <mergeCell ref="F142:F143"/>
    <mergeCell ref="Q142:Q143"/>
    <mergeCell ref="R142:R143"/>
    <mergeCell ref="A140:A141"/>
    <mergeCell ref="B140:B141"/>
    <mergeCell ref="C140:C141"/>
    <mergeCell ref="D140:D141"/>
    <mergeCell ref="E140:E141"/>
    <mergeCell ref="F140:F141"/>
  </mergeCells>
  <printOptions horizontalCentered="1"/>
  <pageMargins left="0.48" right="0.15748031496062992" top="0.47244094488188981" bottom="0.74803149606299213" header="0.31496062992125984" footer="0.31496062992125984"/>
  <pageSetup paperSize="5" scale="23" fitToHeight="5" orientation="landscape" r:id="rId1"/>
  <rowBreaks count="3" manualBreakCount="3">
    <brk id="22" max="16383" man="1"/>
    <brk id="40" max="16383" man="1"/>
    <brk id="7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PROYECTOS SGR </vt:lpstr>
      <vt:lpstr>'PROYECTOS SGR '!_Hlk29926105</vt:lpstr>
      <vt:lpstr>'PROYECTOS SGR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AUXPLANEACION55</dc:creator>
  <cp:lastModifiedBy>AUXPLANEACION03</cp:lastModifiedBy>
  <dcterms:created xsi:type="dcterms:W3CDTF">2022-08-05T18:03:19Z</dcterms:created>
  <dcterms:modified xsi:type="dcterms:W3CDTF">2022-10-27T16:06:03Z</dcterms:modified>
</cp:coreProperties>
</file>