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GOBERNACION QUINDIO 2019\SGR\"/>
    </mc:Choice>
  </mc:AlternateContent>
  <bookViews>
    <workbookView xWindow="0" yWindow="0" windowWidth="12990" windowHeight="8835"/>
  </bookViews>
  <sheets>
    <sheet name="PROYECTOS SGR" sheetId="7" r:id="rId1"/>
  </sheets>
  <definedNames>
    <definedName name="_xlnm._FilterDatabase" localSheetId="0" hidden="1">'PROYECTOS SGR'!$A$3:$IC$100</definedName>
    <definedName name="_xlnm.Print_Titles" localSheetId="0">'PROYECTOS SGR'!$3:$3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00" i="7" l="1"/>
  <c r="P100" i="7"/>
  <c r="O100" i="7"/>
  <c r="N100" i="7"/>
  <c r="M100" i="7"/>
  <c r="L100" i="7"/>
  <c r="K100" i="7"/>
  <c r="J100" i="7"/>
  <c r="I100" i="7"/>
  <c r="I99" i="7"/>
  <c r="I98" i="7" l="1"/>
  <c r="I97" i="7"/>
  <c r="I94" i="7" l="1"/>
  <c r="I95" i="7"/>
  <c r="I96" i="7" l="1"/>
  <c r="I93" i="7" l="1"/>
  <c r="I92" i="7"/>
  <c r="I91" i="7" l="1"/>
  <c r="I89" i="7" l="1"/>
  <c r="U89" i="7" s="1"/>
  <c r="I90" i="7"/>
  <c r="U90" i="7" s="1"/>
  <c r="I88" i="7"/>
  <c r="I87" i="7"/>
  <c r="K35" i="7" l="1"/>
  <c r="L70" i="7"/>
  <c r="K74" i="7"/>
  <c r="K79" i="7"/>
  <c r="I86" i="7" l="1"/>
  <c r="I85" i="7"/>
  <c r="I84" i="7"/>
  <c r="I83" i="7"/>
  <c r="I82" i="7"/>
  <c r="I81" i="7"/>
  <c r="I74" i="7" l="1"/>
  <c r="I75" i="7"/>
  <c r="I77" i="7"/>
  <c r="I79" i="7"/>
  <c r="K72" i="7" l="1"/>
  <c r="U51" i="7" l="1"/>
  <c r="U32" i="7"/>
  <c r="U22" i="7" l="1"/>
  <c r="U42" i="7"/>
  <c r="I45" i="7"/>
  <c r="I44" i="7"/>
  <c r="I46" i="7"/>
  <c r="L51" i="7"/>
  <c r="I72" i="7"/>
  <c r="I38" i="7"/>
  <c r="I5" i="7"/>
  <c r="I6" i="7"/>
  <c r="I9" i="7"/>
  <c r="I10" i="7"/>
  <c r="I11" i="7"/>
  <c r="I12" i="7"/>
  <c r="I13" i="7"/>
  <c r="I16" i="7"/>
  <c r="I18" i="7"/>
  <c r="I21" i="7"/>
  <c r="I22" i="7"/>
  <c r="I23" i="7"/>
  <c r="I25" i="7"/>
  <c r="I30" i="7"/>
  <c r="I31" i="7"/>
  <c r="I32" i="7"/>
  <c r="I33" i="7"/>
  <c r="I35" i="7"/>
  <c r="I37" i="7"/>
  <c r="I39" i="7"/>
  <c r="I40" i="7"/>
  <c r="I42" i="7"/>
  <c r="I47" i="7"/>
  <c r="I48" i="7"/>
  <c r="I49" i="7"/>
  <c r="I50" i="7"/>
  <c r="I52" i="7"/>
  <c r="I53" i="7"/>
  <c r="I54" i="7"/>
  <c r="I55" i="7"/>
  <c r="I56" i="7"/>
  <c r="I57" i="7"/>
  <c r="I58" i="7"/>
  <c r="I59" i="7"/>
  <c r="I60" i="7"/>
  <c r="I61" i="7"/>
  <c r="I62" i="7"/>
  <c r="I63" i="7"/>
  <c r="I64" i="7"/>
  <c r="I65" i="7"/>
  <c r="I66" i="7"/>
  <c r="I67" i="7"/>
  <c r="I68" i="7"/>
  <c r="I69" i="7"/>
  <c r="I70" i="7"/>
  <c r="I71" i="7"/>
  <c r="I4" i="7"/>
  <c r="L43" i="7"/>
  <c r="I43" i="7" s="1"/>
  <c r="I41" i="7"/>
  <c r="L8" i="7"/>
  <c r="I51" i="7" l="1"/>
  <c r="I8" i="7"/>
</calcChain>
</file>

<file path=xl/sharedStrings.xml><?xml version="1.0" encoding="utf-8"?>
<sst xmlns="http://schemas.openxmlformats.org/spreadsheetml/2006/main" count="757" uniqueCount="464">
  <si>
    <t>NÚMERO DEL ACTO ADMINISTRATIVO DE APROBACIÓN O DESAPROBACIÓN DEL PROYECTO OCAD</t>
  </si>
  <si>
    <t xml:space="preserve"> VALOR PROYECTO</t>
  </si>
  <si>
    <t>BENEFICIARIO</t>
  </si>
  <si>
    <t>EJECUTOR</t>
  </si>
  <si>
    <t>ACTO ADMINISTRATIVO DE INCORPORACIÓN AL PRESUPUESTO</t>
  </si>
  <si>
    <t xml:space="preserve"> FECHA</t>
  </si>
  <si>
    <t xml:space="preserve"> NÚMERO </t>
  </si>
  <si>
    <t>VALOR (Pesos $)</t>
  </si>
  <si>
    <t>NUMERO BPIN DE PROYECTO</t>
  </si>
  <si>
    <t>2014000040007</t>
  </si>
  <si>
    <t>Asignaciones Directas</t>
  </si>
  <si>
    <t>CTeI</t>
  </si>
  <si>
    <t>Oras Fuentes</t>
  </si>
  <si>
    <t>2013000040019</t>
  </si>
  <si>
    <t>Departamento del Quindío</t>
  </si>
  <si>
    <t>2013000040036</t>
  </si>
  <si>
    <t>15.833 personas ubicadas en el corredor vial Carniceros - La Quiebra y la intersección de la vía Rio Verde - Pijao con la vía Buenavista - La Mina.</t>
  </si>
  <si>
    <t>2013000040037</t>
  </si>
  <si>
    <t>2013000040052</t>
  </si>
  <si>
    <t>Promotora de Vivienda y Desarrollo del Quindio</t>
  </si>
  <si>
    <t>2013000040051</t>
  </si>
  <si>
    <t>2013000040043</t>
  </si>
  <si>
    <t>2013000040049</t>
  </si>
  <si>
    <t>2013000040039</t>
  </si>
  <si>
    <t>2013000040048</t>
  </si>
  <si>
    <t>2013000040044</t>
  </si>
  <si>
    <t>2013000040050</t>
  </si>
  <si>
    <t>Construir 8 salones comunales y mejorar 5  salones sociales en el departamento del quindio.</t>
  </si>
  <si>
    <t>382.413 Correspondientes a los Municipios de Armenia, Quimbaya y Calarca</t>
  </si>
  <si>
    <t>2013000040045</t>
  </si>
  <si>
    <t>2013000040047</t>
  </si>
  <si>
    <t>Corporación autonoma Regional del Quindio (CRQ)</t>
  </si>
  <si>
    <t>2013000040046</t>
  </si>
  <si>
    <t xml:space="preserve">Mejorar la calidad educativa de los estudiantes de las sedes Educativas del departamento del Quindío, mediante el uso de herramientas tecnológicas dentro y fuera del aula. 
Dotación de 17950 Tablets con aplicativos referentes al Paisaje Cultural Cafetero </t>
  </si>
  <si>
    <t>2013000040042</t>
  </si>
  <si>
    <t>Mejorar la capacidad de respuesta de la E.S.E Hospital Departamental Universitario del Quindío San Juan de Dios, mediante la modernización de la infraestructura física y equipamiento biomédico; para la disminución de la Morbimortalidad e incapacidades</t>
  </si>
  <si>
    <t>2014000040002</t>
  </si>
  <si>
    <t>Municipios de Buenavista, Circasia, Filandia,  Genova, la Tebaida, Montenegro,  Pijao y Quimbaya</t>
  </si>
  <si>
    <t>2014000040011</t>
  </si>
  <si>
    <t xml:space="preserve">11 Municipios del Departamento </t>
  </si>
  <si>
    <t>2014000040006</t>
  </si>
  <si>
    <t xml:space="preserve">Calarca y Quimbaya </t>
  </si>
  <si>
    <t>2014000040004</t>
  </si>
  <si>
    <t>INDEPORTES</t>
  </si>
  <si>
    <t>2013000100199</t>
  </si>
  <si>
    <t>Fomentar una cultura ciudadana y emprendedora en la comunidad educativa del Departamento del Quindío a través de la apropiación social del conocimiento en CTeI, la identidad del Paisaje Cultural Cafetero y la articulación entre el aparato productivo y la comunidad académica.</t>
  </si>
  <si>
    <t>Toda la población del Departamento del Quindo 555.836</t>
  </si>
  <si>
    <t>2013000100226</t>
  </si>
  <si>
    <t>2013000100263</t>
  </si>
  <si>
    <t xml:space="preserve">Asociación de curtidores la maria </t>
  </si>
  <si>
    <t>2013000100258</t>
  </si>
  <si>
    <t xml:space="preserve">El proyecto "Desarrollo de capacidades de I+D+i para incrementar la competitividad en empresas y emprendimientos del Departamento del Quindìo,
Occidente" tiene como objetivos y estrategias los componentes de Desarrollar capacidades de I+D+i en las empresas del Departamento del Quindío,.la
incorporación de tecnologías blandas (Plataforma de open innovation, unidad de vigilancia tecnológica y salas de ideación) y la generación de escenarios
que faciliten el desarrollo y la aceleraciòn de negocios innovadores </t>
  </si>
  <si>
    <t>2013000100254</t>
  </si>
  <si>
    <t xml:space="preserve">Municipios de Circasia y Filandia </t>
  </si>
  <si>
    <t>2012000040026</t>
  </si>
  <si>
    <t>2012000040030</t>
  </si>
  <si>
    <t>46228 Estudiantes de las instituciones educatias del Departamento del Quindio</t>
  </si>
  <si>
    <t>2012000040031</t>
  </si>
  <si>
    <t xml:space="preserve">Optimización redes de acueducto y alcantarillado que contribuyan a la optimización y modernización de las redes en el Departamento.
</t>
  </si>
  <si>
    <t>2012000040032</t>
  </si>
  <si>
    <t xml:space="preserve">Mejoramiento de la competitividad turística del Departamento </t>
  </si>
  <si>
    <t>Todo el Departamento del Quindio</t>
  </si>
  <si>
    <t>2013003630002</t>
  </si>
  <si>
    <t>13310 Personas, Habitantes del Municipio de Filandia</t>
  </si>
  <si>
    <t>Filandia</t>
  </si>
  <si>
    <t xml:space="preserve"> Municipio de Filandia </t>
  </si>
  <si>
    <t>2013003630015</t>
  </si>
  <si>
    <t>2013003630004</t>
  </si>
  <si>
    <t xml:space="preserve">Mejorar el acceso vehicular y peatonal del sector urbano, mediante la intervención de 6,022 mts2 de vías en el municipio de Montenegro Quindío, 
</t>
  </si>
  <si>
    <t xml:space="preserve">40871 personas, Habitantes del area Urbana del Municipio de Montenegro </t>
  </si>
  <si>
    <t>Montenegro</t>
  </si>
  <si>
    <t>2013003630012</t>
  </si>
  <si>
    <t>Mejorar las condiciones de movilidad en el  área urbana del municipio de Salento a través de la habilitación de nuevas vías con pavimento. Intervenir 1374 Mts2</t>
  </si>
  <si>
    <t>7129 Personas, Habitantes del Municipio de Salento</t>
  </si>
  <si>
    <t>Salento</t>
  </si>
  <si>
    <t>2013003630005</t>
  </si>
  <si>
    <t>29393 Personas, Habitantes del Muncipio de Circasia</t>
  </si>
  <si>
    <t>Circasia</t>
  </si>
  <si>
    <t>2013003630010</t>
  </si>
  <si>
    <t>Remodelación y modernización urbana de la plaza principal del municipio de córdoba en el departamento del Quindío</t>
  </si>
  <si>
    <t>5328 personas, Habitantes del casco urbano del Municipio de Cordoba</t>
  </si>
  <si>
    <t>Cordoba</t>
  </si>
  <si>
    <t xml:space="preserve"> Municipio de Córdoba </t>
  </si>
  <si>
    <t>2013003630007</t>
  </si>
  <si>
    <t>Fortalecer y conservar el patrimonio arquitectónico de la casa de la cultura a través de la ejecución de una obra física de restauración del sistema hidráulico y la reparación integral de la cubierta en el II semestre de 2013.</t>
  </si>
  <si>
    <t>5374 Personas, Habitante de la zona Urbana y Rural del Municipio de Cordoba</t>
  </si>
  <si>
    <t>2013003630013</t>
  </si>
  <si>
    <t xml:space="preserve">Mejorar las condiciones de la red vial urbana del municipio de Pijao Quindío, mediante la pavimentación de 1383 mts2 de vías
</t>
  </si>
  <si>
    <t xml:space="preserve">3785 Personas, Habitantes del Municipio de Pijao </t>
  </si>
  <si>
    <t>Pijao</t>
  </si>
  <si>
    <t>2013003630008</t>
  </si>
  <si>
    <t>Facilitar la movilidad para la población de la zona urbana del Municipio, mediante el mejorando 140 mts de vías</t>
  </si>
  <si>
    <t>3086 personas, Habitantes del area urbana y rural del Municipio de Buenavista</t>
  </si>
  <si>
    <t>Buenavista</t>
  </si>
  <si>
    <t xml:space="preserve"> Municipio de Buenavista </t>
  </si>
  <si>
    <t>2013003630014</t>
  </si>
  <si>
    <t xml:space="preserve">Brindar mejores condiciones de transitabilidad  e información vial del Municipio, mediante la intervención de 925 mts2 de vías.
</t>
  </si>
  <si>
    <t>2013003630011</t>
  </si>
  <si>
    <t xml:space="preserve">Mejorar  la vía urbana sobre la calle 13 entre la carrera 5 y la vía panamericana del Municipio de la Tebaida.
</t>
  </si>
  <si>
    <t xml:space="preserve">2500 Personas, Habitantes del casco Urbano del Municipio de la Tebaida </t>
  </si>
  <si>
    <t>La Tebaida</t>
  </si>
  <si>
    <t>2013003630003</t>
  </si>
  <si>
    <t xml:space="preserve">Implementación programa de reposición de 521 mts de redes de acueducto, alcantarillado 1045 mts de y  1677 mts de pavimentos en el Municipio de Quimbaya
</t>
  </si>
  <si>
    <t>Quimbaya</t>
  </si>
  <si>
    <t>Empresa Sanitaria del Quindio (ESAQUIN)</t>
  </si>
  <si>
    <t>2013003630017</t>
  </si>
  <si>
    <t xml:space="preserve">Mejorar las condiciones de la red vial urbana del municipio de Quimbaya Quindío, mediante la pavimentación de 3034 mts2 de vías.
</t>
  </si>
  <si>
    <t>24625 Personas, Habitantes de la zona urbana del Municipio de Quimbaya</t>
  </si>
  <si>
    <t>2013003630016</t>
  </si>
  <si>
    <t>73000 personas, Habitantes del Casco Urbano del Municipio de Calarca</t>
  </si>
  <si>
    <t>2013003630018</t>
  </si>
  <si>
    <t>Genova</t>
  </si>
  <si>
    <t>2013003630009</t>
  </si>
  <si>
    <t xml:space="preserve">85 Familais del Municipio de Cordoba </t>
  </si>
  <si>
    <t>Municipio de Cordoba</t>
  </si>
  <si>
    <t>2012003630004</t>
  </si>
  <si>
    <t>2012003630002</t>
  </si>
  <si>
    <t>2012003630001</t>
  </si>
  <si>
    <t>2012003630005</t>
  </si>
  <si>
    <t>2012003630003</t>
  </si>
  <si>
    <t>2013003630001</t>
  </si>
  <si>
    <t>Realizar la actualización normativa y técnica del esquema de ordenamiento territorial</t>
  </si>
  <si>
    <t xml:space="preserve">Municipio de Circasia </t>
  </si>
  <si>
    <t>2015003630007</t>
  </si>
  <si>
    <t>FECHA DE EXPEDICIÓN</t>
  </si>
  <si>
    <t xml:space="preserve">Acuerdo 004 </t>
  </si>
  <si>
    <t>FUENTES DE FINANCIACIÓN (Pesos $)</t>
  </si>
  <si>
    <t xml:space="preserve">Acuerdo 005 </t>
  </si>
  <si>
    <t xml:space="preserve">Acuerdo 12 </t>
  </si>
  <si>
    <t>Acuerdo 015</t>
  </si>
  <si>
    <t>Acuerdo 008</t>
  </si>
  <si>
    <t xml:space="preserve">Acuerdo 11 </t>
  </si>
  <si>
    <t xml:space="preserve">Acuerdo 15 </t>
  </si>
  <si>
    <t>Acuerdo 25</t>
  </si>
  <si>
    <t>Acuerdo 27</t>
  </si>
  <si>
    <t>02/11/2012   15/02/2013</t>
  </si>
  <si>
    <t>Acuerdo 001 Acuerdo 002</t>
  </si>
  <si>
    <t xml:space="preserve">Acuerdo 05 </t>
  </si>
  <si>
    <t xml:space="preserve">Acuerdo 06 </t>
  </si>
  <si>
    <t>Acuerdo 01</t>
  </si>
  <si>
    <t xml:space="preserve">Acuerdo 013 </t>
  </si>
  <si>
    <t>Todo el Departamento del Quindío</t>
  </si>
  <si>
    <t xml:space="preserve">24/09/20013  </t>
  </si>
  <si>
    <t>Acuerdo 004</t>
  </si>
  <si>
    <t>Todo el Departamento</t>
  </si>
  <si>
    <t>095                                         014                                           042</t>
  </si>
  <si>
    <t xml:space="preserve">12/12/2012     05/04/2013     </t>
  </si>
  <si>
    <t>032</t>
  </si>
  <si>
    <t>11/06/2013         07/11/2014</t>
  </si>
  <si>
    <t>032                                        091</t>
  </si>
  <si>
    <t>020</t>
  </si>
  <si>
    <t>30/09/2013 07/11/2014</t>
  </si>
  <si>
    <t>088                                         091</t>
  </si>
  <si>
    <t>05/10/2013            07/11/2014</t>
  </si>
  <si>
    <t>090                                           091</t>
  </si>
  <si>
    <t>090</t>
  </si>
  <si>
    <t>05/10/2013  15/12/2015</t>
  </si>
  <si>
    <t>090                                           110</t>
  </si>
  <si>
    <t>007</t>
  </si>
  <si>
    <t>075                                            026</t>
  </si>
  <si>
    <t>099</t>
  </si>
  <si>
    <t>10/10/2014        28/10/2015       15/12/2015</t>
  </si>
  <si>
    <t>075                                         089                                      109</t>
  </si>
  <si>
    <t>108</t>
  </si>
  <si>
    <t>090                                          091</t>
  </si>
  <si>
    <t>05/10/2013        07/11/2014</t>
  </si>
  <si>
    <t xml:space="preserve">FDR </t>
  </si>
  <si>
    <t>FCR</t>
  </si>
  <si>
    <t>2012000040027</t>
  </si>
  <si>
    <t>Departamento del Quindío - Pijao</t>
  </si>
  <si>
    <t>Municipios: Circasia, Filandia, La Tebaida, Montenegro y Quimbaya Departamento Quindío</t>
  </si>
  <si>
    <t>Municipios: Buenavista, Circasia, Filandia Génova, La Tebaida Montenegro, Pijao y Quimbaya Departamento Quindío</t>
  </si>
  <si>
    <t>Municipios: Calarca, Circasia, Filandia, Salento, Genova, La Tebaida, Pijao, Cordoba, Buenavista, Montenegro, y Quimbaya Departamento del Quindío</t>
  </si>
  <si>
    <t>Municipio Armenia Departamento Quindío</t>
  </si>
  <si>
    <t>Municipios Quimbaya, Salento y Circasia Departamento Quindío</t>
  </si>
  <si>
    <t>Municipios de Circasia y Filandia Departamento Quindío</t>
  </si>
  <si>
    <t>Municipio Calarcá Departamento Quindío</t>
  </si>
  <si>
    <t>Municipios Quimbaya y Montenegro Departamento Quindío</t>
  </si>
  <si>
    <t>Municipios de Calarca y Quimbaya Departamento Quindío</t>
  </si>
  <si>
    <t>Municipios: Córdoba, Buenavista, Génova y Pijao Departamento Quindío</t>
  </si>
  <si>
    <t>Municipios: Armenia, Calarcá, Circasia, Filandia, Salento, Genova, La Tebaida, Pijao, Cordoba, y Buenavista Departamento Quindio</t>
  </si>
  <si>
    <t>Municipios Armenia, Calarcá y Quimbaya Departamento Quindío</t>
  </si>
  <si>
    <t>Municipio Filandia Departamento Quindio</t>
  </si>
  <si>
    <t>Municipio Montenegro Departamento Quindío</t>
  </si>
  <si>
    <t>Municipio Salento Departamento Quindío</t>
  </si>
  <si>
    <t>Municipio de Circasia Departamento Quindío</t>
  </si>
  <si>
    <t>Municipio Córdoba Departamento Quindío</t>
  </si>
  <si>
    <t>Municipio Pijao Departamento Quindío</t>
  </si>
  <si>
    <t>Municipio Buenavista Departamento Quindío</t>
  </si>
  <si>
    <t>Municipio La Tebaida Departamento Quindío</t>
  </si>
  <si>
    <t>Municipio Quimbaya Departamento Quindío</t>
  </si>
  <si>
    <t>Municipio Génova Departamento Quindío</t>
  </si>
  <si>
    <t>Municipio Cordoba Departamento Quindio</t>
  </si>
  <si>
    <t>Municipio Montenegro Departamento Quindio</t>
  </si>
  <si>
    <t>Municipio Buenavista Departamento Quindio</t>
  </si>
  <si>
    <t>Municipio Córdoba Departamento Quindio</t>
  </si>
  <si>
    <t>Municipio Pijao Departamento Quindio</t>
  </si>
  <si>
    <t>Municipio Circasia Departamento Quindio</t>
  </si>
  <si>
    <t>Municipios de Calarcá, Circasia, Filandia, Salento, Génova, La Tebaida, Pijao, Córdoba, Buenavista y Montenegro Departamento Quindio</t>
  </si>
  <si>
    <t xml:space="preserve">Aprobado
Acuerdo 12 
 Desaprobado </t>
  </si>
  <si>
    <t xml:space="preserve">Hospital Universitario San Juan de Dios </t>
  </si>
  <si>
    <t xml:space="preserve">Acuerdo 38 </t>
  </si>
  <si>
    <t>Acuerdo 40</t>
  </si>
  <si>
    <t>Acuerdo 41</t>
  </si>
  <si>
    <t xml:space="preserve">Municipios de Buenavista, Córdoba, Filandia y La Tebaida Departamento del Quindío </t>
  </si>
  <si>
    <t>Municipios de Filandia, Quimbaya y Salento Departamento Quindío</t>
  </si>
  <si>
    <t xml:space="preserve">Departamento del  Quindío </t>
  </si>
  <si>
    <t xml:space="preserve"> Promotora de Vivienda y Desarrollo del Quindío. </t>
  </si>
  <si>
    <t>Acuerdo 39</t>
  </si>
  <si>
    <t>Acuerdo 35
Acuerdo 38
Acuerdo 39</t>
  </si>
  <si>
    <t>29/12/2016
28/06/2017
14/08/2017</t>
  </si>
  <si>
    <t>Adquisición de vehículos de desplazamiento rápido y elementos de protección para las instituciones bomberiles del Departamento</t>
  </si>
  <si>
    <t xml:space="preserve">Mejoramiento de la red vial urbana del Departamento del Quindio </t>
  </si>
  <si>
    <t>Implementación del plan de acción para mantenimiento preventivo y atención de emergencias en la red vial secundaria, terciaria y urbana del departamento del Quindío.</t>
  </si>
  <si>
    <t>Construcción y mejoramiento de Salones Sociales Comunales en lo Municipios de Armenia, Calarcá y Quimbaya, Quindio, Occidente</t>
  </si>
  <si>
    <t>Construcción y dotación del Centro de Atención al Drogadicto en el departamento del Quindío</t>
  </si>
  <si>
    <t>Desarrollo de espacios ambientales para la PAZ como manejo de otras estrategias de conservación de la estructura ecológica principal en el departamento del Quindío, occidente</t>
  </si>
  <si>
    <t>Reposición y optimización redes de acueducto, alcantarillado y pavimentos en el departamento del Quindío</t>
  </si>
  <si>
    <t>Apoyo y fortalecimiento para el desarrollo, formación y posicionamiento en alto rendimiento del deporte en el departamento del Quindío</t>
  </si>
  <si>
    <t>Mejoramiento y reparcheo de la red vial secundaria y terciaria en el departamento del Quindío</t>
  </si>
  <si>
    <t>Implementación de un programa de innovación social para el fomento  de una cultura ciudadana y emprendedora en la comunidad educativa y productiva del departamento del Quindío, Occidente</t>
  </si>
  <si>
    <t>Aplicación de procesos innovadores en la cadena de suministro para la industria de la guadua en Quindío.</t>
  </si>
  <si>
    <t>Desarrollo de capacidades de I+D+I para incrementar la competitividad en empresas y emprendiemientos del Departamento del Quindio, Occidente</t>
  </si>
  <si>
    <t>Mejoramiento de la infraestructura pública para el desarrollo turístico occidente, Quindío, todo el departamento</t>
  </si>
  <si>
    <t>Construcción obras de recuperación, contención y manejo de aguas en la vía Rio Verde-Barragán cód. 40QN05 departamento del Quindío</t>
  </si>
  <si>
    <t>Mantenimiento y rehabilitación de los restaurantes escolares de las instituciones educativas departamento del Quindío</t>
  </si>
  <si>
    <t>Renovación de redes de acueducto y alcantarillado en el departamento del Quindío</t>
  </si>
  <si>
    <t>Construcción módulos restantes del Eco-Parque Mirador Colina Iluminada occidente, Quindío, Filandia</t>
  </si>
  <si>
    <t>Construcción cancha sintética de microfútbol  en el polideportivo panorama del municipio de Filandia</t>
  </si>
  <si>
    <t>Rehabilitación vías urbanas del municipio de Salento, Quindío, Occidente</t>
  </si>
  <si>
    <t>Remodelación urbana de la  plaza central del Municipio de Córdoba</t>
  </si>
  <si>
    <t xml:space="preserve">Rehabilitación de la red vial urbana del municipio de Pijao </t>
  </si>
  <si>
    <t>Adecuación de la red vial urbana del municipio de Buenavista Q</t>
  </si>
  <si>
    <t>Mejoramiento de la intersección  y adecuación de  la señalización  del municipio de Buenavista.</t>
  </si>
  <si>
    <t xml:space="preserve">Mejoramiento de la red vial urbana sobre la calle 13 entre carrera 5ta y  la vía panamericana en el municipio de La Tebaida </t>
  </si>
  <si>
    <t>Reposición y optimización de redes de acueducto, alcantarillado  y villa Laura del municipio de Quimbaya</t>
  </si>
  <si>
    <t>Rehabilitación de la red vial urbana del municipio de Quimbaya, Quindío</t>
  </si>
  <si>
    <t>Construcción del estadio municipal de futbol en el municipio de Calarcá</t>
  </si>
  <si>
    <t>Construcción vivienda nueva urbanización los tejares en el municipio de Génova</t>
  </si>
  <si>
    <t xml:space="preserve">Construcción de muro de contención prefabricado, para la protección de taludes en zona de patios de la urbanización villa-Alejandría  - villa teresa – villa luz y san diego 1 etapa, ubicados en el casco urbano del municipio de Córdoba.   </t>
  </si>
  <si>
    <t>Mejoramiento de vías terciarias mediante el uso de Placa Huella en el departamento de Quindío (proyecto tipo)</t>
  </si>
  <si>
    <t>Implementación del programa integral de bilingüismo "Quindío Bilingüe y Competitivo" en el departamento del Quindío</t>
  </si>
  <si>
    <t xml:space="preserve">Desaprobado
Acuerdo 038 </t>
  </si>
  <si>
    <t xml:space="preserve">
22/06/2017</t>
  </si>
  <si>
    <t xml:space="preserve">29886 Personas, habitantes del Municipio de Circasia </t>
  </si>
  <si>
    <t>15456 Personas, habirtantes del departamento del Quindío</t>
  </si>
  <si>
    <t>Mejorar la intercomunicación terrestre de una parte de la población rural del departamento del Quindío</t>
  </si>
  <si>
    <t>36756  estudiantes de la Instituciones Educativas oficiales del departamento del Quindío</t>
  </si>
  <si>
    <t>Mejorar el nivel de inglés de los niños, niñas y jóvenes que asisten a las instituciones educativas oficiales del departamento del Quindío.</t>
  </si>
  <si>
    <t>36000 Personas, habitantes del departamento del Quindío</t>
  </si>
  <si>
    <t>Mejorar los niveles de actividad física y recreación entre la población del departamento del Quindío.</t>
  </si>
  <si>
    <t>Aumentar los niveles de satisfacción de la población rural referente al acceso a bienes, trámites y servicios público/privados en el Departamento del Quindío.</t>
  </si>
  <si>
    <t>Inclusión social y reconciliación</t>
  </si>
  <si>
    <t>Cultura</t>
  </si>
  <si>
    <t>Transporte</t>
  </si>
  <si>
    <t>Ambiente y desarrollo sostenible</t>
  </si>
  <si>
    <t>Minas y energía</t>
  </si>
  <si>
    <t>Defensa</t>
  </si>
  <si>
    <t>Ciencia, tecnología e innovación</t>
  </si>
  <si>
    <t>Agricultura y desarrollo rural</t>
  </si>
  <si>
    <t>Deporte y recreación</t>
  </si>
  <si>
    <t>Vivienda, ciudad y territorio</t>
  </si>
  <si>
    <t>Educación</t>
  </si>
  <si>
    <t>Salud y protección social</t>
  </si>
  <si>
    <t>Tecnologías de la información y las comunicaciones</t>
  </si>
  <si>
    <t xml:space="preserve">Todo el departamento </t>
  </si>
  <si>
    <t>Todo el departamento del Quindio 555.836</t>
  </si>
  <si>
    <t xml:space="preserve">Todo el departamento del Quindio </t>
  </si>
  <si>
    <t>NOMBRE DEL PROYECTO</t>
  </si>
  <si>
    <t>30/09/2015
10/05/2017</t>
  </si>
  <si>
    <t xml:space="preserve">Acuerdo 011   Desaprobado
Acuerdo 4  </t>
  </si>
  <si>
    <t>543532 habitantes</t>
  </si>
  <si>
    <t>OBJETIVO DEL PROYECTO</t>
  </si>
  <si>
    <t>POBLACION BENEFICIADA</t>
  </si>
  <si>
    <t>SECTOR</t>
  </si>
  <si>
    <t>ENTIDAD BENEFICIARIA (dueña recursos)</t>
  </si>
  <si>
    <t>Aumentar la capacidad Instalada de la ESE Hospital Departamental Universitario del Quindío San Juan de Dios.</t>
  </si>
  <si>
    <t>Acuerdo 45</t>
  </si>
  <si>
    <t>2015000040003</t>
  </si>
  <si>
    <t>Remodelación, y optimización de escenarios deportivos, obras de urbanismo complementarias y movilidad del campus de la universidad del Quindío</t>
  </si>
  <si>
    <t>Mejorar las condiciones para la práctica deportiva y la movilidad en el campus de la Universidad del Quindío.</t>
  </si>
  <si>
    <t>Universidad del Quindío (Entidad ejecutora)</t>
  </si>
  <si>
    <t>Departamento del Quindío (Interventoria)</t>
  </si>
  <si>
    <t>Construcción y dotación de centros “CARPAZ- CIS” en el Departamento del Quindio *</t>
  </si>
  <si>
    <r>
      <t xml:space="preserve">Acuerdo 47 </t>
    </r>
    <r>
      <rPr>
        <sz val="18"/>
        <color rgb="FF000000"/>
        <rFont val="Calibri"/>
        <family val="2"/>
        <scheme val="minor"/>
      </rPr>
      <t xml:space="preserve">(01/11/2018)
</t>
    </r>
    <r>
      <rPr>
        <b/>
        <sz val="18"/>
        <color rgb="FF000000"/>
        <rFont val="Calibri"/>
        <family val="2"/>
        <scheme val="minor"/>
      </rPr>
      <t>Acuerdo 48</t>
    </r>
    <r>
      <rPr>
        <sz val="18"/>
        <color rgb="FF000000"/>
        <rFont val="Calibri"/>
        <family val="2"/>
        <scheme val="minor"/>
      </rPr>
      <t xml:space="preserve">
(08/11/2018)
</t>
    </r>
    <r>
      <rPr>
        <b/>
        <sz val="18"/>
        <color rgb="FF000000"/>
        <rFont val="Calibri"/>
        <family val="2"/>
        <scheme val="minor"/>
      </rPr>
      <t>Acuerdo 49</t>
    </r>
    <r>
      <rPr>
        <sz val="18"/>
        <color rgb="FF000000"/>
        <rFont val="Calibri"/>
        <family val="2"/>
        <scheme val="minor"/>
      </rPr>
      <t xml:space="preserve">
(14/11/2018)</t>
    </r>
  </si>
  <si>
    <t>01/11/2018
08/11/2018
14/11/2018</t>
  </si>
  <si>
    <t>08/11/2018
14/11/2018</t>
  </si>
  <si>
    <t xml:space="preserve">Desaprobado Acuerdo 48 y  Acuerdo 49 </t>
  </si>
  <si>
    <t>Construcción de pavimento en concreto asfaltico para el desarrollo regional y la conectividad en los municipios de Montenegro, Filandia y Quimbaya en el departamento del Quindío</t>
  </si>
  <si>
    <t>Municipio de Filandia
 (Entidad ejecutora)</t>
  </si>
  <si>
    <t>11/12/2018
19/12/2018</t>
  </si>
  <si>
    <t xml:space="preserve">89.939 personas </t>
  </si>
  <si>
    <t xml:space="preserve">Implementación de acciones de adaptación etapa I del Plan de Gestión Integral de Cambio Climático (PIGCC) en el Departamento del Quindío </t>
  </si>
  <si>
    <t xml:space="preserve">Construcción de obras de mitigación sobre el río lejos del Municipio de Pijao del Departamento del Quindío </t>
  </si>
  <si>
    <t>FDR - Rendimientos Financieros</t>
  </si>
  <si>
    <t>Promotora de Vivienda y Desarrollo del Quindío</t>
  </si>
  <si>
    <t>Implementar acciones de uso sostenible en el marco del PIGCC del Quindío</t>
  </si>
  <si>
    <t>10.025 personas</t>
  </si>
  <si>
    <t>3.864 personas</t>
  </si>
  <si>
    <t>Mitigar el riesgo de inundación en la zona urbana del Municipio de Pijao</t>
  </si>
  <si>
    <t>20.259  personas</t>
  </si>
  <si>
    <t>Estudiantes y personas que utilizan los escenarios deportivos y el campus de la  Universidad del Quindío</t>
  </si>
  <si>
    <t>Calarcá</t>
  </si>
  <si>
    <t>Córdoba</t>
  </si>
  <si>
    <t>2015003630003*</t>
  </si>
  <si>
    <t>3/01/2019
07/02/2019</t>
  </si>
  <si>
    <t>3/01/2019
18/01/2019</t>
  </si>
  <si>
    <t>906
097</t>
  </si>
  <si>
    <t>28/12/2018
13/02/2019</t>
  </si>
  <si>
    <r>
      <t xml:space="preserve">Acuerdo 50
</t>
    </r>
    <r>
      <rPr>
        <sz val="18"/>
        <color rgb="FF000000"/>
        <rFont val="Calibri"/>
        <family val="2"/>
        <scheme val="minor"/>
      </rPr>
      <t xml:space="preserve">(11 de diciembre de 2018)
</t>
    </r>
    <r>
      <rPr>
        <b/>
        <sz val="18"/>
        <color rgb="FF000000"/>
        <rFont val="Calibri"/>
        <family val="2"/>
        <scheme val="minor"/>
      </rPr>
      <t xml:space="preserve">
Acuerdo 51 </t>
    </r>
    <r>
      <rPr>
        <sz val="18"/>
        <color rgb="FF000000"/>
        <rFont val="Calibri"/>
        <family val="2"/>
        <scheme val="minor"/>
      </rPr>
      <t xml:space="preserve">
(19 de diciembre de 2018)</t>
    </r>
  </si>
  <si>
    <r>
      <rPr>
        <b/>
        <sz val="18"/>
        <color rgb="FF000000"/>
        <rFont val="Calibri"/>
        <family val="2"/>
        <scheme val="minor"/>
      </rPr>
      <t xml:space="preserve">Acuerdo 52 </t>
    </r>
    <r>
      <rPr>
        <sz val="18"/>
        <color rgb="FF000000"/>
        <rFont val="Calibri"/>
        <family val="2"/>
        <scheme val="minor"/>
      </rPr>
      <t xml:space="preserve">
(03 de enero de 2019)
</t>
    </r>
    <r>
      <rPr>
        <b/>
        <sz val="18"/>
        <color rgb="FF000000"/>
        <rFont val="Calibri"/>
        <family val="2"/>
        <scheme val="minor"/>
      </rPr>
      <t xml:space="preserve">
Acuerdo 54</t>
    </r>
    <r>
      <rPr>
        <sz val="18"/>
        <color rgb="FF000000"/>
        <rFont val="Calibri"/>
        <family val="2"/>
        <scheme val="minor"/>
      </rPr>
      <t xml:space="preserve">
(07 de febrero de 2019)</t>
    </r>
  </si>
  <si>
    <r>
      <t xml:space="preserve">Acuerdo 52 
</t>
    </r>
    <r>
      <rPr>
        <sz val="18"/>
        <color rgb="FF000000"/>
        <rFont val="Calibri"/>
        <family val="2"/>
        <scheme val="minor"/>
      </rPr>
      <t>(03 de enero de 2019)</t>
    </r>
    <r>
      <rPr>
        <b/>
        <sz val="18"/>
        <color rgb="FF000000"/>
        <rFont val="Calibri"/>
        <family val="2"/>
        <scheme val="minor"/>
      </rPr>
      <t xml:space="preserve">
Acuerdo 53
</t>
    </r>
    <r>
      <rPr>
        <sz val="18"/>
        <color rgb="FF000000"/>
        <rFont val="Calibri"/>
        <family val="2"/>
        <scheme val="minor"/>
      </rPr>
      <t>(18 de enero de 2019)</t>
    </r>
  </si>
  <si>
    <t>44282 personas</t>
  </si>
  <si>
    <t xml:space="preserve">Acuerdo 56
</t>
  </si>
  <si>
    <t>Generación de instrumentos de valoración de la amenaza sísmica para el desarrollo de procesos de reducción del riesgo en el departamento del Quindío</t>
  </si>
  <si>
    <t>Facilitar la disponibilidad de instrumentos orientados a determinar la respuesta sísmica de los suelos en el departamento del Quindío.</t>
  </si>
  <si>
    <t xml:space="preserve">506254 personas </t>
  </si>
  <si>
    <t xml:space="preserve">72771  personas </t>
  </si>
  <si>
    <t>Acuerdo 58</t>
  </si>
  <si>
    <t xml:space="preserve">Fortalecimiento de un centro de innovación y productividad agrario adecuando una infraestructura tecnológica para sofisticar el negocio cafetero del Quindío.  </t>
  </si>
  <si>
    <t>Acuerdo 78</t>
  </si>
  <si>
    <t>800 personas</t>
  </si>
  <si>
    <t xml:space="preserve">Incrementar la participación de los pequeños productores en redes de negocio global de café
</t>
  </si>
  <si>
    <t>Acuerdo 59</t>
  </si>
  <si>
    <t>21497 personas</t>
  </si>
  <si>
    <t>Dotar 14 instituciones Bomberiles, con 14 vehículos de desplazamiento rápido (camionetas), 457 kit de dotación y 27 de línea de Fuego</t>
  </si>
  <si>
    <t>Toda la población del Departamento del Quindío 555.836</t>
  </si>
  <si>
    <t>Mejoramiento, pavimentación vía Carniceros -La Quiebra, Municipios de Córdoba y Pijao y Construcción de obras de disipación y contención en el Sector la Mina</t>
  </si>
  <si>
    <t>Pavimentación de 1,46 kilómetros de la vía carnicero la quiebra en Córdoba.</t>
  </si>
  <si>
    <t>Mejoramiento y reordenamiento físico funcional del servicio de urgencias de la ESE hospital Departamental Universitario San Juan de Dios. Todo el Departamento, Quindío, Occidente</t>
  </si>
  <si>
    <t>1.200 millones para dotación de equipo biomédico y 4.500 millones para intervenir 1780 mts2 del área de urgencias del Hospital San Juan de Dios y ampliación a 50 cubículos de observación</t>
  </si>
  <si>
    <t>Toda la población del Departamento del Quindío 555.836, incluyendo el norte del Valle y el sur de Risaralda</t>
  </si>
  <si>
    <t>Pavimentación y mejoramiento de 75.872 m2 de vías urbanas en los municipios del Departamento del Quindío</t>
  </si>
  <si>
    <t>Reposición y optimización de redes de acueducto y alcantarillado, construcción de pavimentos en los municipios de Circasia, Filandia, La tebaida, Montenegro y Quimbaya.</t>
  </si>
  <si>
    <t>Reposición y optimización de 5.000 metros de redes de acueducto, alcantarillado y pavimentos</t>
  </si>
  <si>
    <t>Población de los municipios de Circasia, Filandia, Quimbaya, Montenegro y la Tebaida 134.376 personas.</t>
  </si>
  <si>
    <t>Mantenimiento preventivo de 495,31 de km de vías secundarias, terciarias y urbanas</t>
  </si>
  <si>
    <t>Mejoramiento, reparcheo de la red vial secundaria y vías urbanas de los municipios del departamento del Quindío.</t>
  </si>
  <si>
    <t>Mejoramiento y reparcheo de 343,7 km de la red vial secundaria y urbana en el Departamento del Quindío</t>
  </si>
  <si>
    <t xml:space="preserve">Todo el Departamento del Quindío </t>
  </si>
  <si>
    <t xml:space="preserve">Toda la población del Departamento del Quindío </t>
  </si>
  <si>
    <t>Aplicación e implementación de las buenas prácticas  agrícolas, en sector productivos del Departamento del Quindío</t>
  </si>
  <si>
    <t>Certificar 500 predios en el Departamento del Quindío, en la utilización de Buenas prácticas agrícolas, para los cultivos plátano, cítricos y aguacate</t>
  </si>
  <si>
    <t>2.359 personas de la zona rural del Departamento del Quindío</t>
  </si>
  <si>
    <t>Ampliación del servicio público de gas domiciliario por redes para los municipios de Córdoba, Buenavista, Génova y Pijao en el Departamento del Quindío</t>
  </si>
  <si>
    <t>Ampliación del Servicio público de Gas Domiciliario por Redes para los Municipios de Córdoba, Buenavista, Génova y Pijao en el Departamento del Quindío</t>
  </si>
  <si>
    <t>3.489 personas, ubicadas en el casco urbano de los municipios de Génova, Pijao, Córdoba y Buenavista</t>
  </si>
  <si>
    <t xml:space="preserve">Todo el Departamento del Quindío y el Norte del Valle </t>
  </si>
  <si>
    <t>Construcción colectores interceptores, para avanzar en la descontaminación de fuentes hídricas tributarias en la en la cuenca del rio la vieja Departamento del Quindío</t>
  </si>
  <si>
    <t>Construir 8.281 metros de colectores interceptores para la descontaminación de las fuentes hídricas del rio la vieja</t>
  </si>
  <si>
    <t>Componente construcción Centro Atención a la Drogadicción 17 habitaciones  (34 camas), 3 consultorios, 2 oficinas, 5 talleres de terapia ocupacional, cancha múltiple, jardín, estación de enfermería, cuarto de paciente agitado y áreas de servicio.</t>
  </si>
  <si>
    <t>Toda la población del Departamento del Quindío 555.836, incluyendo el Norte del Valle y el sur de Risaralda</t>
  </si>
  <si>
    <t xml:space="preserve">Intervenir las microcuencas, mejoramiento e intervención del espacio público.
60.13 Hectáreas de microcuencas a intervenir
7.584 Mts. de senderos a intervenir
11 Espacios públicos intervenidos
</t>
  </si>
  <si>
    <t>Fortalecimiento de la Calidad educativa en las instituciones educativas, mediante la incorporación de TICS, en el Departamento del Quindío, Occidente</t>
  </si>
  <si>
    <t>Dotación de la unidad de cuidados intensivos, quirófanos y central de esterilización de la E.S.E. Hospital Departamental Universitario San Juan de Dios</t>
  </si>
  <si>
    <t xml:space="preserve">Mejorar las condiciones de las redes de acueducto, alcantarillado y pavimentos, mediante la optimización en tubería del alcantarillado, acueducto y colocación de pavimentos rígidos con el fin de dar bienestar a la comunidad.
3036 mts de reposición de alcantarillado
1369 mts de reposición de acueducto
2787 mts de pavimentos
</t>
  </si>
  <si>
    <t>Rehabilitación de la malla vial urbana del Departamento del Quindío</t>
  </si>
  <si>
    <t xml:space="preserve">Rehabilitar las condiciones dela malla vial urbana de los municipios del departamento del Quindío.
37.547 mts2 de vías rehabilitadas en pavimento rígido
</t>
  </si>
  <si>
    <t xml:space="preserve">Fortalecer la institucionalidad cultural en el Departamento, mediante la adecuación y dotación de la casa de la cultura de Calarcá y el Centro Cultural del Municipio de Quimbaya Quindío, para propiciar el desarrollo humano y cultural de la población.
Área Adecuada casa cultura Calarcá: 850 mt2
Área adecuada y mejorada centro cultural Quimbaya: 1.802 m2
</t>
  </si>
  <si>
    <t>Adecuación de la casa de la cultura de Calarcá y centro Cultural del municipio de Quimbaya Quindío</t>
  </si>
  <si>
    <t xml:space="preserve">Mejorar y apoyar el desarrollo formativo y competitivo del deporte en el Departamento del Quindío
1. Crear un sistema de información deportiva.
2. Apoyar 1800 deportistas pertenecientes a las escuelas de formación.
3. 14000 Niños y niñas apoyados con el deporte escolar.
4. 4045 deportistas de ligas apoyados
</t>
  </si>
  <si>
    <t>Dotación a la Policía Nacional para la prevención y reacción en seguridad del Departamento del Quindío.</t>
  </si>
  <si>
    <t>Realizar el mejoramiento, reparcheo de 8220 mts2 de vías secundarias y terciarias en el Departamento del Quindío</t>
  </si>
  <si>
    <t>Aplicar procesos innovadores en la cadena de suministro de Guadua para la industria, que incremente la competitividad del sector en el Departamento del Quindío</t>
  </si>
  <si>
    <t>En el departamento del Quindío se tiene estimado que existe una población cercana a las 6500 personas que se benefician del aprovechamiento de la guadua; dentro de este grupo se identifican los descumbradores, lo corteros, los troceros, los arrieros para el transporte menor, los transportadores para el transporte mayor, hacen de comer y garitean o llevan los alimentos al corte; este grupo conforma cerca de 720 a 750 familias</t>
  </si>
  <si>
    <t>Desarrollo sostenible del Sector curtiembre a través de la I+D+I, Quindío, Occidente</t>
  </si>
  <si>
    <t>Desarrollar capacidades técnico científicas y de innovación para el Desarrollo Sostenible del sector de curtiembres de la María en el Departamento del Quindío. Descontaminación ambiental y el desarrollo de modelo socio empresarial</t>
  </si>
  <si>
    <t>Mejoramiento de los sistemas productivos para la conservación y recuperación de los recursos naturales en áreas protegidas casa distrito de conservación de suelos barbas-bremen en el Departamento del Quindío, Occidente</t>
  </si>
  <si>
    <t>Realizar la plantación de 150 Hectáreas de reconversión de sistema productivo
Mejora el uso y apropiación tecnológica que permita el desarrollo de actividades productivas ambientalmente sostenibles en áreas protegidas caso Distro de Conservación de suelo Barbas bremen</t>
  </si>
  <si>
    <t xml:space="preserve">Mejorar la red vial municipal está conformada por 1.640,73 Km. de vías que equivalen al 77.91 % del total de la malla vial del departamento; de ella 98.79 Km. (el 6.02%) esta pavimentada en buen estado; 141.13 Km. (el 8.60%) esta pavimentada </t>
  </si>
  <si>
    <t xml:space="preserve">Rehabilitación, construcción muro contención de la vía rio Verde-Barragán Génova
en el Departamento del Quindío
</t>
  </si>
  <si>
    <t>Mantenimiento y rehabilitación de 191 restaurantes escolares en el departamento del Quindío</t>
  </si>
  <si>
    <t>Casco urbano de los Municipios de Génova y la Tebaida</t>
  </si>
  <si>
    <t>Adecuación de infraestructura física  sedes sociales e institucionales (CBA, casa de artesano y antigua cárcel municipal) del municipio de Filandia Departamento del Quindío</t>
  </si>
  <si>
    <t xml:space="preserve">Restaurar y adecuar la Infraestructura física Institucional del CBA (Centro de Bienestar del adulto Mayor), Casa del Artesano y Antigua cárcel del municipio de Filandia
</t>
  </si>
  <si>
    <t>Construir cancha sintética de microfútbol en el polideportivo panorama, ubicado en el municipio de Filandia, con el fin de dotar a la comunidad de unas instalaciones deportivas dignas para la práctica del deporte.</t>
  </si>
  <si>
    <t>Rehabilitación  y construcción de la  red vial  vehicular  y peatonal en el  sector urbano  Municipio de Montenegro Departamento del Quindío</t>
  </si>
  <si>
    <t xml:space="preserve">Realizar mejoramiento integral del estadio municipal de Circasia Quindío
</t>
  </si>
  <si>
    <t>Construcción de la cancha sintética e iluminación del estadio municipal de Circasia</t>
  </si>
  <si>
    <t>Fortalecimiento y conservación del patrimonio arquitectónico e histórico de la casa de la cultura Horacio Gómez Aristizabal del Municipio de Córdoba en el Quindío</t>
  </si>
  <si>
    <t>3086 personas, Habitantes del área urbana y rural del Municipio de Buenavista</t>
  </si>
  <si>
    <t xml:space="preserve">750 personas, Habitantes del casco urbano y los barrios Villa Laura y Cincuentenario del Municipio de Quimbaya </t>
  </si>
  <si>
    <t>Construir el estadio municipal, en un terreno de propiedad de la Gobernación del Quindío, ubicado en el municipio de Calarcá; con el fin de dotar a la comunidad de unas instalaciones deportivas dignas para la práctica del deporte</t>
  </si>
  <si>
    <t>Mejorar las condiciones habitacionales a 25 familias de las más vulnerables del municipio de Génova, mediante la construcción de la Urbanización los Tejares</t>
  </si>
  <si>
    <t>25 Familias del Municipio de Génova</t>
  </si>
  <si>
    <t>Construcción de muro de contención prefabricado, para la protección de taludes en zona de patios de la urbanización villa Alejandría- Villa teresa - Villa Luz y San Diego 1 etapa ubicado en el casco urbano del municipio de Córdoba</t>
  </si>
  <si>
    <t>Mejoramiento de las vías urbanas del municipio de Montenegro, Quindío</t>
  </si>
  <si>
    <t>Rehabilitación de 3,3 kms de vías urbanas en el Municipio de Montenegro</t>
  </si>
  <si>
    <t>Ampliación y adecuación de la alcaldía de Córdoba, Quindío</t>
  </si>
  <si>
    <t>Ampliar y adecuar la sede administrativa de la Alcaldía de Córdoba 252 mts2</t>
  </si>
  <si>
    <t>Adecuación vial al Cabaña Buenavista, Quindío</t>
  </si>
  <si>
    <t>Rehabilitación de 4,4 kms de la vía  la Cabaña en el Municipio de Buenavista</t>
  </si>
  <si>
    <t>Mejoramiento de las vías urbanas del municipio de Filandia, Departamento del Quindío</t>
  </si>
  <si>
    <t xml:space="preserve">Rehabilitación de 1924 mts2 de vías urbanas en el Municipio de Filandia  </t>
  </si>
  <si>
    <t>Construcción de andenes y rampas de acceso para discapacitados en el Municipio de Córdoba, Quindío</t>
  </si>
  <si>
    <t>Construcción de 590 mts2 de andenes y rampas en el Municipio de Córdoba</t>
  </si>
  <si>
    <t>Recuperación vía Pijao- Puente Tabla, en el municipio de Pijao, Departamento del Quindío</t>
  </si>
  <si>
    <t xml:space="preserve">Rehabilitación de 1 km de la vía Pijao- Puente Tabla  </t>
  </si>
  <si>
    <t>Formulación del proyecto de revisión general y ajuste del esquema de ordenamiento territorial de Circasia, Quindío, occidente</t>
  </si>
  <si>
    <t xml:space="preserve">Rehabilitación de la red vial urbana del Municipio de Montenegro, Quindío, Occidente </t>
  </si>
  <si>
    <t>Rehabilitar de la red vial vehicular y peatonal en el sector urbano del Municipio de Montenegro</t>
  </si>
  <si>
    <t>Construcción y dotación de Infraestructura deportiva en el departamento del Quindío</t>
  </si>
  <si>
    <t>15268 Personas, habitantes del Departamento del Quindío</t>
  </si>
  <si>
    <t>Remodelación, modernización y equipamiento de áreas resultantes del reforzamiento estructural y del estudio de reordenamiento físico funcional de la E.S.E. Hospital Departamental Universitario del Quindío San Juan de Dios. Quindío</t>
  </si>
  <si>
    <t>795768  personas, habitantes del Departamento del Quindío</t>
  </si>
  <si>
    <t>Mejorar la movilidad de la población que transita en la red vial rural en el Departamento del Quindío entre las veredas Naranjal y Morelia en el Municipio de Quimbaya, y las veredas Pavas y el Paraíso en el Municipio de Filandia</t>
  </si>
  <si>
    <t>Construcción de Obras de Estabilización y Conformación de la Banca Vía La Española, Rio Verde, Barragán Código 40QN04-1 Quindío</t>
  </si>
  <si>
    <t>Realizar obras de estabilización de la banca de la vía la Española, Rio Verde, Barragán</t>
  </si>
  <si>
    <t>Mejoramiento de la vía Circasia-Montenegro con código 29BQN03, en los municipios de Circasia y Montenegro, departamento del Quindío.</t>
  </si>
  <si>
    <t>Mejorar la movilidad de la población que transita la vía que comunica a los municipios de Circasia y Montenegro.</t>
  </si>
  <si>
    <t>Construcción de obras de estabilización y rehabilitación de la vía río verde - Pijao (cód 40QN03), estabilización de la vía Córdoba  - Carniceros (cód 40Q09), Municipios de Pijao, Buenavista y Córdoba en el Departamento del Quindío</t>
  </si>
  <si>
    <t>Rehabilitar la movilidad de la vía secundaria interviniendo puntos críticos y mejorando el acceso a la cabecera municipal.</t>
  </si>
  <si>
    <t>Construcción Puente vehicular sobre el Rio Santo Domingo, municipio de Calarcá departamento del Quindío".</t>
  </si>
  <si>
    <t>EN TRAMITE</t>
  </si>
  <si>
    <t xml:space="preserve">Mejoramiento de la vía que intercomunica Pijao con la vía que conduce a los Municipios de Caicedonia en el Norte del Valle, Génova, Buenavista y Calarcá del Departamento del Quindío </t>
  </si>
  <si>
    <t>Acuerdo 60</t>
  </si>
  <si>
    <t>Municipio de Pijao</t>
  </si>
  <si>
    <t xml:space="preserve">Mejorar la movilidad de la población que transita entre Pijao y los municipios de Caicedoniaen el norte del Valle, Génova, Buenavista y Calarcá del Departamento del Quindío. </t>
  </si>
  <si>
    <t>54550 personas</t>
  </si>
  <si>
    <t>Caicedonia (Valle del Cauca), Pijao, Génova, Buenavista, Calarcá (Barcelona)</t>
  </si>
  <si>
    <t>PAZ</t>
  </si>
  <si>
    <t>Mejoramiento de vías rurales, vías para la paz, en los departamentos cafeteros de cauca, caldas, Quindío, Risaralda, valle del cauca.</t>
  </si>
  <si>
    <t xml:space="preserve">Mejorar la movilidad en las vías rurales interviniendo puntos críticos, optimizando el acceso y salida de bienes y servicios, acercando a las
comunidades a los mercados, la oferta institucional y los servicios sociales del estado
</t>
  </si>
  <si>
    <t>7272  personas</t>
  </si>
  <si>
    <t>Acuerdo 03</t>
  </si>
  <si>
    <t>Génova y Pijao</t>
  </si>
  <si>
    <t>INSTITUTO NACIONAL DE VIAS</t>
  </si>
  <si>
    <t>Rehabilitación y mejoramiento de la vía Filandia - La India código 29QN02-1, municipio de Filandia, Departamento del Quindio</t>
  </si>
  <si>
    <t>Modernización de la infraestructura física de la Facultad de Ciencias Agroindustriales etapa 2 -  de la Universidad del Quindío</t>
  </si>
  <si>
    <t>Mejoramiento de la intercomunicación terrestre de la población que se desplaza entre el Depto del Quindio, con Ulloa valle del cauca y la arabia corregimiento de pereira, Risaralda, mediante la via que de filandia va al corregimiento de la india.</t>
  </si>
  <si>
    <t>Filandia (Quindío) Pereira (Risaralda) Ulloa (valle del Cauca)</t>
  </si>
  <si>
    <t xml:space="preserve">ENTRAMITE </t>
  </si>
  <si>
    <t xml:space="preserve">24276 personas </t>
  </si>
  <si>
    <t>Generar condiciones adecuadas para la formación en educación superior en el departamento del Quindío</t>
  </si>
  <si>
    <t>15327 personas</t>
  </si>
  <si>
    <t>Fortalecer los procesos formativos artísticos del departamento del Quindío</t>
  </si>
  <si>
    <t>16335 personas</t>
  </si>
  <si>
    <r>
      <rPr>
        <b/>
        <sz val="18"/>
        <rFont val="Calibri"/>
        <family val="2"/>
        <scheme val="minor"/>
      </rPr>
      <t>*OBSERVACIONES:</t>
    </r>
    <r>
      <rPr>
        <sz val="18"/>
        <rFont val="Calibri"/>
        <family val="2"/>
        <scheme val="minor"/>
      </rPr>
      <t xml:space="preserve">
- Proyecto  identificado con código BPIN 2015003630003  desaprobado en OCAD Municipal de Circasia Acuerdo 04 del 10 de mayo de 2017, pendiente Acto Administrativo mediante el se reducen los recursos del Presupuesto Municipal de Circasia 
</t>
    </r>
  </si>
  <si>
    <t xml:space="preserve">Implementación de un programa de educación superior para la profesionalización de los artistas como proceso de fortalecimiento del sector artístico en el Departamento del Quindío </t>
  </si>
  <si>
    <t>Acuerdo 61</t>
  </si>
  <si>
    <t>Municipios de Buenavista, Calarcá, Circasia, Córdoba, Filandia, Génova, La Tebaida, Montenegro, Pijao, Quimbaya y Salento Departamento Quindio</t>
  </si>
  <si>
    <t xml:space="preserve">Armenia </t>
  </si>
  <si>
    <t>Filandia, Quimbaya, Montenegro</t>
  </si>
  <si>
    <t>10/10/2014   
05/03/2015</t>
  </si>
  <si>
    <t>Estudios y diseños técnicos para la construcción de unidad pediátrica de la ESE hospital departamental universitario del Quindío San Juan de Dios   Quindío.</t>
  </si>
  <si>
    <t>2019000040022*</t>
  </si>
  <si>
    <t xml:space="preserve">*EN TRÁMITE </t>
  </si>
  <si>
    <t>E.S.E. Hospital Departamental Universitario Del Quindío San Juan De Dios</t>
  </si>
  <si>
    <t>Construcción obras de rehabilitación de la banca en puntos críticos de la vía que intercomunica a Génova con la vía que conduce al municipio de Caicedonia en el norte del valle y los municipios cordilleranos del departamento del Quindío.</t>
  </si>
  <si>
    <t>Mejorar la movilidad terrestre en la vía que intercomunica a Génova con la vía que conduce al municipio de Caicedonia.</t>
  </si>
  <si>
    <t>2019000040051*</t>
  </si>
  <si>
    <t xml:space="preserve">Realizar los Estudios y Diseños Técnicos para la construcción de una infraestructura específica para la atención de pacientes pediátricos en la ESE Hospital Departamental Universitario del Quindío San Juan de Dios. </t>
  </si>
  <si>
    <t>Avenida Bolívar Calle 17 Norte, E.S.E. Hospital Departamental Universitario del Quindío San Juan de Dios</t>
  </si>
  <si>
    <t>237875 personas</t>
  </si>
  <si>
    <t>66374 personas</t>
  </si>
  <si>
    <t>Caicedonia (Valle del Cauca), Calarcá, Córdoba, Buenavista, Pijao, Génova, Quindío</t>
  </si>
  <si>
    <t>LISTADO PROYECTOS SISTEMA GENERAL DE REGALIAS VIGENCIA  2012 A DICIEMBRE 31 DE 2019</t>
  </si>
  <si>
    <t>Desarrollo experimental para la competitividad del sector cafetero del departamento del Quindio.</t>
  </si>
  <si>
    <t>Mejorar la calidad sensorial de café, ajustando a las particularidades de la caficultura del departamento del Quindio.</t>
  </si>
  <si>
    <t>900personas</t>
  </si>
  <si>
    <t>Ciencia Técnología e Innovación</t>
  </si>
  <si>
    <t>Deprtamento del Quindio</t>
  </si>
  <si>
    <t>EN TRÁMITE</t>
  </si>
  <si>
    <t>Derpartamento del Quindio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</si>
</sst>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 #,##0.00_);_(&quot;$&quot;\ * \(#,##0.00\);_(&quot;$&quot;\ * &quot;-&quot;??_);_(@_)"/>
    <numFmt numFmtId="43" formatCode="_(* #,##0.00_);_(* \(#,##0.00\);_(* &quot;-&quot;??_);_(@_)"/>
    <numFmt numFmtId="164" formatCode="_-* #,##0_-;\-* #,##0_-;_-* &quot;-&quot;_-;_-@_-"/>
    <numFmt numFmtId="165" formatCode="_-* #,##0.00_-;\-* #,##0.00_-;_-* &quot;-&quot;??_-;_-@_-"/>
    <numFmt numFmtId="166" formatCode="_-* #,##0_-;\-* #,##0_-;_-* &quot;-&quot;??_-;_-@_-"/>
    <numFmt numFmtId="167" formatCode="d/mm/yyyy;@"/>
    <numFmt numFmtId="168" formatCode="#,##0.000"/>
    <numFmt numFmtId="169" formatCode="_-* #,##0.00_-;\-* #,##0.00_-;_-* &quot;-&quot;_-;_-@_-"/>
  </numFmts>
  <fonts count="17" x14ac:knownFonts="1">
    <font>
      <sz val="11"/>
      <color theme="1"/>
      <name val="Calibri"/>
      <family val="2"/>
      <scheme val="minor"/>
    </font>
    <font>
      <sz val="11"/>
      <color theme="1"/>
      <name val="Calibri"/>
      <family val="2"/>
      <scheme val="minor"/>
    </font>
    <font>
      <sz val="11"/>
      <name val="Calibri"/>
      <family val="2"/>
    </font>
    <font>
      <sz val="18"/>
      <color rgb="FF000000"/>
      <name val="Calibri"/>
      <family val="2"/>
      <scheme val="minor"/>
    </font>
    <font>
      <sz val="18"/>
      <name val="Calibri"/>
      <family val="2"/>
      <scheme val="minor"/>
    </font>
    <font>
      <b/>
      <sz val="18"/>
      <color rgb="FF000000"/>
      <name val="Calibri"/>
      <family val="2"/>
      <scheme val="minor"/>
    </font>
    <font>
      <b/>
      <sz val="18"/>
      <color theme="1"/>
      <name val="Calibri"/>
      <family val="2"/>
      <scheme val="minor"/>
    </font>
    <font>
      <sz val="11"/>
      <color rgb="FF000000"/>
      <name val="Calibri"/>
      <family val="2"/>
    </font>
    <font>
      <b/>
      <sz val="18"/>
      <name val="Calibri"/>
      <family val="2"/>
      <scheme val="minor"/>
    </font>
    <font>
      <sz val="18"/>
      <color rgb="FF333333"/>
      <name val="Segoe UI"/>
      <family val="2"/>
    </font>
    <font>
      <sz val="18"/>
      <name val="Calibri"/>
      <family val="2"/>
    </font>
    <font>
      <sz val="18"/>
      <name val="Arial"/>
      <family val="2"/>
    </font>
    <font>
      <sz val="18"/>
      <color rgb="FF000000"/>
      <name val="Tahoma"/>
      <family val="2"/>
    </font>
    <font>
      <sz val="20"/>
      <color rgb="FF333333"/>
      <name val="Segoe UI"/>
      <family val="2"/>
    </font>
    <font>
      <sz val="20"/>
      <color rgb="FF000000"/>
      <name val="Calibri"/>
      <family val="2"/>
      <scheme val="minor"/>
    </font>
    <font>
      <sz val="18"/>
      <color theme="1"/>
      <name val="Calibri"/>
      <family val="2"/>
      <scheme val="minor"/>
    </font>
    <font>
      <sz val="2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s>
  <cellStyleXfs count="10">
    <xf numFmtId="0" fontId="0" fillId="0" borderId="0"/>
    <xf numFmtId="43" fontId="1" fillId="0" borderId="0" applyFont="0" applyFill="0" applyBorder="0" applyAlignment="0" applyProtection="0"/>
    <xf numFmtId="0" fontId="2" fillId="0" borderId="0"/>
    <xf numFmtId="165" fontId="7" fillId="0" borderId="0">
      <protection locked="0"/>
    </xf>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cellStyleXfs>
  <cellXfs count="300">
    <xf numFmtId="0" fontId="0" fillId="0" borderId="0" xfId="0"/>
    <xf numFmtId="0" fontId="4" fillId="0" borderId="0" xfId="2" applyFont="1" applyAlignment="1"/>
    <xf numFmtId="0" fontId="3" fillId="0" borderId="0" xfId="2" applyFont="1" applyAlignment="1">
      <alignment wrapText="1"/>
    </xf>
    <xf numFmtId="0" fontId="3" fillId="0" borderId="0" xfId="2" applyFont="1" applyAlignment="1">
      <alignment horizontal="justify" vertical="center" wrapText="1"/>
    </xf>
    <xf numFmtId="9" fontId="5" fillId="0" borderId="2" xfId="4" applyFont="1" applyFill="1" applyBorder="1" applyAlignment="1" applyProtection="1">
      <alignment horizontal="center" vertical="center" wrapText="1"/>
    </xf>
    <xf numFmtId="0" fontId="3" fillId="2" borderId="0" xfId="2" applyFont="1" applyFill="1" applyAlignment="1">
      <alignment horizontal="justify" vertical="center" wrapText="1"/>
    </xf>
    <xf numFmtId="166" fontId="3" fillId="0" borderId="2" xfId="2" applyNumberFormat="1" applyFont="1" applyFill="1" applyBorder="1" applyAlignment="1">
      <alignment horizontal="justify" vertical="center" wrapText="1"/>
    </xf>
    <xf numFmtId="14" fontId="3" fillId="0" borderId="2" xfId="3" applyNumberFormat="1" applyFont="1" applyFill="1" applyBorder="1" applyAlignment="1" applyProtection="1">
      <alignment horizontal="center" vertical="center" wrapText="1"/>
    </xf>
    <xf numFmtId="14" fontId="3" fillId="0" borderId="2" xfId="2" applyNumberFormat="1" applyFont="1" applyFill="1" applyBorder="1" applyAlignment="1">
      <alignment horizontal="center" vertical="center" wrapText="1"/>
    </xf>
    <xf numFmtId="49" fontId="8" fillId="0" borderId="2" xfId="5" applyNumberFormat="1" applyFont="1" applyFill="1" applyBorder="1" applyAlignment="1">
      <alignment horizontal="center" vertical="center" wrapText="1"/>
    </xf>
    <xf numFmtId="9" fontId="8" fillId="0" borderId="2" xfId="5" applyFont="1" applyFill="1" applyBorder="1" applyAlignment="1">
      <alignment horizontal="center" vertical="center" wrapText="1"/>
    </xf>
    <xf numFmtId="0" fontId="3" fillId="0" borderId="0" xfId="2" applyFont="1" applyAlignment="1">
      <alignment horizontal="center" wrapText="1"/>
    </xf>
    <xf numFmtId="0" fontId="3" fillId="0" borderId="0" xfId="2" applyFont="1" applyAlignment="1">
      <alignment vertical="center" wrapText="1"/>
    </xf>
    <xf numFmtId="4" fontId="3" fillId="0" borderId="2" xfId="2" applyNumberFormat="1" applyFont="1" applyFill="1" applyBorder="1" applyAlignment="1">
      <alignment horizontal="justify" vertical="center" wrapText="1"/>
    </xf>
    <xf numFmtId="4" fontId="3" fillId="2" borderId="2" xfId="2" applyNumberFormat="1" applyFont="1" applyFill="1" applyBorder="1" applyAlignment="1">
      <alignment horizontal="justify" vertical="center" wrapText="1"/>
    </xf>
    <xf numFmtId="4" fontId="3" fillId="0" borderId="2" xfId="2" applyNumberFormat="1" applyFont="1" applyFill="1" applyBorder="1" applyAlignment="1">
      <alignment horizontal="right" vertical="center" wrapText="1"/>
    </xf>
    <xf numFmtId="4" fontId="3" fillId="0" borderId="0" xfId="2" applyNumberFormat="1" applyFont="1" applyFill="1" applyAlignment="1">
      <alignment wrapText="1"/>
    </xf>
    <xf numFmtId="166" fontId="3" fillId="2" borderId="2" xfId="2" applyNumberFormat="1" applyFont="1" applyFill="1" applyBorder="1" applyAlignment="1">
      <alignment horizontal="justify" vertical="center" wrapText="1"/>
    </xf>
    <xf numFmtId="9" fontId="4" fillId="0" borderId="2" xfId="4" applyFont="1" applyBorder="1" applyAlignment="1">
      <alignment horizontal="justify" vertical="center" wrapText="1"/>
    </xf>
    <xf numFmtId="4" fontId="12" fillId="0" borderId="3" xfId="2" applyNumberFormat="1" applyFont="1" applyFill="1" applyBorder="1" applyAlignment="1">
      <alignment horizontal="center" vertical="center" wrapText="1"/>
    </xf>
    <xf numFmtId="0" fontId="12" fillId="0" borderId="0" xfId="2" applyFont="1" applyAlignment="1">
      <alignment wrapText="1"/>
    </xf>
    <xf numFmtId="0" fontId="10" fillId="0" borderId="0" xfId="2" applyFont="1" applyAlignment="1"/>
    <xf numFmtId="4" fontId="3" fillId="0" borderId="0" xfId="2" applyNumberFormat="1" applyFont="1" applyFill="1" applyAlignment="1">
      <alignment horizontal="center" wrapText="1"/>
    </xf>
    <xf numFmtId="49" fontId="5" fillId="0" borderId="2" xfId="5" applyNumberFormat="1" applyFont="1" applyFill="1" applyBorder="1" applyAlignment="1" applyProtection="1">
      <alignment horizontal="center" vertical="center" wrapText="1"/>
    </xf>
    <xf numFmtId="49" fontId="5" fillId="0" borderId="2" xfId="5" applyNumberFormat="1" applyFont="1" applyFill="1" applyBorder="1" applyAlignment="1">
      <alignment horizontal="center" vertical="center" wrapText="1"/>
    </xf>
    <xf numFmtId="9" fontId="5" fillId="0" borderId="2" xfId="5" applyFont="1" applyFill="1" applyBorder="1" applyAlignment="1" applyProtection="1">
      <alignment horizontal="center" vertical="center" wrapText="1"/>
    </xf>
    <xf numFmtId="4" fontId="14" fillId="0" borderId="2" xfId="2" applyNumberFormat="1" applyFont="1" applyFill="1" applyBorder="1" applyAlignment="1">
      <alignment horizontal="center" vertical="center" wrapText="1"/>
    </xf>
    <xf numFmtId="0" fontId="3" fillId="0" borderId="2" xfId="2" applyFont="1" applyBorder="1" applyAlignment="1">
      <alignment wrapText="1"/>
    </xf>
    <xf numFmtId="166" fontId="3" fillId="0" borderId="3" xfId="3" applyNumberFormat="1" applyFont="1" applyFill="1" applyBorder="1" applyAlignment="1" applyProtection="1">
      <alignment horizontal="justify" vertical="center" wrapText="1"/>
    </xf>
    <xf numFmtId="0" fontId="3" fillId="0" borderId="2" xfId="2" applyFont="1" applyBorder="1" applyAlignment="1">
      <alignment horizontal="center" wrapText="1"/>
    </xf>
    <xf numFmtId="4" fontId="3" fillId="0" borderId="2" xfId="2" applyNumberFormat="1" applyFont="1" applyFill="1" applyBorder="1" applyAlignment="1">
      <alignment horizontal="center" vertical="center" wrapText="1"/>
    </xf>
    <xf numFmtId="0" fontId="3" fillId="0" borderId="0" xfId="2" applyFont="1" applyBorder="1" applyAlignment="1">
      <alignment horizontal="center" wrapText="1"/>
    </xf>
    <xf numFmtId="0" fontId="3" fillId="0" borderId="0" xfId="2" applyFont="1" applyBorder="1" applyAlignment="1">
      <alignment wrapText="1"/>
    </xf>
    <xf numFmtId="4" fontId="3" fillId="0" borderId="0" xfId="2" applyNumberFormat="1" applyFont="1" applyFill="1" applyBorder="1" applyAlignment="1">
      <alignment horizontal="center" wrapText="1"/>
    </xf>
    <xf numFmtId="4" fontId="5" fillId="0" borderId="2" xfId="2" applyNumberFormat="1" applyFont="1" applyFill="1" applyBorder="1" applyAlignment="1">
      <alignment horizontal="center" wrapText="1"/>
    </xf>
    <xf numFmtId="0" fontId="3" fillId="0" borderId="0" xfId="2" applyFont="1" applyFill="1" applyBorder="1" applyAlignment="1">
      <alignment horizontal="center" wrapText="1"/>
    </xf>
    <xf numFmtId="0" fontId="3" fillId="0" borderId="0" xfId="2" applyFont="1" applyFill="1" applyAlignment="1">
      <alignment horizontal="center" wrapText="1"/>
    </xf>
    <xf numFmtId="0" fontId="3" fillId="0" borderId="0" xfId="2" applyFont="1" applyBorder="1" applyAlignment="1">
      <alignment horizontal="right" wrapText="1"/>
    </xf>
    <xf numFmtId="43" fontId="3" fillId="0" borderId="0" xfId="2" applyNumberFormat="1" applyFont="1" applyAlignment="1">
      <alignment horizontal="right" wrapText="1"/>
    </xf>
    <xf numFmtId="0" fontId="3" fillId="0" borderId="0" xfId="2" applyFont="1" applyAlignment="1">
      <alignment horizontal="right" wrapText="1"/>
    </xf>
    <xf numFmtId="0" fontId="5" fillId="0" borderId="0" xfId="2" applyFont="1" applyAlignment="1">
      <alignment wrapText="1"/>
    </xf>
    <xf numFmtId="0" fontId="5" fillId="0" borderId="0" xfId="2" applyFont="1" applyAlignment="1">
      <alignment horizontal="justify" vertical="center" wrapText="1"/>
    </xf>
    <xf numFmtId="0" fontId="5" fillId="0" borderId="0" xfId="2" applyFont="1" applyAlignment="1" applyProtection="1">
      <alignment horizontal="center" vertical="center" wrapText="1"/>
      <protection locked="0"/>
    </xf>
    <xf numFmtId="0" fontId="5" fillId="0" borderId="3" xfId="2" applyFont="1" applyFill="1" applyBorder="1" applyAlignment="1">
      <alignment horizontal="center" wrapText="1"/>
    </xf>
    <xf numFmtId="0" fontId="5" fillId="0" borderId="4" xfId="2" applyFont="1" applyFill="1" applyBorder="1" applyAlignment="1">
      <alignment horizontal="center" vertical="top" wrapText="1"/>
    </xf>
    <xf numFmtId="0" fontId="4" fillId="0" borderId="0" xfId="2" applyFont="1" applyAlignment="1">
      <alignment horizontal="justify" vertical="center"/>
    </xf>
    <xf numFmtId="0" fontId="4" fillId="0" borderId="0" xfId="2" applyFont="1" applyAlignment="1">
      <alignment horizontal="justify" vertical="center" wrapText="1"/>
    </xf>
    <xf numFmtId="0" fontId="3" fillId="0" borderId="2" xfId="2" applyFont="1" applyFill="1" applyBorder="1" applyAlignment="1">
      <alignment horizontal="justify" vertical="center" wrapText="1"/>
    </xf>
    <xf numFmtId="0" fontId="3" fillId="2" borderId="2" xfId="2" applyFont="1" applyFill="1" applyBorder="1" applyAlignment="1">
      <alignment horizontal="justify" vertical="center" wrapText="1"/>
    </xf>
    <xf numFmtId="0" fontId="3" fillId="0" borderId="0" xfId="2" applyFont="1" applyFill="1" applyBorder="1" applyAlignment="1">
      <alignment horizontal="justify" vertical="center" wrapText="1"/>
    </xf>
    <xf numFmtId="0" fontId="3" fillId="0" borderId="0" xfId="2" applyFont="1" applyBorder="1" applyAlignment="1">
      <alignment horizontal="justify" vertical="center" wrapText="1"/>
    </xf>
    <xf numFmtId="4" fontId="5" fillId="0" borderId="2" xfId="2" applyNumberFormat="1" applyFont="1" applyFill="1" applyBorder="1" applyAlignment="1">
      <alignment horizontal="justify" vertical="center" wrapText="1"/>
    </xf>
    <xf numFmtId="4" fontId="3" fillId="2" borderId="2" xfId="2" applyNumberFormat="1" applyFont="1" applyFill="1" applyBorder="1" applyAlignment="1">
      <alignment horizontal="center" vertical="center" wrapText="1"/>
    </xf>
    <xf numFmtId="166" fontId="3" fillId="0" borderId="3" xfId="2" applyNumberFormat="1" applyFont="1" applyFill="1" applyBorder="1" applyAlignment="1">
      <alignment horizontal="justify" vertical="center" wrapText="1"/>
    </xf>
    <xf numFmtId="166" fontId="3" fillId="2" borderId="3" xfId="2" applyNumberFormat="1" applyFont="1" applyFill="1" applyBorder="1" applyAlignment="1">
      <alignment horizontal="justify" vertical="center" wrapText="1"/>
    </xf>
    <xf numFmtId="0" fontId="3" fillId="0" borderId="2" xfId="2" applyFont="1" applyBorder="1" applyAlignment="1">
      <alignment horizontal="justify" vertical="center" wrapText="1"/>
    </xf>
    <xf numFmtId="4" fontId="3" fillId="0" borderId="3" xfId="2" applyNumberFormat="1" applyFont="1" applyFill="1" applyBorder="1" applyAlignment="1">
      <alignment horizontal="center" vertical="center" wrapText="1"/>
    </xf>
    <xf numFmtId="0" fontId="4" fillId="0" borderId="0" xfId="2" applyFont="1" applyAlignment="1">
      <alignment horizontal="center" vertical="center"/>
    </xf>
    <xf numFmtId="0" fontId="3" fillId="0" borderId="0" xfId="2" applyFont="1" applyAlignment="1">
      <alignment horizontal="center" vertical="center" wrapText="1"/>
    </xf>
    <xf numFmtId="0" fontId="3" fillId="0" borderId="0" xfId="2" applyFont="1" applyBorder="1" applyAlignment="1">
      <alignment horizontal="center" vertical="center" wrapText="1"/>
    </xf>
    <xf numFmtId="0" fontId="3" fillId="0" borderId="8" xfId="3" applyNumberFormat="1" applyFont="1" applyFill="1" applyBorder="1" applyAlignment="1" applyProtection="1">
      <alignment horizontal="center" vertical="center" wrapText="1"/>
    </xf>
    <xf numFmtId="0" fontId="3" fillId="0" borderId="2" xfId="3" applyNumberFormat="1" applyFont="1" applyFill="1" applyBorder="1" applyAlignment="1" applyProtection="1">
      <alignment horizontal="center" vertical="center" wrapText="1"/>
    </xf>
    <xf numFmtId="0" fontId="3" fillId="0" borderId="6" xfId="3" applyNumberFormat="1" applyFont="1" applyFill="1" applyBorder="1" applyAlignment="1" applyProtection="1">
      <alignment horizontal="center" vertical="center" wrapText="1"/>
    </xf>
    <xf numFmtId="0" fontId="3" fillId="0" borderId="3" xfId="3" applyNumberFormat="1" applyFont="1" applyFill="1" applyBorder="1" applyAlignment="1" applyProtection="1">
      <alignment horizontal="center" vertical="center" wrapText="1"/>
    </xf>
    <xf numFmtId="0" fontId="3" fillId="0" borderId="4" xfId="3" applyNumberFormat="1" applyFont="1" applyFill="1" applyBorder="1" applyAlignment="1" applyProtection="1">
      <alignment horizontal="center" vertical="center" wrapText="1"/>
    </xf>
    <xf numFmtId="0" fontId="3" fillId="0" borderId="2" xfId="2" applyNumberFormat="1" applyFont="1" applyFill="1" applyBorder="1" applyAlignment="1">
      <alignment horizontal="center" vertical="center" wrapText="1"/>
    </xf>
    <xf numFmtId="0" fontId="9" fillId="0" borderId="0" xfId="0" applyNumberFormat="1" applyFont="1" applyAlignment="1">
      <alignment horizontal="center" vertical="center" wrapText="1"/>
    </xf>
    <xf numFmtId="0" fontId="12" fillId="0" borderId="2" xfId="2" applyNumberFormat="1" applyFont="1" applyFill="1" applyBorder="1" applyAlignment="1">
      <alignment horizontal="center" vertical="center" wrapText="1"/>
    </xf>
    <xf numFmtId="0" fontId="3" fillId="0" borderId="2" xfId="2" applyNumberFormat="1" applyFont="1" applyBorder="1" applyAlignment="1">
      <alignment horizontal="center" vertical="center" wrapText="1"/>
    </xf>
    <xf numFmtId="4" fontId="3" fillId="0" borderId="0" xfId="2" applyNumberFormat="1" applyFont="1" applyAlignment="1">
      <alignment wrapText="1"/>
    </xf>
    <xf numFmtId="166" fontId="3" fillId="0" borderId="2" xfId="2" applyNumberFormat="1" applyFont="1" applyFill="1" applyBorder="1" applyAlignment="1">
      <alignment horizontal="right" vertical="center" wrapText="1"/>
    </xf>
    <xf numFmtId="0" fontId="3" fillId="0" borderId="2" xfId="2" applyFont="1" applyFill="1" applyBorder="1" applyAlignment="1">
      <alignment horizontal="center" vertical="center" wrapText="1"/>
    </xf>
    <xf numFmtId="0" fontId="3" fillId="0" borderId="0" xfId="2" applyFont="1" applyFill="1" applyAlignment="1">
      <alignment horizontal="center" vertical="center" wrapText="1"/>
    </xf>
    <xf numFmtId="0" fontId="3" fillId="0" borderId="0" xfId="2" applyFont="1" applyFill="1" applyAlignment="1">
      <alignment horizontal="right" wrapText="1"/>
    </xf>
    <xf numFmtId="0" fontId="3" fillId="0" borderId="0" xfId="2" applyFont="1" applyFill="1" applyAlignment="1">
      <alignment wrapText="1"/>
    </xf>
    <xf numFmtId="49" fontId="3" fillId="0" borderId="2" xfId="2" applyNumberFormat="1" applyFont="1" applyFill="1" applyBorder="1" applyAlignment="1">
      <alignment horizontal="center" vertical="center" wrapText="1"/>
    </xf>
    <xf numFmtId="1" fontId="3" fillId="0" borderId="2" xfId="2" applyNumberFormat="1" applyFont="1" applyFill="1" applyBorder="1" applyAlignment="1">
      <alignment horizontal="center" vertical="center" wrapText="1"/>
    </xf>
    <xf numFmtId="43" fontId="9" fillId="0" borderId="5" xfId="1" applyFont="1" applyFill="1" applyBorder="1" applyAlignment="1">
      <alignment horizontal="right" vertical="center" wrapText="1"/>
    </xf>
    <xf numFmtId="43" fontId="9" fillId="0" borderId="2" xfId="1" applyFont="1" applyFill="1" applyBorder="1" applyAlignment="1">
      <alignment horizontal="right" vertical="center"/>
    </xf>
    <xf numFmtId="43" fontId="9" fillId="0" borderId="2" xfId="1" applyFont="1" applyFill="1" applyBorder="1" applyAlignment="1">
      <alignment horizontal="right" vertical="center" wrapText="1"/>
    </xf>
    <xf numFmtId="43" fontId="3" fillId="0" borderId="4" xfId="1" applyFont="1" applyFill="1" applyBorder="1" applyAlignment="1" applyProtection="1">
      <alignment horizontal="right" vertical="center" wrapText="1"/>
    </xf>
    <xf numFmtId="43" fontId="3" fillId="0" borderId="3" xfId="1" applyFont="1" applyFill="1" applyBorder="1" applyAlignment="1" applyProtection="1">
      <alignment horizontal="right" vertical="center" wrapText="1"/>
    </xf>
    <xf numFmtId="43" fontId="3" fillId="0" borderId="2" xfId="1" applyFont="1" applyFill="1" applyBorder="1" applyAlignment="1" applyProtection="1">
      <alignment horizontal="right" vertical="center" wrapText="1"/>
    </xf>
    <xf numFmtId="43" fontId="3" fillId="0" borderId="5" xfId="1" applyFont="1" applyFill="1" applyBorder="1" applyAlignment="1" applyProtection="1">
      <alignment horizontal="right" vertical="center" wrapText="1"/>
    </xf>
    <xf numFmtId="4" fontId="9" fillId="0" borderId="5" xfId="0" applyNumberFormat="1" applyFont="1" applyFill="1" applyBorder="1" applyAlignment="1">
      <alignment horizontal="right" vertical="center"/>
    </xf>
    <xf numFmtId="165" fontId="3" fillId="0" borderId="2" xfId="2" applyNumberFormat="1" applyFont="1" applyFill="1" applyBorder="1" applyAlignment="1">
      <alignment horizontal="right" vertical="center" wrapText="1"/>
    </xf>
    <xf numFmtId="166" fontId="3" fillId="0" borderId="2" xfId="3" applyNumberFormat="1" applyFont="1" applyFill="1" applyBorder="1" applyAlignment="1" applyProtection="1">
      <alignment horizontal="right" vertical="center" wrapText="1"/>
    </xf>
    <xf numFmtId="4" fontId="9" fillId="0" borderId="2" xfId="0" applyNumberFormat="1" applyFont="1" applyFill="1" applyBorder="1" applyAlignment="1">
      <alignment horizontal="right" vertical="center"/>
    </xf>
    <xf numFmtId="4" fontId="3" fillId="0" borderId="2" xfId="6" applyNumberFormat="1" applyFont="1" applyFill="1" applyBorder="1" applyAlignment="1">
      <alignment horizontal="right" vertical="center" wrapText="1"/>
    </xf>
    <xf numFmtId="166" fontId="3" fillId="0" borderId="3" xfId="2" applyNumberFormat="1" applyFont="1" applyFill="1" applyBorder="1" applyAlignment="1">
      <alignment vertical="center" wrapText="1"/>
    </xf>
    <xf numFmtId="166" fontId="12" fillId="0" borderId="2" xfId="2" applyNumberFormat="1" applyFont="1" applyFill="1" applyBorder="1" applyAlignment="1">
      <alignment horizontal="right" vertical="center" wrapText="1"/>
    </xf>
    <xf numFmtId="43" fontId="3" fillId="0" borderId="2" xfId="1" applyFont="1" applyFill="1" applyBorder="1" applyAlignment="1">
      <alignment horizontal="right" vertical="center" wrapText="1"/>
    </xf>
    <xf numFmtId="4" fontId="3" fillId="0" borderId="3" xfId="2" applyNumberFormat="1" applyFont="1" applyFill="1" applyBorder="1" applyAlignment="1">
      <alignment horizontal="center" vertical="center" wrapText="1"/>
    </xf>
    <xf numFmtId="166" fontId="3" fillId="0" borderId="3" xfId="2" applyNumberFormat="1" applyFont="1" applyFill="1" applyBorder="1" applyAlignment="1">
      <alignment horizontal="justify" vertical="center" wrapText="1"/>
    </xf>
    <xf numFmtId="4" fontId="3" fillId="0" borderId="3" xfId="2" applyNumberFormat="1" applyFont="1" applyFill="1" applyBorder="1" applyAlignment="1">
      <alignment horizontal="center" vertical="center" wrapText="1"/>
    </xf>
    <xf numFmtId="0" fontId="4" fillId="0" borderId="0" xfId="2" applyFont="1" applyFill="1" applyAlignment="1"/>
    <xf numFmtId="0" fontId="3" fillId="0" borderId="0" xfId="2" applyFont="1" applyFill="1" applyAlignment="1">
      <alignment horizontal="justify" vertical="center" wrapText="1"/>
    </xf>
    <xf numFmtId="0" fontId="4" fillId="0" borderId="2" xfId="2" applyFont="1" applyFill="1" applyBorder="1" applyAlignment="1">
      <alignment horizontal="justify" vertical="center"/>
    </xf>
    <xf numFmtId="0" fontId="4" fillId="0" borderId="0" xfId="2" applyFont="1" applyAlignment="1">
      <alignment horizontal="left" vertical="center" wrapText="1"/>
    </xf>
    <xf numFmtId="43" fontId="3" fillId="0" borderId="3" xfId="1" applyFont="1" applyFill="1" applyBorder="1" applyAlignment="1">
      <alignment horizontal="right" vertical="center" wrapText="1"/>
    </xf>
    <xf numFmtId="0" fontId="3" fillId="0" borderId="3" xfId="2" applyNumberFormat="1" applyFont="1" applyBorder="1" applyAlignment="1">
      <alignment horizontal="center" vertical="center" wrapText="1"/>
    </xf>
    <xf numFmtId="0" fontId="3" fillId="0" borderId="2" xfId="2" applyFont="1" applyBorder="1" applyAlignment="1">
      <alignment horizontal="center" vertical="center" wrapText="1"/>
    </xf>
    <xf numFmtId="43" fontId="3" fillId="0" borderId="4" xfId="1" applyFont="1" applyFill="1" applyBorder="1" applyAlignment="1">
      <alignment horizontal="center" vertical="center" wrapText="1"/>
    </xf>
    <xf numFmtId="0" fontId="5" fillId="0" borderId="2" xfId="2" applyFont="1" applyFill="1" applyBorder="1" applyAlignment="1">
      <alignment horizontal="center" vertical="center" wrapText="1"/>
    </xf>
    <xf numFmtId="4" fontId="5" fillId="0" borderId="2" xfId="2" applyNumberFormat="1" applyFont="1" applyFill="1" applyBorder="1" applyAlignment="1">
      <alignment horizontal="center" vertical="center" wrapText="1"/>
    </xf>
    <xf numFmtId="4" fontId="3" fillId="0" borderId="3" xfId="2" applyNumberFormat="1" applyFont="1" applyFill="1" applyBorder="1" applyAlignment="1">
      <alignment horizontal="center" vertical="center" wrapText="1"/>
    </xf>
    <xf numFmtId="0" fontId="3" fillId="0" borderId="4" xfId="2" applyNumberFormat="1" applyFont="1" applyFill="1" applyBorder="1" applyAlignment="1">
      <alignment horizontal="center" vertical="center" wrapText="1"/>
    </xf>
    <xf numFmtId="0" fontId="4" fillId="0" borderId="4" xfId="2" applyFont="1" applyFill="1" applyBorder="1" applyAlignment="1">
      <alignment horizontal="justify" vertical="center" wrapText="1"/>
    </xf>
    <xf numFmtId="0" fontId="4" fillId="0" borderId="4" xfId="2" applyFont="1" applyFill="1" applyBorder="1" applyAlignment="1">
      <alignment horizontal="center" vertical="center" wrapText="1"/>
    </xf>
    <xf numFmtId="0" fontId="3" fillId="0" borderId="2" xfId="2" applyFont="1" applyBorder="1" applyAlignment="1">
      <alignment horizontal="justify" vertical="center" wrapText="1"/>
    </xf>
    <xf numFmtId="4" fontId="3" fillId="0" borderId="3" xfId="3" applyNumberFormat="1" applyFont="1" applyFill="1" applyBorder="1" applyAlignment="1">
      <alignment horizontal="right"/>
      <protection locked="0"/>
    </xf>
    <xf numFmtId="4" fontId="3" fillId="0" borderId="3" xfId="3" applyNumberFormat="1" applyFont="1" applyFill="1" applyBorder="1" applyAlignment="1" applyProtection="1">
      <alignment horizontal="right" vertical="center" wrapText="1"/>
    </xf>
    <xf numFmtId="4" fontId="4" fillId="0" borderId="2" xfId="1" applyNumberFormat="1" applyFont="1" applyFill="1" applyBorder="1" applyAlignment="1">
      <alignment horizontal="right" vertical="center" wrapText="1"/>
    </xf>
    <xf numFmtId="4" fontId="3" fillId="0" borderId="2" xfId="3" applyNumberFormat="1" applyFont="1" applyFill="1" applyBorder="1" applyAlignment="1">
      <alignment horizontal="right"/>
      <protection locked="0"/>
    </xf>
    <xf numFmtId="4" fontId="3" fillId="0" borderId="2" xfId="3" applyNumberFormat="1" applyFont="1" applyFill="1" applyBorder="1" applyAlignment="1" applyProtection="1">
      <alignment horizontal="right" vertical="center" wrapText="1"/>
    </xf>
    <xf numFmtId="4" fontId="3" fillId="0" borderId="4" xfId="3" applyNumberFormat="1" applyFont="1" applyFill="1" applyBorder="1" applyAlignment="1" applyProtection="1">
      <alignment horizontal="right" vertical="center" wrapText="1"/>
    </xf>
    <xf numFmtId="4" fontId="3" fillId="0" borderId="3" xfId="2" applyNumberFormat="1" applyFont="1" applyFill="1" applyBorder="1" applyAlignment="1">
      <alignment horizontal="right" vertical="center" wrapText="1"/>
    </xf>
    <xf numFmtId="4" fontId="3" fillId="0" borderId="5" xfId="3" applyNumberFormat="1" applyFont="1" applyFill="1" applyBorder="1" applyAlignment="1" applyProtection="1">
      <alignment horizontal="right" vertical="center" wrapText="1"/>
    </xf>
    <xf numFmtId="4" fontId="9" fillId="0" borderId="0" xfId="0" applyNumberFormat="1" applyFont="1" applyFill="1" applyAlignment="1">
      <alignment horizontal="right" vertical="center"/>
    </xf>
    <xf numFmtId="4" fontId="3" fillId="0" borderId="2" xfId="3" applyNumberFormat="1" applyFont="1" applyFill="1" applyBorder="1" applyAlignment="1">
      <alignment horizontal="right" vertical="center"/>
      <protection locked="0"/>
    </xf>
    <xf numFmtId="4" fontId="4" fillId="0" borderId="2" xfId="2" applyNumberFormat="1" applyFont="1" applyFill="1" applyBorder="1" applyAlignment="1">
      <alignment horizontal="right"/>
    </xf>
    <xf numFmtId="4" fontId="4" fillId="0" borderId="2" xfId="2" applyNumberFormat="1" applyFont="1" applyFill="1" applyBorder="1" applyAlignment="1">
      <alignment horizontal="right" vertical="center"/>
    </xf>
    <xf numFmtId="4" fontId="10" fillId="0" borderId="2" xfId="2" applyNumberFormat="1" applyFont="1" applyFill="1" applyBorder="1" applyAlignment="1">
      <alignment horizontal="right"/>
    </xf>
    <xf numFmtId="4" fontId="10" fillId="0" borderId="2" xfId="2" applyNumberFormat="1" applyFont="1" applyFill="1" applyBorder="1" applyAlignment="1">
      <alignment horizontal="right" vertical="center"/>
    </xf>
    <xf numFmtId="4" fontId="12" fillId="0" borderId="2" xfId="2" applyNumberFormat="1" applyFont="1" applyFill="1" applyBorder="1" applyAlignment="1">
      <alignment horizontal="right" vertical="center" wrapText="1"/>
    </xf>
    <xf numFmtId="4" fontId="3" fillId="0" borderId="4" xfId="2" applyNumberFormat="1" applyFont="1" applyFill="1" applyBorder="1" applyAlignment="1">
      <alignment horizontal="right" vertical="center" wrapText="1"/>
    </xf>
    <xf numFmtId="4" fontId="14" fillId="0" borderId="2" xfId="2" applyNumberFormat="1" applyFont="1" applyFill="1" applyBorder="1" applyAlignment="1">
      <alignment horizontal="right" vertical="center" wrapText="1"/>
    </xf>
    <xf numFmtId="4" fontId="13" fillId="0" borderId="7" xfId="0" applyNumberFormat="1" applyFont="1" applyFill="1" applyBorder="1" applyAlignment="1">
      <alignment horizontal="right" vertical="center"/>
    </xf>
    <xf numFmtId="4" fontId="6" fillId="3" borderId="2" xfId="3" applyNumberFormat="1" applyFont="1" applyFill="1" applyBorder="1" applyAlignment="1" applyProtection="1">
      <alignment horizontal="center" vertical="center" wrapText="1"/>
      <protection locked="0"/>
    </xf>
    <xf numFmtId="0" fontId="5" fillId="3" borderId="2" xfId="0" applyFont="1" applyFill="1" applyBorder="1" applyAlignment="1">
      <alignment horizontal="center" vertical="center" wrapText="1"/>
    </xf>
    <xf numFmtId="4" fontId="3" fillId="0" borderId="3" xfId="3" applyNumberFormat="1" applyFont="1" applyFill="1" applyBorder="1" applyAlignment="1" applyProtection="1">
      <alignment horizontal="right" vertical="center" wrapText="1"/>
    </xf>
    <xf numFmtId="4" fontId="4" fillId="0" borderId="3" xfId="1" applyNumberFormat="1" applyFont="1" applyFill="1" applyBorder="1" applyAlignment="1">
      <alignment horizontal="right" vertical="center" wrapText="1"/>
    </xf>
    <xf numFmtId="49" fontId="5" fillId="0" borderId="3" xfId="5" applyNumberFormat="1" applyFont="1" applyFill="1" applyBorder="1" applyAlignment="1" applyProtection="1">
      <alignment horizontal="center" vertical="center" wrapText="1"/>
    </xf>
    <xf numFmtId="14" fontId="3" fillId="0" borderId="3" xfId="3" applyNumberFormat="1" applyFont="1" applyFill="1" applyBorder="1" applyAlignment="1" applyProtection="1">
      <alignment horizontal="center" vertical="center" wrapText="1"/>
    </xf>
    <xf numFmtId="4" fontId="3" fillId="0" borderId="3" xfId="2" applyNumberFormat="1" applyFont="1" applyFill="1" applyBorder="1" applyAlignment="1">
      <alignment horizontal="right" vertical="center" wrapText="1"/>
    </xf>
    <xf numFmtId="0" fontId="5" fillId="0" borderId="3" xfId="2" applyFont="1" applyFill="1" applyBorder="1" applyAlignment="1">
      <alignment horizontal="center" vertical="center" wrapText="1"/>
    </xf>
    <xf numFmtId="43" fontId="3" fillId="0" borderId="0" xfId="2" applyNumberFormat="1" applyFont="1" applyBorder="1" applyAlignment="1">
      <alignment horizontal="right" wrapText="1"/>
    </xf>
    <xf numFmtId="43" fontId="3" fillId="0" borderId="3" xfId="1" applyFont="1" applyFill="1" applyBorder="1" applyAlignment="1">
      <alignment vertical="center" wrapText="1"/>
    </xf>
    <xf numFmtId="43" fontId="3" fillId="0" borderId="2" xfId="1" applyFont="1" applyFill="1" applyBorder="1" applyAlignment="1">
      <alignment vertical="center" wrapText="1"/>
    </xf>
    <xf numFmtId="14" fontId="3" fillId="0" borderId="3" xfId="2" applyNumberFormat="1" applyFont="1" applyFill="1" applyBorder="1" applyAlignment="1">
      <alignment horizontal="center" wrapText="1"/>
    </xf>
    <xf numFmtId="14" fontId="3" fillId="0" borderId="4" xfId="2" applyNumberFormat="1" applyFont="1" applyFill="1" applyBorder="1" applyAlignment="1">
      <alignment horizontal="center" vertical="top" wrapText="1"/>
    </xf>
    <xf numFmtId="14" fontId="3" fillId="0" borderId="3" xfId="2" applyNumberFormat="1" applyFont="1" applyFill="1" applyBorder="1" applyAlignment="1">
      <alignment horizontal="center" vertical="center" wrapText="1"/>
    </xf>
    <xf numFmtId="14" fontId="3" fillId="0" borderId="4" xfId="2" applyNumberFormat="1" applyFont="1" applyFill="1" applyBorder="1" applyAlignment="1">
      <alignment horizontal="center" vertical="center" wrapText="1"/>
    </xf>
    <xf numFmtId="0" fontId="3" fillId="0" borderId="3" xfId="2" applyNumberFormat="1" applyFont="1" applyFill="1" applyBorder="1" applyAlignment="1">
      <alignment horizontal="center" vertical="center" wrapText="1"/>
    </xf>
    <xf numFmtId="0" fontId="3" fillId="0" borderId="0" xfId="2" applyFont="1" applyFill="1" applyBorder="1" applyAlignment="1">
      <alignment horizontal="right" wrapText="1"/>
    </xf>
    <xf numFmtId="0" fontId="5" fillId="0" borderId="0" xfId="2" applyFont="1" applyFill="1" applyBorder="1" applyAlignment="1">
      <alignment horizontal="right" wrapText="1"/>
    </xf>
    <xf numFmtId="0" fontId="3" fillId="0" borderId="4" xfId="2" applyFont="1" applyFill="1" applyBorder="1" applyAlignment="1">
      <alignment horizontal="center" vertical="center" wrapText="1"/>
    </xf>
    <xf numFmtId="4" fontId="3" fillId="0" borderId="3" xfId="2" applyNumberFormat="1" applyFont="1" applyFill="1" applyBorder="1" applyAlignment="1">
      <alignment horizontal="center" vertical="center" wrapText="1"/>
    </xf>
    <xf numFmtId="0" fontId="5" fillId="0" borderId="4" xfId="2" applyFont="1" applyFill="1" applyBorder="1" applyAlignment="1">
      <alignment horizontal="center" vertical="center" wrapText="1"/>
    </xf>
    <xf numFmtId="14" fontId="3" fillId="0" borderId="4" xfId="2" applyNumberFormat="1" applyFont="1" applyFill="1" applyBorder="1" applyAlignment="1">
      <alignment horizontal="center" vertical="center" wrapText="1"/>
    </xf>
    <xf numFmtId="9" fontId="4" fillId="0" borderId="2" xfId="4" applyFont="1" applyFill="1" applyBorder="1" applyAlignment="1">
      <alignment horizontal="justify" vertical="center" wrapText="1"/>
    </xf>
    <xf numFmtId="4" fontId="3" fillId="0" borderId="3" xfId="2" applyNumberFormat="1" applyFont="1" applyFill="1" applyBorder="1" applyAlignment="1">
      <alignment horizontal="center" vertical="center" wrapText="1"/>
    </xf>
    <xf numFmtId="0" fontId="5" fillId="0" borderId="4" xfId="2" applyFont="1" applyFill="1" applyBorder="1" applyAlignment="1">
      <alignment horizontal="center" vertical="center" wrapText="1"/>
    </xf>
    <xf numFmtId="14" fontId="3" fillId="0" borderId="4" xfId="2" applyNumberFormat="1" applyFont="1" applyFill="1" applyBorder="1" applyAlignment="1">
      <alignment horizontal="center" vertical="center" wrapText="1"/>
    </xf>
    <xf numFmtId="4" fontId="3" fillId="0" borderId="3" xfId="2" applyNumberFormat="1" applyFont="1" applyFill="1" applyBorder="1" applyAlignment="1">
      <alignment horizontal="center" vertical="center" wrapText="1"/>
    </xf>
    <xf numFmtId="167" fontId="3" fillId="0" borderId="5" xfId="3" applyNumberFormat="1" applyFont="1" applyFill="1" applyBorder="1" applyAlignment="1" applyProtection="1">
      <alignment horizontal="center" vertical="center" wrapText="1"/>
    </xf>
    <xf numFmtId="167" fontId="3" fillId="0" borderId="2" xfId="3" applyNumberFormat="1" applyFont="1" applyFill="1" applyBorder="1" applyAlignment="1" applyProtection="1">
      <alignment horizontal="center" vertical="center" wrapText="1"/>
    </xf>
    <xf numFmtId="167" fontId="3" fillId="0" borderId="3" xfId="3" applyNumberFormat="1" applyFont="1" applyFill="1" applyBorder="1" applyAlignment="1" applyProtection="1">
      <alignment horizontal="center" vertical="center" wrapText="1"/>
    </xf>
    <xf numFmtId="167" fontId="3" fillId="0" borderId="4" xfId="3" applyNumberFormat="1" applyFont="1" applyFill="1" applyBorder="1" applyAlignment="1" applyProtection="1">
      <alignment horizontal="center" vertical="center" wrapText="1"/>
    </xf>
    <xf numFmtId="14" fontId="11" fillId="0" borderId="1" xfId="8" applyNumberFormat="1" applyFont="1" applyFill="1" applyBorder="1" applyAlignment="1">
      <alignment horizontal="center" vertical="center" wrapText="1"/>
    </xf>
    <xf numFmtId="14" fontId="11" fillId="0" borderId="0" xfId="8" applyNumberFormat="1" applyFont="1" applyFill="1" applyBorder="1" applyAlignment="1">
      <alignment horizontal="center" vertical="center" wrapText="1"/>
    </xf>
    <xf numFmtId="167" fontId="3" fillId="0" borderId="2" xfId="2" applyNumberFormat="1" applyFont="1" applyBorder="1" applyAlignment="1">
      <alignment horizontal="center" vertical="center" wrapText="1"/>
    </xf>
    <xf numFmtId="167" fontId="3" fillId="0" borderId="3" xfId="2" applyNumberFormat="1" applyFont="1" applyBorder="1" applyAlignment="1">
      <alignment horizontal="center" vertical="center" wrapText="1"/>
    </xf>
    <xf numFmtId="14" fontId="3" fillId="0" borderId="2" xfId="2" applyNumberFormat="1" applyFont="1" applyBorder="1" applyAlignment="1">
      <alignment horizontal="center" vertical="center" wrapText="1"/>
    </xf>
    <xf numFmtId="167" fontId="3" fillId="0" borderId="3" xfId="2" applyNumberFormat="1" applyFont="1" applyFill="1" applyBorder="1" applyAlignment="1">
      <alignment horizontal="center" vertical="center" wrapText="1"/>
    </xf>
    <xf numFmtId="167" fontId="3" fillId="0" borderId="4" xfId="2" applyNumberFormat="1" applyFont="1" applyFill="1" applyBorder="1" applyAlignment="1">
      <alignment horizontal="center" vertical="center" wrapText="1"/>
    </xf>
    <xf numFmtId="167" fontId="3" fillId="0" borderId="2" xfId="2" applyNumberFormat="1" applyFont="1" applyFill="1" applyBorder="1" applyAlignment="1">
      <alignment horizontal="center" vertical="center" wrapText="1"/>
    </xf>
    <xf numFmtId="0" fontId="5" fillId="0" borderId="4" xfId="2" applyFont="1" applyFill="1" applyBorder="1" applyAlignment="1">
      <alignment horizontal="center" vertical="center" wrapText="1"/>
    </xf>
    <xf numFmtId="14" fontId="3" fillId="0" borderId="4" xfId="2" applyNumberFormat="1" applyFont="1" applyFill="1" applyBorder="1" applyAlignment="1">
      <alignment horizontal="center" vertical="center" wrapText="1"/>
    </xf>
    <xf numFmtId="4" fontId="3" fillId="0" borderId="3" xfId="2" applyNumberFormat="1" applyFont="1" applyFill="1" applyBorder="1" applyAlignment="1">
      <alignment horizontal="center" vertical="center" wrapText="1"/>
    </xf>
    <xf numFmtId="167" fontId="3" fillId="0" borderId="2" xfId="2" applyNumberFormat="1" applyFont="1" applyFill="1" applyBorder="1" applyAlignment="1">
      <alignment vertical="center" wrapText="1"/>
    </xf>
    <xf numFmtId="4" fontId="3" fillId="0" borderId="3" xfId="3" applyNumberFormat="1" applyFont="1" applyFill="1" applyBorder="1" applyAlignment="1" applyProtection="1">
      <alignment horizontal="right" vertical="center" wrapText="1"/>
    </xf>
    <xf numFmtId="4" fontId="3" fillId="0" borderId="4" xfId="3" applyNumberFormat="1" applyFont="1" applyFill="1" applyBorder="1" applyAlignment="1" applyProtection="1">
      <alignment horizontal="right" vertical="center" wrapText="1"/>
    </xf>
    <xf numFmtId="4" fontId="3" fillId="0" borderId="3" xfId="2" applyNumberFormat="1" applyFont="1" applyFill="1" applyBorder="1" applyAlignment="1">
      <alignment horizontal="right" vertical="center" wrapText="1"/>
    </xf>
    <xf numFmtId="4" fontId="3" fillId="0" borderId="4" xfId="2" applyNumberFormat="1" applyFont="1" applyFill="1" applyBorder="1" applyAlignment="1">
      <alignment horizontal="right" vertical="center" wrapText="1"/>
    </xf>
    <xf numFmtId="4" fontId="3" fillId="0" borderId="5" xfId="3" applyNumberFormat="1" applyFont="1" applyFill="1" applyBorder="1" applyAlignment="1" applyProtection="1">
      <alignment horizontal="right" vertical="center" wrapText="1"/>
    </xf>
    <xf numFmtId="0" fontId="15" fillId="0" borderId="2" xfId="0" applyFont="1" applyBorder="1" applyAlignment="1">
      <alignment vertical="center" wrapText="1"/>
    </xf>
    <xf numFmtId="0" fontId="4" fillId="0" borderId="2" xfId="2" applyFont="1" applyFill="1" applyBorder="1" applyAlignment="1">
      <alignment horizontal="justify" vertical="center" wrapText="1"/>
    </xf>
    <xf numFmtId="0" fontId="4" fillId="0" borderId="2" xfId="2" applyFont="1" applyFill="1" applyBorder="1" applyAlignment="1">
      <alignment horizontal="center" vertical="center" wrapText="1"/>
    </xf>
    <xf numFmtId="49" fontId="3" fillId="0" borderId="3" xfId="2" applyNumberFormat="1" applyFont="1" applyFill="1" applyBorder="1" applyAlignment="1">
      <alignment horizontal="center" vertical="center" wrapText="1"/>
    </xf>
    <xf numFmtId="4" fontId="3" fillId="0" borderId="3" xfId="2" applyNumberFormat="1" applyFont="1" applyFill="1" applyBorder="1" applyAlignment="1">
      <alignment horizontal="right" vertical="center" wrapText="1"/>
    </xf>
    <xf numFmtId="4" fontId="3" fillId="0" borderId="3" xfId="2" applyNumberFormat="1" applyFont="1" applyFill="1" applyBorder="1" applyAlignment="1">
      <alignment horizontal="center" vertical="center" wrapText="1"/>
    </xf>
    <xf numFmtId="49" fontId="3" fillId="0" borderId="3" xfId="2" applyNumberFormat="1" applyFont="1" applyFill="1" applyBorder="1" applyAlignment="1">
      <alignment horizontal="center" vertical="center"/>
    </xf>
    <xf numFmtId="0" fontId="15" fillId="0" borderId="2" xfId="0" applyFont="1" applyFill="1" applyBorder="1" applyAlignment="1">
      <alignment horizontal="justify" vertical="center" wrapText="1" readingOrder="1"/>
    </xf>
    <xf numFmtId="4" fontId="3" fillId="0" borderId="3" xfId="2" applyNumberFormat="1" applyFont="1" applyFill="1" applyBorder="1" applyAlignment="1">
      <alignment horizontal="center" vertical="center" wrapText="1"/>
    </xf>
    <xf numFmtId="0" fontId="5" fillId="0" borderId="4" xfId="2" applyFont="1" applyFill="1" applyBorder="1" applyAlignment="1">
      <alignment horizontal="center" vertical="center" wrapText="1"/>
    </xf>
    <xf numFmtId="14" fontId="3" fillId="0" borderId="4" xfId="2" applyNumberFormat="1" applyFont="1" applyFill="1" applyBorder="1" applyAlignment="1">
      <alignment horizontal="center" vertical="center" wrapText="1"/>
    </xf>
    <xf numFmtId="4" fontId="3" fillId="0" borderId="3" xfId="2" applyNumberFormat="1" applyFont="1" applyFill="1" applyBorder="1" applyAlignment="1">
      <alignment horizontal="justify" vertical="center" wrapText="1"/>
    </xf>
    <xf numFmtId="4" fontId="3" fillId="0" borderId="3" xfId="2" applyNumberFormat="1" applyFont="1" applyFill="1" applyBorder="1" applyAlignment="1">
      <alignment horizontal="center" vertical="center" wrapText="1"/>
    </xf>
    <xf numFmtId="0" fontId="4" fillId="0" borderId="2" xfId="2" applyFont="1" applyBorder="1" applyAlignment="1">
      <alignment horizontal="justify" vertical="center"/>
    </xf>
    <xf numFmtId="0" fontId="3" fillId="0" borderId="2" xfId="2" applyFont="1" applyBorder="1" applyAlignment="1">
      <alignment horizontal="justify" vertical="center" wrapText="1"/>
    </xf>
    <xf numFmtId="0" fontId="4" fillId="0" borderId="2" xfId="2" applyFont="1" applyBorder="1" applyAlignment="1">
      <alignment horizontal="justify" vertical="center" wrapText="1"/>
    </xf>
    <xf numFmtId="0" fontId="4" fillId="0" borderId="4" xfId="2" applyFont="1" applyBorder="1" applyAlignment="1">
      <alignment horizontal="center" vertical="center" wrapText="1"/>
    </xf>
    <xf numFmtId="0" fontId="4" fillId="0" borderId="0" xfId="2" applyFont="1" applyAlignment="1">
      <alignment horizontal="left" vertical="center" wrapText="1"/>
    </xf>
    <xf numFmtId="1" fontId="15" fillId="0" borderId="4" xfId="2" applyNumberFormat="1" applyFont="1" applyFill="1" applyBorder="1" applyAlignment="1">
      <alignment horizontal="center" vertical="center" wrapText="1"/>
    </xf>
    <xf numFmtId="0" fontId="15" fillId="0" borderId="2" xfId="2" applyFont="1" applyFill="1" applyBorder="1" applyAlignment="1">
      <alignment horizontal="center" wrapText="1"/>
    </xf>
    <xf numFmtId="0" fontId="15" fillId="0" borderId="0" xfId="2" applyFont="1" applyFill="1" applyBorder="1" applyAlignment="1">
      <alignment horizontal="center" wrapText="1"/>
    </xf>
    <xf numFmtId="1" fontId="15" fillId="0" borderId="2" xfId="2" applyNumberFormat="1" applyFont="1" applyFill="1" applyBorder="1" applyAlignment="1">
      <alignment horizontal="center" vertical="center" wrapText="1"/>
    </xf>
    <xf numFmtId="0" fontId="3" fillId="0" borderId="0" xfId="2" applyFont="1" applyFill="1" applyBorder="1" applyAlignment="1">
      <alignment wrapText="1"/>
    </xf>
    <xf numFmtId="167" fontId="3" fillId="0" borderId="0" xfId="2" applyNumberFormat="1" applyFont="1" applyFill="1" applyBorder="1" applyAlignment="1">
      <alignment vertical="center" wrapText="1"/>
    </xf>
    <xf numFmtId="43" fontId="3" fillId="0" borderId="2" xfId="1" applyFont="1" applyFill="1" applyBorder="1" applyAlignment="1">
      <alignment horizontal="center" vertical="center" wrapText="1"/>
    </xf>
    <xf numFmtId="0" fontId="15" fillId="0" borderId="4" xfId="0" applyFont="1" applyBorder="1" applyAlignment="1">
      <alignment horizontal="center" vertical="center" wrapText="1"/>
    </xf>
    <xf numFmtId="0" fontId="4" fillId="0" borderId="2" xfId="0" applyFont="1" applyFill="1" applyBorder="1" applyAlignment="1">
      <alignment horizontal="justify" vertical="center" wrapText="1" readingOrder="1"/>
    </xf>
    <xf numFmtId="4" fontId="4" fillId="0" borderId="2" xfId="2" applyNumberFormat="1" applyFont="1" applyFill="1" applyBorder="1" applyAlignment="1">
      <alignment horizontal="center" vertical="center" wrapText="1"/>
    </xf>
    <xf numFmtId="1" fontId="4" fillId="0" borderId="2" xfId="2" applyNumberFormat="1" applyFont="1" applyFill="1" applyBorder="1" applyAlignment="1">
      <alignment horizontal="center" vertical="center" wrapText="1"/>
    </xf>
    <xf numFmtId="4" fontId="4" fillId="0" borderId="2" xfId="2" applyNumberFormat="1" applyFont="1" applyFill="1" applyBorder="1" applyAlignment="1">
      <alignment horizontal="right" vertical="center" wrapText="1"/>
    </xf>
    <xf numFmtId="4" fontId="16" fillId="0" borderId="2" xfId="2" applyNumberFormat="1" applyFont="1" applyFill="1" applyBorder="1" applyAlignment="1">
      <alignment horizontal="right" vertical="center" wrapText="1"/>
    </xf>
    <xf numFmtId="43" fontId="4" fillId="0" borderId="3" xfId="1" applyFont="1" applyFill="1" applyBorder="1" applyAlignment="1">
      <alignment horizontal="right" vertical="center" wrapText="1"/>
    </xf>
    <xf numFmtId="4" fontId="4" fillId="0" borderId="2" xfId="2" applyNumberFormat="1" applyFont="1" applyFill="1" applyBorder="1" applyAlignment="1">
      <alignment horizontal="justify" vertical="center" wrapText="1"/>
    </xf>
    <xf numFmtId="167" fontId="4" fillId="0" borderId="2" xfId="2" applyNumberFormat="1" applyFont="1" applyFill="1" applyBorder="1" applyAlignment="1">
      <alignment vertical="center" wrapText="1"/>
    </xf>
    <xf numFmtId="168" fontId="3" fillId="0" borderId="0" xfId="2" applyNumberFormat="1" applyFont="1" applyFill="1" applyBorder="1" applyAlignment="1">
      <alignment horizontal="center" wrapText="1"/>
    </xf>
    <xf numFmtId="169" fontId="5" fillId="0" borderId="2" xfId="9" applyNumberFormat="1" applyFont="1" applyFill="1" applyBorder="1" applyAlignment="1">
      <alignment horizontal="right" vertical="center" wrapText="1"/>
    </xf>
    <xf numFmtId="169" fontId="5" fillId="0" borderId="2" xfId="2" applyNumberFormat="1" applyFont="1" applyFill="1" applyBorder="1" applyAlignment="1">
      <alignment horizontal="right" vertical="center" wrapText="1"/>
    </xf>
    <xf numFmtId="4" fontId="3" fillId="0" borderId="3" xfId="2" applyNumberFormat="1" applyFont="1" applyFill="1" applyBorder="1" applyAlignment="1">
      <alignment horizontal="center" vertical="center" wrapText="1"/>
    </xf>
    <xf numFmtId="4" fontId="14" fillId="2" borderId="2" xfId="2" applyNumberFormat="1" applyFont="1" applyFill="1" applyBorder="1" applyAlignment="1">
      <alignment horizontal="right" vertical="center" wrapText="1"/>
    </xf>
    <xf numFmtId="43" fontId="3" fillId="2" borderId="3" xfId="1" applyFont="1" applyFill="1" applyBorder="1" applyAlignment="1">
      <alignment horizontal="right" vertical="center" wrapText="1"/>
    </xf>
    <xf numFmtId="4" fontId="3" fillId="2" borderId="2" xfId="2" applyNumberFormat="1" applyFont="1" applyFill="1" applyBorder="1" applyAlignment="1">
      <alignment horizontal="right" vertical="center" wrapText="1"/>
    </xf>
    <xf numFmtId="168" fontId="3" fillId="2" borderId="2" xfId="2" applyNumberFormat="1" applyFont="1" applyFill="1" applyBorder="1" applyAlignment="1">
      <alignment horizontal="right" vertical="center" wrapText="1"/>
    </xf>
    <xf numFmtId="4" fontId="3" fillId="2" borderId="3" xfId="2" applyNumberFormat="1" applyFont="1" applyFill="1" applyBorder="1" applyAlignment="1">
      <alignment horizontal="center" vertical="center" wrapText="1"/>
    </xf>
    <xf numFmtId="168" fontId="5" fillId="0" borderId="2" xfId="2" applyNumberFormat="1" applyFont="1" applyFill="1" applyBorder="1" applyAlignment="1">
      <alignment horizontal="right" vertical="center" wrapText="1"/>
    </xf>
    <xf numFmtId="0" fontId="3" fillId="0" borderId="11" xfId="2" applyFont="1" applyBorder="1" applyAlignment="1">
      <alignment horizontal="center" vertical="center" wrapText="1"/>
    </xf>
    <xf numFmtId="0" fontId="5" fillId="0" borderId="11" xfId="2" applyFont="1" applyFill="1" applyBorder="1" applyAlignment="1">
      <alignment horizontal="center" vertical="center" wrapText="1"/>
    </xf>
    <xf numFmtId="0" fontId="8" fillId="3" borderId="10" xfId="2" applyFont="1" applyFill="1" applyBorder="1" applyAlignment="1">
      <alignment horizontal="center" vertical="center"/>
    </xf>
    <xf numFmtId="0" fontId="8" fillId="3" borderId="9" xfId="2" applyFont="1" applyFill="1" applyBorder="1" applyAlignment="1">
      <alignment horizontal="center" vertical="center"/>
    </xf>
    <xf numFmtId="4" fontId="6" fillId="3" borderId="3" xfId="2" applyNumberFormat="1" applyFont="1" applyFill="1" applyBorder="1" applyAlignment="1" applyProtection="1">
      <alignment horizontal="center" vertical="center" wrapText="1"/>
      <protection locked="0"/>
    </xf>
    <xf numFmtId="4" fontId="6" fillId="3" borderId="4" xfId="2" applyNumberFormat="1" applyFont="1" applyFill="1" applyBorder="1" applyAlignment="1" applyProtection="1">
      <alignment horizontal="center" vertical="center" wrapText="1"/>
      <protection locked="0"/>
    </xf>
    <xf numFmtId="4" fontId="3" fillId="0" borderId="3" xfId="3" applyNumberFormat="1" applyFont="1" applyFill="1" applyBorder="1" applyAlignment="1" applyProtection="1">
      <alignment horizontal="right" vertical="center" wrapText="1"/>
    </xf>
    <xf numFmtId="4" fontId="3" fillId="0" borderId="4" xfId="3" applyNumberFormat="1" applyFont="1" applyFill="1" applyBorder="1" applyAlignment="1" applyProtection="1">
      <alignment horizontal="right" vertical="center" wrapText="1"/>
    </xf>
    <xf numFmtId="0" fontId="3" fillId="0" borderId="3" xfId="2" applyFont="1" applyBorder="1" applyAlignment="1">
      <alignment horizontal="justify" vertical="center" wrapText="1"/>
    </xf>
    <xf numFmtId="0" fontId="3" fillId="0" borderId="4" xfId="2" applyFont="1" applyBorder="1" applyAlignment="1">
      <alignment horizontal="justify" vertical="center" wrapText="1"/>
    </xf>
    <xf numFmtId="0" fontId="5" fillId="3" borderId="2" xfId="2" applyFont="1" applyFill="1" applyBorder="1" applyAlignment="1">
      <alignment horizontal="center" vertical="center" wrapText="1"/>
    </xf>
    <xf numFmtId="0" fontId="5" fillId="3" borderId="3" xfId="2" applyFont="1" applyFill="1" applyBorder="1" applyAlignment="1">
      <alignment horizontal="center" vertical="center" wrapText="1"/>
    </xf>
    <xf numFmtId="0" fontId="5" fillId="3" borderId="4" xfId="2" applyFont="1" applyFill="1" applyBorder="1" applyAlignment="1">
      <alignment horizontal="center" vertical="center" wrapText="1"/>
    </xf>
    <xf numFmtId="0" fontId="5" fillId="3" borderId="2" xfId="2" applyFont="1" applyFill="1" applyBorder="1" applyAlignment="1">
      <alignment horizontal="center" wrapText="1"/>
    </xf>
    <xf numFmtId="4" fontId="5" fillId="3" borderId="2" xfId="2" applyNumberFormat="1" applyFont="1" applyFill="1" applyBorder="1" applyAlignment="1">
      <alignment horizontal="center" vertical="center" wrapText="1"/>
    </xf>
    <xf numFmtId="166" fontId="3" fillId="0" borderId="3" xfId="2" applyNumberFormat="1" applyFont="1" applyBorder="1" applyAlignment="1">
      <alignment horizontal="justify" vertical="center" wrapText="1"/>
    </xf>
    <xf numFmtId="166" fontId="3" fillId="0" borderId="4" xfId="2" applyNumberFormat="1" applyFont="1" applyBorder="1" applyAlignment="1">
      <alignment horizontal="justify" vertical="center" wrapText="1"/>
    </xf>
    <xf numFmtId="4" fontId="4" fillId="0" borderId="3" xfId="1" applyNumberFormat="1" applyFont="1" applyFill="1" applyBorder="1" applyAlignment="1">
      <alignment horizontal="right" vertical="center" wrapText="1"/>
    </xf>
    <xf numFmtId="4" fontId="4" fillId="0" borderId="4" xfId="1" applyNumberFormat="1" applyFont="1" applyFill="1" applyBorder="1" applyAlignment="1">
      <alignment horizontal="right" vertical="center" wrapText="1"/>
    </xf>
    <xf numFmtId="49" fontId="5" fillId="0" borderId="3" xfId="5" applyNumberFormat="1" applyFont="1" applyFill="1" applyBorder="1" applyAlignment="1" applyProtection="1">
      <alignment horizontal="center" vertical="center" wrapText="1"/>
    </xf>
    <xf numFmtId="49" fontId="5" fillId="0" borderId="4" xfId="5" applyNumberFormat="1" applyFont="1" applyFill="1" applyBorder="1" applyAlignment="1" applyProtection="1">
      <alignment horizontal="center" vertical="center" wrapText="1"/>
    </xf>
    <xf numFmtId="4" fontId="3" fillId="0" borderId="3" xfId="2" applyNumberFormat="1" applyFont="1" applyFill="1" applyBorder="1" applyAlignment="1">
      <alignment horizontal="justify" vertical="center" wrapText="1"/>
    </xf>
    <xf numFmtId="4" fontId="3" fillId="0" borderId="5" xfId="2" applyNumberFormat="1" applyFont="1" applyFill="1" applyBorder="1" applyAlignment="1">
      <alignment horizontal="justify" vertical="center" wrapText="1"/>
    </xf>
    <xf numFmtId="4" fontId="3" fillId="0" borderId="3" xfId="2" applyNumberFormat="1" applyFont="1" applyFill="1" applyBorder="1" applyAlignment="1">
      <alignment horizontal="center" vertical="center" wrapText="1"/>
    </xf>
    <xf numFmtId="4" fontId="3" fillId="0" borderId="5" xfId="2" applyNumberFormat="1" applyFont="1" applyFill="1" applyBorder="1" applyAlignment="1">
      <alignment horizontal="center" vertical="center" wrapText="1"/>
    </xf>
    <xf numFmtId="49" fontId="3" fillId="0" borderId="3" xfId="2" applyNumberFormat="1" applyFont="1" applyFill="1" applyBorder="1" applyAlignment="1">
      <alignment horizontal="center" vertical="center" wrapText="1"/>
    </xf>
    <xf numFmtId="49" fontId="3" fillId="0" borderId="4" xfId="2" applyNumberFormat="1" applyFont="1" applyFill="1" applyBorder="1" applyAlignment="1">
      <alignment horizontal="center" vertical="center" wrapText="1"/>
    </xf>
    <xf numFmtId="14" fontId="3" fillId="0" borderId="3" xfId="3" applyNumberFormat="1" applyFont="1" applyFill="1" applyBorder="1" applyAlignment="1" applyProtection="1">
      <alignment horizontal="center" vertical="center" wrapText="1"/>
    </xf>
    <xf numFmtId="14" fontId="3" fillId="0" borderId="4" xfId="3" applyNumberFormat="1" applyFont="1" applyFill="1" applyBorder="1" applyAlignment="1" applyProtection="1">
      <alignment horizontal="center" vertical="center" wrapText="1"/>
    </xf>
    <xf numFmtId="4" fontId="3" fillId="0" borderId="3" xfId="2" applyNumberFormat="1" applyFont="1" applyFill="1" applyBorder="1" applyAlignment="1">
      <alignment horizontal="right" vertical="center" wrapText="1"/>
    </xf>
    <xf numFmtId="4" fontId="3" fillId="0" borderId="4" xfId="2" applyNumberFormat="1" applyFont="1" applyFill="1" applyBorder="1" applyAlignment="1">
      <alignment horizontal="right" vertical="center" wrapText="1"/>
    </xf>
    <xf numFmtId="4" fontId="3" fillId="0" borderId="4" xfId="2" applyNumberFormat="1" applyFont="1" applyFill="1" applyBorder="1" applyAlignment="1">
      <alignment horizontal="center" vertical="center" wrapText="1"/>
    </xf>
    <xf numFmtId="4" fontId="3" fillId="0" borderId="4" xfId="2" applyNumberFormat="1" applyFont="1" applyFill="1" applyBorder="1" applyAlignment="1">
      <alignment horizontal="justify" vertical="center" wrapText="1"/>
    </xf>
    <xf numFmtId="4" fontId="4" fillId="0" borderId="5" xfId="1" applyNumberFormat="1" applyFont="1" applyFill="1" applyBorder="1" applyAlignment="1">
      <alignment horizontal="right" vertical="center" wrapText="1"/>
    </xf>
    <xf numFmtId="166" fontId="3" fillId="0" borderId="3" xfId="2" applyNumberFormat="1" applyFont="1" applyFill="1" applyBorder="1" applyAlignment="1">
      <alignment horizontal="justify" vertical="center" wrapText="1"/>
    </xf>
    <xf numFmtId="166" fontId="3" fillId="0" borderId="5" xfId="2" applyNumberFormat="1" applyFont="1" applyFill="1" applyBorder="1" applyAlignment="1">
      <alignment horizontal="justify" vertical="center" wrapText="1"/>
    </xf>
    <xf numFmtId="49" fontId="3" fillId="0" borderId="5" xfId="2" applyNumberFormat="1" applyFont="1" applyFill="1" applyBorder="1" applyAlignment="1">
      <alignment horizontal="center" vertical="center" wrapText="1"/>
    </xf>
    <xf numFmtId="49" fontId="5" fillId="0" borderId="3" xfId="5" applyNumberFormat="1" applyFont="1" applyFill="1" applyBorder="1" applyAlignment="1">
      <alignment horizontal="center" vertical="center" wrapText="1"/>
    </xf>
    <xf numFmtId="49" fontId="5" fillId="0" borderId="5" xfId="5" applyNumberFormat="1" applyFont="1" applyFill="1" applyBorder="1" applyAlignment="1">
      <alignment horizontal="center" vertical="center" wrapText="1"/>
    </xf>
    <xf numFmtId="14" fontId="3" fillId="0" borderId="5" xfId="3" applyNumberFormat="1" applyFont="1" applyFill="1" applyBorder="1" applyAlignment="1" applyProtection="1">
      <alignment horizontal="center" vertical="center" wrapText="1"/>
    </xf>
    <xf numFmtId="4" fontId="3" fillId="0" borderId="5" xfId="3" applyNumberFormat="1" applyFont="1" applyFill="1" applyBorder="1" applyAlignment="1" applyProtection="1">
      <alignment horizontal="right" vertical="center" wrapText="1"/>
    </xf>
    <xf numFmtId="166" fontId="3" fillId="0" borderId="4" xfId="2" applyNumberFormat="1" applyFont="1" applyFill="1" applyBorder="1" applyAlignment="1">
      <alignment horizontal="justify" vertical="center" wrapText="1"/>
    </xf>
    <xf numFmtId="0" fontId="3" fillId="0" borderId="5" xfId="2" applyFont="1" applyBorder="1" applyAlignment="1">
      <alignment horizontal="justify" vertical="center" wrapText="1"/>
    </xf>
    <xf numFmtId="43" fontId="3" fillId="0" borderId="3" xfId="1" applyFont="1" applyFill="1" applyBorder="1" applyAlignment="1">
      <alignment horizontal="center" vertical="center" wrapText="1"/>
    </xf>
    <xf numFmtId="43" fontId="3" fillId="0" borderId="4" xfId="1" applyFont="1" applyFill="1" applyBorder="1" applyAlignment="1">
      <alignment horizontal="center" vertical="center" wrapText="1"/>
    </xf>
    <xf numFmtId="1" fontId="3" fillId="0" borderId="3" xfId="2" applyNumberFormat="1" applyFont="1" applyFill="1" applyBorder="1" applyAlignment="1">
      <alignment horizontal="center" vertical="center" wrapText="1"/>
    </xf>
    <xf numFmtId="1" fontId="3" fillId="0" borderId="4" xfId="2" applyNumberFormat="1" applyFont="1" applyFill="1" applyBorder="1" applyAlignment="1">
      <alignment horizontal="center" vertical="center" wrapText="1"/>
    </xf>
    <xf numFmtId="4" fontId="14" fillId="0" borderId="3" xfId="2" applyNumberFormat="1" applyFont="1" applyFill="1" applyBorder="1" applyAlignment="1">
      <alignment horizontal="right" vertical="center" wrapText="1"/>
    </xf>
    <xf numFmtId="4" fontId="14" fillId="0" borderId="4" xfId="2" applyNumberFormat="1" applyFont="1" applyFill="1" applyBorder="1" applyAlignment="1">
      <alignment horizontal="right" vertical="center" wrapText="1"/>
    </xf>
    <xf numFmtId="4" fontId="13" fillId="0" borderId="3" xfId="0" applyNumberFormat="1" applyFont="1" applyFill="1" applyBorder="1" applyAlignment="1">
      <alignment horizontal="right" vertical="center"/>
    </xf>
    <xf numFmtId="4" fontId="13" fillId="0" borderId="4" xfId="0" applyNumberFormat="1" applyFont="1" applyFill="1" applyBorder="1" applyAlignment="1">
      <alignment horizontal="right" vertical="center"/>
    </xf>
    <xf numFmtId="0" fontId="15" fillId="0" borderId="4" xfId="0" applyFont="1" applyBorder="1" applyAlignment="1">
      <alignment horizontal="justify" vertical="center" wrapText="1"/>
    </xf>
    <xf numFmtId="0" fontId="0" fillId="0" borderId="4" xfId="0" applyBorder="1" applyAlignment="1">
      <alignment horizontal="center" vertical="center" wrapText="1"/>
    </xf>
    <xf numFmtId="0" fontId="5" fillId="0" borderId="3" xfId="2" applyFont="1" applyFill="1" applyBorder="1" applyAlignment="1">
      <alignment horizontal="center" vertical="center" wrapText="1"/>
    </xf>
    <xf numFmtId="0" fontId="5" fillId="0" borderId="4" xfId="2" applyFont="1" applyFill="1" applyBorder="1" applyAlignment="1">
      <alignment horizontal="center" vertical="center" wrapText="1"/>
    </xf>
    <xf numFmtId="14" fontId="3" fillId="0" borderId="3" xfId="2" applyNumberFormat="1" applyFont="1" applyFill="1" applyBorder="1" applyAlignment="1">
      <alignment horizontal="center" vertical="center" wrapText="1"/>
    </xf>
    <xf numFmtId="14" fontId="3" fillId="0" borderId="4" xfId="2" applyNumberFormat="1" applyFont="1" applyFill="1" applyBorder="1" applyAlignment="1">
      <alignment horizontal="center" vertical="center" wrapText="1"/>
    </xf>
    <xf numFmtId="4" fontId="3" fillId="0" borderId="3" xfId="6" applyNumberFormat="1" applyFont="1" applyFill="1" applyBorder="1" applyAlignment="1">
      <alignment horizontal="right" vertical="center" wrapText="1"/>
    </xf>
    <xf numFmtId="4" fontId="3" fillId="0" borderId="5" xfId="6" applyNumberFormat="1" applyFont="1" applyFill="1" applyBorder="1" applyAlignment="1">
      <alignment horizontal="right" vertical="center" wrapText="1"/>
    </xf>
    <xf numFmtId="49" fontId="5" fillId="0" borderId="5" xfId="5" applyNumberFormat="1" applyFont="1" applyFill="1" applyBorder="1" applyAlignment="1" applyProtection="1">
      <alignment horizontal="center" vertical="center" wrapText="1"/>
    </xf>
    <xf numFmtId="4" fontId="3" fillId="0" borderId="5" xfId="2" applyNumberFormat="1" applyFont="1" applyFill="1" applyBorder="1" applyAlignment="1">
      <alignment horizontal="right" vertical="center" wrapText="1"/>
    </xf>
    <xf numFmtId="166" fontId="3" fillId="2" borderId="3" xfId="2" applyNumberFormat="1" applyFont="1" applyFill="1" applyBorder="1" applyAlignment="1">
      <alignment horizontal="justify" vertical="center" wrapText="1"/>
    </xf>
    <xf numFmtId="166" fontId="3" fillId="2" borderId="5" xfId="2" applyNumberFormat="1" applyFont="1" applyFill="1" applyBorder="1" applyAlignment="1">
      <alignment horizontal="justify" vertical="center" wrapText="1"/>
    </xf>
    <xf numFmtId="166" fontId="3" fillId="2" borderId="4" xfId="2" applyNumberFormat="1" applyFont="1" applyFill="1" applyBorder="1" applyAlignment="1">
      <alignment horizontal="justify" vertical="center" wrapText="1"/>
    </xf>
    <xf numFmtId="4" fontId="3" fillId="0" borderId="4" xfId="6" applyNumberFormat="1" applyFont="1" applyFill="1" applyBorder="1" applyAlignment="1">
      <alignment horizontal="right" vertical="center" wrapText="1"/>
    </xf>
    <xf numFmtId="49" fontId="5" fillId="0" borderId="4" xfId="5" applyNumberFormat="1" applyFont="1" applyFill="1" applyBorder="1" applyAlignment="1">
      <alignment horizontal="center" vertical="center" wrapText="1"/>
    </xf>
    <xf numFmtId="0" fontId="4" fillId="0" borderId="2" xfId="2" applyFont="1" applyBorder="1" applyAlignment="1">
      <alignment horizontal="justify" vertical="center"/>
    </xf>
    <xf numFmtId="0" fontId="3" fillId="0" borderId="2" xfId="2" applyFont="1" applyBorder="1" applyAlignment="1">
      <alignment horizontal="justify" vertical="center" wrapText="1"/>
    </xf>
    <xf numFmtId="0" fontId="4" fillId="0" borderId="2" xfId="2" applyFont="1" applyBorder="1" applyAlignment="1">
      <alignment horizontal="justify" vertical="center" wrapText="1"/>
    </xf>
    <xf numFmtId="0" fontId="3" fillId="0" borderId="3" xfId="2" applyFont="1" applyBorder="1" applyAlignment="1">
      <alignment horizontal="center" vertical="center" wrapText="1"/>
    </xf>
    <xf numFmtId="0" fontId="3" fillId="0" borderId="4" xfId="2" applyFont="1" applyBorder="1" applyAlignment="1">
      <alignment horizontal="center" vertical="center" wrapText="1"/>
    </xf>
    <xf numFmtId="0" fontId="4" fillId="0" borderId="3" xfId="2" applyFont="1" applyBorder="1" applyAlignment="1">
      <alignment horizontal="justify" vertical="center" wrapText="1"/>
    </xf>
    <xf numFmtId="0" fontId="4" fillId="0" borderId="4" xfId="2" applyFont="1" applyBorder="1" applyAlignment="1">
      <alignment horizontal="justify" vertical="center" wrapText="1"/>
    </xf>
    <xf numFmtId="0" fontId="4" fillId="0" borderId="3" xfId="2" applyFont="1" applyBorder="1" applyAlignment="1">
      <alignment horizontal="center" vertical="center" wrapText="1"/>
    </xf>
    <xf numFmtId="0" fontId="4" fillId="0" borderId="4" xfId="2" applyFont="1" applyBorder="1" applyAlignment="1">
      <alignment horizontal="center" vertical="center" wrapText="1"/>
    </xf>
    <xf numFmtId="0" fontId="4" fillId="0" borderId="0" xfId="2" applyFont="1" applyAlignment="1">
      <alignment horizontal="left" vertical="center" wrapText="1"/>
    </xf>
    <xf numFmtId="0" fontId="8" fillId="0" borderId="6" xfId="2" applyFont="1" applyFill="1" applyBorder="1" applyAlignment="1">
      <alignment horizontal="center" vertical="center" wrapText="1"/>
    </xf>
    <xf numFmtId="0" fontId="8" fillId="0" borderId="10" xfId="2" applyFont="1" applyFill="1" applyBorder="1" applyAlignment="1">
      <alignment horizontal="center" vertical="center" wrapText="1"/>
    </xf>
    <xf numFmtId="0" fontId="8" fillId="0" borderId="12" xfId="2" applyFont="1" applyFill="1" applyBorder="1" applyAlignment="1">
      <alignment horizontal="center" vertical="center" wrapText="1"/>
    </xf>
    <xf numFmtId="0" fontId="8" fillId="0" borderId="9" xfId="2" applyFont="1" applyFill="1" applyBorder="1" applyAlignment="1">
      <alignment horizontal="center" vertical="center" wrapText="1"/>
    </xf>
  </cellXfs>
  <cellStyles count="10">
    <cellStyle name="Millares" xfId="1" builtinId="3"/>
    <cellStyle name="Millares [0]" xfId="9" builtinId="6"/>
    <cellStyle name="Millares 2" xfId="3"/>
    <cellStyle name="Moneda" xfId="8" builtinId="4"/>
    <cellStyle name="Moneda 2" xfId="6"/>
    <cellStyle name="Moneda 2 3" xfId="7"/>
    <cellStyle name="Normal" xfId="0" builtinId="0"/>
    <cellStyle name="Normal 2" xfId="2"/>
    <cellStyle name="Porcentaje 2" xfId="5"/>
    <cellStyle name="Porcentu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0</xdr:colOff>
      <xdr:row>10</xdr:row>
      <xdr:rowOff>0</xdr:rowOff>
    </xdr:from>
    <xdr:to>
      <xdr:col>21</xdr:col>
      <xdr:colOff>304800</xdr:colOff>
      <xdr:row>10</xdr:row>
      <xdr:rowOff>304800</xdr:rowOff>
    </xdr:to>
    <xdr:sp macro="" textlink="">
      <xdr:nvSpPr>
        <xdr:cNvPr id="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02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10</xdr:row>
      <xdr:rowOff>0</xdr:rowOff>
    </xdr:from>
    <xdr:to>
      <xdr:col>21</xdr:col>
      <xdr:colOff>304800</xdr:colOff>
      <xdr:row>10</xdr:row>
      <xdr:rowOff>304800</xdr:rowOff>
    </xdr:to>
    <xdr:sp macro="" textlink="">
      <xdr:nvSpPr>
        <xdr:cNvPr id="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03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10</xdr:row>
      <xdr:rowOff>0</xdr:rowOff>
    </xdr:from>
    <xdr:to>
      <xdr:col>21</xdr:col>
      <xdr:colOff>304800</xdr:colOff>
      <xdr:row>10</xdr:row>
      <xdr:rowOff>304800</xdr:rowOff>
    </xdr:to>
    <xdr:sp macro="" textlink="">
      <xdr:nvSpPr>
        <xdr:cNvPr id="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04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10</xdr:row>
      <xdr:rowOff>0</xdr:rowOff>
    </xdr:from>
    <xdr:to>
      <xdr:col>21</xdr:col>
      <xdr:colOff>304800</xdr:colOff>
      <xdr:row>10</xdr:row>
      <xdr:rowOff>304800</xdr:rowOff>
    </xdr:to>
    <xdr:sp macro="" textlink="">
      <xdr:nvSpPr>
        <xdr:cNvPr id="5" name="AutoShape 7" descr="0464-1.jpg">
          <a:extLst>
            <a:ext uri="{FF2B5EF4-FFF2-40B4-BE49-F238E27FC236}">
              <a16:creationId xmlns:a16="http://schemas.microsoft.com/office/drawing/2014/main" xmlns="" id="{00000000-0008-0000-0000-000005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10</xdr:row>
      <xdr:rowOff>0</xdr:rowOff>
    </xdr:from>
    <xdr:to>
      <xdr:col>21</xdr:col>
      <xdr:colOff>304800</xdr:colOff>
      <xdr:row>10</xdr:row>
      <xdr:rowOff>304800</xdr:rowOff>
    </xdr:to>
    <xdr:sp macro="" textlink="">
      <xdr:nvSpPr>
        <xdr:cNvPr id="6" name="AutoShape 8" descr="0464-1.jpg">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11</xdr:row>
      <xdr:rowOff>0</xdr:rowOff>
    </xdr:from>
    <xdr:to>
      <xdr:col>21</xdr:col>
      <xdr:colOff>304800</xdr:colOff>
      <xdr:row>11</xdr:row>
      <xdr:rowOff>304800</xdr:rowOff>
    </xdr:to>
    <xdr:sp macro="" textlink="">
      <xdr:nvSpPr>
        <xdr:cNvPr id="7" name="AutoShape 10" descr="Imágenes integradas 1">
          <a:extLst>
            <a:ext uri="{FF2B5EF4-FFF2-40B4-BE49-F238E27FC236}">
              <a16:creationId xmlns:a16="http://schemas.microsoft.com/office/drawing/2014/main" xmlns="" id="{00000000-0008-0000-0000-000007000000}"/>
            </a:ext>
          </a:extLst>
        </xdr:cNvPr>
        <xdr:cNvSpPr>
          <a:spLocks noChangeAspect="1" noChangeArrowheads="1"/>
        </xdr:cNvSpPr>
      </xdr:nvSpPr>
      <xdr:spPr bwMode="auto">
        <a:xfrm>
          <a:off x="34442400" y="1436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1809750</xdr:rowOff>
    </xdr:from>
    <xdr:to>
      <xdr:col>9</xdr:col>
      <xdr:colOff>304800</xdr:colOff>
      <xdr:row>42</xdr:row>
      <xdr:rowOff>2114550</xdr:rowOff>
    </xdr:to>
    <xdr:sp macro="" textlink="">
      <xdr:nvSpPr>
        <xdr:cNvPr id="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08000000}"/>
            </a:ext>
          </a:extLst>
        </xdr:cNvPr>
        <xdr:cNvSpPr>
          <a:spLocks noChangeAspect="1" noChangeArrowheads="1"/>
        </xdr:cNvSpPr>
      </xdr:nvSpPr>
      <xdr:spPr bwMode="auto">
        <a:xfrm>
          <a:off x="9401175" y="6705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0</xdr:rowOff>
    </xdr:from>
    <xdr:to>
      <xdr:col>9</xdr:col>
      <xdr:colOff>304800</xdr:colOff>
      <xdr:row>42</xdr:row>
      <xdr:rowOff>304800</xdr:rowOff>
    </xdr:to>
    <xdr:sp macro="" textlink="">
      <xdr:nvSpPr>
        <xdr:cNvPr id="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09000000}"/>
            </a:ext>
          </a:extLst>
        </xdr:cNvPr>
        <xdr:cNvSpPr>
          <a:spLocks noChangeAspect="1" noChangeArrowheads="1"/>
        </xdr:cNvSpPr>
      </xdr:nvSpPr>
      <xdr:spPr bwMode="auto">
        <a:xfrm>
          <a:off x="9401175" y="6524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0</xdr:rowOff>
    </xdr:from>
    <xdr:to>
      <xdr:col>9</xdr:col>
      <xdr:colOff>304800</xdr:colOff>
      <xdr:row>42</xdr:row>
      <xdr:rowOff>304800</xdr:rowOff>
    </xdr:to>
    <xdr:sp macro="" textlink="">
      <xdr:nvSpPr>
        <xdr:cNvPr id="1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0A000000}"/>
            </a:ext>
          </a:extLst>
        </xdr:cNvPr>
        <xdr:cNvSpPr>
          <a:spLocks noChangeAspect="1" noChangeArrowheads="1"/>
        </xdr:cNvSpPr>
      </xdr:nvSpPr>
      <xdr:spPr bwMode="auto">
        <a:xfrm>
          <a:off x="9401175" y="6524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0</xdr:rowOff>
    </xdr:from>
    <xdr:to>
      <xdr:col>9</xdr:col>
      <xdr:colOff>304800</xdr:colOff>
      <xdr:row>42</xdr:row>
      <xdr:rowOff>304800</xdr:rowOff>
    </xdr:to>
    <xdr:sp macro="" textlink="">
      <xdr:nvSpPr>
        <xdr:cNvPr id="11" name="AutoShape 7" descr="0464-1.jpg">
          <a:extLst>
            <a:ext uri="{FF2B5EF4-FFF2-40B4-BE49-F238E27FC236}">
              <a16:creationId xmlns:a16="http://schemas.microsoft.com/office/drawing/2014/main" xmlns="" id="{00000000-0008-0000-0000-00000B000000}"/>
            </a:ext>
          </a:extLst>
        </xdr:cNvPr>
        <xdr:cNvSpPr>
          <a:spLocks noChangeAspect="1" noChangeArrowheads="1"/>
        </xdr:cNvSpPr>
      </xdr:nvSpPr>
      <xdr:spPr bwMode="auto">
        <a:xfrm>
          <a:off x="9401175" y="6524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0</xdr:rowOff>
    </xdr:from>
    <xdr:to>
      <xdr:col>9</xdr:col>
      <xdr:colOff>304800</xdr:colOff>
      <xdr:row>42</xdr:row>
      <xdr:rowOff>304800</xdr:rowOff>
    </xdr:to>
    <xdr:sp macro="" textlink="">
      <xdr:nvSpPr>
        <xdr:cNvPr id="12" name="AutoShape 8" descr="0464-1.jpg">
          <a:extLst>
            <a:ext uri="{FF2B5EF4-FFF2-40B4-BE49-F238E27FC236}">
              <a16:creationId xmlns:a16="http://schemas.microsoft.com/office/drawing/2014/main" xmlns="" id="{00000000-0008-0000-0000-00000C000000}"/>
            </a:ext>
          </a:extLst>
        </xdr:cNvPr>
        <xdr:cNvSpPr>
          <a:spLocks noChangeAspect="1" noChangeArrowheads="1"/>
        </xdr:cNvSpPr>
      </xdr:nvSpPr>
      <xdr:spPr bwMode="auto">
        <a:xfrm>
          <a:off x="9401175" y="6524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0</xdr:rowOff>
    </xdr:from>
    <xdr:to>
      <xdr:col>9</xdr:col>
      <xdr:colOff>304800</xdr:colOff>
      <xdr:row>42</xdr:row>
      <xdr:rowOff>304800</xdr:rowOff>
    </xdr:to>
    <xdr:sp macro="" textlink="">
      <xdr:nvSpPr>
        <xdr:cNvPr id="13" name="AutoShape 10" descr="Imágenes integradas 1">
          <a:extLst>
            <a:ext uri="{FF2B5EF4-FFF2-40B4-BE49-F238E27FC236}">
              <a16:creationId xmlns:a16="http://schemas.microsoft.com/office/drawing/2014/main" xmlns="" id="{00000000-0008-0000-0000-00000D000000}"/>
            </a:ext>
          </a:extLst>
        </xdr:cNvPr>
        <xdr:cNvSpPr>
          <a:spLocks noChangeAspect="1" noChangeArrowheads="1"/>
        </xdr:cNvSpPr>
      </xdr:nvSpPr>
      <xdr:spPr bwMode="auto">
        <a:xfrm>
          <a:off x="9401175" y="6524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9</xdr:col>
      <xdr:colOff>0</xdr:colOff>
      <xdr:row>44</xdr:row>
      <xdr:rowOff>0</xdr:rowOff>
    </xdr:from>
    <xdr:ext cx="304800" cy="304800"/>
    <xdr:sp macro="" textlink="">
      <xdr:nvSpPr>
        <xdr:cNvPr id="1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0E000000}"/>
            </a:ext>
          </a:extLst>
        </xdr:cNvPr>
        <xdr:cNvSpPr>
          <a:spLocks noChangeAspect="1" noChangeArrowheads="1"/>
        </xdr:cNvSpPr>
      </xdr:nvSpPr>
      <xdr:spPr bwMode="auto">
        <a:xfrm>
          <a:off x="9401175" y="6768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1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0F000000}"/>
            </a:ext>
          </a:extLst>
        </xdr:cNvPr>
        <xdr:cNvSpPr>
          <a:spLocks noChangeAspect="1" noChangeArrowheads="1"/>
        </xdr:cNvSpPr>
      </xdr:nvSpPr>
      <xdr:spPr bwMode="auto">
        <a:xfrm>
          <a:off x="9401175" y="6768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1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10000000}"/>
            </a:ext>
          </a:extLst>
        </xdr:cNvPr>
        <xdr:cNvSpPr>
          <a:spLocks noChangeAspect="1" noChangeArrowheads="1"/>
        </xdr:cNvSpPr>
      </xdr:nvSpPr>
      <xdr:spPr bwMode="auto">
        <a:xfrm>
          <a:off x="9401175" y="6768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17" name="AutoShape 7" descr="0464-1.jpg">
          <a:extLst>
            <a:ext uri="{FF2B5EF4-FFF2-40B4-BE49-F238E27FC236}">
              <a16:creationId xmlns:a16="http://schemas.microsoft.com/office/drawing/2014/main" xmlns="" id="{00000000-0008-0000-0000-000011000000}"/>
            </a:ext>
          </a:extLst>
        </xdr:cNvPr>
        <xdr:cNvSpPr>
          <a:spLocks noChangeAspect="1" noChangeArrowheads="1"/>
        </xdr:cNvSpPr>
      </xdr:nvSpPr>
      <xdr:spPr bwMode="auto">
        <a:xfrm>
          <a:off x="9401175" y="6768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18" name="AutoShape 8" descr="0464-1.jpg">
          <a:extLst>
            <a:ext uri="{FF2B5EF4-FFF2-40B4-BE49-F238E27FC236}">
              <a16:creationId xmlns:a16="http://schemas.microsoft.com/office/drawing/2014/main" xmlns="" id="{00000000-0008-0000-0000-000012000000}"/>
            </a:ext>
          </a:extLst>
        </xdr:cNvPr>
        <xdr:cNvSpPr>
          <a:spLocks noChangeAspect="1" noChangeArrowheads="1"/>
        </xdr:cNvSpPr>
      </xdr:nvSpPr>
      <xdr:spPr bwMode="auto">
        <a:xfrm>
          <a:off x="9401175" y="6768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19" name="AutoShape 10" descr="Imágenes integradas 1">
          <a:extLst>
            <a:ext uri="{FF2B5EF4-FFF2-40B4-BE49-F238E27FC236}">
              <a16:creationId xmlns:a16="http://schemas.microsoft.com/office/drawing/2014/main" xmlns="" id="{00000000-0008-0000-0000-000013000000}"/>
            </a:ext>
          </a:extLst>
        </xdr:cNvPr>
        <xdr:cNvSpPr>
          <a:spLocks noChangeAspect="1" noChangeArrowheads="1"/>
        </xdr:cNvSpPr>
      </xdr:nvSpPr>
      <xdr:spPr bwMode="auto">
        <a:xfrm>
          <a:off x="9401175" y="6768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21</xdr:col>
      <xdr:colOff>0</xdr:colOff>
      <xdr:row>10</xdr:row>
      <xdr:rowOff>0</xdr:rowOff>
    </xdr:from>
    <xdr:to>
      <xdr:col>21</xdr:col>
      <xdr:colOff>304800</xdr:colOff>
      <xdr:row>10</xdr:row>
      <xdr:rowOff>304800</xdr:rowOff>
    </xdr:to>
    <xdr:sp macro="" textlink="">
      <xdr:nvSpPr>
        <xdr:cNvPr id="2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14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10</xdr:row>
      <xdr:rowOff>0</xdr:rowOff>
    </xdr:from>
    <xdr:to>
      <xdr:col>21</xdr:col>
      <xdr:colOff>304800</xdr:colOff>
      <xdr:row>10</xdr:row>
      <xdr:rowOff>304800</xdr:rowOff>
    </xdr:to>
    <xdr:sp macro="" textlink="">
      <xdr:nvSpPr>
        <xdr:cNvPr id="2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15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10</xdr:row>
      <xdr:rowOff>0</xdr:rowOff>
    </xdr:from>
    <xdr:to>
      <xdr:col>21</xdr:col>
      <xdr:colOff>304800</xdr:colOff>
      <xdr:row>10</xdr:row>
      <xdr:rowOff>304800</xdr:rowOff>
    </xdr:to>
    <xdr:sp macro="" textlink="">
      <xdr:nvSpPr>
        <xdr:cNvPr id="2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16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10</xdr:row>
      <xdr:rowOff>0</xdr:rowOff>
    </xdr:from>
    <xdr:to>
      <xdr:col>21</xdr:col>
      <xdr:colOff>304800</xdr:colOff>
      <xdr:row>10</xdr:row>
      <xdr:rowOff>304800</xdr:rowOff>
    </xdr:to>
    <xdr:sp macro="" textlink="">
      <xdr:nvSpPr>
        <xdr:cNvPr id="23" name="AutoShape 7" descr="0464-1.jpg">
          <a:extLst>
            <a:ext uri="{FF2B5EF4-FFF2-40B4-BE49-F238E27FC236}">
              <a16:creationId xmlns:a16="http://schemas.microsoft.com/office/drawing/2014/main" xmlns="" id="{00000000-0008-0000-0000-000017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10</xdr:row>
      <xdr:rowOff>0</xdr:rowOff>
    </xdr:from>
    <xdr:to>
      <xdr:col>21</xdr:col>
      <xdr:colOff>304800</xdr:colOff>
      <xdr:row>10</xdr:row>
      <xdr:rowOff>304800</xdr:rowOff>
    </xdr:to>
    <xdr:sp macro="" textlink="">
      <xdr:nvSpPr>
        <xdr:cNvPr id="24" name="AutoShape 8" descr="0464-1.jpg">
          <a:extLst>
            <a:ext uri="{FF2B5EF4-FFF2-40B4-BE49-F238E27FC236}">
              <a16:creationId xmlns:a16="http://schemas.microsoft.com/office/drawing/2014/main" xmlns="" id="{00000000-0008-0000-0000-000018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11</xdr:row>
      <xdr:rowOff>0</xdr:rowOff>
    </xdr:from>
    <xdr:to>
      <xdr:col>21</xdr:col>
      <xdr:colOff>304800</xdr:colOff>
      <xdr:row>11</xdr:row>
      <xdr:rowOff>304800</xdr:rowOff>
    </xdr:to>
    <xdr:sp macro="" textlink="">
      <xdr:nvSpPr>
        <xdr:cNvPr id="25" name="AutoShape 10" descr="Imágenes integradas 1">
          <a:extLst>
            <a:ext uri="{FF2B5EF4-FFF2-40B4-BE49-F238E27FC236}">
              <a16:creationId xmlns:a16="http://schemas.microsoft.com/office/drawing/2014/main" xmlns="" id="{00000000-0008-0000-0000-000019000000}"/>
            </a:ext>
          </a:extLst>
        </xdr:cNvPr>
        <xdr:cNvSpPr>
          <a:spLocks noChangeAspect="1" noChangeArrowheads="1"/>
        </xdr:cNvSpPr>
      </xdr:nvSpPr>
      <xdr:spPr bwMode="auto">
        <a:xfrm>
          <a:off x="34442400" y="1436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2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1A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2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1B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2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1C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29" name="AutoShape 7" descr="0464-1.jpg">
          <a:extLst>
            <a:ext uri="{FF2B5EF4-FFF2-40B4-BE49-F238E27FC236}">
              <a16:creationId xmlns:a16="http://schemas.microsoft.com/office/drawing/2014/main" xmlns="" id="{00000000-0008-0000-0000-00001D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30" name="AutoShape 8" descr="0464-1.jpg">
          <a:extLst>
            <a:ext uri="{FF2B5EF4-FFF2-40B4-BE49-F238E27FC236}">
              <a16:creationId xmlns:a16="http://schemas.microsoft.com/office/drawing/2014/main" xmlns="" id="{00000000-0008-0000-0000-00001E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31" name="AutoShape 10" descr="Imágenes integradas 1">
          <a:extLst>
            <a:ext uri="{FF2B5EF4-FFF2-40B4-BE49-F238E27FC236}">
              <a16:creationId xmlns:a16="http://schemas.microsoft.com/office/drawing/2014/main" xmlns="" id="{00000000-0008-0000-0000-00001F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9</xdr:col>
      <xdr:colOff>0</xdr:colOff>
      <xdr:row>71</xdr:row>
      <xdr:rowOff>0</xdr:rowOff>
    </xdr:from>
    <xdr:ext cx="304800" cy="304800"/>
    <xdr:sp macro="" textlink="">
      <xdr:nvSpPr>
        <xdr:cNvPr id="3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20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71</xdr:row>
      <xdr:rowOff>0</xdr:rowOff>
    </xdr:from>
    <xdr:ext cx="304800" cy="304800"/>
    <xdr:sp macro="" textlink="">
      <xdr:nvSpPr>
        <xdr:cNvPr id="3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21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71</xdr:row>
      <xdr:rowOff>0</xdr:rowOff>
    </xdr:from>
    <xdr:ext cx="304800" cy="304800"/>
    <xdr:sp macro="" textlink="">
      <xdr:nvSpPr>
        <xdr:cNvPr id="3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22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71</xdr:row>
      <xdr:rowOff>0</xdr:rowOff>
    </xdr:from>
    <xdr:ext cx="304800" cy="304800"/>
    <xdr:sp macro="" textlink="">
      <xdr:nvSpPr>
        <xdr:cNvPr id="35" name="AutoShape 7" descr="0464-1.jpg">
          <a:extLst>
            <a:ext uri="{FF2B5EF4-FFF2-40B4-BE49-F238E27FC236}">
              <a16:creationId xmlns:a16="http://schemas.microsoft.com/office/drawing/2014/main" xmlns="" id="{00000000-0008-0000-0000-000023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71</xdr:row>
      <xdr:rowOff>0</xdr:rowOff>
    </xdr:from>
    <xdr:ext cx="304800" cy="304800"/>
    <xdr:sp macro="" textlink="">
      <xdr:nvSpPr>
        <xdr:cNvPr id="36" name="AutoShape 8" descr="0464-1.jpg">
          <a:extLst>
            <a:ext uri="{FF2B5EF4-FFF2-40B4-BE49-F238E27FC236}">
              <a16:creationId xmlns:a16="http://schemas.microsoft.com/office/drawing/2014/main" xmlns="" id="{00000000-0008-0000-0000-000024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71</xdr:row>
      <xdr:rowOff>0</xdr:rowOff>
    </xdr:from>
    <xdr:ext cx="304800" cy="304800"/>
    <xdr:sp macro="" textlink="">
      <xdr:nvSpPr>
        <xdr:cNvPr id="37" name="AutoShape 10" descr="Imágenes integradas 1">
          <a:extLst>
            <a:ext uri="{FF2B5EF4-FFF2-40B4-BE49-F238E27FC236}">
              <a16:creationId xmlns:a16="http://schemas.microsoft.com/office/drawing/2014/main" xmlns="" id="{00000000-0008-0000-0000-000025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3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26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3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27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28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1" name="AutoShape 7" descr="0464-1.jpg">
          <a:extLst>
            <a:ext uri="{FF2B5EF4-FFF2-40B4-BE49-F238E27FC236}">
              <a16:creationId xmlns:a16="http://schemas.microsoft.com/office/drawing/2014/main" xmlns="" id="{00000000-0008-0000-0000-000029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2" name="AutoShape 8" descr="0464-1.jpg">
          <a:extLst>
            <a:ext uri="{FF2B5EF4-FFF2-40B4-BE49-F238E27FC236}">
              <a16:creationId xmlns:a16="http://schemas.microsoft.com/office/drawing/2014/main" xmlns="" id="{00000000-0008-0000-0000-00002A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3" name="AutoShape 10" descr="Imágenes integradas 1">
          <a:extLst>
            <a:ext uri="{FF2B5EF4-FFF2-40B4-BE49-F238E27FC236}">
              <a16:creationId xmlns:a16="http://schemas.microsoft.com/office/drawing/2014/main" xmlns="" id="{00000000-0008-0000-0000-00002B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2C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2D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2E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7" name="AutoShape 7" descr="0464-1.jpg">
          <a:extLst>
            <a:ext uri="{FF2B5EF4-FFF2-40B4-BE49-F238E27FC236}">
              <a16:creationId xmlns:a16="http://schemas.microsoft.com/office/drawing/2014/main" xmlns="" id="{00000000-0008-0000-0000-00002F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8" name="AutoShape 8" descr="0464-1.jpg">
          <a:extLst>
            <a:ext uri="{FF2B5EF4-FFF2-40B4-BE49-F238E27FC236}">
              <a16:creationId xmlns:a16="http://schemas.microsoft.com/office/drawing/2014/main" xmlns="" id="{00000000-0008-0000-0000-000030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9" name="AutoShape 10" descr="Imágenes integradas 1">
          <a:extLst>
            <a:ext uri="{FF2B5EF4-FFF2-40B4-BE49-F238E27FC236}">
              <a16:creationId xmlns:a16="http://schemas.microsoft.com/office/drawing/2014/main" xmlns="" id="{00000000-0008-0000-0000-000031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32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33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34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3" name="AutoShape 7" descr="0464-1.jpg">
          <a:extLst>
            <a:ext uri="{FF2B5EF4-FFF2-40B4-BE49-F238E27FC236}">
              <a16:creationId xmlns:a16="http://schemas.microsoft.com/office/drawing/2014/main" xmlns="" id="{00000000-0008-0000-0000-000035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4" name="AutoShape 8" descr="0464-1.jpg">
          <a:extLst>
            <a:ext uri="{FF2B5EF4-FFF2-40B4-BE49-F238E27FC236}">
              <a16:creationId xmlns:a16="http://schemas.microsoft.com/office/drawing/2014/main" xmlns="" id="{00000000-0008-0000-0000-000036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5" name="AutoShape 10" descr="Imágenes integradas 1">
          <a:extLst>
            <a:ext uri="{FF2B5EF4-FFF2-40B4-BE49-F238E27FC236}">
              <a16:creationId xmlns:a16="http://schemas.microsoft.com/office/drawing/2014/main" xmlns="" id="{00000000-0008-0000-0000-000037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38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39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3A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9" name="AutoShape 7" descr="0464-1.jpg">
          <a:extLst>
            <a:ext uri="{FF2B5EF4-FFF2-40B4-BE49-F238E27FC236}">
              <a16:creationId xmlns:a16="http://schemas.microsoft.com/office/drawing/2014/main" xmlns="" id="{00000000-0008-0000-0000-00003B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60" name="AutoShape 8" descr="0464-1.jpg">
          <a:extLst>
            <a:ext uri="{FF2B5EF4-FFF2-40B4-BE49-F238E27FC236}">
              <a16:creationId xmlns:a16="http://schemas.microsoft.com/office/drawing/2014/main" xmlns="" id="{00000000-0008-0000-0000-00003C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61" name="AutoShape 10" descr="Imágenes integradas 1">
          <a:extLst>
            <a:ext uri="{FF2B5EF4-FFF2-40B4-BE49-F238E27FC236}">
              <a16:creationId xmlns:a16="http://schemas.microsoft.com/office/drawing/2014/main" xmlns="" id="{00000000-0008-0000-0000-00003D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6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3E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6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3F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6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40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65" name="AutoShape 7" descr="0464-1.jpg">
          <a:extLst>
            <a:ext uri="{FF2B5EF4-FFF2-40B4-BE49-F238E27FC236}">
              <a16:creationId xmlns:a16="http://schemas.microsoft.com/office/drawing/2014/main" xmlns="" id="{00000000-0008-0000-0000-000041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66" name="AutoShape 8" descr="0464-1.jpg">
          <a:extLst>
            <a:ext uri="{FF2B5EF4-FFF2-40B4-BE49-F238E27FC236}">
              <a16:creationId xmlns:a16="http://schemas.microsoft.com/office/drawing/2014/main" xmlns="" id="{00000000-0008-0000-0000-000042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67" name="AutoShape 10" descr="Imágenes integradas 1">
          <a:extLst>
            <a:ext uri="{FF2B5EF4-FFF2-40B4-BE49-F238E27FC236}">
              <a16:creationId xmlns:a16="http://schemas.microsoft.com/office/drawing/2014/main" xmlns="" id="{00000000-0008-0000-0000-000043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6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44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6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45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7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46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71" name="AutoShape 7" descr="0464-1.jpg">
          <a:extLst>
            <a:ext uri="{FF2B5EF4-FFF2-40B4-BE49-F238E27FC236}">
              <a16:creationId xmlns:a16="http://schemas.microsoft.com/office/drawing/2014/main" xmlns="" id="{00000000-0008-0000-0000-000047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72" name="AutoShape 8" descr="0464-1.jpg">
          <a:extLst>
            <a:ext uri="{FF2B5EF4-FFF2-40B4-BE49-F238E27FC236}">
              <a16:creationId xmlns:a16="http://schemas.microsoft.com/office/drawing/2014/main" xmlns="" id="{00000000-0008-0000-0000-000048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73" name="AutoShape 10" descr="Imágenes integradas 1">
          <a:extLst>
            <a:ext uri="{FF2B5EF4-FFF2-40B4-BE49-F238E27FC236}">
              <a16:creationId xmlns:a16="http://schemas.microsoft.com/office/drawing/2014/main" xmlns="" id="{00000000-0008-0000-0000-000049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71</xdr:row>
      <xdr:rowOff>0</xdr:rowOff>
    </xdr:from>
    <xdr:ext cx="304800" cy="304800"/>
    <xdr:sp macro="" textlink="">
      <xdr:nvSpPr>
        <xdr:cNvPr id="7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4A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71</xdr:row>
      <xdr:rowOff>0</xdr:rowOff>
    </xdr:from>
    <xdr:ext cx="304800" cy="304800"/>
    <xdr:sp macro="" textlink="">
      <xdr:nvSpPr>
        <xdr:cNvPr id="7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4B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71</xdr:row>
      <xdr:rowOff>0</xdr:rowOff>
    </xdr:from>
    <xdr:ext cx="304800" cy="304800"/>
    <xdr:sp macro="" textlink="">
      <xdr:nvSpPr>
        <xdr:cNvPr id="7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4C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71</xdr:row>
      <xdr:rowOff>0</xdr:rowOff>
    </xdr:from>
    <xdr:ext cx="304800" cy="304800"/>
    <xdr:sp macro="" textlink="">
      <xdr:nvSpPr>
        <xdr:cNvPr id="77" name="AutoShape 7" descr="0464-1.jpg">
          <a:extLst>
            <a:ext uri="{FF2B5EF4-FFF2-40B4-BE49-F238E27FC236}">
              <a16:creationId xmlns:a16="http://schemas.microsoft.com/office/drawing/2014/main" xmlns="" id="{00000000-0008-0000-0000-00004D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71</xdr:row>
      <xdr:rowOff>0</xdr:rowOff>
    </xdr:from>
    <xdr:ext cx="304800" cy="304800"/>
    <xdr:sp macro="" textlink="">
      <xdr:nvSpPr>
        <xdr:cNvPr id="78" name="AutoShape 8" descr="0464-1.jpg">
          <a:extLst>
            <a:ext uri="{FF2B5EF4-FFF2-40B4-BE49-F238E27FC236}">
              <a16:creationId xmlns:a16="http://schemas.microsoft.com/office/drawing/2014/main" xmlns="" id="{00000000-0008-0000-0000-00004E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71</xdr:row>
      <xdr:rowOff>0</xdr:rowOff>
    </xdr:from>
    <xdr:ext cx="304800" cy="304800"/>
    <xdr:sp macro="" textlink="">
      <xdr:nvSpPr>
        <xdr:cNvPr id="79" name="AutoShape 10" descr="Imágenes integradas 1">
          <a:extLst>
            <a:ext uri="{FF2B5EF4-FFF2-40B4-BE49-F238E27FC236}">
              <a16:creationId xmlns:a16="http://schemas.microsoft.com/office/drawing/2014/main" xmlns="" id="{00000000-0008-0000-0000-00004F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71</xdr:row>
      <xdr:rowOff>0</xdr:rowOff>
    </xdr:from>
    <xdr:ext cx="304800" cy="304800"/>
    <xdr:sp macro="" textlink="">
      <xdr:nvSpPr>
        <xdr:cNvPr id="8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50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71</xdr:row>
      <xdr:rowOff>0</xdr:rowOff>
    </xdr:from>
    <xdr:ext cx="304800" cy="304800"/>
    <xdr:sp macro="" textlink="">
      <xdr:nvSpPr>
        <xdr:cNvPr id="8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51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71</xdr:row>
      <xdr:rowOff>0</xdr:rowOff>
    </xdr:from>
    <xdr:ext cx="304800" cy="304800"/>
    <xdr:sp macro="" textlink="">
      <xdr:nvSpPr>
        <xdr:cNvPr id="8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52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71</xdr:row>
      <xdr:rowOff>0</xdr:rowOff>
    </xdr:from>
    <xdr:ext cx="304800" cy="304800"/>
    <xdr:sp macro="" textlink="">
      <xdr:nvSpPr>
        <xdr:cNvPr id="83" name="AutoShape 7" descr="0464-1.jpg">
          <a:extLst>
            <a:ext uri="{FF2B5EF4-FFF2-40B4-BE49-F238E27FC236}">
              <a16:creationId xmlns:a16="http://schemas.microsoft.com/office/drawing/2014/main" xmlns="" id="{00000000-0008-0000-0000-000053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71</xdr:row>
      <xdr:rowOff>0</xdr:rowOff>
    </xdr:from>
    <xdr:ext cx="304800" cy="304800"/>
    <xdr:sp macro="" textlink="">
      <xdr:nvSpPr>
        <xdr:cNvPr id="84" name="AutoShape 8" descr="0464-1.jpg">
          <a:extLst>
            <a:ext uri="{FF2B5EF4-FFF2-40B4-BE49-F238E27FC236}">
              <a16:creationId xmlns:a16="http://schemas.microsoft.com/office/drawing/2014/main" xmlns="" id="{00000000-0008-0000-0000-000054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71</xdr:row>
      <xdr:rowOff>0</xdr:rowOff>
    </xdr:from>
    <xdr:ext cx="304800" cy="304800"/>
    <xdr:sp macro="" textlink="">
      <xdr:nvSpPr>
        <xdr:cNvPr id="85" name="AutoShape 10" descr="Imágenes integradas 1">
          <a:extLst>
            <a:ext uri="{FF2B5EF4-FFF2-40B4-BE49-F238E27FC236}">
              <a16:creationId xmlns:a16="http://schemas.microsoft.com/office/drawing/2014/main" xmlns="" id="{00000000-0008-0000-0000-000055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8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56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8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57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8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58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89" name="AutoShape 7" descr="0464-1.jpg">
          <a:extLst>
            <a:ext uri="{FF2B5EF4-FFF2-40B4-BE49-F238E27FC236}">
              <a16:creationId xmlns:a16="http://schemas.microsoft.com/office/drawing/2014/main" xmlns="" id="{00000000-0008-0000-0000-000059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0" name="AutoShape 8" descr="0464-1.jpg">
          <a:extLst>
            <a:ext uri="{FF2B5EF4-FFF2-40B4-BE49-F238E27FC236}">
              <a16:creationId xmlns:a16="http://schemas.microsoft.com/office/drawing/2014/main" xmlns="" id="{00000000-0008-0000-0000-00005A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1" name="AutoShape 10" descr="Imágenes integradas 1">
          <a:extLst>
            <a:ext uri="{FF2B5EF4-FFF2-40B4-BE49-F238E27FC236}">
              <a16:creationId xmlns:a16="http://schemas.microsoft.com/office/drawing/2014/main" xmlns="" id="{00000000-0008-0000-0000-00005B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5C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5D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5E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5" name="AutoShape 7" descr="0464-1.jpg">
          <a:extLst>
            <a:ext uri="{FF2B5EF4-FFF2-40B4-BE49-F238E27FC236}">
              <a16:creationId xmlns:a16="http://schemas.microsoft.com/office/drawing/2014/main" xmlns="" id="{00000000-0008-0000-0000-00005F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6" name="AutoShape 8" descr="0464-1.jpg">
          <a:extLst>
            <a:ext uri="{FF2B5EF4-FFF2-40B4-BE49-F238E27FC236}">
              <a16:creationId xmlns:a16="http://schemas.microsoft.com/office/drawing/2014/main" xmlns="" id="{00000000-0008-0000-0000-000060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7" name="AutoShape 10" descr="Imágenes integradas 1">
          <a:extLst>
            <a:ext uri="{FF2B5EF4-FFF2-40B4-BE49-F238E27FC236}">
              <a16:creationId xmlns:a16="http://schemas.microsoft.com/office/drawing/2014/main" xmlns="" id="{00000000-0008-0000-0000-000061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9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62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9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63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64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1" name="AutoShape 7" descr="0464-1.jpg">
          <a:extLst>
            <a:ext uri="{FF2B5EF4-FFF2-40B4-BE49-F238E27FC236}">
              <a16:creationId xmlns:a16="http://schemas.microsoft.com/office/drawing/2014/main" xmlns="" id="{00000000-0008-0000-0000-000065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2" name="AutoShape 8" descr="0464-1.jpg">
          <a:extLst>
            <a:ext uri="{FF2B5EF4-FFF2-40B4-BE49-F238E27FC236}">
              <a16:creationId xmlns:a16="http://schemas.microsoft.com/office/drawing/2014/main" xmlns="" id="{00000000-0008-0000-0000-000066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3" name="AutoShape 10" descr="Imágenes integradas 1">
          <a:extLst>
            <a:ext uri="{FF2B5EF4-FFF2-40B4-BE49-F238E27FC236}">
              <a16:creationId xmlns:a16="http://schemas.microsoft.com/office/drawing/2014/main" xmlns="" id="{00000000-0008-0000-0000-000067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68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69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6A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7" name="AutoShape 7" descr="0464-1.jpg">
          <a:extLst>
            <a:ext uri="{FF2B5EF4-FFF2-40B4-BE49-F238E27FC236}">
              <a16:creationId xmlns:a16="http://schemas.microsoft.com/office/drawing/2014/main" xmlns="" id="{00000000-0008-0000-0000-00006B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8" name="AutoShape 8" descr="0464-1.jpg">
          <a:extLst>
            <a:ext uri="{FF2B5EF4-FFF2-40B4-BE49-F238E27FC236}">
              <a16:creationId xmlns:a16="http://schemas.microsoft.com/office/drawing/2014/main" xmlns="" id="{00000000-0008-0000-0000-00006C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9" name="AutoShape 10" descr="Imágenes integradas 1">
          <a:extLst>
            <a:ext uri="{FF2B5EF4-FFF2-40B4-BE49-F238E27FC236}">
              <a16:creationId xmlns:a16="http://schemas.microsoft.com/office/drawing/2014/main" xmlns="" id="{00000000-0008-0000-0000-00006D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6E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6F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70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3" name="AutoShape 7" descr="0464-1.jpg">
          <a:extLst>
            <a:ext uri="{FF2B5EF4-FFF2-40B4-BE49-F238E27FC236}">
              <a16:creationId xmlns:a16="http://schemas.microsoft.com/office/drawing/2014/main" xmlns="" id="{00000000-0008-0000-0000-000071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4" name="AutoShape 8" descr="0464-1.jpg">
          <a:extLst>
            <a:ext uri="{FF2B5EF4-FFF2-40B4-BE49-F238E27FC236}">
              <a16:creationId xmlns:a16="http://schemas.microsoft.com/office/drawing/2014/main" xmlns="" id="{00000000-0008-0000-0000-000072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5" name="AutoShape 10" descr="Imágenes integradas 1">
          <a:extLst>
            <a:ext uri="{FF2B5EF4-FFF2-40B4-BE49-F238E27FC236}">
              <a16:creationId xmlns:a16="http://schemas.microsoft.com/office/drawing/2014/main" xmlns="" id="{00000000-0008-0000-0000-000073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74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75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76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9" name="AutoShape 7" descr="0464-1.jpg">
          <a:extLst>
            <a:ext uri="{FF2B5EF4-FFF2-40B4-BE49-F238E27FC236}">
              <a16:creationId xmlns:a16="http://schemas.microsoft.com/office/drawing/2014/main" xmlns="" id="{00000000-0008-0000-0000-000077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20" name="AutoShape 8" descr="0464-1.jpg">
          <a:extLst>
            <a:ext uri="{FF2B5EF4-FFF2-40B4-BE49-F238E27FC236}">
              <a16:creationId xmlns:a16="http://schemas.microsoft.com/office/drawing/2014/main" xmlns="" id="{00000000-0008-0000-0000-000078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21" name="AutoShape 10" descr="Imágenes integradas 1">
          <a:extLst>
            <a:ext uri="{FF2B5EF4-FFF2-40B4-BE49-F238E27FC236}">
              <a16:creationId xmlns:a16="http://schemas.microsoft.com/office/drawing/2014/main" xmlns="" id="{00000000-0008-0000-0000-000079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7A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7B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7C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5" name="AutoShape 7" descr="0464-1.jpg">
          <a:extLst>
            <a:ext uri="{FF2B5EF4-FFF2-40B4-BE49-F238E27FC236}">
              <a16:creationId xmlns:a16="http://schemas.microsoft.com/office/drawing/2014/main" xmlns="" id="{00000000-0008-0000-0000-00007D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6" name="AutoShape 8" descr="0464-1.jpg">
          <a:extLst>
            <a:ext uri="{FF2B5EF4-FFF2-40B4-BE49-F238E27FC236}">
              <a16:creationId xmlns:a16="http://schemas.microsoft.com/office/drawing/2014/main" xmlns="" id="{00000000-0008-0000-0000-00007E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7" name="AutoShape 10" descr="Imágenes integradas 1">
          <a:extLst>
            <a:ext uri="{FF2B5EF4-FFF2-40B4-BE49-F238E27FC236}">
              <a16:creationId xmlns:a16="http://schemas.microsoft.com/office/drawing/2014/main" xmlns="" id="{00000000-0008-0000-0000-00007F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80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81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3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82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31" name="AutoShape 7" descr="0464-1.jpg">
          <a:extLst>
            <a:ext uri="{FF2B5EF4-FFF2-40B4-BE49-F238E27FC236}">
              <a16:creationId xmlns:a16="http://schemas.microsoft.com/office/drawing/2014/main" xmlns="" id="{00000000-0008-0000-0000-000083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32" name="AutoShape 8" descr="0464-1.jpg">
          <a:extLst>
            <a:ext uri="{FF2B5EF4-FFF2-40B4-BE49-F238E27FC236}">
              <a16:creationId xmlns:a16="http://schemas.microsoft.com/office/drawing/2014/main" xmlns="" id="{00000000-0008-0000-0000-000084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33" name="AutoShape 10" descr="Imágenes integradas 1">
          <a:extLst>
            <a:ext uri="{FF2B5EF4-FFF2-40B4-BE49-F238E27FC236}">
              <a16:creationId xmlns:a16="http://schemas.microsoft.com/office/drawing/2014/main" xmlns="" id="{00000000-0008-0000-0000-000085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13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86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13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87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13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88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137" name="AutoShape 7" descr="0464-1.jpg">
          <a:extLst>
            <a:ext uri="{FF2B5EF4-FFF2-40B4-BE49-F238E27FC236}">
              <a16:creationId xmlns:a16="http://schemas.microsoft.com/office/drawing/2014/main" xmlns="" id="{00000000-0008-0000-0000-000089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138" name="AutoShape 8" descr="0464-1.jpg">
          <a:extLst>
            <a:ext uri="{FF2B5EF4-FFF2-40B4-BE49-F238E27FC236}">
              <a16:creationId xmlns:a16="http://schemas.microsoft.com/office/drawing/2014/main" xmlns="" id="{00000000-0008-0000-0000-00008A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139" name="AutoShape 10" descr="Imágenes integradas 1">
          <a:extLst>
            <a:ext uri="{FF2B5EF4-FFF2-40B4-BE49-F238E27FC236}">
              <a16:creationId xmlns:a16="http://schemas.microsoft.com/office/drawing/2014/main" xmlns="" id="{00000000-0008-0000-0000-00008B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14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8C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14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8D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14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8E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143" name="AutoShape 7" descr="0464-1.jpg">
          <a:extLst>
            <a:ext uri="{FF2B5EF4-FFF2-40B4-BE49-F238E27FC236}">
              <a16:creationId xmlns:a16="http://schemas.microsoft.com/office/drawing/2014/main" xmlns="" id="{00000000-0008-0000-0000-00008F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144" name="AutoShape 8" descr="0464-1.jpg">
          <a:extLst>
            <a:ext uri="{FF2B5EF4-FFF2-40B4-BE49-F238E27FC236}">
              <a16:creationId xmlns:a16="http://schemas.microsoft.com/office/drawing/2014/main" xmlns="" id="{00000000-0008-0000-0000-000090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145" name="AutoShape 10" descr="Imágenes integradas 1">
          <a:extLst>
            <a:ext uri="{FF2B5EF4-FFF2-40B4-BE49-F238E27FC236}">
              <a16:creationId xmlns:a16="http://schemas.microsoft.com/office/drawing/2014/main" xmlns="" id="{00000000-0008-0000-0000-000091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4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92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4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93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4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94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49" name="AutoShape 7" descr="0464-1.jpg">
          <a:extLst>
            <a:ext uri="{FF2B5EF4-FFF2-40B4-BE49-F238E27FC236}">
              <a16:creationId xmlns:a16="http://schemas.microsoft.com/office/drawing/2014/main" xmlns="" id="{00000000-0008-0000-0000-000095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0" name="AutoShape 8" descr="0464-1.jpg">
          <a:extLst>
            <a:ext uri="{FF2B5EF4-FFF2-40B4-BE49-F238E27FC236}">
              <a16:creationId xmlns:a16="http://schemas.microsoft.com/office/drawing/2014/main" xmlns="" id="{00000000-0008-0000-0000-000096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1" name="AutoShape 10" descr="Imágenes integradas 1">
          <a:extLst>
            <a:ext uri="{FF2B5EF4-FFF2-40B4-BE49-F238E27FC236}">
              <a16:creationId xmlns:a16="http://schemas.microsoft.com/office/drawing/2014/main" xmlns="" id="{00000000-0008-0000-0000-000097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98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99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9A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5" name="AutoShape 7" descr="0464-1.jpg">
          <a:extLst>
            <a:ext uri="{FF2B5EF4-FFF2-40B4-BE49-F238E27FC236}">
              <a16:creationId xmlns:a16="http://schemas.microsoft.com/office/drawing/2014/main" xmlns="" id="{00000000-0008-0000-0000-00009B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6" name="AutoShape 8" descr="0464-1.jpg">
          <a:extLst>
            <a:ext uri="{FF2B5EF4-FFF2-40B4-BE49-F238E27FC236}">
              <a16:creationId xmlns:a16="http://schemas.microsoft.com/office/drawing/2014/main" xmlns="" id="{00000000-0008-0000-0000-00009C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7" name="AutoShape 10" descr="Imágenes integradas 1">
          <a:extLst>
            <a:ext uri="{FF2B5EF4-FFF2-40B4-BE49-F238E27FC236}">
              <a16:creationId xmlns:a16="http://schemas.microsoft.com/office/drawing/2014/main" xmlns="" id="{00000000-0008-0000-0000-00009D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5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9E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5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9F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A0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1" name="AutoShape 7" descr="0464-1.jpg">
          <a:extLst>
            <a:ext uri="{FF2B5EF4-FFF2-40B4-BE49-F238E27FC236}">
              <a16:creationId xmlns:a16="http://schemas.microsoft.com/office/drawing/2014/main" xmlns="" id="{00000000-0008-0000-0000-0000A1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2" name="AutoShape 8" descr="0464-1.jpg">
          <a:extLst>
            <a:ext uri="{FF2B5EF4-FFF2-40B4-BE49-F238E27FC236}">
              <a16:creationId xmlns:a16="http://schemas.microsoft.com/office/drawing/2014/main" xmlns="" id="{00000000-0008-0000-0000-0000A2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3" name="AutoShape 10" descr="Imágenes integradas 1">
          <a:extLst>
            <a:ext uri="{FF2B5EF4-FFF2-40B4-BE49-F238E27FC236}">
              <a16:creationId xmlns:a16="http://schemas.microsoft.com/office/drawing/2014/main" xmlns="" id="{00000000-0008-0000-0000-0000A3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A4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A5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A6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7" name="AutoShape 7" descr="0464-1.jpg">
          <a:extLst>
            <a:ext uri="{FF2B5EF4-FFF2-40B4-BE49-F238E27FC236}">
              <a16:creationId xmlns:a16="http://schemas.microsoft.com/office/drawing/2014/main" xmlns="" id="{00000000-0008-0000-0000-0000A7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8" name="AutoShape 8" descr="0464-1.jpg">
          <a:extLst>
            <a:ext uri="{FF2B5EF4-FFF2-40B4-BE49-F238E27FC236}">
              <a16:creationId xmlns:a16="http://schemas.microsoft.com/office/drawing/2014/main" xmlns="" id="{00000000-0008-0000-0000-0000A8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9" name="AutoShape 10" descr="Imágenes integradas 1">
          <a:extLst>
            <a:ext uri="{FF2B5EF4-FFF2-40B4-BE49-F238E27FC236}">
              <a16:creationId xmlns:a16="http://schemas.microsoft.com/office/drawing/2014/main" xmlns="" id="{00000000-0008-0000-0000-0000A9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AA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AB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AC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3" name="AutoShape 7" descr="0464-1.jpg">
          <a:extLst>
            <a:ext uri="{FF2B5EF4-FFF2-40B4-BE49-F238E27FC236}">
              <a16:creationId xmlns:a16="http://schemas.microsoft.com/office/drawing/2014/main" xmlns="" id="{00000000-0008-0000-0000-0000AD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4" name="AutoShape 8" descr="0464-1.jpg">
          <a:extLst>
            <a:ext uri="{FF2B5EF4-FFF2-40B4-BE49-F238E27FC236}">
              <a16:creationId xmlns:a16="http://schemas.microsoft.com/office/drawing/2014/main" xmlns="" id="{00000000-0008-0000-0000-0000AE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5" name="AutoShape 10" descr="Imágenes integradas 1">
          <a:extLst>
            <a:ext uri="{FF2B5EF4-FFF2-40B4-BE49-F238E27FC236}">
              <a16:creationId xmlns:a16="http://schemas.microsoft.com/office/drawing/2014/main" xmlns="" id="{00000000-0008-0000-0000-0000AF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B0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B1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B2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9" name="AutoShape 7" descr="0464-1.jpg">
          <a:extLst>
            <a:ext uri="{FF2B5EF4-FFF2-40B4-BE49-F238E27FC236}">
              <a16:creationId xmlns:a16="http://schemas.microsoft.com/office/drawing/2014/main" xmlns="" id="{00000000-0008-0000-0000-0000B3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80" name="AutoShape 8" descr="0464-1.jpg">
          <a:extLst>
            <a:ext uri="{FF2B5EF4-FFF2-40B4-BE49-F238E27FC236}">
              <a16:creationId xmlns:a16="http://schemas.microsoft.com/office/drawing/2014/main" xmlns="" id="{00000000-0008-0000-0000-0000B4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81" name="AutoShape 10" descr="Imágenes integradas 1">
          <a:extLst>
            <a:ext uri="{FF2B5EF4-FFF2-40B4-BE49-F238E27FC236}">
              <a16:creationId xmlns:a16="http://schemas.microsoft.com/office/drawing/2014/main" xmlns="" id="{00000000-0008-0000-0000-0000B5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8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B6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8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B7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8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B8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85" name="AutoShape 7" descr="0464-1.jpg">
          <a:extLst>
            <a:ext uri="{FF2B5EF4-FFF2-40B4-BE49-F238E27FC236}">
              <a16:creationId xmlns:a16="http://schemas.microsoft.com/office/drawing/2014/main" xmlns="" id="{00000000-0008-0000-0000-0000B9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86" name="AutoShape 8" descr="0464-1.jpg">
          <a:extLst>
            <a:ext uri="{FF2B5EF4-FFF2-40B4-BE49-F238E27FC236}">
              <a16:creationId xmlns:a16="http://schemas.microsoft.com/office/drawing/2014/main" xmlns="" id="{00000000-0008-0000-0000-0000BA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87" name="AutoShape 10" descr="Imágenes integradas 1">
          <a:extLst>
            <a:ext uri="{FF2B5EF4-FFF2-40B4-BE49-F238E27FC236}">
              <a16:creationId xmlns:a16="http://schemas.microsoft.com/office/drawing/2014/main" xmlns="" id="{00000000-0008-0000-0000-0000BB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8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BC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8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BD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9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BE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91" name="AutoShape 7" descr="0464-1.jpg">
          <a:extLst>
            <a:ext uri="{FF2B5EF4-FFF2-40B4-BE49-F238E27FC236}">
              <a16:creationId xmlns:a16="http://schemas.microsoft.com/office/drawing/2014/main" xmlns="" id="{00000000-0008-0000-0000-0000BF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92" name="AutoShape 8" descr="0464-1.jpg">
          <a:extLst>
            <a:ext uri="{FF2B5EF4-FFF2-40B4-BE49-F238E27FC236}">
              <a16:creationId xmlns:a16="http://schemas.microsoft.com/office/drawing/2014/main" xmlns="" id="{00000000-0008-0000-0000-0000C0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93" name="AutoShape 10" descr="Imágenes integradas 1">
          <a:extLst>
            <a:ext uri="{FF2B5EF4-FFF2-40B4-BE49-F238E27FC236}">
              <a16:creationId xmlns:a16="http://schemas.microsoft.com/office/drawing/2014/main" xmlns="" id="{00000000-0008-0000-0000-0000C1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73</xdr:row>
      <xdr:rowOff>0</xdr:rowOff>
    </xdr:from>
    <xdr:ext cx="304800" cy="304800"/>
    <xdr:sp macro="" textlink="">
      <xdr:nvSpPr>
        <xdr:cNvPr id="19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C2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73</xdr:row>
      <xdr:rowOff>0</xdr:rowOff>
    </xdr:from>
    <xdr:ext cx="304800" cy="304800"/>
    <xdr:sp macro="" textlink="">
      <xdr:nvSpPr>
        <xdr:cNvPr id="19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C3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73</xdr:row>
      <xdr:rowOff>0</xdr:rowOff>
    </xdr:from>
    <xdr:ext cx="304800" cy="304800"/>
    <xdr:sp macro="" textlink="">
      <xdr:nvSpPr>
        <xdr:cNvPr id="19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C4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73</xdr:row>
      <xdr:rowOff>0</xdr:rowOff>
    </xdr:from>
    <xdr:ext cx="304800" cy="304800"/>
    <xdr:sp macro="" textlink="">
      <xdr:nvSpPr>
        <xdr:cNvPr id="197" name="AutoShape 7" descr="0464-1.jpg">
          <a:extLst>
            <a:ext uri="{FF2B5EF4-FFF2-40B4-BE49-F238E27FC236}">
              <a16:creationId xmlns:a16="http://schemas.microsoft.com/office/drawing/2014/main" xmlns="" id="{00000000-0008-0000-0000-0000C5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73</xdr:row>
      <xdr:rowOff>0</xdr:rowOff>
    </xdr:from>
    <xdr:ext cx="304800" cy="304800"/>
    <xdr:sp macro="" textlink="">
      <xdr:nvSpPr>
        <xdr:cNvPr id="198" name="AutoShape 8" descr="0464-1.jpg">
          <a:extLst>
            <a:ext uri="{FF2B5EF4-FFF2-40B4-BE49-F238E27FC236}">
              <a16:creationId xmlns:a16="http://schemas.microsoft.com/office/drawing/2014/main" xmlns="" id="{00000000-0008-0000-0000-0000C6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73</xdr:row>
      <xdr:rowOff>0</xdr:rowOff>
    </xdr:from>
    <xdr:ext cx="304800" cy="304800"/>
    <xdr:sp macro="" textlink="">
      <xdr:nvSpPr>
        <xdr:cNvPr id="199" name="AutoShape 10" descr="Imágenes integradas 1">
          <a:extLst>
            <a:ext uri="{FF2B5EF4-FFF2-40B4-BE49-F238E27FC236}">
              <a16:creationId xmlns:a16="http://schemas.microsoft.com/office/drawing/2014/main" xmlns="" id="{00000000-0008-0000-0000-0000C7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73</xdr:row>
      <xdr:rowOff>0</xdr:rowOff>
    </xdr:from>
    <xdr:ext cx="304800" cy="304800"/>
    <xdr:sp macro="" textlink="">
      <xdr:nvSpPr>
        <xdr:cNvPr id="20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C8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73</xdr:row>
      <xdr:rowOff>0</xdr:rowOff>
    </xdr:from>
    <xdr:ext cx="304800" cy="304800"/>
    <xdr:sp macro="" textlink="">
      <xdr:nvSpPr>
        <xdr:cNvPr id="20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C9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73</xdr:row>
      <xdr:rowOff>0</xdr:rowOff>
    </xdr:from>
    <xdr:ext cx="304800" cy="304800"/>
    <xdr:sp macro="" textlink="">
      <xdr:nvSpPr>
        <xdr:cNvPr id="20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CA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73</xdr:row>
      <xdr:rowOff>0</xdr:rowOff>
    </xdr:from>
    <xdr:ext cx="304800" cy="304800"/>
    <xdr:sp macro="" textlink="">
      <xdr:nvSpPr>
        <xdr:cNvPr id="203" name="AutoShape 7" descr="0464-1.jpg">
          <a:extLst>
            <a:ext uri="{FF2B5EF4-FFF2-40B4-BE49-F238E27FC236}">
              <a16:creationId xmlns:a16="http://schemas.microsoft.com/office/drawing/2014/main" xmlns="" id="{00000000-0008-0000-0000-0000CB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73</xdr:row>
      <xdr:rowOff>0</xdr:rowOff>
    </xdr:from>
    <xdr:ext cx="304800" cy="304800"/>
    <xdr:sp macro="" textlink="">
      <xdr:nvSpPr>
        <xdr:cNvPr id="204" name="AutoShape 8" descr="0464-1.jpg">
          <a:extLst>
            <a:ext uri="{FF2B5EF4-FFF2-40B4-BE49-F238E27FC236}">
              <a16:creationId xmlns:a16="http://schemas.microsoft.com/office/drawing/2014/main" xmlns="" id="{00000000-0008-0000-0000-0000CC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73</xdr:row>
      <xdr:rowOff>0</xdr:rowOff>
    </xdr:from>
    <xdr:ext cx="304800" cy="304800"/>
    <xdr:sp macro="" textlink="">
      <xdr:nvSpPr>
        <xdr:cNvPr id="205" name="AutoShape 10" descr="Imágenes integradas 1">
          <a:extLst>
            <a:ext uri="{FF2B5EF4-FFF2-40B4-BE49-F238E27FC236}">
              <a16:creationId xmlns:a16="http://schemas.microsoft.com/office/drawing/2014/main" xmlns="" id="{00000000-0008-0000-0000-0000CD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0</xdr:col>
      <xdr:colOff>390526</xdr:colOff>
      <xdr:row>0</xdr:row>
      <xdr:rowOff>214311</xdr:rowOff>
    </xdr:from>
    <xdr:to>
      <xdr:col>1</xdr:col>
      <xdr:colOff>285748</xdr:colOff>
      <xdr:row>0</xdr:row>
      <xdr:rowOff>1523999</xdr:rowOff>
    </xdr:to>
    <xdr:pic>
      <xdr:nvPicPr>
        <xdr:cNvPr id="206" name="Imagen 205">
          <a:extLst>
            <a:ext uri="{FF2B5EF4-FFF2-40B4-BE49-F238E27FC236}">
              <a16:creationId xmlns:a16="http://schemas.microsoft.com/office/drawing/2014/main" xmlns="" id="{00000000-0008-0000-0000-0000CE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3961"/>
        <a:stretch/>
      </xdr:blipFill>
      <xdr:spPr bwMode="auto">
        <a:xfrm>
          <a:off x="390526" y="214311"/>
          <a:ext cx="3824285" cy="1309688"/>
        </a:xfrm>
        <a:prstGeom prst="rect">
          <a:avLst/>
        </a:prstGeom>
        <a:noFill/>
        <a:ln>
          <a:noFill/>
        </a:ln>
        <a:extLst>
          <a:ext uri="{53640926-AAD7-44d8-BBD7-CCE9431645EC}">
            <a14:shadowObscured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a14="http://schemas.microsoft.com/office/drawing/2010/main" xmlns:w16se="http://schemas.microsoft.com/office/word/2015/wordml/symex" xmlns:aink="http://schemas.microsoft.com/office/drawing/2016/ink"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twoCellAnchor>
  <xdr:twoCellAnchor editAs="oneCell">
    <xdr:from>
      <xdr:col>19</xdr:col>
      <xdr:colOff>512444</xdr:colOff>
      <xdr:row>0</xdr:row>
      <xdr:rowOff>0</xdr:rowOff>
    </xdr:from>
    <xdr:to>
      <xdr:col>20</xdr:col>
      <xdr:colOff>2976562</xdr:colOff>
      <xdr:row>1</xdr:row>
      <xdr:rowOff>0</xdr:rowOff>
    </xdr:to>
    <xdr:pic>
      <xdr:nvPicPr>
        <xdr:cNvPr id="207" name="Imagen 206" descr="C:\Users\AUXCONTROL12\AppData\Roaming\Microsoft\Windows Photo Viewer\Papel tapiz de Visualizador de fotos de Windows.jpg">
          <a:extLst>
            <a:ext uri="{FF2B5EF4-FFF2-40B4-BE49-F238E27FC236}">
              <a16:creationId xmlns:a16="http://schemas.microsoft.com/office/drawing/2014/main" xmlns="" id="{00000000-0008-0000-0000-0000CF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757194" y="0"/>
          <a:ext cx="4869180" cy="16668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C108"/>
  <sheetViews>
    <sheetView showGridLines="0" tabSelected="1" zoomScale="50" zoomScaleNormal="50" zoomScaleSheetLayoutView="40" workbookViewId="0">
      <selection activeCell="D1" sqref="D1:U1"/>
    </sheetView>
  </sheetViews>
  <sheetFormatPr baseColWidth="10" defaultColWidth="70.7109375" defaultRowHeight="23.25" x14ac:dyDescent="0.35"/>
  <cols>
    <col min="1" max="1" width="58.85546875" style="45" customWidth="1"/>
    <col min="2" max="2" width="68.42578125" style="45" customWidth="1"/>
    <col min="3" max="3" width="67" style="45" customWidth="1"/>
    <col min="4" max="5" width="53.7109375" style="57" customWidth="1"/>
    <col min="6" max="6" width="48.28515625" style="36" customWidth="1"/>
    <col min="7" max="7" width="37.42578125" style="11" customWidth="1"/>
    <col min="8" max="8" width="30.28515625" style="2" customWidth="1"/>
    <col min="9" max="9" width="48.28515625" style="22" customWidth="1"/>
    <col min="10" max="10" width="37.140625" style="22" customWidth="1"/>
    <col min="11" max="11" width="48.7109375" style="22" customWidth="1"/>
    <col min="12" max="12" width="46.42578125" style="22" customWidth="1"/>
    <col min="13" max="14" width="44.28515625" style="16" customWidth="1"/>
    <col min="15" max="15" width="43.28515625" style="16" customWidth="1"/>
    <col min="16" max="16" width="40.85546875" style="16" customWidth="1"/>
    <col min="17" max="17" width="43.140625" style="3" customWidth="1"/>
    <col min="18" max="18" width="47.5703125" style="3" customWidth="1"/>
    <col min="19" max="19" width="38" style="39" customWidth="1"/>
    <col min="20" max="20" width="36" style="58" customWidth="1"/>
    <col min="21" max="21" width="46.28515625" style="39" customWidth="1"/>
    <col min="22" max="237" width="70.7109375" style="2"/>
    <col min="238" max="16384" width="70.7109375" style="3"/>
  </cols>
  <sheetData>
    <row r="1" spans="1:237" ht="131.25" customHeight="1" x14ac:dyDescent="0.25">
      <c r="A1" s="220"/>
      <c r="B1" s="220"/>
      <c r="C1" s="220"/>
      <c r="D1" s="221" t="s">
        <v>456</v>
      </c>
      <c r="E1" s="221"/>
      <c r="F1" s="221"/>
      <c r="G1" s="221"/>
      <c r="H1" s="221"/>
      <c r="I1" s="221"/>
      <c r="J1" s="221"/>
      <c r="K1" s="221"/>
      <c r="L1" s="221"/>
      <c r="M1" s="221"/>
      <c r="N1" s="221"/>
      <c r="O1" s="221"/>
      <c r="P1" s="221"/>
      <c r="Q1" s="221"/>
      <c r="R1" s="221"/>
      <c r="S1" s="221"/>
      <c r="T1" s="221"/>
      <c r="U1" s="221"/>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row>
    <row r="2" spans="1:237" s="41" customFormat="1" ht="90" customHeight="1" x14ac:dyDescent="0.35">
      <c r="A2" s="222" t="s">
        <v>268</v>
      </c>
      <c r="B2" s="224" t="s">
        <v>272</v>
      </c>
      <c r="C2" s="224" t="s">
        <v>273</v>
      </c>
      <c r="D2" s="224" t="s">
        <v>274</v>
      </c>
      <c r="E2" s="224" t="s">
        <v>275</v>
      </c>
      <c r="F2" s="230" t="s">
        <v>8</v>
      </c>
      <c r="G2" s="230" t="s">
        <v>0</v>
      </c>
      <c r="H2" s="230" t="s">
        <v>124</v>
      </c>
      <c r="I2" s="234" t="s">
        <v>1</v>
      </c>
      <c r="J2" s="234" t="s">
        <v>126</v>
      </c>
      <c r="K2" s="234"/>
      <c r="L2" s="234"/>
      <c r="M2" s="234"/>
      <c r="N2" s="234"/>
      <c r="O2" s="234"/>
      <c r="P2" s="234"/>
      <c r="Q2" s="231" t="s">
        <v>2</v>
      </c>
      <c r="R2" s="230" t="s">
        <v>3</v>
      </c>
      <c r="S2" s="233" t="s">
        <v>4</v>
      </c>
      <c r="T2" s="233"/>
      <c r="U2" s="233"/>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row>
    <row r="3" spans="1:237" s="42" customFormat="1" ht="73.5" customHeight="1" x14ac:dyDescent="0.25">
      <c r="A3" s="223"/>
      <c r="B3" s="225"/>
      <c r="C3" s="225"/>
      <c r="D3" s="225"/>
      <c r="E3" s="225"/>
      <c r="F3" s="230"/>
      <c r="G3" s="230"/>
      <c r="H3" s="230"/>
      <c r="I3" s="234"/>
      <c r="J3" s="128" t="s">
        <v>10</v>
      </c>
      <c r="K3" s="128" t="s">
        <v>166</v>
      </c>
      <c r="L3" s="128" t="s">
        <v>167</v>
      </c>
      <c r="M3" s="128" t="s">
        <v>11</v>
      </c>
      <c r="N3" s="128" t="s">
        <v>420</v>
      </c>
      <c r="O3" s="128" t="s">
        <v>294</v>
      </c>
      <c r="P3" s="128" t="s">
        <v>12</v>
      </c>
      <c r="Q3" s="232"/>
      <c r="R3" s="230"/>
      <c r="S3" s="129" t="s">
        <v>5</v>
      </c>
      <c r="T3" s="129" t="s">
        <v>6</v>
      </c>
      <c r="U3" s="129" t="s">
        <v>7</v>
      </c>
    </row>
    <row r="4" spans="1:237" ht="159" customHeight="1" x14ac:dyDescent="0.35">
      <c r="A4" s="190" t="s">
        <v>211</v>
      </c>
      <c r="B4" s="13" t="s">
        <v>325</v>
      </c>
      <c r="C4" s="13" t="s">
        <v>326</v>
      </c>
      <c r="D4" s="30" t="s">
        <v>255</v>
      </c>
      <c r="E4" s="30" t="s">
        <v>14</v>
      </c>
      <c r="F4" s="179" t="s">
        <v>13</v>
      </c>
      <c r="G4" s="132" t="s">
        <v>125</v>
      </c>
      <c r="H4" s="133">
        <v>41529</v>
      </c>
      <c r="I4" s="131">
        <f>SUM(J4:P4)</f>
        <v>3740750000</v>
      </c>
      <c r="J4" s="110"/>
      <c r="K4" s="110"/>
      <c r="L4" s="111">
        <v>3735750000</v>
      </c>
      <c r="M4" s="111"/>
      <c r="N4" s="171"/>
      <c r="O4" s="111"/>
      <c r="P4" s="111">
        <v>5000000</v>
      </c>
      <c r="Q4" s="109" t="s">
        <v>141</v>
      </c>
      <c r="R4" s="28" t="s">
        <v>206</v>
      </c>
      <c r="S4" s="155" t="s">
        <v>142</v>
      </c>
      <c r="T4" s="60">
        <v>679</v>
      </c>
      <c r="U4" s="77">
        <v>3735750000</v>
      </c>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row>
    <row r="5" spans="1:237" ht="191.25" customHeight="1" x14ac:dyDescent="0.35">
      <c r="A5" s="48" t="s">
        <v>327</v>
      </c>
      <c r="B5" s="14" t="s">
        <v>328</v>
      </c>
      <c r="C5" s="14" t="s">
        <v>16</v>
      </c>
      <c r="D5" s="52" t="s">
        <v>254</v>
      </c>
      <c r="E5" s="30" t="s">
        <v>14</v>
      </c>
      <c r="F5" s="75" t="s">
        <v>15</v>
      </c>
      <c r="G5" s="23" t="s">
        <v>125</v>
      </c>
      <c r="H5" s="7">
        <v>41529</v>
      </c>
      <c r="I5" s="112">
        <f t="shared" ref="I5:I71" si="0">SUM(J5:P5)</f>
        <v>2331169400</v>
      </c>
      <c r="J5" s="113"/>
      <c r="K5" s="113"/>
      <c r="L5" s="114">
        <v>2331169400</v>
      </c>
      <c r="M5" s="114"/>
      <c r="N5" s="114"/>
      <c r="O5" s="114"/>
      <c r="P5" s="114"/>
      <c r="Q5" s="109" t="s">
        <v>169</v>
      </c>
      <c r="R5" s="28" t="s">
        <v>206</v>
      </c>
      <c r="S5" s="156">
        <v>41541</v>
      </c>
      <c r="T5" s="61">
        <v>679</v>
      </c>
      <c r="U5" s="78">
        <v>2331169400</v>
      </c>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row>
    <row r="6" spans="1:237" ht="98.25" customHeight="1" x14ac:dyDescent="0.25">
      <c r="A6" s="287" t="s">
        <v>329</v>
      </c>
      <c r="B6" s="241" t="s">
        <v>330</v>
      </c>
      <c r="C6" s="241" t="s">
        <v>331</v>
      </c>
      <c r="D6" s="243" t="s">
        <v>263</v>
      </c>
      <c r="E6" s="243" t="s">
        <v>14</v>
      </c>
      <c r="F6" s="245" t="s">
        <v>17</v>
      </c>
      <c r="G6" s="239" t="s">
        <v>125</v>
      </c>
      <c r="H6" s="247">
        <v>41529</v>
      </c>
      <c r="I6" s="237">
        <f t="shared" si="0"/>
        <v>6474755419.0500002</v>
      </c>
      <c r="J6" s="226"/>
      <c r="K6" s="226">
        <v>6474755419.0500002</v>
      </c>
      <c r="L6" s="226"/>
      <c r="M6" s="226"/>
      <c r="N6" s="171"/>
      <c r="O6" s="111"/>
      <c r="P6" s="226"/>
      <c r="Q6" s="228" t="s">
        <v>141</v>
      </c>
      <c r="R6" s="235" t="s">
        <v>206</v>
      </c>
      <c r="S6" s="156">
        <v>41541</v>
      </c>
      <c r="T6" s="61">
        <v>679</v>
      </c>
      <c r="U6" s="79">
        <v>5500732854</v>
      </c>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row>
    <row r="7" spans="1:237" ht="84.75" customHeight="1" x14ac:dyDescent="0.25">
      <c r="A7" s="287"/>
      <c r="B7" s="252"/>
      <c r="C7" s="252"/>
      <c r="D7" s="251"/>
      <c r="E7" s="251"/>
      <c r="F7" s="246"/>
      <c r="G7" s="240"/>
      <c r="H7" s="248"/>
      <c r="I7" s="238"/>
      <c r="J7" s="227"/>
      <c r="K7" s="227"/>
      <c r="L7" s="227"/>
      <c r="M7" s="227"/>
      <c r="N7" s="172"/>
      <c r="O7" s="115"/>
      <c r="P7" s="227"/>
      <c r="Q7" s="229"/>
      <c r="R7" s="236"/>
      <c r="S7" s="156">
        <v>42090</v>
      </c>
      <c r="T7" s="61">
        <v>188</v>
      </c>
      <c r="U7" s="79">
        <v>974022564.04999995</v>
      </c>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row>
    <row r="8" spans="1:237" ht="180.75" customHeight="1" x14ac:dyDescent="0.25">
      <c r="A8" s="190" t="s">
        <v>212</v>
      </c>
      <c r="B8" s="13" t="s">
        <v>332</v>
      </c>
      <c r="C8" s="13" t="s">
        <v>340</v>
      </c>
      <c r="D8" s="30" t="s">
        <v>254</v>
      </c>
      <c r="E8" s="30" t="s">
        <v>14</v>
      </c>
      <c r="F8" s="75" t="s">
        <v>18</v>
      </c>
      <c r="G8" s="23" t="s">
        <v>125</v>
      </c>
      <c r="H8" s="7">
        <v>41529</v>
      </c>
      <c r="I8" s="112">
        <f t="shared" si="0"/>
        <v>17256911385</v>
      </c>
      <c r="J8" s="114">
        <v>4458903</v>
      </c>
      <c r="K8" s="114">
        <v>442521177</v>
      </c>
      <c r="L8" s="114">
        <f>16584890505+225040800</f>
        <v>16809931305</v>
      </c>
      <c r="M8" s="114"/>
      <c r="N8" s="114"/>
      <c r="O8" s="114"/>
      <c r="P8" s="114"/>
      <c r="Q8" s="109" t="s">
        <v>180</v>
      </c>
      <c r="R8" s="6" t="s">
        <v>19</v>
      </c>
      <c r="S8" s="156" t="s">
        <v>151</v>
      </c>
      <c r="T8" s="61" t="s">
        <v>152</v>
      </c>
      <c r="U8" s="80">
        <v>17256911385</v>
      </c>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row>
    <row r="9" spans="1:237" ht="166.5" customHeight="1" x14ac:dyDescent="0.25">
      <c r="A9" s="190" t="s">
        <v>333</v>
      </c>
      <c r="B9" s="13" t="s">
        <v>334</v>
      </c>
      <c r="C9" s="13" t="s">
        <v>335</v>
      </c>
      <c r="D9" s="30" t="s">
        <v>261</v>
      </c>
      <c r="E9" s="30" t="s">
        <v>14</v>
      </c>
      <c r="F9" s="75" t="s">
        <v>20</v>
      </c>
      <c r="G9" s="23" t="s">
        <v>125</v>
      </c>
      <c r="H9" s="7">
        <v>41529</v>
      </c>
      <c r="I9" s="112">
        <f t="shared" si="0"/>
        <v>4554949677</v>
      </c>
      <c r="J9" s="15"/>
      <c r="K9" s="15">
        <v>4554949677</v>
      </c>
      <c r="L9" s="114"/>
      <c r="M9" s="114"/>
      <c r="N9" s="114"/>
      <c r="O9" s="114"/>
      <c r="P9" s="114"/>
      <c r="Q9" s="109" t="s">
        <v>170</v>
      </c>
      <c r="R9" s="6" t="s">
        <v>104</v>
      </c>
      <c r="S9" s="156">
        <v>41547</v>
      </c>
      <c r="T9" s="61">
        <v>3138</v>
      </c>
      <c r="U9" s="15">
        <v>4554949677</v>
      </c>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row>
    <row r="10" spans="1:237" ht="149.25" customHeight="1" x14ac:dyDescent="0.25">
      <c r="A10" s="190" t="s">
        <v>341</v>
      </c>
      <c r="B10" s="13" t="s">
        <v>342</v>
      </c>
      <c r="C10" s="13" t="s">
        <v>343</v>
      </c>
      <c r="D10" s="30" t="s">
        <v>259</v>
      </c>
      <c r="E10" s="30" t="s">
        <v>14</v>
      </c>
      <c r="F10" s="182" t="s">
        <v>21</v>
      </c>
      <c r="G10" s="132" t="s">
        <v>125</v>
      </c>
      <c r="H10" s="133">
        <v>41529</v>
      </c>
      <c r="I10" s="131">
        <f t="shared" si="0"/>
        <v>1067035080</v>
      </c>
      <c r="J10" s="134"/>
      <c r="K10" s="134">
        <v>1000500000</v>
      </c>
      <c r="L10" s="111"/>
      <c r="M10" s="111"/>
      <c r="N10" s="171"/>
      <c r="O10" s="111"/>
      <c r="P10" s="111">
        <v>66535080</v>
      </c>
      <c r="Q10" s="109" t="s">
        <v>141</v>
      </c>
      <c r="R10" s="53" t="s">
        <v>206</v>
      </c>
      <c r="S10" s="157">
        <v>41541</v>
      </c>
      <c r="T10" s="62">
        <v>679</v>
      </c>
      <c r="U10" s="81">
        <v>1000500000</v>
      </c>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row>
    <row r="11" spans="1:237" s="5" customFormat="1" ht="156" customHeight="1" x14ac:dyDescent="0.25">
      <c r="A11" s="48" t="s">
        <v>213</v>
      </c>
      <c r="B11" s="14" t="s">
        <v>336</v>
      </c>
      <c r="C11" s="14" t="s">
        <v>339</v>
      </c>
      <c r="D11" s="52" t="s">
        <v>254</v>
      </c>
      <c r="E11" s="30" t="s">
        <v>14</v>
      </c>
      <c r="F11" s="179" t="s">
        <v>22</v>
      </c>
      <c r="G11" s="132" t="s">
        <v>125</v>
      </c>
      <c r="H11" s="133">
        <v>41529</v>
      </c>
      <c r="I11" s="112">
        <f t="shared" si="0"/>
        <v>4182283895</v>
      </c>
      <c r="J11" s="134"/>
      <c r="K11" s="134">
        <v>4182283895</v>
      </c>
      <c r="L11" s="116"/>
      <c r="M11" s="111"/>
      <c r="N11" s="171"/>
      <c r="O11" s="111"/>
      <c r="P11" s="111"/>
      <c r="Q11" s="109" t="s">
        <v>141</v>
      </c>
      <c r="R11" s="54" t="s">
        <v>206</v>
      </c>
      <c r="S11" s="156">
        <v>41541</v>
      </c>
      <c r="T11" s="61">
        <v>679</v>
      </c>
      <c r="U11" s="82">
        <v>4182283895</v>
      </c>
    </row>
    <row r="12" spans="1:237" s="5" customFormat="1" ht="123.75" customHeight="1" x14ac:dyDescent="0.25">
      <c r="A12" s="48" t="s">
        <v>337</v>
      </c>
      <c r="B12" s="14" t="s">
        <v>338</v>
      </c>
      <c r="C12" s="14" t="s">
        <v>339</v>
      </c>
      <c r="D12" s="52" t="s">
        <v>254</v>
      </c>
      <c r="E12" s="30" t="s">
        <v>14</v>
      </c>
      <c r="F12" s="75" t="s">
        <v>23</v>
      </c>
      <c r="G12" s="23" t="s">
        <v>143</v>
      </c>
      <c r="H12" s="7">
        <v>41529</v>
      </c>
      <c r="I12" s="112">
        <f t="shared" si="0"/>
        <v>999999969</v>
      </c>
      <c r="J12" s="15"/>
      <c r="K12" s="15">
        <v>999999969</v>
      </c>
      <c r="L12" s="114"/>
      <c r="M12" s="114"/>
      <c r="N12" s="114"/>
      <c r="O12" s="114"/>
      <c r="P12" s="114"/>
      <c r="Q12" s="109" t="s">
        <v>141</v>
      </c>
      <c r="R12" s="17" t="s">
        <v>206</v>
      </c>
      <c r="S12" s="156">
        <v>41541</v>
      </c>
      <c r="T12" s="61">
        <v>679</v>
      </c>
      <c r="U12" s="82">
        <v>999999969</v>
      </c>
    </row>
    <row r="13" spans="1:237" ht="57" customHeight="1" x14ac:dyDescent="0.25">
      <c r="A13" s="287" t="s">
        <v>344</v>
      </c>
      <c r="B13" s="241" t="s">
        <v>345</v>
      </c>
      <c r="C13" s="241" t="s">
        <v>346</v>
      </c>
      <c r="D13" s="243" t="s">
        <v>256</v>
      </c>
      <c r="E13" s="243" t="s">
        <v>14</v>
      </c>
      <c r="F13" s="245" t="s">
        <v>24</v>
      </c>
      <c r="G13" s="239" t="s">
        <v>125</v>
      </c>
      <c r="H13" s="247">
        <v>41529</v>
      </c>
      <c r="I13" s="237">
        <f t="shared" si="0"/>
        <v>8927760746</v>
      </c>
      <c r="J13" s="249"/>
      <c r="K13" s="249">
        <v>7327870746</v>
      </c>
      <c r="L13" s="226"/>
      <c r="M13" s="226"/>
      <c r="N13" s="171"/>
      <c r="O13" s="111"/>
      <c r="P13" s="226">
        <v>1599890000</v>
      </c>
      <c r="Q13" s="228" t="s">
        <v>179</v>
      </c>
      <c r="R13" s="254" t="s">
        <v>104</v>
      </c>
      <c r="S13" s="157">
        <v>41638</v>
      </c>
      <c r="T13" s="63">
        <v>4135</v>
      </c>
      <c r="U13" s="81">
        <v>799945000</v>
      </c>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row>
    <row r="14" spans="1:237" ht="57" customHeight="1" x14ac:dyDescent="0.25">
      <c r="A14" s="287"/>
      <c r="B14" s="242"/>
      <c r="C14" s="242"/>
      <c r="D14" s="244"/>
      <c r="E14" s="244"/>
      <c r="F14" s="256"/>
      <c r="G14" s="279"/>
      <c r="H14" s="259"/>
      <c r="I14" s="253"/>
      <c r="J14" s="280"/>
      <c r="K14" s="280"/>
      <c r="L14" s="260"/>
      <c r="M14" s="260"/>
      <c r="N14" s="175"/>
      <c r="O14" s="117"/>
      <c r="P14" s="260"/>
      <c r="Q14" s="262"/>
      <c r="R14" s="255"/>
      <c r="S14" s="155">
        <v>41750</v>
      </c>
      <c r="T14" s="61">
        <v>46</v>
      </c>
      <c r="U14" s="83">
        <v>7327870746</v>
      </c>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row>
    <row r="15" spans="1:237" ht="57" customHeight="1" x14ac:dyDescent="0.25">
      <c r="A15" s="287"/>
      <c r="B15" s="252"/>
      <c r="C15" s="252"/>
      <c r="D15" s="251"/>
      <c r="E15" s="251"/>
      <c r="F15" s="246"/>
      <c r="G15" s="240"/>
      <c r="H15" s="248"/>
      <c r="I15" s="238"/>
      <c r="J15" s="250"/>
      <c r="K15" s="250"/>
      <c r="L15" s="227"/>
      <c r="M15" s="227"/>
      <c r="N15" s="172"/>
      <c r="O15" s="115"/>
      <c r="P15" s="227"/>
      <c r="Q15" s="229"/>
      <c r="R15" s="261"/>
      <c r="S15" s="158">
        <v>41918</v>
      </c>
      <c r="T15" s="64">
        <v>2370</v>
      </c>
      <c r="U15" s="80">
        <v>799945000</v>
      </c>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row>
    <row r="16" spans="1:237" ht="60" customHeight="1" x14ac:dyDescent="0.25">
      <c r="A16" s="287" t="s">
        <v>348</v>
      </c>
      <c r="B16" s="241" t="s">
        <v>349</v>
      </c>
      <c r="C16" s="241" t="s">
        <v>347</v>
      </c>
      <c r="D16" s="243" t="s">
        <v>261</v>
      </c>
      <c r="E16" s="243" t="s">
        <v>14</v>
      </c>
      <c r="F16" s="245" t="s">
        <v>25</v>
      </c>
      <c r="G16" s="239" t="s">
        <v>125</v>
      </c>
      <c r="H16" s="247">
        <v>41529</v>
      </c>
      <c r="I16" s="237">
        <f t="shared" si="0"/>
        <v>9488780096</v>
      </c>
      <c r="J16" s="249"/>
      <c r="K16" s="249">
        <v>9488780096</v>
      </c>
      <c r="L16" s="226"/>
      <c r="M16" s="226"/>
      <c r="N16" s="171"/>
      <c r="O16" s="111"/>
      <c r="P16" s="226"/>
      <c r="Q16" s="228" t="s">
        <v>141</v>
      </c>
      <c r="R16" s="254" t="s">
        <v>104</v>
      </c>
      <c r="S16" s="157">
        <v>41547</v>
      </c>
      <c r="T16" s="61">
        <v>3138</v>
      </c>
      <c r="U16" s="81">
        <v>6977576159</v>
      </c>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row>
    <row r="17" spans="1:237" ht="92.25" customHeight="1" x14ac:dyDescent="0.25">
      <c r="A17" s="287"/>
      <c r="B17" s="252"/>
      <c r="C17" s="252"/>
      <c r="D17" s="251"/>
      <c r="E17" s="251"/>
      <c r="F17" s="246"/>
      <c r="G17" s="240"/>
      <c r="H17" s="248"/>
      <c r="I17" s="238"/>
      <c r="J17" s="250"/>
      <c r="K17" s="250"/>
      <c r="L17" s="227"/>
      <c r="M17" s="227"/>
      <c r="N17" s="172"/>
      <c r="O17" s="115"/>
      <c r="P17" s="227"/>
      <c r="Q17" s="229"/>
      <c r="R17" s="261"/>
      <c r="S17" s="158">
        <v>41872</v>
      </c>
      <c r="T17" s="64">
        <v>2020</v>
      </c>
      <c r="U17" s="80">
        <v>2511203937</v>
      </c>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row>
    <row r="18" spans="1:237" s="5" customFormat="1" ht="86.25" customHeight="1" x14ac:dyDescent="0.25">
      <c r="A18" s="287" t="s">
        <v>214</v>
      </c>
      <c r="B18" s="241" t="s">
        <v>27</v>
      </c>
      <c r="C18" s="241" t="s">
        <v>28</v>
      </c>
      <c r="D18" s="243" t="s">
        <v>253</v>
      </c>
      <c r="E18" s="243" t="s">
        <v>14</v>
      </c>
      <c r="F18" s="245" t="s">
        <v>26</v>
      </c>
      <c r="G18" s="239" t="s">
        <v>125</v>
      </c>
      <c r="H18" s="247">
        <v>41529</v>
      </c>
      <c r="I18" s="237">
        <f t="shared" si="0"/>
        <v>1337884783.48</v>
      </c>
      <c r="J18" s="226"/>
      <c r="K18" s="226">
        <v>445573534.48000002</v>
      </c>
      <c r="L18" s="226">
        <v>892311249</v>
      </c>
      <c r="M18" s="226"/>
      <c r="N18" s="171"/>
      <c r="O18" s="111"/>
      <c r="P18" s="226"/>
      <c r="Q18" s="228" t="s">
        <v>181</v>
      </c>
      <c r="R18" s="281" t="s">
        <v>206</v>
      </c>
      <c r="S18" s="156">
        <v>41544</v>
      </c>
      <c r="T18" s="61">
        <v>679</v>
      </c>
      <c r="U18" s="82">
        <v>1047411658</v>
      </c>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row>
    <row r="19" spans="1:237" s="5" customFormat="1" ht="80.25" customHeight="1" x14ac:dyDescent="0.25">
      <c r="A19" s="287"/>
      <c r="B19" s="242"/>
      <c r="C19" s="242"/>
      <c r="D19" s="244"/>
      <c r="E19" s="244"/>
      <c r="F19" s="256"/>
      <c r="G19" s="279"/>
      <c r="H19" s="259"/>
      <c r="I19" s="253"/>
      <c r="J19" s="260"/>
      <c r="K19" s="260"/>
      <c r="L19" s="260"/>
      <c r="M19" s="260"/>
      <c r="N19" s="175"/>
      <c r="O19" s="117"/>
      <c r="P19" s="260"/>
      <c r="Q19" s="262"/>
      <c r="R19" s="282"/>
      <c r="S19" s="156">
        <v>41898</v>
      </c>
      <c r="T19" s="61">
        <v>500</v>
      </c>
      <c r="U19" s="84">
        <v>-155100409.19999999</v>
      </c>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row>
    <row r="20" spans="1:237" s="5" customFormat="1" ht="67.5" customHeight="1" x14ac:dyDescent="0.25">
      <c r="A20" s="287"/>
      <c r="B20" s="252"/>
      <c r="C20" s="252"/>
      <c r="D20" s="251"/>
      <c r="E20" s="251"/>
      <c r="F20" s="246"/>
      <c r="G20" s="240"/>
      <c r="H20" s="248"/>
      <c r="I20" s="238"/>
      <c r="J20" s="227"/>
      <c r="K20" s="227"/>
      <c r="L20" s="227"/>
      <c r="M20" s="227"/>
      <c r="N20" s="172"/>
      <c r="O20" s="115"/>
      <c r="P20" s="227"/>
      <c r="Q20" s="229"/>
      <c r="R20" s="283"/>
      <c r="S20" s="156">
        <v>42090</v>
      </c>
      <c r="T20" s="65">
        <v>188</v>
      </c>
      <c r="U20" s="85">
        <v>445573534.48000002</v>
      </c>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row>
    <row r="21" spans="1:237" ht="252.75" customHeight="1" x14ac:dyDescent="0.25">
      <c r="A21" s="190" t="s">
        <v>215</v>
      </c>
      <c r="B21" s="13" t="s">
        <v>350</v>
      </c>
      <c r="C21" s="13" t="s">
        <v>351</v>
      </c>
      <c r="D21" s="30" t="s">
        <v>263</v>
      </c>
      <c r="E21" s="30" t="s">
        <v>14</v>
      </c>
      <c r="F21" s="75" t="s">
        <v>29</v>
      </c>
      <c r="G21" s="23" t="s">
        <v>125</v>
      </c>
      <c r="H21" s="7">
        <v>41529</v>
      </c>
      <c r="I21" s="112">
        <f t="shared" si="0"/>
        <v>2883309929</v>
      </c>
      <c r="J21" s="15"/>
      <c r="K21" s="15">
        <v>2883309929</v>
      </c>
      <c r="L21" s="15"/>
      <c r="M21" s="15"/>
      <c r="N21" s="15"/>
      <c r="O21" s="15"/>
      <c r="P21" s="15"/>
      <c r="Q21" s="109" t="s">
        <v>61</v>
      </c>
      <c r="R21" s="17" t="s">
        <v>206</v>
      </c>
      <c r="S21" s="156">
        <v>41541</v>
      </c>
      <c r="T21" s="61">
        <v>679</v>
      </c>
      <c r="U21" s="86">
        <v>2883309929</v>
      </c>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row>
    <row r="22" spans="1:237" ht="235.5" customHeight="1" x14ac:dyDescent="0.35">
      <c r="A22" s="189" t="s">
        <v>216</v>
      </c>
      <c r="B22" s="13" t="s">
        <v>352</v>
      </c>
      <c r="C22" s="13" t="s">
        <v>351</v>
      </c>
      <c r="D22" s="30" t="s">
        <v>255</v>
      </c>
      <c r="E22" s="30" t="s">
        <v>14</v>
      </c>
      <c r="F22" s="75" t="s">
        <v>30</v>
      </c>
      <c r="G22" s="23" t="s">
        <v>125</v>
      </c>
      <c r="H22" s="7">
        <v>41529</v>
      </c>
      <c r="I22" s="112">
        <f t="shared" si="0"/>
        <v>4000000000</v>
      </c>
      <c r="J22" s="15"/>
      <c r="K22" s="15">
        <v>4000000000</v>
      </c>
      <c r="L22" s="114"/>
      <c r="M22" s="114"/>
      <c r="N22" s="114"/>
      <c r="O22" s="114"/>
      <c r="P22" s="114"/>
      <c r="Q22" s="109" t="s">
        <v>141</v>
      </c>
      <c r="R22" s="6" t="s">
        <v>31</v>
      </c>
      <c r="S22" s="156">
        <v>41551</v>
      </c>
      <c r="T22" s="61">
        <v>89</v>
      </c>
      <c r="U22" s="86">
        <f>K22</f>
        <v>4000000000</v>
      </c>
    </row>
    <row r="23" spans="1:237" ht="149.25" customHeight="1" x14ac:dyDescent="0.35">
      <c r="A23" s="286" t="s">
        <v>353</v>
      </c>
      <c r="B23" s="241" t="s">
        <v>33</v>
      </c>
      <c r="C23" s="241" t="s">
        <v>351</v>
      </c>
      <c r="D23" s="243" t="s">
        <v>262</v>
      </c>
      <c r="E23" s="243" t="s">
        <v>14</v>
      </c>
      <c r="F23" s="245" t="s">
        <v>32</v>
      </c>
      <c r="G23" s="239" t="s">
        <v>125</v>
      </c>
      <c r="H23" s="247">
        <v>41529</v>
      </c>
      <c r="I23" s="237">
        <f t="shared" si="0"/>
        <v>9005500000</v>
      </c>
      <c r="J23" s="249"/>
      <c r="K23" s="249">
        <v>9000000000</v>
      </c>
      <c r="L23" s="226"/>
      <c r="M23" s="226"/>
      <c r="N23" s="171"/>
      <c r="O23" s="111"/>
      <c r="P23" s="226">
        <v>5500000</v>
      </c>
      <c r="Q23" s="228" t="s">
        <v>61</v>
      </c>
      <c r="R23" s="281" t="s">
        <v>206</v>
      </c>
      <c r="S23" s="157">
        <v>41541</v>
      </c>
      <c r="T23" s="63">
        <v>679</v>
      </c>
      <c r="U23" s="86">
        <v>6000000000</v>
      </c>
    </row>
    <row r="24" spans="1:237" ht="111" customHeight="1" x14ac:dyDescent="0.35">
      <c r="A24" s="286"/>
      <c r="B24" s="252"/>
      <c r="C24" s="252"/>
      <c r="D24" s="251"/>
      <c r="E24" s="251"/>
      <c r="F24" s="246"/>
      <c r="G24" s="240"/>
      <c r="H24" s="248"/>
      <c r="I24" s="238"/>
      <c r="J24" s="250"/>
      <c r="K24" s="250"/>
      <c r="L24" s="227"/>
      <c r="M24" s="227"/>
      <c r="N24" s="172"/>
      <c r="O24" s="115"/>
      <c r="P24" s="227"/>
      <c r="Q24" s="229"/>
      <c r="R24" s="283"/>
      <c r="S24" s="156">
        <v>42090</v>
      </c>
      <c r="T24" s="65">
        <v>188</v>
      </c>
      <c r="U24" s="86">
        <v>3000000000</v>
      </c>
    </row>
    <row r="25" spans="1:237" ht="60" customHeight="1" x14ac:dyDescent="0.35">
      <c r="A25" s="288" t="s">
        <v>354</v>
      </c>
      <c r="B25" s="241" t="s">
        <v>35</v>
      </c>
      <c r="C25" s="241" t="s">
        <v>351</v>
      </c>
      <c r="D25" s="243" t="s">
        <v>263</v>
      </c>
      <c r="E25" s="243" t="s">
        <v>14</v>
      </c>
      <c r="F25" s="245" t="s">
        <v>34</v>
      </c>
      <c r="G25" s="257" t="s">
        <v>127</v>
      </c>
      <c r="H25" s="247">
        <v>42004</v>
      </c>
      <c r="I25" s="237">
        <f t="shared" si="0"/>
        <v>5080384138.04</v>
      </c>
      <c r="J25" s="277"/>
      <c r="K25" s="277">
        <v>3939754717</v>
      </c>
      <c r="L25" s="226">
        <v>790629421.03999996</v>
      </c>
      <c r="M25" s="226"/>
      <c r="N25" s="171"/>
      <c r="O25" s="111"/>
      <c r="P25" s="226">
        <v>350000000</v>
      </c>
      <c r="Q25" s="228" t="s">
        <v>173</v>
      </c>
      <c r="R25" s="6" t="s">
        <v>206</v>
      </c>
      <c r="S25" s="156">
        <v>41578</v>
      </c>
      <c r="T25" s="65">
        <v>752</v>
      </c>
      <c r="U25" s="87">
        <v>3939754717</v>
      </c>
    </row>
    <row r="26" spans="1:237" ht="60" customHeight="1" x14ac:dyDescent="0.35">
      <c r="A26" s="288"/>
      <c r="B26" s="242"/>
      <c r="C26" s="242"/>
      <c r="D26" s="244"/>
      <c r="E26" s="244"/>
      <c r="F26" s="256"/>
      <c r="G26" s="258"/>
      <c r="H26" s="259"/>
      <c r="I26" s="253"/>
      <c r="J26" s="278"/>
      <c r="K26" s="278"/>
      <c r="L26" s="260"/>
      <c r="M26" s="260"/>
      <c r="N26" s="175"/>
      <c r="O26" s="117"/>
      <c r="P26" s="260"/>
      <c r="Q26" s="262"/>
      <c r="R26" s="6" t="s">
        <v>206</v>
      </c>
      <c r="S26" s="156">
        <v>42199</v>
      </c>
      <c r="T26" s="65">
        <v>566</v>
      </c>
      <c r="U26" s="87">
        <v>-3918954717</v>
      </c>
    </row>
    <row r="27" spans="1:237" ht="60" customHeight="1" x14ac:dyDescent="0.35">
      <c r="A27" s="288"/>
      <c r="B27" s="242"/>
      <c r="C27" s="242"/>
      <c r="D27" s="244"/>
      <c r="E27" s="244"/>
      <c r="F27" s="256"/>
      <c r="G27" s="258"/>
      <c r="H27" s="259"/>
      <c r="I27" s="253"/>
      <c r="J27" s="278"/>
      <c r="K27" s="278"/>
      <c r="L27" s="260"/>
      <c r="M27" s="260"/>
      <c r="N27" s="175"/>
      <c r="O27" s="117"/>
      <c r="P27" s="260"/>
      <c r="Q27" s="262"/>
      <c r="R27" s="6" t="s">
        <v>206</v>
      </c>
      <c r="S27" s="156">
        <v>43078</v>
      </c>
      <c r="T27" s="65">
        <v>817</v>
      </c>
      <c r="U27" s="87">
        <v>1924376</v>
      </c>
    </row>
    <row r="28" spans="1:237" ht="60" customHeight="1" x14ac:dyDescent="0.35">
      <c r="A28" s="288"/>
      <c r="B28" s="242"/>
      <c r="C28" s="242"/>
      <c r="D28" s="244"/>
      <c r="E28" s="244"/>
      <c r="F28" s="256"/>
      <c r="G28" s="258"/>
      <c r="H28" s="259"/>
      <c r="I28" s="253"/>
      <c r="J28" s="278"/>
      <c r="K28" s="278"/>
      <c r="L28" s="260"/>
      <c r="M28" s="260"/>
      <c r="N28" s="175"/>
      <c r="O28" s="117"/>
      <c r="P28" s="260"/>
      <c r="Q28" s="262"/>
      <c r="R28" s="255" t="s">
        <v>200</v>
      </c>
      <c r="S28" s="156">
        <v>42242</v>
      </c>
      <c r="T28" s="65">
        <v>736</v>
      </c>
      <c r="U28" s="87">
        <v>4730384138</v>
      </c>
    </row>
    <row r="29" spans="1:237" ht="60" customHeight="1" x14ac:dyDescent="0.35">
      <c r="A29" s="288"/>
      <c r="B29" s="252"/>
      <c r="C29" s="252"/>
      <c r="D29" s="251"/>
      <c r="E29" s="251"/>
      <c r="F29" s="246"/>
      <c r="G29" s="285"/>
      <c r="H29" s="248"/>
      <c r="I29" s="238"/>
      <c r="J29" s="284"/>
      <c r="K29" s="284"/>
      <c r="L29" s="227"/>
      <c r="M29" s="227"/>
      <c r="N29" s="172"/>
      <c r="O29" s="115"/>
      <c r="P29" s="227"/>
      <c r="Q29" s="229"/>
      <c r="R29" s="261"/>
      <c r="S29" s="156">
        <v>42348</v>
      </c>
      <c r="T29" s="65">
        <v>993</v>
      </c>
      <c r="U29" s="87">
        <v>-22724376</v>
      </c>
    </row>
    <row r="30" spans="1:237" ht="278.25" customHeight="1" x14ac:dyDescent="0.35">
      <c r="A30" s="189" t="s">
        <v>217</v>
      </c>
      <c r="B30" s="13" t="s">
        <v>355</v>
      </c>
      <c r="C30" s="13" t="s">
        <v>37</v>
      </c>
      <c r="D30" s="30" t="s">
        <v>261</v>
      </c>
      <c r="E30" s="30" t="s">
        <v>14</v>
      </c>
      <c r="F30" s="75" t="s">
        <v>36</v>
      </c>
      <c r="G30" s="24" t="s">
        <v>128</v>
      </c>
      <c r="H30" s="7">
        <v>41897</v>
      </c>
      <c r="I30" s="112">
        <f t="shared" si="0"/>
        <v>6680584737.0900002</v>
      </c>
      <c r="J30" s="88"/>
      <c r="K30" s="88">
        <v>6680584737.0900002</v>
      </c>
      <c r="L30" s="114"/>
      <c r="M30" s="114"/>
      <c r="N30" s="114"/>
      <c r="O30" s="114"/>
      <c r="P30" s="114"/>
      <c r="Q30" s="109" t="s">
        <v>171</v>
      </c>
      <c r="R30" s="6" t="s">
        <v>104</v>
      </c>
      <c r="S30" s="156">
        <v>41913</v>
      </c>
      <c r="T30" s="61">
        <v>2295</v>
      </c>
      <c r="U30" s="88">
        <v>6680584737</v>
      </c>
    </row>
    <row r="31" spans="1:237" ht="289.5" customHeight="1" x14ac:dyDescent="0.35">
      <c r="A31" s="189" t="s">
        <v>356</v>
      </c>
      <c r="B31" s="13" t="s">
        <v>357</v>
      </c>
      <c r="C31" s="13" t="s">
        <v>39</v>
      </c>
      <c r="D31" s="30" t="s">
        <v>254</v>
      </c>
      <c r="E31" s="30" t="s">
        <v>14</v>
      </c>
      <c r="F31" s="75" t="s">
        <v>38</v>
      </c>
      <c r="G31" s="24" t="s">
        <v>128</v>
      </c>
      <c r="H31" s="7">
        <v>41897</v>
      </c>
      <c r="I31" s="112">
        <f t="shared" si="0"/>
        <v>10717366494.714981</v>
      </c>
      <c r="J31" s="88"/>
      <c r="K31" s="88">
        <v>9511180274.7149811</v>
      </c>
      <c r="L31" s="114">
        <v>1206186220</v>
      </c>
      <c r="M31" s="114"/>
      <c r="N31" s="114"/>
      <c r="O31" s="114"/>
      <c r="P31" s="114"/>
      <c r="Q31" s="109" t="s">
        <v>172</v>
      </c>
      <c r="R31" s="6" t="s">
        <v>19</v>
      </c>
      <c r="S31" s="156" t="s">
        <v>443</v>
      </c>
      <c r="T31" s="65" t="s">
        <v>159</v>
      </c>
      <c r="U31" s="70">
        <v>10717366495</v>
      </c>
    </row>
    <row r="32" spans="1:237" ht="303" customHeight="1" x14ac:dyDescent="0.35">
      <c r="A32" s="189" t="s">
        <v>359</v>
      </c>
      <c r="B32" s="13" t="s">
        <v>358</v>
      </c>
      <c r="C32" s="13" t="s">
        <v>41</v>
      </c>
      <c r="D32" s="30" t="s">
        <v>253</v>
      </c>
      <c r="E32" s="30" t="s">
        <v>14</v>
      </c>
      <c r="F32" s="75" t="s">
        <v>40</v>
      </c>
      <c r="G32" s="24" t="s">
        <v>128</v>
      </c>
      <c r="H32" s="7">
        <v>41897</v>
      </c>
      <c r="I32" s="112">
        <f t="shared" si="0"/>
        <v>11811350548</v>
      </c>
      <c r="J32" s="88"/>
      <c r="K32" s="88"/>
      <c r="L32" s="114">
        <v>11811350548</v>
      </c>
      <c r="M32" s="114"/>
      <c r="N32" s="114"/>
      <c r="O32" s="114"/>
      <c r="P32" s="114"/>
      <c r="Q32" s="109" t="s">
        <v>178</v>
      </c>
      <c r="R32" s="6" t="s">
        <v>19</v>
      </c>
      <c r="S32" s="156" t="s">
        <v>161</v>
      </c>
      <c r="T32" s="65" t="s">
        <v>162</v>
      </c>
      <c r="U32" s="70">
        <f>8493785106+1509309218+1808256224</f>
        <v>11811350548</v>
      </c>
    </row>
    <row r="33" spans="1:237" ht="137.25" customHeight="1" x14ac:dyDescent="0.35">
      <c r="A33" s="286" t="s">
        <v>218</v>
      </c>
      <c r="B33" s="241" t="s">
        <v>360</v>
      </c>
      <c r="C33" s="241" t="s">
        <v>265</v>
      </c>
      <c r="D33" s="243" t="s">
        <v>260</v>
      </c>
      <c r="E33" s="243" t="s">
        <v>14</v>
      </c>
      <c r="F33" s="245" t="s">
        <v>42</v>
      </c>
      <c r="G33" s="257" t="s">
        <v>128</v>
      </c>
      <c r="H33" s="247">
        <v>41897</v>
      </c>
      <c r="I33" s="237">
        <f t="shared" si="0"/>
        <v>3773450282</v>
      </c>
      <c r="J33" s="277"/>
      <c r="K33" s="277"/>
      <c r="L33" s="226">
        <v>3773450282</v>
      </c>
      <c r="M33" s="226"/>
      <c r="N33" s="171"/>
      <c r="O33" s="111"/>
      <c r="P33" s="226"/>
      <c r="Q33" s="228" t="s">
        <v>141</v>
      </c>
      <c r="R33" s="254" t="s">
        <v>43</v>
      </c>
      <c r="S33" s="156">
        <v>41904</v>
      </c>
      <c r="T33" s="65">
        <v>92</v>
      </c>
      <c r="U33" s="70">
        <v>1313277827</v>
      </c>
    </row>
    <row r="34" spans="1:237" ht="154.5" customHeight="1" x14ac:dyDescent="0.35">
      <c r="A34" s="286"/>
      <c r="B34" s="242"/>
      <c r="C34" s="242"/>
      <c r="D34" s="244"/>
      <c r="E34" s="244"/>
      <c r="F34" s="256"/>
      <c r="G34" s="258"/>
      <c r="H34" s="259"/>
      <c r="I34" s="253"/>
      <c r="J34" s="278"/>
      <c r="K34" s="278"/>
      <c r="L34" s="260"/>
      <c r="M34" s="260"/>
      <c r="N34" s="175"/>
      <c r="O34" s="117"/>
      <c r="P34" s="260"/>
      <c r="Q34" s="229"/>
      <c r="R34" s="255"/>
      <c r="S34" s="156">
        <v>42012</v>
      </c>
      <c r="T34" s="65">
        <v>3</v>
      </c>
      <c r="U34" s="70">
        <v>2460172455</v>
      </c>
    </row>
    <row r="35" spans="1:237" ht="152.25" customHeight="1" x14ac:dyDescent="0.35">
      <c r="A35" s="288" t="s">
        <v>361</v>
      </c>
      <c r="B35" s="241"/>
      <c r="C35" s="241"/>
      <c r="D35" s="188"/>
      <c r="E35" s="243"/>
      <c r="F35" s="245" t="s">
        <v>278</v>
      </c>
      <c r="G35" s="24" t="s">
        <v>129</v>
      </c>
      <c r="H35" s="7">
        <v>42087</v>
      </c>
      <c r="I35" s="237">
        <f t="shared" si="0"/>
        <v>0</v>
      </c>
      <c r="J35" s="226"/>
      <c r="K35" s="226">
        <f>837450000-837450000</f>
        <v>0</v>
      </c>
      <c r="L35" s="226"/>
      <c r="M35" s="226"/>
      <c r="N35" s="171"/>
      <c r="O35" s="111"/>
      <c r="P35" s="226"/>
      <c r="Q35" s="228" t="s">
        <v>141</v>
      </c>
      <c r="R35" s="254" t="s">
        <v>206</v>
      </c>
      <c r="S35" s="156">
        <v>42090</v>
      </c>
      <c r="T35" s="65">
        <v>188</v>
      </c>
      <c r="U35" s="89">
        <v>837450000</v>
      </c>
    </row>
    <row r="36" spans="1:237" ht="111" customHeight="1" x14ac:dyDescent="0.35">
      <c r="A36" s="288"/>
      <c r="B36" s="252"/>
      <c r="C36" s="271"/>
      <c r="D36" s="201"/>
      <c r="E36" s="272"/>
      <c r="F36" s="246"/>
      <c r="G36" s="24" t="s">
        <v>242</v>
      </c>
      <c r="H36" s="7" t="s">
        <v>243</v>
      </c>
      <c r="I36" s="238"/>
      <c r="J36" s="227"/>
      <c r="K36" s="227"/>
      <c r="L36" s="227"/>
      <c r="M36" s="227"/>
      <c r="N36" s="172"/>
      <c r="O36" s="115"/>
      <c r="P36" s="227"/>
      <c r="Q36" s="229"/>
      <c r="R36" s="261"/>
      <c r="S36" s="156">
        <v>43150</v>
      </c>
      <c r="T36" s="65">
        <v>95</v>
      </c>
      <c r="U36" s="87">
        <v>-837450000</v>
      </c>
    </row>
    <row r="37" spans="1:237" ht="173.25" customHeight="1" x14ac:dyDescent="0.35">
      <c r="A37" s="191" t="s">
        <v>219</v>
      </c>
      <c r="B37" s="13" t="s">
        <v>362</v>
      </c>
      <c r="C37" s="13" t="s">
        <v>265</v>
      </c>
      <c r="D37" s="30" t="s">
        <v>254</v>
      </c>
      <c r="E37" s="30" t="s">
        <v>14</v>
      </c>
      <c r="F37" s="75" t="s">
        <v>9</v>
      </c>
      <c r="G37" s="24" t="s">
        <v>129</v>
      </c>
      <c r="H37" s="7">
        <v>42087</v>
      </c>
      <c r="I37" s="112">
        <f t="shared" si="0"/>
        <v>1000004195</v>
      </c>
      <c r="J37" s="88"/>
      <c r="K37" s="88"/>
      <c r="L37" s="114">
        <v>1000004195</v>
      </c>
      <c r="M37" s="114"/>
      <c r="N37" s="114"/>
      <c r="O37" s="114"/>
      <c r="P37" s="114"/>
      <c r="Q37" s="109" t="s">
        <v>144</v>
      </c>
      <c r="R37" s="17" t="s">
        <v>206</v>
      </c>
      <c r="S37" s="156">
        <v>42090</v>
      </c>
      <c r="T37" s="65">
        <v>188</v>
      </c>
      <c r="U37" s="70">
        <v>1000004195</v>
      </c>
    </row>
    <row r="38" spans="1:237" ht="246" customHeight="1" x14ac:dyDescent="0.35">
      <c r="A38" s="46" t="s">
        <v>220</v>
      </c>
      <c r="B38" s="13" t="s">
        <v>45</v>
      </c>
      <c r="C38" s="13" t="s">
        <v>46</v>
      </c>
      <c r="D38" s="30" t="s">
        <v>258</v>
      </c>
      <c r="E38" s="30" t="s">
        <v>14</v>
      </c>
      <c r="F38" s="75" t="s">
        <v>44</v>
      </c>
      <c r="G38" s="9" t="s">
        <v>130</v>
      </c>
      <c r="H38" s="8">
        <v>41509</v>
      </c>
      <c r="I38" s="112">
        <f>SUBTOTAL(9,J38:P38)</f>
        <v>10914167890</v>
      </c>
      <c r="J38" s="15"/>
      <c r="K38" s="15"/>
      <c r="L38" s="114"/>
      <c r="M38" s="15">
        <v>10433020000</v>
      </c>
      <c r="N38" s="15"/>
      <c r="O38" s="15"/>
      <c r="P38" s="118">
        <v>481147890</v>
      </c>
      <c r="Q38" s="109" t="s">
        <v>141</v>
      </c>
      <c r="R38" s="17" t="s">
        <v>206</v>
      </c>
      <c r="S38" s="156">
        <v>41541</v>
      </c>
      <c r="T38" s="66">
        <v>679</v>
      </c>
      <c r="U38" s="85">
        <v>10433020000</v>
      </c>
    </row>
    <row r="39" spans="1:237" ht="302.25" customHeight="1" x14ac:dyDescent="0.35">
      <c r="A39" s="189" t="s">
        <v>221</v>
      </c>
      <c r="B39" s="13" t="s">
        <v>363</v>
      </c>
      <c r="C39" s="13" t="s">
        <v>364</v>
      </c>
      <c r="D39" s="30" t="s">
        <v>258</v>
      </c>
      <c r="E39" s="30" t="s">
        <v>14</v>
      </c>
      <c r="F39" s="75" t="s">
        <v>47</v>
      </c>
      <c r="G39" s="9" t="s">
        <v>131</v>
      </c>
      <c r="H39" s="8">
        <v>41565</v>
      </c>
      <c r="I39" s="112">
        <f t="shared" si="0"/>
        <v>2194090000</v>
      </c>
      <c r="J39" s="15"/>
      <c r="K39" s="15"/>
      <c r="L39" s="114"/>
      <c r="M39" s="15">
        <v>1850000000</v>
      </c>
      <c r="N39" s="15"/>
      <c r="O39" s="15"/>
      <c r="P39" s="15">
        <v>344090000</v>
      </c>
      <c r="Q39" s="109" t="s">
        <v>177</v>
      </c>
      <c r="R39" s="17" t="s">
        <v>206</v>
      </c>
      <c r="S39" s="156">
        <v>41578</v>
      </c>
      <c r="T39" s="65">
        <v>752</v>
      </c>
      <c r="U39" s="70">
        <v>1850000000</v>
      </c>
    </row>
    <row r="40" spans="1:237" ht="234.75" customHeight="1" x14ac:dyDescent="0.35">
      <c r="A40" s="45" t="s">
        <v>365</v>
      </c>
      <c r="B40" s="13" t="s">
        <v>366</v>
      </c>
      <c r="C40" s="13" t="s">
        <v>49</v>
      </c>
      <c r="D40" s="30" t="s">
        <v>258</v>
      </c>
      <c r="E40" s="30" t="s">
        <v>14</v>
      </c>
      <c r="F40" s="75" t="s">
        <v>48</v>
      </c>
      <c r="G40" s="9" t="s">
        <v>132</v>
      </c>
      <c r="H40" s="8">
        <v>41690</v>
      </c>
      <c r="I40" s="112">
        <f t="shared" si="0"/>
        <v>5597697073</v>
      </c>
      <c r="J40" s="15"/>
      <c r="K40" s="15"/>
      <c r="L40" s="114"/>
      <c r="M40" s="15">
        <v>3000000000</v>
      </c>
      <c r="N40" s="15"/>
      <c r="O40" s="15"/>
      <c r="P40" s="15">
        <v>2597697073</v>
      </c>
      <c r="Q40" s="109" t="s">
        <v>176</v>
      </c>
      <c r="R40" s="6" t="s">
        <v>206</v>
      </c>
      <c r="S40" s="156">
        <v>42005</v>
      </c>
      <c r="T40" s="65">
        <v>4</v>
      </c>
      <c r="U40" s="70">
        <v>3000000000</v>
      </c>
    </row>
    <row r="41" spans="1:237" ht="401.25" customHeight="1" x14ac:dyDescent="0.35">
      <c r="A41" s="189" t="s">
        <v>222</v>
      </c>
      <c r="B41" s="13" t="s">
        <v>51</v>
      </c>
      <c r="C41" s="13" t="s">
        <v>266</v>
      </c>
      <c r="D41" s="30" t="s">
        <v>258</v>
      </c>
      <c r="E41" s="30" t="s">
        <v>14</v>
      </c>
      <c r="F41" s="75" t="s">
        <v>50</v>
      </c>
      <c r="G41" s="9" t="s">
        <v>133</v>
      </c>
      <c r="H41" s="8">
        <v>41789</v>
      </c>
      <c r="I41" s="112">
        <f t="shared" si="0"/>
        <v>2317126812</v>
      </c>
      <c r="J41" s="15"/>
      <c r="K41" s="15"/>
      <c r="L41" s="114"/>
      <c r="M41" s="15">
        <v>2194848732</v>
      </c>
      <c r="N41" s="15"/>
      <c r="O41" s="15"/>
      <c r="P41" s="119">
        <v>122278080</v>
      </c>
      <c r="Q41" s="109" t="s">
        <v>141</v>
      </c>
      <c r="R41" s="17" t="s">
        <v>206</v>
      </c>
      <c r="S41" s="156">
        <v>41880</v>
      </c>
      <c r="T41" s="65">
        <v>461</v>
      </c>
      <c r="U41" s="70">
        <v>2194848732</v>
      </c>
    </row>
    <row r="42" spans="1:237" ht="249" customHeight="1" thickBot="1" x14ac:dyDescent="0.4">
      <c r="A42" s="189" t="s">
        <v>367</v>
      </c>
      <c r="B42" s="13" t="s">
        <v>368</v>
      </c>
      <c r="C42" s="13" t="s">
        <v>53</v>
      </c>
      <c r="D42" s="30" t="s">
        <v>258</v>
      </c>
      <c r="E42" s="30" t="s">
        <v>14</v>
      </c>
      <c r="F42" s="75" t="s">
        <v>52</v>
      </c>
      <c r="G42" s="9" t="s">
        <v>134</v>
      </c>
      <c r="H42" s="8">
        <v>41856</v>
      </c>
      <c r="I42" s="112">
        <f t="shared" si="0"/>
        <v>1821596000</v>
      </c>
      <c r="J42" s="15"/>
      <c r="K42" s="15"/>
      <c r="L42" s="114"/>
      <c r="M42" s="15">
        <v>1532588000</v>
      </c>
      <c r="N42" s="15"/>
      <c r="O42" s="15"/>
      <c r="P42" s="119">
        <v>289008000</v>
      </c>
      <c r="Q42" s="109" t="s">
        <v>175</v>
      </c>
      <c r="R42" s="6" t="s">
        <v>31</v>
      </c>
      <c r="S42" s="156">
        <v>41876</v>
      </c>
      <c r="T42" s="65">
        <v>1775</v>
      </c>
      <c r="U42" s="86">
        <f>M42</f>
        <v>1532588000</v>
      </c>
    </row>
    <row r="43" spans="1:237" s="96" customFormat="1" ht="211.5" customHeight="1" thickBot="1" x14ac:dyDescent="0.4">
      <c r="A43" s="97" t="s">
        <v>223</v>
      </c>
      <c r="B43" s="13" t="s">
        <v>369</v>
      </c>
      <c r="C43" s="13" t="s">
        <v>267</v>
      </c>
      <c r="D43" s="30" t="s">
        <v>254</v>
      </c>
      <c r="E43" s="30" t="s">
        <v>14</v>
      </c>
      <c r="F43" s="179" t="s">
        <v>54</v>
      </c>
      <c r="G43" s="10" t="s">
        <v>136</v>
      </c>
      <c r="H43" s="133" t="s">
        <v>135</v>
      </c>
      <c r="I43" s="131">
        <f t="shared" si="0"/>
        <v>5206647058</v>
      </c>
      <c r="J43" s="130"/>
      <c r="K43" s="130">
        <v>3045762989</v>
      </c>
      <c r="L43" s="111">
        <f>2128440056+32444013</f>
        <v>2160884069</v>
      </c>
      <c r="M43" s="116"/>
      <c r="N43" s="173"/>
      <c r="O43" s="116"/>
      <c r="P43" s="116"/>
      <c r="Q43" s="109" t="s">
        <v>174</v>
      </c>
      <c r="R43" s="93" t="s">
        <v>19</v>
      </c>
      <c r="S43" s="159" t="s">
        <v>146</v>
      </c>
      <c r="T43" s="65" t="s">
        <v>145</v>
      </c>
      <c r="U43" s="70">
        <v>5206647057</v>
      </c>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c r="EO43" s="74"/>
      <c r="EP43" s="74"/>
      <c r="EQ43" s="74"/>
      <c r="ER43" s="74"/>
      <c r="ES43" s="74"/>
      <c r="ET43" s="74"/>
      <c r="EU43" s="74"/>
      <c r="EV43" s="74"/>
      <c r="EW43" s="74"/>
      <c r="EX43" s="74"/>
      <c r="EY43" s="74"/>
      <c r="EZ43" s="74"/>
      <c r="FA43" s="74"/>
      <c r="FB43" s="74"/>
      <c r="FC43" s="74"/>
      <c r="FD43" s="74"/>
      <c r="FE43" s="74"/>
      <c r="FF43" s="74"/>
      <c r="FG43" s="74"/>
      <c r="FH43" s="74"/>
      <c r="FI43" s="74"/>
      <c r="FJ43" s="74"/>
      <c r="FK43" s="74"/>
      <c r="FL43" s="74"/>
      <c r="FM43" s="74"/>
      <c r="FN43" s="74"/>
      <c r="FO43" s="74"/>
      <c r="FP43" s="74"/>
      <c r="FQ43" s="74"/>
      <c r="FR43" s="74"/>
      <c r="FS43" s="74"/>
      <c r="FT43" s="74"/>
      <c r="FU43" s="74"/>
      <c r="FV43" s="74"/>
      <c r="FW43" s="74"/>
      <c r="FX43" s="74"/>
      <c r="FY43" s="74"/>
      <c r="FZ43" s="74"/>
      <c r="GA43" s="74"/>
      <c r="GB43" s="74"/>
      <c r="GC43" s="74"/>
      <c r="GD43" s="74"/>
      <c r="GE43" s="74"/>
      <c r="GF43" s="74"/>
      <c r="GG43" s="74"/>
      <c r="GH43" s="74"/>
      <c r="GI43" s="74"/>
      <c r="GJ43" s="74"/>
      <c r="GK43" s="74"/>
      <c r="GL43" s="74"/>
      <c r="GM43" s="74"/>
      <c r="GN43" s="74"/>
      <c r="GO43" s="74"/>
      <c r="GP43" s="74"/>
      <c r="GQ43" s="74"/>
      <c r="GR43" s="74"/>
      <c r="GS43" s="74"/>
      <c r="GT43" s="74"/>
      <c r="GU43" s="74"/>
      <c r="GV43" s="74"/>
      <c r="GW43" s="74"/>
      <c r="GX43" s="74"/>
      <c r="GY43" s="74"/>
      <c r="GZ43" s="74"/>
      <c r="HA43" s="74"/>
      <c r="HB43" s="74"/>
      <c r="HC43" s="74"/>
      <c r="HD43" s="74"/>
      <c r="HE43" s="74"/>
      <c r="HF43" s="74"/>
      <c r="HG43" s="74"/>
      <c r="HH43" s="74"/>
      <c r="HI43" s="74"/>
      <c r="HJ43" s="74"/>
      <c r="HK43" s="74"/>
      <c r="HL43" s="74"/>
      <c r="HM43" s="74"/>
      <c r="HN43" s="74"/>
      <c r="HO43" s="74"/>
      <c r="HP43" s="74"/>
      <c r="HQ43" s="74"/>
      <c r="HR43" s="74"/>
      <c r="HS43" s="74"/>
      <c r="HT43" s="74"/>
      <c r="HU43" s="74"/>
      <c r="HV43" s="74"/>
      <c r="HW43" s="74"/>
      <c r="HX43" s="74"/>
      <c r="HY43" s="74"/>
      <c r="HZ43" s="74"/>
      <c r="IA43" s="74"/>
      <c r="IB43" s="74"/>
      <c r="IC43" s="74"/>
    </row>
    <row r="44" spans="1:237" ht="162.75" customHeight="1" x14ac:dyDescent="0.35">
      <c r="A44" s="189" t="s">
        <v>224</v>
      </c>
      <c r="B44" s="13" t="s">
        <v>370</v>
      </c>
      <c r="C44" s="13" t="s">
        <v>271</v>
      </c>
      <c r="D44" s="30" t="s">
        <v>254</v>
      </c>
      <c r="E44" s="30" t="s">
        <v>14</v>
      </c>
      <c r="F44" s="179" t="s">
        <v>168</v>
      </c>
      <c r="G44" s="10" t="s">
        <v>136</v>
      </c>
      <c r="H44" s="133" t="s">
        <v>135</v>
      </c>
      <c r="I44" s="131">
        <f>L44</f>
        <v>2128227123</v>
      </c>
      <c r="J44" s="130"/>
      <c r="K44" s="130"/>
      <c r="L44" s="87">
        <v>2128227123</v>
      </c>
      <c r="M44" s="116"/>
      <c r="N44" s="173"/>
      <c r="O44" s="116"/>
      <c r="P44" s="116"/>
      <c r="Q44" s="109" t="s">
        <v>173</v>
      </c>
      <c r="R44" s="53" t="s">
        <v>206</v>
      </c>
      <c r="S44" s="160">
        <v>41289</v>
      </c>
      <c r="T44" s="65">
        <v>54</v>
      </c>
      <c r="U44" s="70">
        <v>2128227123</v>
      </c>
    </row>
    <row r="45" spans="1:237" ht="250.5" customHeight="1" x14ac:dyDescent="0.35">
      <c r="A45" s="189" t="s">
        <v>225</v>
      </c>
      <c r="B45" s="13" t="s">
        <v>371</v>
      </c>
      <c r="C45" s="13" t="s">
        <v>56</v>
      </c>
      <c r="D45" s="30" t="s">
        <v>262</v>
      </c>
      <c r="E45" s="30" t="s">
        <v>14</v>
      </c>
      <c r="F45" s="75" t="s">
        <v>55</v>
      </c>
      <c r="G45" s="10" t="s">
        <v>136</v>
      </c>
      <c r="H45" s="7" t="s">
        <v>135</v>
      </c>
      <c r="I45" s="112">
        <f>SUM(J45:P45)</f>
        <v>2830855494</v>
      </c>
      <c r="J45" s="15"/>
      <c r="K45" s="15"/>
      <c r="L45" s="114">
        <v>2830855494</v>
      </c>
      <c r="M45" s="15"/>
      <c r="N45" s="15"/>
      <c r="O45" s="15"/>
      <c r="P45" s="15"/>
      <c r="Q45" s="109" t="s">
        <v>198</v>
      </c>
      <c r="R45" s="6" t="s">
        <v>19</v>
      </c>
      <c r="S45" s="156">
        <v>41255</v>
      </c>
      <c r="T45" s="65">
        <v>95</v>
      </c>
      <c r="U45" s="70">
        <v>2830855494</v>
      </c>
    </row>
    <row r="46" spans="1:237" ht="110.25" customHeight="1" x14ac:dyDescent="0.35">
      <c r="A46" s="191" t="s">
        <v>226</v>
      </c>
      <c r="B46" s="13" t="s">
        <v>58</v>
      </c>
      <c r="C46" s="13" t="s">
        <v>372</v>
      </c>
      <c r="D46" s="30" t="s">
        <v>261</v>
      </c>
      <c r="E46" s="30" t="s">
        <v>14</v>
      </c>
      <c r="F46" s="75" t="s">
        <v>57</v>
      </c>
      <c r="G46" s="10" t="s">
        <v>136</v>
      </c>
      <c r="H46" s="7" t="s">
        <v>135</v>
      </c>
      <c r="I46" s="112">
        <f t="shared" ref="I46" si="1">SUM(J46:P46)</f>
        <v>2308768031</v>
      </c>
      <c r="J46" s="15"/>
      <c r="K46" s="15">
        <v>943744651</v>
      </c>
      <c r="L46" s="114">
        <v>1365023380</v>
      </c>
      <c r="M46" s="15"/>
      <c r="N46" s="15"/>
      <c r="O46" s="15"/>
      <c r="P46" s="15"/>
      <c r="Q46" s="109" t="s">
        <v>173</v>
      </c>
      <c r="R46" s="6" t="s">
        <v>104</v>
      </c>
      <c r="S46" s="156">
        <v>41341</v>
      </c>
      <c r="T46" s="65">
        <v>468</v>
      </c>
      <c r="U46" s="70">
        <v>2308768031</v>
      </c>
    </row>
    <row r="47" spans="1:237" ht="138.75" customHeight="1" x14ac:dyDescent="0.35">
      <c r="A47" s="191" t="s">
        <v>227</v>
      </c>
      <c r="B47" s="13" t="s">
        <v>60</v>
      </c>
      <c r="C47" s="13" t="s">
        <v>61</v>
      </c>
      <c r="D47" s="30" t="s">
        <v>259</v>
      </c>
      <c r="E47" s="30" t="s">
        <v>14</v>
      </c>
      <c r="F47" s="75" t="s">
        <v>59</v>
      </c>
      <c r="G47" s="10" t="s">
        <v>136</v>
      </c>
      <c r="H47" s="7" t="s">
        <v>135</v>
      </c>
      <c r="I47" s="112">
        <f t="shared" si="0"/>
        <v>1547453948</v>
      </c>
      <c r="J47" s="15"/>
      <c r="K47" s="15"/>
      <c r="L47" s="114">
        <v>1547453948</v>
      </c>
      <c r="M47" s="15"/>
      <c r="N47" s="15"/>
      <c r="O47" s="15"/>
      <c r="P47" s="15"/>
      <c r="Q47" s="109" t="s">
        <v>182</v>
      </c>
      <c r="R47" s="6" t="s">
        <v>19</v>
      </c>
      <c r="S47" s="156">
        <v>41255</v>
      </c>
      <c r="T47" s="65">
        <v>95</v>
      </c>
      <c r="U47" s="70">
        <v>1547453948</v>
      </c>
    </row>
    <row r="48" spans="1:237" ht="228.75" customHeight="1" x14ac:dyDescent="0.35">
      <c r="A48" s="47" t="s">
        <v>373</v>
      </c>
      <c r="B48" s="13" t="s">
        <v>374</v>
      </c>
      <c r="C48" s="13" t="s">
        <v>63</v>
      </c>
      <c r="D48" s="30" t="s">
        <v>252</v>
      </c>
      <c r="E48" s="30" t="s">
        <v>64</v>
      </c>
      <c r="F48" s="75" t="s">
        <v>62</v>
      </c>
      <c r="G48" s="25" t="s">
        <v>137</v>
      </c>
      <c r="H48" s="7">
        <v>41520</v>
      </c>
      <c r="I48" s="112">
        <f t="shared" si="0"/>
        <v>387481825</v>
      </c>
      <c r="J48" s="114"/>
      <c r="K48" s="114"/>
      <c r="L48" s="114">
        <v>386699206</v>
      </c>
      <c r="M48" s="15"/>
      <c r="N48" s="15"/>
      <c r="O48" s="15"/>
      <c r="P48" s="15">
        <v>782619</v>
      </c>
      <c r="Q48" s="109" t="s">
        <v>182</v>
      </c>
      <c r="R48" s="18" t="s">
        <v>65</v>
      </c>
      <c r="S48" s="156">
        <v>41699</v>
      </c>
      <c r="T48" s="61">
        <v>16</v>
      </c>
      <c r="U48" s="86">
        <v>386699209</v>
      </c>
      <c r="IB48" s="1"/>
      <c r="IC48" s="1"/>
    </row>
    <row r="49" spans="1:237" ht="188.25" customHeight="1" x14ac:dyDescent="0.35">
      <c r="A49" s="47" t="s">
        <v>228</v>
      </c>
      <c r="B49" s="13" t="s">
        <v>375</v>
      </c>
      <c r="C49" s="13" t="s">
        <v>63</v>
      </c>
      <c r="D49" s="30" t="s">
        <v>260</v>
      </c>
      <c r="E49" s="30" t="s">
        <v>64</v>
      </c>
      <c r="F49" s="75" t="s">
        <v>66</v>
      </c>
      <c r="G49" s="25" t="s">
        <v>137</v>
      </c>
      <c r="H49" s="7">
        <v>41520</v>
      </c>
      <c r="I49" s="112">
        <f t="shared" si="0"/>
        <v>408937922</v>
      </c>
      <c r="J49" s="114"/>
      <c r="K49" s="114"/>
      <c r="L49" s="114">
        <v>408937922</v>
      </c>
      <c r="M49" s="15"/>
      <c r="N49" s="15"/>
      <c r="O49" s="15"/>
      <c r="P49" s="15"/>
      <c r="Q49" s="109" t="s">
        <v>182</v>
      </c>
      <c r="R49" s="6" t="s">
        <v>19</v>
      </c>
      <c r="S49" s="156" t="s">
        <v>165</v>
      </c>
      <c r="T49" s="61" t="s">
        <v>164</v>
      </c>
      <c r="U49" s="86">
        <v>408937922</v>
      </c>
      <c r="IB49" s="1"/>
      <c r="IC49" s="1"/>
    </row>
    <row r="50" spans="1:237" ht="217.5" customHeight="1" x14ac:dyDescent="0.35">
      <c r="A50" s="47" t="s">
        <v>376</v>
      </c>
      <c r="B50" s="13" t="s">
        <v>68</v>
      </c>
      <c r="C50" s="13" t="s">
        <v>69</v>
      </c>
      <c r="D50" s="30" t="s">
        <v>254</v>
      </c>
      <c r="E50" s="30" t="s">
        <v>70</v>
      </c>
      <c r="F50" s="75" t="s">
        <v>67</v>
      </c>
      <c r="G50" s="25" t="s">
        <v>137</v>
      </c>
      <c r="H50" s="7">
        <v>41520</v>
      </c>
      <c r="I50" s="112">
        <f t="shared" si="0"/>
        <v>1527551857</v>
      </c>
      <c r="J50" s="114"/>
      <c r="K50" s="114"/>
      <c r="L50" s="114">
        <v>1527551857</v>
      </c>
      <c r="M50" s="15"/>
      <c r="N50" s="15"/>
      <c r="O50" s="15"/>
      <c r="P50" s="15"/>
      <c r="Q50" s="109" t="s">
        <v>183</v>
      </c>
      <c r="R50" s="6" t="s">
        <v>19</v>
      </c>
      <c r="S50" s="156">
        <v>41552</v>
      </c>
      <c r="T50" s="61" t="s">
        <v>155</v>
      </c>
      <c r="U50" s="86">
        <v>1527551857</v>
      </c>
      <c r="IB50" s="1"/>
      <c r="IC50" s="1"/>
    </row>
    <row r="51" spans="1:237" ht="156.75" customHeight="1" x14ac:dyDescent="0.35">
      <c r="A51" s="47" t="s">
        <v>229</v>
      </c>
      <c r="B51" s="13" t="s">
        <v>72</v>
      </c>
      <c r="C51" s="13" t="s">
        <v>73</v>
      </c>
      <c r="D51" s="30" t="s">
        <v>254</v>
      </c>
      <c r="E51" s="30" t="s">
        <v>74</v>
      </c>
      <c r="F51" s="75" t="s">
        <v>71</v>
      </c>
      <c r="G51" s="25" t="s">
        <v>137</v>
      </c>
      <c r="H51" s="7">
        <v>41520</v>
      </c>
      <c r="I51" s="112">
        <f t="shared" si="0"/>
        <v>768720273</v>
      </c>
      <c r="J51" s="114"/>
      <c r="K51" s="114"/>
      <c r="L51" s="114">
        <f>768720273-K51</f>
        <v>768720273</v>
      </c>
      <c r="M51" s="15"/>
      <c r="N51" s="15"/>
      <c r="O51" s="15"/>
      <c r="P51" s="15"/>
      <c r="Q51" s="109" t="s">
        <v>184</v>
      </c>
      <c r="R51" s="6" t="s">
        <v>19</v>
      </c>
      <c r="S51" s="156" t="s">
        <v>156</v>
      </c>
      <c r="T51" s="61" t="s">
        <v>157</v>
      </c>
      <c r="U51" s="86">
        <f>514928003+253792270</f>
        <v>768720273</v>
      </c>
      <c r="IB51" s="1"/>
      <c r="IC51" s="1"/>
    </row>
    <row r="52" spans="1:237" s="96" customFormat="1" ht="138" customHeight="1" x14ac:dyDescent="0.35">
      <c r="A52" s="47" t="s">
        <v>378</v>
      </c>
      <c r="B52" s="13" t="s">
        <v>377</v>
      </c>
      <c r="C52" s="13" t="s">
        <v>76</v>
      </c>
      <c r="D52" s="30" t="s">
        <v>252</v>
      </c>
      <c r="E52" s="30" t="s">
        <v>77</v>
      </c>
      <c r="F52" s="75" t="s">
        <v>75</v>
      </c>
      <c r="G52" s="25" t="s">
        <v>137</v>
      </c>
      <c r="H52" s="7">
        <v>41520</v>
      </c>
      <c r="I52" s="112">
        <f t="shared" si="0"/>
        <v>1488121934</v>
      </c>
      <c r="J52" s="114"/>
      <c r="K52" s="114"/>
      <c r="L52" s="114">
        <v>1288121934</v>
      </c>
      <c r="M52" s="15"/>
      <c r="N52" s="15"/>
      <c r="O52" s="15"/>
      <c r="P52" s="15">
        <v>200000000</v>
      </c>
      <c r="Q52" s="109" t="s">
        <v>185</v>
      </c>
      <c r="R52" s="6" t="s">
        <v>19</v>
      </c>
      <c r="S52" s="156" t="s">
        <v>165</v>
      </c>
      <c r="T52" s="61" t="s">
        <v>164</v>
      </c>
      <c r="U52" s="86">
        <v>1488121935</v>
      </c>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c r="EO52" s="74"/>
      <c r="EP52" s="74"/>
      <c r="EQ52" s="74"/>
      <c r="ER52" s="74"/>
      <c r="ES52" s="74"/>
      <c r="ET52" s="74"/>
      <c r="EU52" s="74"/>
      <c r="EV52" s="74"/>
      <c r="EW52" s="74"/>
      <c r="EX52" s="74"/>
      <c r="EY52" s="74"/>
      <c r="EZ52" s="74"/>
      <c r="FA52" s="74"/>
      <c r="FB52" s="74"/>
      <c r="FC52" s="74"/>
      <c r="FD52" s="74"/>
      <c r="FE52" s="74"/>
      <c r="FF52" s="74"/>
      <c r="FG52" s="74"/>
      <c r="FH52" s="74"/>
      <c r="FI52" s="74"/>
      <c r="FJ52" s="74"/>
      <c r="FK52" s="74"/>
      <c r="FL52" s="74"/>
      <c r="FM52" s="74"/>
      <c r="FN52" s="74"/>
      <c r="FO52" s="74"/>
      <c r="FP52" s="74"/>
      <c r="FQ52" s="74"/>
      <c r="FR52" s="74"/>
      <c r="FS52" s="74"/>
      <c r="FT52" s="74"/>
      <c r="FU52" s="74"/>
      <c r="FV52" s="74"/>
      <c r="FW52" s="74"/>
      <c r="FX52" s="74"/>
      <c r="FY52" s="74"/>
      <c r="FZ52" s="74"/>
      <c r="GA52" s="74"/>
      <c r="GB52" s="74"/>
      <c r="GC52" s="74"/>
      <c r="GD52" s="74"/>
      <c r="GE52" s="74"/>
      <c r="GF52" s="74"/>
      <c r="GG52" s="74"/>
      <c r="GH52" s="74"/>
      <c r="GI52" s="74"/>
      <c r="GJ52" s="74"/>
      <c r="GK52" s="74"/>
      <c r="GL52" s="74"/>
      <c r="GM52" s="74"/>
      <c r="GN52" s="74"/>
      <c r="GO52" s="74"/>
      <c r="GP52" s="74"/>
      <c r="GQ52" s="74"/>
      <c r="GR52" s="74"/>
      <c r="GS52" s="74"/>
      <c r="GT52" s="74"/>
      <c r="GU52" s="74"/>
      <c r="GV52" s="74"/>
      <c r="GW52" s="74"/>
      <c r="GX52" s="74"/>
      <c r="GY52" s="74"/>
      <c r="GZ52" s="74"/>
      <c r="HA52" s="74"/>
      <c r="HB52" s="74"/>
      <c r="HC52" s="74"/>
      <c r="HD52" s="74"/>
      <c r="HE52" s="74"/>
      <c r="HF52" s="74"/>
      <c r="HG52" s="74"/>
      <c r="HH52" s="74"/>
      <c r="HI52" s="74"/>
      <c r="HJ52" s="74"/>
      <c r="HK52" s="74"/>
      <c r="HL52" s="74"/>
      <c r="HM52" s="74"/>
      <c r="HN52" s="74"/>
      <c r="HO52" s="74"/>
      <c r="HP52" s="74"/>
      <c r="HQ52" s="74"/>
      <c r="HR52" s="74"/>
      <c r="HS52" s="74"/>
      <c r="HT52" s="74"/>
      <c r="HU52" s="74"/>
      <c r="HV52" s="74"/>
      <c r="HW52" s="74"/>
      <c r="HX52" s="74"/>
      <c r="HY52" s="74"/>
      <c r="HZ52" s="74"/>
      <c r="IA52" s="74"/>
      <c r="IB52" s="95"/>
      <c r="IC52" s="95"/>
    </row>
    <row r="53" spans="1:237" ht="121.5" customHeight="1" x14ac:dyDescent="0.35">
      <c r="A53" s="47" t="s">
        <v>230</v>
      </c>
      <c r="B53" s="13" t="s">
        <v>79</v>
      </c>
      <c r="C53" s="13" t="s">
        <v>80</v>
      </c>
      <c r="D53" s="30" t="s">
        <v>261</v>
      </c>
      <c r="E53" s="30" t="s">
        <v>81</v>
      </c>
      <c r="F53" s="75" t="s">
        <v>78</v>
      </c>
      <c r="G53" s="25" t="s">
        <v>137</v>
      </c>
      <c r="H53" s="7">
        <v>41520</v>
      </c>
      <c r="I53" s="112">
        <f t="shared" si="0"/>
        <v>182160817</v>
      </c>
      <c r="J53" s="114"/>
      <c r="K53" s="114"/>
      <c r="L53" s="114">
        <v>179660817</v>
      </c>
      <c r="M53" s="15"/>
      <c r="N53" s="15"/>
      <c r="O53" s="15"/>
      <c r="P53" s="15">
        <v>2500000</v>
      </c>
      <c r="Q53" s="109" t="s">
        <v>186</v>
      </c>
      <c r="R53" s="18" t="s">
        <v>82</v>
      </c>
      <c r="S53" s="156">
        <v>41705</v>
      </c>
      <c r="T53" s="61">
        <v>13</v>
      </c>
      <c r="U53" s="86">
        <v>179660817</v>
      </c>
      <c r="IB53" s="1"/>
      <c r="IC53" s="1"/>
    </row>
    <row r="54" spans="1:237" ht="177" customHeight="1" x14ac:dyDescent="0.35">
      <c r="A54" s="47" t="s">
        <v>379</v>
      </c>
      <c r="B54" s="13" t="s">
        <v>84</v>
      </c>
      <c r="C54" s="13" t="s">
        <v>85</v>
      </c>
      <c r="D54" s="30" t="s">
        <v>253</v>
      </c>
      <c r="E54" s="30" t="s">
        <v>81</v>
      </c>
      <c r="F54" s="75" t="s">
        <v>83</v>
      </c>
      <c r="G54" s="25" t="s">
        <v>137</v>
      </c>
      <c r="H54" s="7">
        <v>41520</v>
      </c>
      <c r="I54" s="112">
        <f t="shared" si="0"/>
        <v>97397028</v>
      </c>
      <c r="J54" s="114"/>
      <c r="K54" s="114"/>
      <c r="L54" s="114">
        <v>95007028</v>
      </c>
      <c r="M54" s="15"/>
      <c r="N54" s="15"/>
      <c r="O54" s="15"/>
      <c r="P54" s="15">
        <v>2390000</v>
      </c>
      <c r="Q54" s="109" t="s">
        <v>186</v>
      </c>
      <c r="R54" s="18" t="s">
        <v>82</v>
      </c>
      <c r="S54" s="156">
        <v>41705</v>
      </c>
      <c r="T54" s="61">
        <v>13</v>
      </c>
      <c r="U54" s="86">
        <v>95007008</v>
      </c>
      <c r="IB54" s="1"/>
      <c r="IC54" s="1"/>
    </row>
    <row r="55" spans="1:237" ht="149.25" customHeight="1" x14ac:dyDescent="0.35">
      <c r="A55" s="49" t="s">
        <v>231</v>
      </c>
      <c r="B55" s="13" t="s">
        <v>87</v>
      </c>
      <c r="C55" s="13" t="s">
        <v>88</v>
      </c>
      <c r="D55" s="30" t="s">
        <v>254</v>
      </c>
      <c r="E55" s="30" t="s">
        <v>89</v>
      </c>
      <c r="F55" s="75" t="s">
        <v>86</v>
      </c>
      <c r="G55" s="25" t="s">
        <v>137</v>
      </c>
      <c r="H55" s="7">
        <v>41520</v>
      </c>
      <c r="I55" s="112">
        <f t="shared" si="0"/>
        <v>499497515</v>
      </c>
      <c r="J55" s="114"/>
      <c r="K55" s="114"/>
      <c r="L55" s="114">
        <v>499497515</v>
      </c>
      <c r="M55" s="15"/>
      <c r="N55" s="15"/>
      <c r="O55" s="15"/>
      <c r="P55" s="15"/>
      <c r="Q55" s="109" t="s">
        <v>187</v>
      </c>
      <c r="R55" s="6" t="s">
        <v>19</v>
      </c>
      <c r="S55" s="156">
        <v>41552</v>
      </c>
      <c r="T55" s="61" t="s">
        <v>155</v>
      </c>
      <c r="U55" s="86">
        <v>499497514.56</v>
      </c>
      <c r="IB55" s="1"/>
      <c r="IC55" s="1"/>
    </row>
    <row r="56" spans="1:237" ht="132" customHeight="1" x14ac:dyDescent="0.35">
      <c r="A56" s="47" t="s">
        <v>232</v>
      </c>
      <c r="B56" s="13" t="s">
        <v>91</v>
      </c>
      <c r="C56" s="13" t="s">
        <v>380</v>
      </c>
      <c r="D56" s="30" t="s">
        <v>254</v>
      </c>
      <c r="E56" s="30" t="s">
        <v>93</v>
      </c>
      <c r="F56" s="75" t="s">
        <v>90</v>
      </c>
      <c r="G56" s="25" t="s">
        <v>137</v>
      </c>
      <c r="H56" s="7">
        <v>41520</v>
      </c>
      <c r="I56" s="112">
        <f t="shared" si="0"/>
        <v>128339480</v>
      </c>
      <c r="J56" s="114"/>
      <c r="K56" s="114"/>
      <c r="L56" s="114">
        <v>128339480</v>
      </c>
      <c r="M56" s="15"/>
      <c r="N56" s="15"/>
      <c r="O56" s="15"/>
      <c r="P56" s="15"/>
      <c r="Q56" s="109" t="s">
        <v>188</v>
      </c>
      <c r="R56" s="18" t="s">
        <v>94</v>
      </c>
      <c r="S56" s="156">
        <v>41713</v>
      </c>
      <c r="T56" s="61">
        <v>35</v>
      </c>
      <c r="U56" s="86">
        <v>128339480</v>
      </c>
      <c r="IB56" s="1"/>
      <c r="IC56" s="1"/>
    </row>
    <row r="57" spans="1:237" s="96" customFormat="1" ht="120.75" customHeight="1" x14ac:dyDescent="0.35">
      <c r="A57" s="47" t="s">
        <v>233</v>
      </c>
      <c r="B57" s="13" t="s">
        <v>96</v>
      </c>
      <c r="C57" s="13" t="s">
        <v>380</v>
      </c>
      <c r="D57" s="30" t="s">
        <v>254</v>
      </c>
      <c r="E57" s="30" t="s">
        <v>93</v>
      </c>
      <c r="F57" s="75" t="s">
        <v>95</v>
      </c>
      <c r="G57" s="25" t="s">
        <v>137</v>
      </c>
      <c r="H57" s="7">
        <v>41520</v>
      </c>
      <c r="I57" s="112">
        <f t="shared" si="0"/>
        <v>178941390</v>
      </c>
      <c r="J57" s="114"/>
      <c r="K57" s="114"/>
      <c r="L57" s="114">
        <v>178941390</v>
      </c>
      <c r="M57" s="15"/>
      <c r="N57" s="15"/>
      <c r="O57" s="15"/>
      <c r="P57" s="15"/>
      <c r="Q57" s="47" t="s">
        <v>188</v>
      </c>
      <c r="R57" s="150" t="s">
        <v>94</v>
      </c>
      <c r="S57" s="156">
        <v>41713</v>
      </c>
      <c r="T57" s="61">
        <v>35</v>
      </c>
      <c r="U57" s="86">
        <v>178941390</v>
      </c>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c r="EO57" s="74"/>
      <c r="EP57" s="74"/>
      <c r="EQ57" s="74"/>
      <c r="ER57" s="74"/>
      <c r="ES57" s="74"/>
      <c r="ET57" s="74"/>
      <c r="EU57" s="74"/>
      <c r="EV57" s="74"/>
      <c r="EW57" s="74"/>
      <c r="EX57" s="74"/>
      <c r="EY57" s="74"/>
      <c r="EZ57" s="74"/>
      <c r="FA57" s="74"/>
      <c r="FB57" s="74"/>
      <c r="FC57" s="74"/>
      <c r="FD57" s="74"/>
      <c r="FE57" s="74"/>
      <c r="FF57" s="74"/>
      <c r="FG57" s="74"/>
      <c r="FH57" s="74"/>
      <c r="FI57" s="74"/>
      <c r="FJ57" s="74"/>
      <c r="FK57" s="74"/>
      <c r="FL57" s="74"/>
      <c r="FM57" s="74"/>
      <c r="FN57" s="74"/>
      <c r="FO57" s="74"/>
      <c r="FP57" s="74"/>
      <c r="FQ57" s="74"/>
      <c r="FR57" s="74"/>
      <c r="FS57" s="74"/>
      <c r="FT57" s="74"/>
      <c r="FU57" s="74"/>
      <c r="FV57" s="74"/>
      <c r="FW57" s="74"/>
      <c r="FX57" s="74"/>
      <c r="FY57" s="74"/>
      <c r="FZ57" s="74"/>
      <c r="GA57" s="74"/>
      <c r="GB57" s="74"/>
      <c r="GC57" s="74"/>
      <c r="GD57" s="74"/>
      <c r="GE57" s="74"/>
      <c r="GF57" s="74"/>
      <c r="GG57" s="74"/>
      <c r="GH57" s="74"/>
      <c r="GI57" s="74"/>
      <c r="GJ57" s="74"/>
      <c r="GK57" s="74"/>
      <c r="GL57" s="74"/>
      <c r="GM57" s="74"/>
      <c r="GN57" s="74"/>
      <c r="GO57" s="74"/>
      <c r="GP57" s="74"/>
      <c r="GQ57" s="74"/>
      <c r="GR57" s="74"/>
      <c r="GS57" s="74"/>
      <c r="GT57" s="74"/>
      <c r="GU57" s="74"/>
      <c r="GV57" s="74"/>
      <c r="GW57" s="74"/>
      <c r="GX57" s="74"/>
      <c r="GY57" s="74"/>
      <c r="GZ57" s="74"/>
      <c r="HA57" s="74"/>
      <c r="HB57" s="74"/>
      <c r="HC57" s="74"/>
      <c r="HD57" s="74"/>
      <c r="HE57" s="74"/>
      <c r="HF57" s="74"/>
      <c r="HG57" s="74"/>
      <c r="HH57" s="74"/>
      <c r="HI57" s="74"/>
      <c r="HJ57" s="74"/>
      <c r="HK57" s="74"/>
      <c r="HL57" s="74"/>
      <c r="HM57" s="74"/>
      <c r="HN57" s="74"/>
      <c r="HO57" s="74"/>
      <c r="HP57" s="74"/>
      <c r="HQ57" s="74"/>
      <c r="HR57" s="74"/>
      <c r="HS57" s="74"/>
      <c r="HT57" s="74"/>
      <c r="HU57" s="74"/>
      <c r="HV57" s="74"/>
      <c r="HW57" s="74"/>
      <c r="HX57" s="74"/>
      <c r="HY57" s="74"/>
      <c r="HZ57" s="74"/>
      <c r="IA57" s="74"/>
      <c r="IB57" s="95"/>
      <c r="IC57" s="95"/>
    </row>
    <row r="58" spans="1:237" ht="147" customHeight="1" x14ac:dyDescent="0.35">
      <c r="A58" s="47" t="s">
        <v>234</v>
      </c>
      <c r="B58" s="13" t="s">
        <v>98</v>
      </c>
      <c r="C58" s="13" t="s">
        <v>99</v>
      </c>
      <c r="D58" s="30" t="s">
        <v>254</v>
      </c>
      <c r="E58" s="30" t="s">
        <v>100</v>
      </c>
      <c r="F58" s="75" t="s">
        <v>97</v>
      </c>
      <c r="G58" s="25" t="s">
        <v>137</v>
      </c>
      <c r="H58" s="7">
        <v>41520</v>
      </c>
      <c r="I58" s="112">
        <f t="shared" si="0"/>
        <v>1518862661</v>
      </c>
      <c r="J58" s="114">
        <v>10775175</v>
      </c>
      <c r="K58" s="114"/>
      <c r="L58" s="114">
        <v>1507215260</v>
      </c>
      <c r="M58" s="15"/>
      <c r="N58" s="15"/>
      <c r="O58" s="15"/>
      <c r="P58" s="15">
        <v>872226</v>
      </c>
      <c r="Q58" s="109" t="s">
        <v>189</v>
      </c>
      <c r="R58" s="6" t="s">
        <v>19</v>
      </c>
      <c r="S58" s="156">
        <v>41968</v>
      </c>
      <c r="T58" s="61" t="s">
        <v>160</v>
      </c>
      <c r="U58" s="86">
        <v>1518862661</v>
      </c>
      <c r="IB58" s="1"/>
      <c r="IC58" s="1"/>
    </row>
    <row r="59" spans="1:237" ht="143.25" customHeight="1" x14ac:dyDescent="0.35">
      <c r="A59" s="47" t="s">
        <v>235</v>
      </c>
      <c r="B59" s="13" t="s">
        <v>102</v>
      </c>
      <c r="C59" s="13" t="s">
        <v>381</v>
      </c>
      <c r="D59" s="30" t="s">
        <v>261</v>
      </c>
      <c r="E59" s="30" t="s">
        <v>103</v>
      </c>
      <c r="F59" s="75" t="s">
        <v>101</v>
      </c>
      <c r="G59" s="25" t="s">
        <v>137</v>
      </c>
      <c r="H59" s="7">
        <v>41520</v>
      </c>
      <c r="I59" s="112">
        <f t="shared" si="0"/>
        <v>742511963</v>
      </c>
      <c r="J59" s="114"/>
      <c r="K59" s="114"/>
      <c r="L59" s="114">
        <v>742511963</v>
      </c>
      <c r="M59" s="15"/>
      <c r="N59" s="15"/>
      <c r="O59" s="15"/>
      <c r="P59" s="15"/>
      <c r="Q59" s="109" t="s">
        <v>190</v>
      </c>
      <c r="R59" s="6" t="s">
        <v>104</v>
      </c>
      <c r="S59" s="156">
        <v>41654</v>
      </c>
      <c r="T59" s="61">
        <v>37</v>
      </c>
      <c r="U59" s="86">
        <v>742511963</v>
      </c>
      <c r="IB59" s="1"/>
      <c r="IC59" s="1"/>
    </row>
    <row r="60" spans="1:237" ht="146.25" customHeight="1" x14ac:dyDescent="0.35">
      <c r="A60" s="47" t="s">
        <v>236</v>
      </c>
      <c r="B60" s="13" t="s">
        <v>106</v>
      </c>
      <c r="C60" s="13" t="s">
        <v>107</v>
      </c>
      <c r="D60" s="30" t="s">
        <v>254</v>
      </c>
      <c r="E60" s="30" t="s">
        <v>103</v>
      </c>
      <c r="F60" s="75" t="s">
        <v>105</v>
      </c>
      <c r="G60" s="25" t="s">
        <v>137</v>
      </c>
      <c r="H60" s="7">
        <v>41520</v>
      </c>
      <c r="I60" s="112">
        <f t="shared" si="0"/>
        <v>651361443</v>
      </c>
      <c r="J60" s="114"/>
      <c r="K60" s="114"/>
      <c r="L60" s="114">
        <v>624723467</v>
      </c>
      <c r="M60" s="15"/>
      <c r="N60" s="15"/>
      <c r="O60" s="15"/>
      <c r="P60" s="114">
        <v>26637976</v>
      </c>
      <c r="Q60" s="109" t="s">
        <v>190</v>
      </c>
      <c r="R60" s="6" t="s">
        <v>19</v>
      </c>
      <c r="S60" s="156">
        <v>41552</v>
      </c>
      <c r="T60" s="61" t="s">
        <v>155</v>
      </c>
      <c r="U60" s="86">
        <v>624723467</v>
      </c>
      <c r="IB60" s="1"/>
      <c r="IC60" s="1"/>
    </row>
    <row r="61" spans="1:237" ht="195" customHeight="1" x14ac:dyDescent="0.35">
      <c r="A61" s="47" t="s">
        <v>237</v>
      </c>
      <c r="B61" s="13" t="s">
        <v>382</v>
      </c>
      <c r="C61" s="13" t="s">
        <v>109</v>
      </c>
      <c r="D61" s="30" t="s">
        <v>260</v>
      </c>
      <c r="E61" s="30" t="s">
        <v>302</v>
      </c>
      <c r="F61" s="75" t="s">
        <v>108</v>
      </c>
      <c r="G61" s="25" t="s">
        <v>137</v>
      </c>
      <c r="H61" s="7">
        <v>41520</v>
      </c>
      <c r="I61" s="112">
        <f t="shared" si="0"/>
        <v>2169856842</v>
      </c>
      <c r="J61" s="114"/>
      <c r="K61" s="114"/>
      <c r="L61" s="114">
        <v>2169856842</v>
      </c>
      <c r="M61" s="15"/>
      <c r="N61" s="15"/>
      <c r="O61" s="15"/>
      <c r="P61" s="15"/>
      <c r="Q61" s="109" t="s">
        <v>176</v>
      </c>
      <c r="R61" s="6" t="s">
        <v>19</v>
      </c>
      <c r="S61" s="156" t="s">
        <v>153</v>
      </c>
      <c r="T61" s="61" t="s">
        <v>154</v>
      </c>
      <c r="U61" s="86">
        <v>2169856842</v>
      </c>
      <c r="IB61" s="1"/>
      <c r="IC61" s="1"/>
    </row>
    <row r="62" spans="1:237" ht="132" customHeight="1" x14ac:dyDescent="0.35">
      <c r="A62" s="47" t="s">
        <v>238</v>
      </c>
      <c r="B62" s="13" t="s">
        <v>383</v>
      </c>
      <c r="C62" s="13" t="s">
        <v>384</v>
      </c>
      <c r="D62" s="30" t="s">
        <v>261</v>
      </c>
      <c r="E62" s="30" t="s">
        <v>111</v>
      </c>
      <c r="F62" s="75" t="s">
        <v>110</v>
      </c>
      <c r="G62" s="4" t="s">
        <v>138</v>
      </c>
      <c r="H62" s="7">
        <v>41614</v>
      </c>
      <c r="I62" s="112">
        <f t="shared" si="0"/>
        <v>602631734.89999998</v>
      </c>
      <c r="J62" s="114"/>
      <c r="K62" s="114"/>
      <c r="L62" s="114">
        <v>602631734.89999998</v>
      </c>
      <c r="M62" s="15"/>
      <c r="N62" s="15"/>
      <c r="O62" s="15"/>
      <c r="P62" s="15"/>
      <c r="Q62" s="109" t="s">
        <v>191</v>
      </c>
      <c r="R62" s="6" t="s">
        <v>19</v>
      </c>
      <c r="S62" s="156">
        <v>41689</v>
      </c>
      <c r="T62" s="61" t="s">
        <v>158</v>
      </c>
      <c r="U62" s="86">
        <v>602631734.89999998</v>
      </c>
      <c r="IB62" s="1"/>
      <c r="IC62" s="1"/>
    </row>
    <row r="63" spans="1:237" ht="235.5" customHeight="1" x14ac:dyDescent="0.35">
      <c r="A63" s="47" t="s">
        <v>239</v>
      </c>
      <c r="B63" s="13" t="s">
        <v>385</v>
      </c>
      <c r="C63" s="13" t="s">
        <v>113</v>
      </c>
      <c r="D63" s="30" t="s">
        <v>255</v>
      </c>
      <c r="E63" s="30" t="s">
        <v>81</v>
      </c>
      <c r="F63" s="75" t="s">
        <v>112</v>
      </c>
      <c r="G63" s="4" t="s">
        <v>138</v>
      </c>
      <c r="H63" s="7">
        <v>41614</v>
      </c>
      <c r="I63" s="112">
        <f t="shared" si="0"/>
        <v>185937057.47</v>
      </c>
      <c r="J63" s="114"/>
      <c r="K63" s="114"/>
      <c r="L63" s="114">
        <v>185937057.47</v>
      </c>
      <c r="M63" s="15"/>
      <c r="N63" s="15"/>
      <c r="O63" s="15"/>
      <c r="P63" s="15"/>
      <c r="Q63" s="109" t="s">
        <v>192</v>
      </c>
      <c r="R63" s="18" t="s">
        <v>114</v>
      </c>
      <c r="S63" s="156">
        <v>41793</v>
      </c>
      <c r="T63" s="61">
        <v>28</v>
      </c>
      <c r="U63" s="82">
        <v>185937057.47</v>
      </c>
      <c r="IB63" s="1"/>
      <c r="IC63" s="1"/>
    </row>
    <row r="64" spans="1:237" ht="111" customHeight="1" x14ac:dyDescent="0.35">
      <c r="A64" s="47" t="s">
        <v>386</v>
      </c>
      <c r="B64" s="13" t="s">
        <v>387</v>
      </c>
      <c r="C64" s="13" t="s">
        <v>69</v>
      </c>
      <c r="D64" s="30" t="s">
        <v>254</v>
      </c>
      <c r="E64" s="30" t="s">
        <v>70</v>
      </c>
      <c r="F64" s="75" t="s">
        <v>115</v>
      </c>
      <c r="G64" s="25" t="s">
        <v>139</v>
      </c>
      <c r="H64" s="7">
        <v>41262</v>
      </c>
      <c r="I64" s="112">
        <f t="shared" si="0"/>
        <v>687633943</v>
      </c>
      <c r="J64" s="120"/>
      <c r="K64" s="120"/>
      <c r="L64" s="114">
        <v>687633943</v>
      </c>
      <c r="M64" s="15"/>
      <c r="N64" s="15"/>
      <c r="O64" s="15"/>
      <c r="P64" s="15"/>
      <c r="Q64" s="109" t="s">
        <v>193</v>
      </c>
      <c r="R64" s="6" t="s">
        <v>19</v>
      </c>
      <c r="S64" s="156">
        <v>41436</v>
      </c>
      <c r="T64" s="65" t="s">
        <v>147</v>
      </c>
      <c r="U64" s="70">
        <v>687633943</v>
      </c>
      <c r="HZ64" s="1"/>
      <c r="IA64" s="1"/>
      <c r="IB64" s="1"/>
      <c r="IC64" s="1"/>
    </row>
    <row r="65" spans="1:237" ht="105.75" customHeight="1" x14ac:dyDescent="0.35">
      <c r="A65" s="47" t="s">
        <v>388</v>
      </c>
      <c r="B65" s="13" t="s">
        <v>389</v>
      </c>
      <c r="C65" s="13" t="s">
        <v>80</v>
      </c>
      <c r="D65" s="30" t="s">
        <v>257</v>
      </c>
      <c r="E65" s="30" t="s">
        <v>81</v>
      </c>
      <c r="F65" s="75" t="s">
        <v>116</v>
      </c>
      <c r="G65" s="25" t="s">
        <v>139</v>
      </c>
      <c r="H65" s="7">
        <v>41262</v>
      </c>
      <c r="I65" s="112">
        <f t="shared" si="0"/>
        <v>169000020</v>
      </c>
      <c r="J65" s="120"/>
      <c r="K65" s="120"/>
      <c r="L65" s="114">
        <v>169000020</v>
      </c>
      <c r="M65" s="15"/>
      <c r="N65" s="15"/>
      <c r="O65" s="15"/>
      <c r="P65" s="15"/>
      <c r="Q65" s="109" t="s">
        <v>192</v>
      </c>
      <c r="R65" s="6" t="s">
        <v>19</v>
      </c>
      <c r="S65" s="156">
        <v>41436</v>
      </c>
      <c r="T65" s="65" t="s">
        <v>147</v>
      </c>
      <c r="U65" s="70">
        <v>169000020</v>
      </c>
      <c r="HZ65" s="1"/>
      <c r="IA65" s="1"/>
      <c r="IB65" s="1"/>
      <c r="IC65" s="1"/>
    </row>
    <row r="66" spans="1:237" ht="112.5" customHeight="1" x14ac:dyDescent="0.35">
      <c r="A66" s="47" t="s">
        <v>390</v>
      </c>
      <c r="B66" s="13" t="s">
        <v>391</v>
      </c>
      <c r="C66" s="13" t="s">
        <v>92</v>
      </c>
      <c r="D66" s="30" t="s">
        <v>254</v>
      </c>
      <c r="E66" s="30" t="s">
        <v>93</v>
      </c>
      <c r="F66" s="75" t="s">
        <v>117</v>
      </c>
      <c r="G66" s="25" t="s">
        <v>139</v>
      </c>
      <c r="H66" s="7">
        <v>41262</v>
      </c>
      <c r="I66" s="112">
        <f t="shared" si="0"/>
        <v>139891652</v>
      </c>
      <c r="J66" s="120"/>
      <c r="K66" s="120"/>
      <c r="L66" s="121">
        <v>139891652</v>
      </c>
      <c r="M66" s="15"/>
      <c r="N66" s="15"/>
      <c r="O66" s="15"/>
      <c r="P66" s="15"/>
      <c r="Q66" s="109" t="s">
        <v>194</v>
      </c>
      <c r="R66" s="6" t="s">
        <v>19</v>
      </c>
      <c r="S66" s="156">
        <v>41436</v>
      </c>
      <c r="T66" s="65" t="s">
        <v>147</v>
      </c>
      <c r="U66" s="70">
        <v>139891652</v>
      </c>
      <c r="HZ66" s="1"/>
      <c r="IA66" s="1"/>
      <c r="IB66" s="1"/>
      <c r="IC66" s="1"/>
    </row>
    <row r="67" spans="1:237" ht="122.25" customHeight="1" x14ac:dyDescent="0.35">
      <c r="A67" s="47" t="s">
        <v>392</v>
      </c>
      <c r="B67" s="13" t="s">
        <v>393</v>
      </c>
      <c r="C67" s="13" t="s">
        <v>63</v>
      </c>
      <c r="D67" s="30" t="s">
        <v>254</v>
      </c>
      <c r="E67" s="30" t="s">
        <v>64</v>
      </c>
      <c r="F67" s="75" t="s">
        <v>118</v>
      </c>
      <c r="G67" s="25" t="s">
        <v>139</v>
      </c>
      <c r="H67" s="7">
        <v>41262</v>
      </c>
      <c r="I67" s="112">
        <f t="shared" si="0"/>
        <v>371337353</v>
      </c>
      <c r="J67" s="120"/>
      <c r="K67" s="121"/>
      <c r="L67" s="121">
        <v>371337353</v>
      </c>
      <c r="M67" s="15"/>
      <c r="N67" s="15"/>
      <c r="O67" s="15"/>
      <c r="P67" s="15"/>
      <c r="Q67" s="109" t="s">
        <v>182</v>
      </c>
      <c r="R67" s="6" t="s">
        <v>19</v>
      </c>
      <c r="S67" s="156" t="s">
        <v>148</v>
      </c>
      <c r="T67" s="65" t="s">
        <v>149</v>
      </c>
      <c r="U67" s="70">
        <v>371337353</v>
      </c>
      <c r="IB67" s="1"/>
      <c r="IC67" s="1"/>
    </row>
    <row r="68" spans="1:237" ht="146.25" customHeight="1" x14ac:dyDescent="0.35">
      <c r="A68" s="47" t="s">
        <v>394</v>
      </c>
      <c r="B68" s="13" t="s">
        <v>395</v>
      </c>
      <c r="C68" s="13" t="s">
        <v>80</v>
      </c>
      <c r="D68" s="30" t="s">
        <v>252</v>
      </c>
      <c r="E68" s="30" t="s">
        <v>303</v>
      </c>
      <c r="F68" s="75" t="s">
        <v>119</v>
      </c>
      <c r="G68" s="25" t="s">
        <v>139</v>
      </c>
      <c r="H68" s="7">
        <v>41262</v>
      </c>
      <c r="I68" s="112">
        <f t="shared" si="0"/>
        <v>40690670</v>
      </c>
      <c r="J68" s="120"/>
      <c r="K68" s="121"/>
      <c r="L68" s="121">
        <v>40690670</v>
      </c>
      <c r="M68" s="15"/>
      <c r="N68" s="15"/>
      <c r="O68" s="15"/>
      <c r="P68" s="15"/>
      <c r="Q68" s="109" t="s">
        <v>195</v>
      </c>
      <c r="R68" s="6" t="s">
        <v>19</v>
      </c>
      <c r="S68" s="156">
        <v>41436</v>
      </c>
      <c r="T68" s="65" t="s">
        <v>147</v>
      </c>
      <c r="U68" s="70">
        <v>40690670</v>
      </c>
      <c r="IB68" s="1"/>
      <c r="IC68" s="1"/>
    </row>
    <row r="69" spans="1:237" ht="109.5" customHeight="1" x14ac:dyDescent="0.35">
      <c r="A69" s="47" t="s">
        <v>396</v>
      </c>
      <c r="B69" s="13" t="s">
        <v>397</v>
      </c>
      <c r="C69" s="13" t="s">
        <v>88</v>
      </c>
      <c r="D69" s="30" t="s">
        <v>254</v>
      </c>
      <c r="E69" s="30" t="s">
        <v>89</v>
      </c>
      <c r="F69" s="75" t="s">
        <v>120</v>
      </c>
      <c r="G69" s="25" t="s">
        <v>136</v>
      </c>
      <c r="H69" s="7" t="s">
        <v>135</v>
      </c>
      <c r="I69" s="112">
        <f t="shared" si="0"/>
        <v>227801795</v>
      </c>
      <c r="J69" s="120"/>
      <c r="K69" s="121"/>
      <c r="L69" s="121">
        <v>227801795</v>
      </c>
      <c r="M69" s="15"/>
      <c r="N69" s="15"/>
      <c r="O69" s="15"/>
      <c r="P69" s="15"/>
      <c r="Q69" s="109" t="s">
        <v>196</v>
      </c>
      <c r="R69" s="6" t="s">
        <v>19</v>
      </c>
      <c r="S69" s="156">
        <v>41388</v>
      </c>
      <c r="T69" s="65" t="s">
        <v>150</v>
      </c>
      <c r="U69" s="70">
        <v>227801795</v>
      </c>
      <c r="IB69" s="1"/>
      <c r="IC69" s="1"/>
    </row>
    <row r="70" spans="1:237" s="96" customFormat="1" ht="158.25" customHeight="1" x14ac:dyDescent="0.35">
      <c r="A70" s="47" t="s">
        <v>398</v>
      </c>
      <c r="B70" s="13" t="s">
        <v>121</v>
      </c>
      <c r="C70" s="13" t="s">
        <v>244</v>
      </c>
      <c r="D70" s="30"/>
      <c r="E70" s="30" t="s">
        <v>77</v>
      </c>
      <c r="F70" s="75" t="s">
        <v>304</v>
      </c>
      <c r="G70" s="25" t="s">
        <v>270</v>
      </c>
      <c r="H70" s="7" t="s">
        <v>269</v>
      </c>
      <c r="I70" s="112">
        <f t="shared" si="0"/>
        <v>0</v>
      </c>
      <c r="J70" s="120"/>
      <c r="K70" s="121"/>
      <c r="L70" s="114">
        <f>295240000-295240000</f>
        <v>0</v>
      </c>
      <c r="M70" s="15"/>
      <c r="N70" s="15"/>
      <c r="O70" s="15"/>
      <c r="P70" s="15"/>
      <c r="Q70" s="109" t="s">
        <v>197</v>
      </c>
      <c r="R70" s="6" t="s">
        <v>122</v>
      </c>
      <c r="S70" s="156">
        <v>42417</v>
      </c>
      <c r="T70" s="65">
        <v>1</v>
      </c>
      <c r="U70" s="70">
        <v>295240000</v>
      </c>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c r="EO70" s="74"/>
      <c r="EP70" s="74"/>
      <c r="EQ70" s="74"/>
      <c r="ER70" s="74"/>
      <c r="ES70" s="74"/>
      <c r="ET70" s="74"/>
      <c r="EU70" s="74"/>
      <c r="EV70" s="74"/>
      <c r="EW70" s="74"/>
      <c r="EX70" s="74"/>
      <c r="EY70" s="74"/>
      <c r="EZ70" s="74"/>
      <c r="FA70" s="74"/>
      <c r="FB70" s="74"/>
      <c r="FC70" s="74"/>
      <c r="FD70" s="74"/>
      <c r="FE70" s="74"/>
      <c r="FF70" s="74"/>
      <c r="FG70" s="74"/>
      <c r="FH70" s="74"/>
      <c r="FI70" s="74"/>
      <c r="FJ70" s="74"/>
      <c r="FK70" s="74"/>
      <c r="FL70" s="74"/>
      <c r="FM70" s="74"/>
      <c r="FN70" s="74"/>
      <c r="FO70" s="74"/>
      <c r="FP70" s="74"/>
      <c r="FQ70" s="74"/>
      <c r="FR70" s="74"/>
      <c r="FS70" s="74"/>
      <c r="FT70" s="74"/>
      <c r="FU70" s="74"/>
      <c r="FV70" s="74"/>
      <c r="FW70" s="74"/>
      <c r="FX70" s="74"/>
      <c r="FY70" s="74"/>
      <c r="FZ70" s="74"/>
      <c r="GA70" s="74"/>
      <c r="GB70" s="74"/>
      <c r="GC70" s="74"/>
      <c r="GD70" s="74"/>
      <c r="GE70" s="74"/>
      <c r="GF70" s="74"/>
      <c r="GG70" s="74"/>
      <c r="GH70" s="74"/>
      <c r="GI70" s="74"/>
      <c r="GJ70" s="74"/>
      <c r="GK70" s="74"/>
      <c r="GL70" s="74"/>
      <c r="GM70" s="74"/>
      <c r="GN70" s="74"/>
      <c r="GO70" s="74"/>
      <c r="GP70" s="74"/>
      <c r="GQ70" s="74"/>
      <c r="GR70" s="74"/>
      <c r="GS70" s="74"/>
      <c r="GT70" s="74"/>
      <c r="GU70" s="74"/>
      <c r="GV70" s="74"/>
      <c r="GW70" s="74"/>
      <c r="GX70" s="74"/>
      <c r="GY70" s="74"/>
      <c r="GZ70" s="74"/>
      <c r="HA70" s="74"/>
      <c r="HB70" s="74"/>
      <c r="HC70" s="74"/>
      <c r="HD70" s="74"/>
      <c r="HE70" s="74"/>
      <c r="HF70" s="74"/>
      <c r="HG70" s="74"/>
      <c r="HH70" s="74"/>
      <c r="HI70" s="74"/>
      <c r="HJ70" s="74"/>
      <c r="HK70" s="74"/>
      <c r="HL70" s="74"/>
      <c r="HM70" s="74"/>
      <c r="HN70" s="74"/>
      <c r="HO70" s="74"/>
      <c r="HP70" s="74"/>
      <c r="HQ70" s="74"/>
      <c r="HR70" s="74"/>
      <c r="HS70" s="74"/>
      <c r="HT70" s="74"/>
      <c r="HU70" s="74"/>
      <c r="HV70" s="74"/>
      <c r="HW70" s="74"/>
      <c r="HX70" s="74"/>
      <c r="HY70" s="74"/>
      <c r="HZ70" s="74"/>
      <c r="IA70" s="74"/>
      <c r="IB70" s="95"/>
      <c r="IC70" s="95"/>
    </row>
    <row r="71" spans="1:237" s="21" customFormat="1" ht="153" customHeight="1" x14ac:dyDescent="0.35">
      <c r="A71" s="49" t="s">
        <v>399</v>
      </c>
      <c r="B71" s="187" t="s">
        <v>400</v>
      </c>
      <c r="C71" s="187"/>
      <c r="D71" s="188" t="s">
        <v>254</v>
      </c>
      <c r="E71" s="19" t="s">
        <v>70</v>
      </c>
      <c r="F71" s="75" t="s">
        <v>123</v>
      </c>
      <c r="G71" s="25" t="s">
        <v>140</v>
      </c>
      <c r="H71" s="7">
        <v>42353</v>
      </c>
      <c r="I71" s="112">
        <f t="shared" si="0"/>
        <v>815784860.55999994</v>
      </c>
      <c r="J71" s="122"/>
      <c r="K71" s="123"/>
      <c r="L71" s="114">
        <v>815784860.55999994</v>
      </c>
      <c r="M71" s="124"/>
      <c r="N71" s="124"/>
      <c r="O71" s="124"/>
      <c r="P71" s="122"/>
      <c r="Q71" s="109" t="s">
        <v>193</v>
      </c>
      <c r="R71" s="6" t="s">
        <v>207</v>
      </c>
      <c r="S71" s="156">
        <v>42353</v>
      </c>
      <c r="T71" s="67" t="s">
        <v>163</v>
      </c>
      <c r="U71" s="90">
        <v>815784861</v>
      </c>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c r="DQ71" s="20"/>
      <c r="DR71" s="20"/>
      <c r="DS71" s="20"/>
      <c r="DT71" s="20"/>
      <c r="DU71" s="20"/>
      <c r="DV71" s="20"/>
      <c r="DW71" s="20"/>
      <c r="DX71" s="20"/>
      <c r="DY71" s="20"/>
      <c r="DZ71" s="20"/>
      <c r="EA71" s="20"/>
      <c r="EB71" s="20"/>
      <c r="EC71" s="20"/>
      <c r="ED71" s="20"/>
      <c r="EE71" s="20"/>
      <c r="EF71" s="20"/>
      <c r="EG71" s="20"/>
      <c r="EH71" s="20"/>
      <c r="EI71" s="20"/>
      <c r="EJ71" s="20"/>
      <c r="EK71" s="20"/>
      <c r="EL71" s="20"/>
      <c r="EM71" s="20"/>
      <c r="EN71" s="20"/>
      <c r="EO71" s="20"/>
      <c r="EP71" s="20"/>
      <c r="EQ71" s="20"/>
      <c r="ER71" s="20"/>
      <c r="ES71" s="20"/>
      <c r="ET71" s="20"/>
      <c r="EU71" s="20"/>
      <c r="EV71" s="20"/>
      <c r="EW71" s="20"/>
      <c r="EX71" s="20"/>
      <c r="EY71" s="20"/>
      <c r="EZ71" s="20"/>
      <c r="FA71" s="20"/>
      <c r="FB71" s="20"/>
      <c r="FC71" s="20"/>
      <c r="FD71" s="20"/>
      <c r="FE71" s="20"/>
      <c r="FF71" s="20"/>
      <c r="FG71" s="20"/>
      <c r="FH71" s="20"/>
      <c r="FI71" s="20"/>
      <c r="FJ71" s="20"/>
      <c r="FK71" s="20"/>
      <c r="FL71" s="20"/>
      <c r="FM71" s="20"/>
      <c r="FN71" s="20"/>
      <c r="FO71" s="20"/>
      <c r="FP71" s="20"/>
      <c r="FQ71" s="20"/>
      <c r="FR71" s="20"/>
      <c r="FS71" s="20"/>
      <c r="FT71" s="20"/>
      <c r="FU71" s="20"/>
      <c r="FV71" s="20"/>
      <c r="FW71" s="20"/>
      <c r="FX71" s="20"/>
      <c r="FY71" s="20"/>
      <c r="FZ71" s="20"/>
      <c r="GA71" s="20"/>
      <c r="GB71" s="20"/>
      <c r="GC71" s="20"/>
      <c r="GD71" s="20"/>
      <c r="GE71" s="20"/>
      <c r="GF71" s="20"/>
      <c r="GG71" s="20"/>
      <c r="GH71" s="20"/>
      <c r="GI71" s="20"/>
      <c r="GJ71" s="20"/>
      <c r="GK71" s="20"/>
      <c r="GL71" s="20"/>
      <c r="GM71" s="20"/>
      <c r="GN71" s="20"/>
      <c r="GO71" s="20"/>
      <c r="GP71" s="20"/>
      <c r="GQ71" s="20"/>
      <c r="GR71" s="20"/>
      <c r="GS71" s="20"/>
      <c r="GT71" s="20"/>
      <c r="GU71" s="20"/>
      <c r="GV71" s="20"/>
      <c r="GW71" s="20"/>
      <c r="GX71" s="20"/>
      <c r="GY71" s="20"/>
      <c r="GZ71" s="20"/>
      <c r="HA71" s="20"/>
      <c r="HB71" s="20"/>
      <c r="HC71" s="20"/>
      <c r="HD71" s="20"/>
      <c r="HE71" s="20"/>
      <c r="HF71" s="20"/>
      <c r="HG71" s="20"/>
      <c r="HH71" s="20"/>
      <c r="HI71" s="20"/>
      <c r="HJ71" s="20"/>
      <c r="HK71" s="20"/>
      <c r="HL71" s="20"/>
      <c r="HM71" s="20"/>
      <c r="HN71" s="20"/>
      <c r="HO71" s="20"/>
      <c r="HP71" s="20"/>
      <c r="HQ71" s="20"/>
      <c r="HR71" s="20"/>
      <c r="HS71" s="20"/>
      <c r="HT71" s="20"/>
      <c r="HU71" s="20"/>
    </row>
    <row r="72" spans="1:237" ht="130.5" customHeight="1" x14ac:dyDescent="0.25">
      <c r="A72" s="286" t="s">
        <v>240</v>
      </c>
      <c r="B72" s="241" t="s">
        <v>246</v>
      </c>
      <c r="C72" s="241" t="s">
        <v>245</v>
      </c>
      <c r="D72" s="243" t="s">
        <v>254</v>
      </c>
      <c r="E72" s="243" t="s">
        <v>14</v>
      </c>
      <c r="F72" s="265">
        <v>2016000040034</v>
      </c>
      <c r="G72" s="273" t="s">
        <v>209</v>
      </c>
      <c r="H72" s="275" t="s">
        <v>210</v>
      </c>
      <c r="I72" s="249">
        <f>SUM(J72:P72)</f>
        <v>11463057890</v>
      </c>
      <c r="J72" s="249"/>
      <c r="K72" s="249">
        <f>11197445129+265612761</f>
        <v>11463057890</v>
      </c>
      <c r="L72" s="249"/>
      <c r="M72" s="249"/>
      <c r="N72" s="173"/>
      <c r="O72" s="116"/>
      <c r="P72" s="249"/>
      <c r="Q72" s="228" t="s">
        <v>440</v>
      </c>
      <c r="R72" s="228" t="s">
        <v>206</v>
      </c>
      <c r="S72" s="161">
        <v>42795</v>
      </c>
      <c r="T72" s="68">
        <v>158</v>
      </c>
      <c r="U72" s="91">
        <v>11197445129</v>
      </c>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c r="HK72" s="12"/>
      <c r="HL72" s="12"/>
      <c r="HM72" s="12"/>
      <c r="HN72" s="12"/>
      <c r="HO72" s="12"/>
      <c r="HP72" s="12"/>
      <c r="HQ72" s="12"/>
      <c r="HR72" s="12"/>
      <c r="HS72" s="12"/>
      <c r="HT72" s="12"/>
      <c r="HU72" s="12"/>
      <c r="HV72" s="12"/>
      <c r="HW72" s="12"/>
      <c r="HX72" s="12"/>
      <c r="HY72" s="12"/>
      <c r="HZ72" s="12"/>
      <c r="IA72" s="12"/>
      <c r="IB72" s="12"/>
      <c r="IC72" s="12"/>
    </row>
    <row r="73" spans="1:237" ht="130.5" customHeight="1" x14ac:dyDescent="0.25">
      <c r="A73" s="286"/>
      <c r="B73" s="252"/>
      <c r="C73" s="252"/>
      <c r="D73" s="251"/>
      <c r="E73" s="251"/>
      <c r="F73" s="266"/>
      <c r="G73" s="274"/>
      <c r="H73" s="276"/>
      <c r="I73" s="250"/>
      <c r="J73" s="250"/>
      <c r="K73" s="250"/>
      <c r="L73" s="250"/>
      <c r="M73" s="250"/>
      <c r="N73" s="174"/>
      <c r="O73" s="125"/>
      <c r="P73" s="250"/>
      <c r="Q73" s="229"/>
      <c r="R73" s="229"/>
      <c r="S73" s="161">
        <v>42928</v>
      </c>
      <c r="T73" s="68">
        <v>388</v>
      </c>
      <c r="U73" s="91">
        <v>265612761</v>
      </c>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c r="HK73" s="12"/>
      <c r="HL73" s="12"/>
      <c r="HM73" s="12"/>
      <c r="HN73" s="12"/>
      <c r="HO73" s="12"/>
      <c r="HP73" s="12"/>
      <c r="HQ73" s="12"/>
      <c r="HR73" s="12"/>
      <c r="HS73" s="12"/>
      <c r="HT73" s="12"/>
      <c r="HU73" s="12"/>
      <c r="HV73" s="12"/>
      <c r="HW73" s="12"/>
      <c r="HX73" s="12"/>
      <c r="HY73" s="12"/>
      <c r="HZ73" s="12"/>
      <c r="IA73" s="12"/>
      <c r="IB73" s="12"/>
      <c r="IC73" s="12"/>
    </row>
    <row r="74" spans="1:237" ht="119.25" customHeight="1" x14ac:dyDescent="0.35">
      <c r="A74" s="189" t="s">
        <v>412</v>
      </c>
      <c r="B74" s="13"/>
      <c r="C74" s="13"/>
      <c r="D74" s="30"/>
      <c r="E74" s="26"/>
      <c r="F74" s="76">
        <v>2014000040009</v>
      </c>
      <c r="G74" s="103" t="s">
        <v>199</v>
      </c>
      <c r="H74" s="8">
        <v>41897</v>
      </c>
      <c r="I74" s="134">
        <f>SUM(J74:P74)</f>
        <v>0</v>
      </c>
      <c r="J74" s="126"/>
      <c r="K74" s="127">
        <f>3365609674-3365609674</f>
        <v>0</v>
      </c>
      <c r="L74" s="15"/>
      <c r="M74" s="15"/>
      <c r="N74" s="15"/>
      <c r="O74" s="15"/>
      <c r="P74" s="15"/>
      <c r="Q74" s="109" t="s">
        <v>176</v>
      </c>
      <c r="R74" s="55" t="s">
        <v>206</v>
      </c>
      <c r="S74" s="161"/>
      <c r="T74" s="68"/>
      <c r="U74" s="91"/>
    </row>
    <row r="75" spans="1:237" ht="132" customHeight="1" x14ac:dyDescent="0.35">
      <c r="A75" s="286" t="s">
        <v>241</v>
      </c>
      <c r="B75" s="241" t="s">
        <v>248</v>
      </c>
      <c r="C75" s="241" t="s">
        <v>247</v>
      </c>
      <c r="D75" s="243" t="s">
        <v>262</v>
      </c>
      <c r="E75" s="243" t="s">
        <v>14</v>
      </c>
      <c r="F75" s="265">
        <v>2016000040028</v>
      </c>
      <c r="G75" s="43" t="s">
        <v>201</v>
      </c>
      <c r="H75" s="139">
        <v>42733</v>
      </c>
      <c r="I75" s="249">
        <f>SUM(J75:P76)</f>
        <v>15411339372</v>
      </c>
      <c r="J75" s="267"/>
      <c r="K75" s="269"/>
      <c r="L75" s="249">
        <v>15411339372</v>
      </c>
      <c r="M75" s="249"/>
      <c r="N75" s="173"/>
      <c r="O75" s="116"/>
      <c r="P75" s="249"/>
      <c r="Q75" s="228" t="s">
        <v>440</v>
      </c>
      <c r="R75" s="228" t="s">
        <v>206</v>
      </c>
      <c r="S75" s="161">
        <v>42928</v>
      </c>
      <c r="T75" s="68">
        <v>388</v>
      </c>
      <c r="U75" s="263">
        <v>15411339372</v>
      </c>
    </row>
    <row r="76" spans="1:237" ht="132" customHeight="1" x14ac:dyDescent="0.35">
      <c r="A76" s="286"/>
      <c r="B76" s="252"/>
      <c r="C76" s="252"/>
      <c r="D76" s="251"/>
      <c r="E76" s="251"/>
      <c r="F76" s="266"/>
      <c r="G76" s="44" t="s">
        <v>208</v>
      </c>
      <c r="H76" s="140">
        <v>42961</v>
      </c>
      <c r="I76" s="250"/>
      <c r="J76" s="268"/>
      <c r="K76" s="270"/>
      <c r="L76" s="250"/>
      <c r="M76" s="250"/>
      <c r="N76" s="174"/>
      <c r="O76" s="125"/>
      <c r="P76" s="250"/>
      <c r="Q76" s="229"/>
      <c r="R76" s="229"/>
      <c r="S76" s="161">
        <v>43038</v>
      </c>
      <c r="T76" s="68">
        <v>593</v>
      </c>
      <c r="U76" s="264"/>
    </row>
    <row r="77" spans="1:237" ht="154.5" customHeight="1" x14ac:dyDescent="0.35">
      <c r="A77" s="189" t="s">
        <v>401</v>
      </c>
      <c r="B77" s="187" t="s">
        <v>250</v>
      </c>
      <c r="C77" s="187" t="s">
        <v>249</v>
      </c>
      <c r="D77" s="188" t="s">
        <v>260</v>
      </c>
      <c r="E77" s="56" t="s">
        <v>14</v>
      </c>
      <c r="F77" s="76">
        <v>2017000040012</v>
      </c>
      <c r="G77" s="103" t="s">
        <v>202</v>
      </c>
      <c r="H77" s="8">
        <v>42998</v>
      </c>
      <c r="I77" s="134">
        <f>SUM(K77:P77)</f>
        <v>3077850586</v>
      </c>
      <c r="J77" s="126"/>
      <c r="K77" s="127">
        <v>3077850586</v>
      </c>
      <c r="L77" s="15"/>
      <c r="M77" s="15"/>
      <c r="N77" s="15"/>
      <c r="O77" s="15"/>
      <c r="P77" s="15"/>
      <c r="Q77" s="109" t="s">
        <v>204</v>
      </c>
      <c r="R77" s="55" t="s">
        <v>206</v>
      </c>
      <c r="S77" s="161">
        <v>43053</v>
      </c>
      <c r="T77" s="68">
        <v>611</v>
      </c>
      <c r="U77" s="91">
        <v>3077850586</v>
      </c>
    </row>
    <row r="78" spans="1:237" s="96" customFormat="1" ht="193.5" customHeight="1" x14ac:dyDescent="0.35">
      <c r="A78" s="176" t="s">
        <v>421</v>
      </c>
      <c r="B78" s="177" t="s">
        <v>422</v>
      </c>
      <c r="C78" s="178" t="s">
        <v>423</v>
      </c>
      <c r="D78" s="178" t="s">
        <v>254</v>
      </c>
      <c r="E78" s="30" t="s">
        <v>14</v>
      </c>
      <c r="F78" s="76">
        <v>20181301010001</v>
      </c>
      <c r="G78" s="103" t="s">
        <v>424</v>
      </c>
      <c r="H78" s="8">
        <v>43125</v>
      </c>
      <c r="I78" s="15">
        <v>6269583176</v>
      </c>
      <c r="J78" s="126"/>
      <c r="K78" s="91"/>
      <c r="L78" s="15"/>
      <c r="M78" s="15"/>
      <c r="N78" s="15">
        <v>6269583176</v>
      </c>
      <c r="O78" s="15"/>
      <c r="P78" s="15"/>
      <c r="Q78" s="47" t="s">
        <v>425</v>
      </c>
      <c r="R78" s="30" t="s">
        <v>426</v>
      </c>
      <c r="S78" s="166"/>
      <c r="T78" s="170"/>
      <c r="U78" s="170"/>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c r="BP78" s="74"/>
      <c r="BQ78" s="74"/>
      <c r="BR78" s="74"/>
      <c r="BS78" s="74"/>
      <c r="BT78" s="74"/>
      <c r="BU78" s="74"/>
      <c r="BV78" s="74"/>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c r="CU78" s="74"/>
      <c r="CV78" s="74"/>
      <c r="CW78" s="74"/>
      <c r="CX78" s="74"/>
      <c r="CY78" s="74"/>
      <c r="CZ78" s="74"/>
      <c r="DA78" s="74"/>
      <c r="DB78" s="74"/>
      <c r="DC78" s="74"/>
      <c r="DD78" s="74"/>
      <c r="DE78" s="74"/>
      <c r="DF78" s="74"/>
      <c r="DG78" s="74"/>
      <c r="DH78" s="74"/>
      <c r="DI78" s="74"/>
      <c r="DJ78" s="74"/>
      <c r="DK78" s="74"/>
      <c r="DL78" s="74"/>
      <c r="DM78" s="74"/>
      <c r="DN78" s="74"/>
      <c r="DO78" s="74"/>
      <c r="DP78" s="74"/>
      <c r="DQ78" s="74"/>
      <c r="DR78" s="74"/>
      <c r="DS78" s="74"/>
      <c r="DT78" s="74"/>
      <c r="DU78" s="74"/>
      <c r="DV78" s="74"/>
      <c r="DW78" s="74"/>
      <c r="DX78" s="74"/>
      <c r="DY78" s="74"/>
      <c r="DZ78" s="74"/>
      <c r="EA78" s="74"/>
      <c r="EB78" s="74"/>
      <c r="EC78" s="74"/>
      <c r="ED78" s="74"/>
      <c r="EE78" s="74"/>
      <c r="EF78" s="74"/>
      <c r="EG78" s="74"/>
      <c r="EH78" s="74"/>
      <c r="EI78" s="74"/>
      <c r="EJ78" s="74"/>
      <c r="EK78" s="74"/>
      <c r="EL78" s="74"/>
      <c r="EM78" s="74"/>
      <c r="EN78" s="74"/>
      <c r="EO78" s="74"/>
      <c r="EP78" s="74"/>
      <c r="EQ78" s="74"/>
      <c r="ER78" s="74"/>
      <c r="ES78" s="74"/>
      <c r="ET78" s="74"/>
      <c r="EU78" s="74"/>
      <c r="EV78" s="74"/>
      <c r="EW78" s="74"/>
      <c r="EX78" s="74"/>
      <c r="EY78" s="74"/>
      <c r="EZ78" s="74"/>
      <c r="FA78" s="74"/>
      <c r="FB78" s="74"/>
      <c r="FC78" s="74"/>
      <c r="FD78" s="74"/>
      <c r="FE78" s="74"/>
      <c r="FF78" s="74"/>
      <c r="FG78" s="74"/>
      <c r="FH78" s="74"/>
      <c r="FI78" s="74"/>
      <c r="FJ78" s="74"/>
      <c r="FK78" s="74"/>
      <c r="FL78" s="74"/>
      <c r="FM78" s="74"/>
      <c r="FN78" s="74"/>
      <c r="FO78" s="74"/>
      <c r="FP78" s="74"/>
      <c r="FQ78" s="74"/>
      <c r="FR78" s="74"/>
      <c r="FS78" s="74"/>
      <c r="FT78" s="74"/>
      <c r="FU78" s="74"/>
      <c r="FV78" s="74"/>
      <c r="FW78" s="74"/>
      <c r="FX78" s="74"/>
      <c r="FY78" s="74"/>
      <c r="FZ78" s="74"/>
      <c r="GA78" s="74"/>
      <c r="GB78" s="74"/>
      <c r="GC78" s="74"/>
      <c r="GD78" s="74"/>
      <c r="GE78" s="74"/>
      <c r="GF78" s="74"/>
      <c r="GG78" s="74"/>
      <c r="GH78" s="74"/>
      <c r="GI78" s="74"/>
      <c r="GJ78" s="74"/>
      <c r="GK78" s="74"/>
      <c r="GL78" s="74"/>
      <c r="GM78" s="74"/>
      <c r="GN78" s="74"/>
      <c r="GO78" s="74"/>
      <c r="GP78" s="74"/>
      <c r="GQ78" s="74"/>
      <c r="GR78" s="74"/>
      <c r="GS78" s="74"/>
      <c r="GT78" s="74"/>
      <c r="GU78" s="74"/>
      <c r="GV78" s="74"/>
      <c r="GW78" s="74"/>
      <c r="GX78" s="74"/>
      <c r="GY78" s="74"/>
      <c r="GZ78" s="74"/>
      <c r="HA78" s="74"/>
      <c r="HB78" s="74"/>
      <c r="HC78" s="74"/>
      <c r="HD78" s="74"/>
      <c r="HE78" s="74"/>
      <c r="HF78" s="74"/>
      <c r="HG78" s="74"/>
      <c r="HH78" s="74"/>
      <c r="HI78" s="74"/>
      <c r="HJ78" s="74"/>
      <c r="HK78" s="74"/>
      <c r="HL78" s="74"/>
      <c r="HM78" s="74"/>
      <c r="HN78" s="74"/>
      <c r="HO78" s="74"/>
      <c r="HP78" s="74"/>
      <c r="HQ78" s="74"/>
      <c r="HR78" s="74"/>
      <c r="HS78" s="74"/>
      <c r="HT78" s="74"/>
      <c r="HU78" s="74"/>
      <c r="HV78" s="74"/>
      <c r="HW78" s="74"/>
      <c r="HX78" s="74"/>
      <c r="HY78" s="74"/>
      <c r="HZ78" s="74"/>
      <c r="IA78" s="74"/>
      <c r="IB78" s="74"/>
      <c r="IC78" s="74"/>
    </row>
    <row r="79" spans="1:237" ht="129.75" customHeight="1" x14ac:dyDescent="0.35">
      <c r="A79" s="291" t="s">
        <v>283</v>
      </c>
      <c r="B79" s="241" t="s">
        <v>251</v>
      </c>
      <c r="C79" s="241" t="s">
        <v>402</v>
      </c>
      <c r="D79" s="241" t="s">
        <v>264</v>
      </c>
      <c r="E79" s="241" t="s">
        <v>14</v>
      </c>
      <c r="F79" s="265">
        <v>2017000040013</v>
      </c>
      <c r="G79" s="135" t="s">
        <v>203</v>
      </c>
      <c r="H79" s="141">
        <v>43017</v>
      </c>
      <c r="I79" s="249">
        <f>SUM(K79:P79)</f>
        <v>0</v>
      </c>
      <c r="J79" s="267"/>
      <c r="K79" s="269">
        <f>10025313466-10025313466</f>
        <v>0</v>
      </c>
      <c r="L79" s="249"/>
      <c r="M79" s="249"/>
      <c r="N79" s="173"/>
      <c r="O79" s="116"/>
      <c r="P79" s="249"/>
      <c r="Q79" s="228" t="s">
        <v>205</v>
      </c>
      <c r="R79" s="289" t="s">
        <v>206</v>
      </c>
      <c r="S79" s="162">
        <v>43053</v>
      </c>
      <c r="T79" s="100">
        <v>611</v>
      </c>
      <c r="U79" s="99">
        <v>10025313466</v>
      </c>
    </row>
    <row r="80" spans="1:237" ht="117.75" customHeight="1" x14ac:dyDescent="0.35">
      <c r="A80" s="292"/>
      <c r="B80" s="252"/>
      <c r="C80" s="252"/>
      <c r="D80" s="252"/>
      <c r="E80" s="252"/>
      <c r="F80" s="266"/>
      <c r="G80" s="103" t="s">
        <v>287</v>
      </c>
      <c r="H80" s="71" t="s">
        <v>286</v>
      </c>
      <c r="I80" s="250"/>
      <c r="J80" s="268"/>
      <c r="K80" s="270"/>
      <c r="L80" s="250"/>
      <c r="M80" s="250"/>
      <c r="N80" s="174"/>
      <c r="O80" s="125"/>
      <c r="P80" s="250"/>
      <c r="Q80" s="229"/>
      <c r="R80" s="290"/>
      <c r="S80" s="163">
        <v>43438</v>
      </c>
      <c r="T80" s="101">
        <v>829</v>
      </c>
      <c r="U80" s="87">
        <v>-10025313466</v>
      </c>
    </row>
    <row r="81" spans="1:237" ht="219" customHeight="1" x14ac:dyDescent="0.35">
      <c r="A81" s="189" t="s">
        <v>403</v>
      </c>
      <c r="B81" s="187" t="s">
        <v>276</v>
      </c>
      <c r="C81" s="187" t="s">
        <v>404</v>
      </c>
      <c r="D81" s="188" t="s">
        <v>263</v>
      </c>
      <c r="E81" s="56" t="s">
        <v>14</v>
      </c>
      <c r="F81" s="76">
        <v>2017000040014</v>
      </c>
      <c r="G81" s="103" t="s">
        <v>277</v>
      </c>
      <c r="H81" s="8">
        <v>43199</v>
      </c>
      <c r="I81" s="134">
        <f t="shared" ref="I81:I86" si="2">SUM(J81:P81)</f>
        <v>12778686420</v>
      </c>
      <c r="J81" s="126"/>
      <c r="K81" s="134">
        <v>12778686420</v>
      </c>
      <c r="L81" s="15"/>
      <c r="M81" s="15"/>
      <c r="N81" s="15"/>
      <c r="O81" s="15"/>
      <c r="P81" s="15"/>
      <c r="Q81" s="109" t="s">
        <v>141</v>
      </c>
      <c r="R81" s="55" t="s">
        <v>206</v>
      </c>
      <c r="S81" s="161">
        <v>43230</v>
      </c>
      <c r="T81" s="68">
        <v>370</v>
      </c>
      <c r="U81" s="91">
        <v>12778686420</v>
      </c>
    </row>
    <row r="82" spans="1:237" ht="153.75" customHeight="1" x14ac:dyDescent="0.35">
      <c r="A82" s="291" t="s">
        <v>279</v>
      </c>
      <c r="B82" s="291" t="s">
        <v>280</v>
      </c>
      <c r="C82" s="293" t="s">
        <v>300</v>
      </c>
      <c r="D82" s="293" t="s">
        <v>262</v>
      </c>
      <c r="E82" s="92" t="s">
        <v>281</v>
      </c>
      <c r="F82" s="265">
        <v>2017000040038</v>
      </c>
      <c r="G82" s="273" t="s">
        <v>284</v>
      </c>
      <c r="H82" s="275" t="s">
        <v>285</v>
      </c>
      <c r="I82" s="99">
        <f t="shared" si="2"/>
        <v>11203039266.690001</v>
      </c>
      <c r="J82" s="126"/>
      <c r="K82" s="134">
        <v>11203039266.690001</v>
      </c>
      <c r="L82" s="15"/>
      <c r="M82" s="15"/>
      <c r="N82" s="15"/>
      <c r="O82" s="15"/>
      <c r="P82" s="15"/>
      <c r="Q82" s="228" t="s">
        <v>301</v>
      </c>
      <c r="R82" s="92" t="s">
        <v>281</v>
      </c>
      <c r="S82" s="162">
        <v>43441</v>
      </c>
      <c r="T82" s="100">
        <v>5038</v>
      </c>
      <c r="U82" s="137">
        <v>11203039266.690001</v>
      </c>
    </row>
    <row r="83" spans="1:237" ht="115.5" customHeight="1" x14ac:dyDescent="0.35">
      <c r="A83" s="292"/>
      <c r="B83" s="292"/>
      <c r="C83" s="294"/>
      <c r="D83" s="294"/>
      <c r="E83" s="92" t="s">
        <v>282</v>
      </c>
      <c r="F83" s="266"/>
      <c r="G83" s="274"/>
      <c r="H83" s="276"/>
      <c r="I83" s="99">
        <f t="shared" si="2"/>
        <v>1105051321.8699999</v>
      </c>
      <c r="J83" s="126"/>
      <c r="K83" s="134">
        <v>1105051321.8699999</v>
      </c>
      <c r="L83" s="15"/>
      <c r="M83" s="15"/>
      <c r="N83" s="15"/>
      <c r="O83" s="15"/>
      <c r="P83" s="15"/>
      <c r="Q83" s="229"/>
      <c r="R83" s="92" t="s">
        <v>282</v>
      </c>
      <c r="S83" s="162">
        <v>43438</v>
      </c>
      <c r="T83" s="100">
        <v>829</v>
      </c>
      <c r="U83" s="137">
        <v>1105051321.8699999</v>
      </c>
    </row>
    <row r="84" spans="1:237" ht="132.75" customHeight="1" x14ac:dyDescent="0.35">
      <c r="A84" s="291" t="s">
        <v>288</v>
      </c>
      <c r="B84" s="291" t="s">
        <v>405</v>
      </c>
      <c r="C84" s="293" t="s">
        <v>291</v>
      </c>
      <c r="D84" s="293" t="s">
        <v>254</v>
      </c>
      <c r="E84" s="94" t="s">
        <v>289</v>
      </c>
      <c r="F84" s="265">
        <v>2016000040029</v>
      </c>
      <c r="G84" s="273" t="s">
        <v>309</v>
      </c>
      <c r="H84" s="275" t="s">
        <v>290</v>
      </c>
      <c r="I84" s="99">
        <f t="shared" si="2"/>
        <v>7117734330</v>
      </c>
      <c r="J84" s="126"/>
      <c r="K84" s="134">
        <v>7117734330</v>
      </c>
      <c r="L84" s="15"/>
      <c r="M84" s="15"/>
      <c r="N84" s="15"/>
      <c r="O84" s="15"/>
      <c r="P84" s="15"/>
      <c r="Q84" s="228" t="s">
        <v>442</v>
      </c>
      <c r="R84" s="94" t="s">
        <v>289</v>
      </c>
      <c r="S84" s="164"/>
      <c r="T84" s="143"/>
      <c r="U84" s="137"/>
    </row>
    <row r="85" spans="1:237" ht="110.25" customHeight="1" x14ac:dyDescent="0.35">
      <c r="A85" s="292"/>
      <c r="B85" s="292"/>
      <c r="C85" s="294"/>
      <c r="D85" s="294"/>
      <c r="E85" s="94" t="s">
        <v>282</v>
      </c>
      <c r="F85" s="266"/>
      <c r="G85" s="274"/>
      <c r="H85" s="276"/>
      <c r="I85" s="99">
        <f t="shared" si="2"/>
        <v>453699927</v>
      </c>
      <c r="J85" s="126"/>
      <c r="K85" s="134">
        <v>453699927</v>
      </c>
      <c r="L85" s="15"/>
      <c r="M85" s="15"/>
      <c r="N85" s="15"/>
      <c r="O85" s="15"/>
      <c r="P85" s="15"/>
      <c r="Q85" s="229"/>
      <c r="R85" s="94" t="s">
        <v>282</v>
      </c>
      <c r="S85" s="161" t="s">
        <v>308</v>
      </c>
      <c r="T85" s="65" t="s">
        <v>307</v>
      </c>
      <c r="U85" s="138">
        <v>453699927</v>
      </c>
    </row>
    <row r="86" spans="1:237" ht="165" customHeight="1" x14ac:dyDescent="0.35">
      <c r="A86" s="107" t="s">
        <v>292</v>
      </c>
      <c r="B86" s="107" t="s">
        <v>296</v>
      </c>
      <c r="C86" s="108" t="s">
        <v>297</v>
      </c>
      <c r="D86" s="192" t="s">
        <v>255</v>
      </c>
      <c r="E86" s="105" t="s">
        <v>14</v>
      </c>
      <c r="F86" s="194">
        <v>2018000040015</v>
      </c>
      <c r="G86" s="146" t="s">
        <v>310</v>
      </c>
      <c r="H86" s="142" t="s">
        <v>305</v>
      </c>
      <c r="I86" s="99">
        <f t="shared" si="2"/>
        <v>14845854825</v>
      </c>
      <c r="J86" s="126"/>
      <c r="K86" s="134">
        <v>5605504524</v>
      </c>
      <c r="L86" s="15"/>
      <c r="M86" s="15"/>
      <c r="N86" s="15"/>
      <c r="O86" s="15">
        <v>9240350301</v>
      </c>
      <c r="P86" s="15"/>
      <c r="Q86" s="109" t="s">
        <v>141</v>
      </c>
      <c r="R86" s="105" t="s">
        <v>14</v>
      </c>
      <c r="S86" s="165">
        <v>43522</v>
      </c>
      <c r="T86" s="106">
        <v>130</v>
      </c>
      <c r="U86" s="102">
        <v>14845854825</v>
      </c>
    </row>
    <row r="87" spans="1:237" s="96" customFormat="1" ht="144.75" customHeight="1" x14ac:dyDescent="0.35">
      <c r="A87" s="107" t="s">
        <v>293</v>
      </c>
      <c r="B87" s="107" t="s">
        <v>299</v>
      </c>
      <c r="C87" s="108" t="s">
        <v>298</v>
      </c>
      <c r="D87" s="108" t="s">
        <v>255</v>
      </c>
      <c r="E87" s="147" t="s">
        <v>14</v>
      </c>
      <c r="F87" s="194">
        <v>2018000040042</v>
      </c>
      <c r="G87" s="148" t="s">
        <v>311</v>
      </c>
      <c r="H87" s="149" t="s">
        <v>306</v>
      </c>
      <c r="I87" s="15">
        <f>SUM(J87:P87)</f>
        <v>8725329896</v>
      </c>
      <c r="J87" s="126"/>
      <c r="K87" s="99">
        <v>8725329896</v>
      </c>
      <c r="L87" s="15"/>
      <c r="M87" s="15"/>
      <c r="N87" s="15"/>
      <c r="O87" s="15"/>
      <c r="P87" s="15"/>
      <c r="Q87" s="47" t="s">
        <v>141</v>
      </c>
      <c r="R87" s="147" t="s">
        <v>295</v>
      </c>
      <c r="S87" s="165"/>
      <c r="T87" s="106"/>
      <c r="U87" s="200"/>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c r="BP87" s="74"/>
      <c r="BQ87" s="74"/>
      <c r="BR87" s="74"/>
      <c r="BS87" s="74"/>
      <c r="BT87" s="74"/>
      <c r="BU87" s="74"/>
      <c r="BV87" s="74"/>
      <c r="BW87" s="74"/>
      <c r="BX87" s="74"/>
      <c r="BY87" s="74"/>
      <c r="BZ87" s="74"/>
      <c r="CA87" s="74"/>
      <c r="CB87" s="74"/>
      <c r="CC87" s="74"/>
      <c r="CD87" s="74"/>
      <c r="CE87" s="74"/>
      <c r="CF87" s="74"/>
      <c r="CG87" s="74"/>
      <c r="CH87" s="74"/>
      <c r="CI87" s="74"/>
      <c r="CJ87" s="74"/>
      <c r="CK87" s="74"/>
      <c r="CL87" s="74"/>
      <c r="CM87" s="74"/>
      <c r="CN87" s="74"/>
      <c r="CO87" s="74"/>
      <c r="CP87" s="74"/>
      <c r="CQ87" s="74"/>
      <c r="CR87" s="74"/>
      <c r="CS87" s="74"/>
      <c r="CT87" s="74"/>
      <c r="CU87" s="74"/>
      <c r="CV87" s="74"/>
      <c r="CW87" s="74"/>
      <c r="CX87" s="74"/>
      <c r="CY87" s="74"/>
      <c r="CZ87" s="74"/>
      <c r="DA87" s="74"/>
      <c r="DB87" s="74"/>
      <c r="DC87" s="74"/>
      <c r="DD87" s="74"/>
      <c r="DE87" s="74"/>
      <c r="DF87" s="74"/>
      <c r="DG87" s="74"/>
      <c r="DH87" s="74"/>
      <c r="DI87" s="74"/>
      <c r="DJ87" s="74"/>
      <c r="DK87" s="74"/>
      <c r="DL87" s="74"/>
      <c r="DM87" s="74"/>
      <c r="DN87" s="74"/>
      <c r="DO87" s="74"/>
      <c r="DP87" s="74"/>
      <c r="DQ87" s="74"/>
      <c r="DR87" s="74"/>
      <c r="DS87" s="74"/>
      <c r="DT87" s="74"/>
      <c r="DU87" s="74"/>
      <c r="DV87" s="74"/>
      <c r="DW87" s="74"/>
      <c r="DX87" s="74"/>
      <c r="DY87" s="74"/>
      <c r="DZ87" s="74"/>
      <c r="EA87" s="74"/>
      <c r="EB87" s="74"/>
      <c r="EC87" s="74"/>
      <c r="ED87" s="74"/>
      <c r="EE87" s="74"/>
      <c r="EF87" s="74"/>
      <c r="EG87" s="74"/>
      <c r="EH87" s="74"/>
      <c r="EI87" s="74"/>
      <c r="EJ87" s="74"/>
      <c r="EK87" s="74"/>
      <c r="EL87" s="74"/>
      <c r="EM87" s="74"/>
      <c r="EN87" s="74"/>
      <c r="EO87" s="74"/>
      <c r="EP87" s="74"/>
      <c r="EQ87" s="74"/>
      <c r="ER87" s="74"/>
      <c r="ES87" s="74"/>
      <c r="ET87" s="74"/>
      <c r="EU87" s="74"/>
      <c r="EV87" s="74"/>
      <c r="EW87" s="74"/>
      <c r="EX87" s="74"/>
      <c r="EY87" s="74"/>
      <c r="EZ87" s="74"/>
      <c r="FA87" s="74"/>
      <c r="FB87" s="74"/>
      <c r="FC87" s="74"/>
      <c r="FD87" s="74"/>
      <c r="FE87" s="74"/>
      <c r="FF87" s="74"/>
      <c r="FG87" s="74"/>
      <c r="FH87" s="74"/>
      <c r="FI87" s="74"/>
      <c r="FJ87" s="74"/>
      <c r="FK87" s="74"/>
      <c r="FL87" s="74"/>
      <c r="FM87" s="74"/>
      <c r="FN87" s="74"/>
      <c r="FO87" s="74"/>
      <c r="FP87" s="74"/>
      <c r="FQ87" s="74"/>
      <c r="FR87" s="74"/>
      <c r="FS87" s="74"/>
      <c r="FT87" s="74"/>
      <c r="FU87" s="74"/>
      <c r="FV87" s="74"/>
      <c r="FW87" s="74"/>
      <c r="FX87" s="74"/>
      <c r="FY87" s="74"/>
      <c r="FZ87" s="74"/>
      <c r="GA87" s="74"/>
      <c r="GB87" s="74"/>
      <c r="GC87" s="74"/>
      <c r="GD87" s="74"/>
      <c r="GE87" s="74"/>
      <c r="GF87" s="74"/>
      <c r="GG87" s="74"/>
      <c r="GH87" s="74"/>
      <c r="GI87" s="74"/>
      <c r="GJ87" s="74"/>
      <c r="GK87" s="74"/>
      <c r="GL87" s="74"/>
      <c r="GM87" s="74"/>
      <c r="GN87" s="74"/>
      <c r="GO87" s="74"/>
      <c r="GP87" s="74"/>
      <c r="GQ87" s="74"/>
      <c r="GR87" s="74"/>
      <c r="GS87" s="74"/>
      <c r="GT87" s="74"/>
      <c r="GU87" s="74"/>
      <c r="GV87" s="74"/>
      <c r="GW87" s="74"/>
      <c r="GX87" s="74"/>
      <c r="GY87" s="74"/>
      <c r="GZ87" s="74"/>
      <c r="HA87" s="74"/>
      <c r="HB87" s="74"/>
      <c r="HC87" s="74"/>
      <c r="HD87" s="74"/>
      <c r="HE87" s="74"/>
      <c r="HF87" s="74"/>
      <c r="HG87" s="74"/>
      <c r="HH87" s="74"/>
      <c r="HI87" s="74"/>
      <c r="HJ87" s="74"/>
      <c r="HK87" s="74"/>
      <c r="HL87" s="74"/>
      <c r="HM87" s="74"/>
      <c r="HN87" s="74"/>
      <c r="HO87" s="74"/>
      <c r="HP87" s="74"/>
      <c r="HQ87" s="74"/>
      <c r="HR87" s="74"/>
      <c r="HS87" s="74"/>
      <c r="HT87" s="74"/>
      <c r="HU87" s="74"/>
      <c r="HV87" s="74"/>
      <c r="HW87" s="74"/>
      <c r="HX87" s="74"/>
      <c r="HY87" s="74"/>
      <c r="HZ87" s="74"/>
      <c r="IA87" s="74"/>
      <c r="IB87" s="74"/>
      <c r="IC87" s="74"/>
    </row>
    <row r="88" spans="1:237" s="96" customFormat="1" ht="144.75" customHeight="1" x14ac:dyDescent="0.35">
      <c r="A88" s="107" t="s">
        <v>406</v>
      </c>
      <c r="B88" s="107" t="s">
        <v>407</v>
      </c>
      <c r="C88" s="108" t="s">
        <v>312</v>
      </c>
      <c r="D88" s="108" t="s">
        <v>254</v>
      </c>
      <c r="E88" s="151" t="s">
        <v>14</v>
      </c>
      <c r="F88" s="194">
        <v>20181301011385</v>
      </c>
      <c r="G88" s="152" t="s">
        <v>313</v>
      </c>
      <c r="H88" s="153">
        <v>43602</v>
      </c>
      <c r="I88" s="15">
        <f>+J88+K88+L88+M88+O88+P88</f>
        <v>3105294006</v>
      </c>
      <c r="J88" s="126"/>
      <c r="K88" s="99">
        <v>3105294006</v>
      </c>
      <c r="L88" s="15"/>
      <c r="M88" s="15"/>
      <c r="N88" s="15"/>
      <c r="O88" s="15"/>
      <c r="P88" s="15"/>
      <c r="Q88" s="47" t="s">
        <v>141</v>
      </c>
      <c r="R88" s="151" t="s">
        <v>14</v>
      </c>
      <c r="S88" s="165">
        <v>43636</v>
      </c>
      <c r="T88" s="106">
        <v>372</v>
      </c>
      <c r="U88" s="99">
        <v>3105294006</v>
      </c>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c r="BP88" s="74"/>
      <c r="BQ88" s="74"/>
      <c r="BR88" s="74"/>
      <c r="BS88" s="74"/>
      <c r="BT88" s="74"/>
      <c r="BU88" s="74"/>
      <c r="BV88" s="74"/>
      <c r="BW88" s="74"/>
      <c r="BX88" s="74"/>
      <c r="BY88" s="74"/>
      <c r="BZ88" s="74"/>
      <c r="CA88" s="74"/>
      <c r="CB88" s="74"/>
      <c r="CC88" s="74"/>
      <c r="CD88" s="74"/>
      <c r="CE88" s="74"/>
      <c r="CF88" s="74"/>
      <c r="CG88" s="74"/>
      <c r="CH88" s="74"/>
      <c r="CI88" s="74"/>
      <c r="CJ88" s="74"/>
      <c r="CK88" s="74"/>
      <c r="CL88" s="74"/>
      <c r="CM88" s="74"/>
      <c r="CN88" s="74"/>
      <c r="CO88" s="74"/>
      <c r="CP88" s="74"/>
      <c r="CQ88" s="74"/>
      <c r="CR88" s="74"/>
      <c r="CS88" s="74"/>
      <c r="CT88" s="74"/>
      <c r="CU88" s="74"/>
      <c r="CV88" s="74"/>
      <c r="CW88" s="74"/>
      <c r="CX88" s="74"/>
      <c r="CY88" s="74"/>
      <c r="CZ88" s="74"/>
      <c r="DA88" s="74"/>
      <c r="DB88" s="74"/>
      <c r="DC88" s="74"/>
      <c r="DD88" s="74"/>
      <c r="DE88" s="74"/>
      <c r="DF88" s="74"/>
      <c r="DG88" s="74"/>
      <c r="DH88" s="74"/>
      <c r="DI88" s="74"/>
      <c r="DJ88" s="74"/>
      <c r="DK88" s="74"/>
      <c r="DL88" s="74"/>
      <c r="DM88" s="74"/>
      <c r="DN88" s="74"/>
      <c r="DO88" s="74"/>
      <c r="DP88" s="74"/>
      <c r="DQ88" s="74"/>
      <c r="DR88" s="74"/>
      <c r="DS88" s="74"/>
      <c r="DT88" s="74"/>
      <c r="DU88" s="74"/>
      <c r="DV88" s="74"/>
      <c r="DW88" s="74"/>
      <c r="DX88" s="74"/>
      <c r="DY88" s="74"/>
      <c r="DZ88" s="74"/>
      <c r="EA88" s="74"/>
      <c r="EB88" s="74"/>
      <c r="EC88" s="74"/>
      <c r="ED88" s="74"/>
      <c r="EE88" s="74"/>
      <c r="EF88" s="74"/>
      <c r="EG88" s="74"/>
      <c r="EH88" s="74"/>
      <c r="EI88" s="74"/>
      <c r="EJ88" s="74"/>
      <c r="EK88" s="74"/>
      <c r="EL88" s="74"/>
      <c r="EM88" s="74"/>
      <c r="EN88" s="74"/>
      <c r="EO88" s="74"/>
      <c r="EP88" s="74"/>
      <c r="EQ88" s="74"/>
      <c r="ER88" s="74"/>
      <c r="ES88" s="74"/>
      <c r="ET88" s="74"/>
      <c r="EU88" s="74"/>
      <c r="EV88" s="74"/>
      <c r="EW88" s="74"/>
      <c r="EX88" s="74"/>
      <c r="EY88" s="74"/>
      <c r="EZ88" s="74"/>
      <c r="FA88" s="74"/>
      <c r="FB88" s="74"/>
      <c r="FC88" s="74"/>
      <c r="FD88" s="74"/>
      <c r="FE88" s="74"/>
      <c r="FF88" s="74"/>
      <c r="FG88" s="74"/>
      <c r="FH88" s="74"/>
      <c r="FI88" s="74"/>
      <c r="FJ88" s="74"/>
      <c r="FK88" s="74"/>
      <c r="FL88" s="74"/>
      <c r="FM88" s="74"/>
      <c r="FN88" s="74"/>
      <c r="FO88" s="74"/>
      <c r="FP88" s="74"/>
      <c r="FQ88" s="74"/>
      <c r="FR88" s="74"/>
      <c r="FS88" s="74"/>
      <c r="FT88" s="74"/>
      <c r="FU88" s="74"/>
      <c r="FV88" s="74"/>
      <c r="FW88" s="74"/>
      <c r="FX88" s="74"/>
      <c r="FY88" s="74"/>
      <c r="FZ88" s="74"/>
      <c r="GA88" s="74"/>
      <c r="GB88" s="74"/>
      <c r="GC88" s="74"/>
      <c r="GD88" s="74"/>
      <c r="GE88" s="74"/>
      <c r="GF88" s="74"/>
      <c r="GG88" s="74"/>
      <c r="GH88" s="74"/>
      <c r="GI88" s="74"/>
      <c r="GJ88" s="74"/>
      <c r="GK88" s="74"/>
      <c r="GL88" s="74"/>
      <c r="GM88" s="74"/>
      <c r="GN88" s="74"/>
      <c r="GO88" s="74"/>
      <c r="GP88" s="74"/>
      <c r="GQ88" s="74"/>
      <c r="GR88" s="74"/>
      <c r="GS88" s="74"/>
      <c r="GT88" s="74"/>
      <c r="GU88" s="74"/>
      <c r="GV88" s="74"/>
      <c r="GW88" s="74"/>
      <c r="GX88" s="74"/>
      <c r="GY88" s="74"/>
      <c r="GZ88" s="74"/>
      <c r="HA88" s="74"/>
      <c r="HB88" s="74"/>
      <c r="HC88" s="74"/>
      <c r="HD88" s="74"/>
      <c r="HE88" s="74"/>
      <c r="HF88" s="74"/>
      <c r="HG88" s="74"/>
      <c r="HH88" s="74"/>
      <c r="HI88" s="74"/>
      <c r="HJ88" s="74"/>
      <c r="HK88" s="74"/>
      <c r="HL88" s="74"/>
      <c r="HM88" s="74"/>
      <c r="HN88" s="74"/>
      <c r="HO88" s="74"/>
      <c r="HP88" s="74"/>
      <c r="HQ88" s="74"/>
      <c r="HR88" s="74"/>
      <c r="HS88" s="74"/>
      <c r="HT88" s="74"/>
      <c r="HU88" s="74"/>
      <c r="HV88" s="74"/>
      <c r="HW88" s="74"/>
      <c r="HX88" s="74"/>
      <c r="HY88" s="74"/>
      <c r="HZ88" s="74"/>
      <c r="IA88" s="74"/>
      <c r="IB88" s="74"/>
      <c r="IC88" s="74"/>
    </row>
    <row r="89" spans="1:237" s="96" customFormat="1" ht="144.75" customHeight="1" x14ac:dyDescent="0.35">
      <c r="A89" s="107" t="s">
        <v>314</v>
      </c>
      <c r="B89" s="107" t="s">
        <v>315</v>
      </c>
      <c r="C89" s="108" t="s">
        <v>316</v>
      </c>
      <c r="D89" s="108" t="s">
        <v>255</v>
      </c>
      <c r="E89" s="151" t="s">
        <v>14</v>
      </c>
      <c r="F89" s="194">
        <v>2018000040014</v>
      </c>
      <c r="G89" s="152" t="s">
        <v>318</v>
      </c>
      <c r="H89" s="153">
        <v>43691</v>
      </c>
      <c r="I89" s="15">
        <f t="shared" ref="I89:I90" si="3">+J89+K89+L89+M89+O89+P89</f>
        <v>7744633587</v>
      </c>
      <c r="J89" s="126"/>
      <c r="K89" s="99">
        <v>7739633587</v>
      </c>
      <c r="L89" s="15"/>
      <c r="M89" s="15"/>
      <c r="N89" s="15"/>
      <c r="O89" s="15"/>
      <c r="P89" s="15">
        <v>5000000</v>
      </c>
      <c r="Q89" s="47" t="s">
        <v>141</v>
      </c>
      <c r="R89" s="151" t="s">
        <v>14</v>
      </c>
      <c r="S89" s="165">
        <v>43712</v>
      </c>
      <c r="T89" s="106">
        <v>491</v>
      </c>
      <c r="U89" s="99">
        <f>+I89</f>
        <v>7744633587</v>
      </c>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c r="BP89" s="74"/>
      <c r="BQ89" s="74"/>
      <c r="BR89" s="74"/>
      <c r="BS89" s="74"/>
      <c r="BT89" s="74"/>
      <c r="BU89" s="74"/>
      <c r="BV89" s="74"/>
      <c r="BW89" s="74"/>
      <c r="BX89" s="74"/>
      <c r="BY89" s="74"/>
      <c r="BZ89" s="74"/>
      <c r="CA89" s="74"/>
      <c r="CB89" s="74"/>
      <c r="CC89" s="74"/>
      <c r="CD89" s="74"/>
      <c r="CE89" s="74"/>
      <c r="CF89" s="74"/>
      <c r="CG89" s="74"/>
      <c r="CH89" s="74"/>
      <c r="CI89" s="74"/>
      <c r="CJ89" s="74"/>
      <c r="CK89" s="74"/>
      <c r="CL89" s="74"/>
      <c r="CM89" s="74"/>
      <c r="CN89" s="74"/>
      <c r="CO89" s="74"/>
      <c r="CP89" s="74"/>
      <c r="CQ89" s="74"/>
      <c r="CR89" s="74"/>
      <c r="CS89" s="74"/>
      <c r="CT89" s="74"/>
      <c r="CU89" s="74"/>
      <c r="CV89" s="74"/>
      <c r="CW89" s="74"/>
      <c r="CX89" s="74"/>
      <c r="CY89" s="74"/>
      <c r="CZ89" s="74"/>
      <c r="DA89" s="74"/>
      <c r="DB89" s="74"/>
      <c r="DC89" s="74"/>
      <c r="DD89" s="74"/>
      <c r="DE89" s="74"/>
      <c r="DF89" s="74"/>
      <c r="DG89" s="74"/>
      <c r="DH89" s="74"/>
      <c r="DI89" s="74"/>
      <c r="DJ89" s="74"/>
      <c r="DK89" s="74"/>
      <c r="DL89" s="74"/>
      <c r="DM89" s="74"/>
      <c r="DN89" s="74"/>
      <c r="DO89" s="74"/>
      <c r="DP89" s="74"/>
      <c r="DQ89" s="74"/>
      <c r="DR89" s="74"/>
      <c r="DS89" s="74"/>
      <c r="DT89" s="74"/>
      <c r="DU89" s="74"/>
      <c r="DV89" s="74"/>
      <c r="DW89" s="74"/>
      <c r="DX89" s="74"/>
      <c r="DY89" s="74"/>
      <c r="DZ89" s="74"/>
      <c r="EA89" s="74"/>
      <c r="EB89" s="74"/>
      <c r="EC89" s="74"/>
      <c r="ED89" s="74"/>
      <c r="EE89" s="74"/>
      <c r="EF89" s="74"/>
      <c r="EG89" s="74"/>
      <c r="EH89" s="74"/>
      <c r="EI89" s="74"/>
      <c r="EJ89" s="74"/>
      <c r="EK89" s="74"/>
      <c r="EL89" s="74"/>
      <c r="EM89" s="74"/>
      <c r="EN89" s="74"/>
      <c r="EO89" s="74"/>
      <c r="EP89" s="74"/>
      <c r="EQ89" s="74"/>
      <c r="ER89" s="74"/>
      <c r="ES89" s="74"/>
      <c r="ET89" s="74"/>
      <c r="EU89" s="74"/>
      <c r="EV89" s="74"/>
      <c r="EW89" s="74"/>
      <c r="EX89" s="74"/>
      <c r="EY89" s="74"/>
      <c r="EZ89" s="74"/>
      <c r="FA89" s="74"/>
      <c r="FB89" s="74"/>
      <c r="FC89" s="74"/>
      <c r="FD89" s="74"/>
      <c r="FE89" s="74"/>
      <c r="FF89" s="74"/>
      <c r="FG89" s="74"/>
      <c r="FH89" s="74"/>
      <c r="FI89" s="74"/>
      <c r="FJ89" s="74"/>
      <c r="FK89" s="74"/>
      <c r="FL89" s="74"/>
      <c r="FM89" s="74"/>
      <c r="FN89" s="74"/>
      <c r="FO89" s="74"/>
      <c r="FP89" s="74"/>
      <c r="FQ89" s="74"/>
      <c r="FR89" s="74"/>
      <c r="FS89" s="74"/>
      <c r="FT89" s="74"/>
      <c r="FU89" s="74"/>
      <c r="FV89" s="74"/>
      <c r="FW89" s="74"/>
      <c r="FX89" s="74"/>
      <c r="FY89" s="74"/>
      <c r="FZ89" s="74"/>
      <c r="GA89" s="74"/>
      <c r="GB89" s="74"/>
      <c r="GC89" s="74"/>
      <c r="GD89" s="74"/>
      <c r="GE89" s="74"/>
      <c r="GF89" s="74"/>
      <c r="GG89" s="74"/>
      <c r="GH89" s="74"/>
      <c r="GI89" s="74"/>
      <c r="GJ89" s="74"/>
      <c r="GK89" s="74"/>
      <c r="GL89" s="74"/>
      <c r="GM89" s="74"/>
      <c r="GN89" s="74"/>
      <c r="GO89" s="74"/>
      <c r="GP89" s="74"/>
      <c r="GQ89" s="74"/>
      <c r="GR89" s="74"/>
      <c r="GS89" s="74"/>
      <c r="GT89" s="74"/>
      <c r="GU89" s="74"/>
      <c r="GV89" s="74"/>
      <c r="GW89" s="74"/>
      <c r="GX89" s="74"/>
      <c r="GY89" s="74"/>
      <c r="GZ89" s="74"/>
      <c r="HA89" s="74"/>
      <c r="HB89" s="74"/>
      <c r="HC89" s="74"/>
      <c r="HD89" s="74"/>
      <c r="HE89" s="74"/>
      <c r="HF89" s="74"/>
      <c r="HG89" s="74"/>
      <c r="HH89" s="74"/>
      <c r="HI89" s="74"/>
      <c r="HJ89" s="74"/>
      <c r="HK89" s="74"/>
      <c r="HL89" s="74"/>
      <c r="HM89" s="74"/>
      <c r="HN89" s="74"/>
      <c r="HO89" s="74"/>
      <c r="HP89" s="74"/>
      <c r="HQ89" s="74"/>
      <c r="HR89" s="74"/>
      <c r="HS89" s="74"/>
      <c r="HT89" s="74"/>
      <c r="HU89" s="74"/>
      <c r="HV89" s="74"/>
      <c r="HW89" s="74"/>
      <c r="HX89" s="74"/>
      <c r="HY89" s="74"/>
      <c r="HZ89" s="74"/>
      <c r="IA89" s="74"/>
      <c r="IB89" s="74"/>
      <c r="IC89" s="74"/>
    </row>
    <row r="90" spans="1:237" s="96" customFormat="1" ht="144.75" customHeight="1" x14ac:dyDescent="0.35">
      <c r="A90" s="107" t="s">
        <v>408</v>
      </c>
      <c r="B90" s="107" t="s">
        <v>409</v>
      </c>
      <c r="C90" s="108" t="s">
        <v>317</v>
      </c>
      <c r="D90" s="108" t="s">
        <v>254</v>
      </c>
      <c r="E90" s="151" t="s">
        <v>14</v>
      </c>
      <c r="F90" s="194">
        <v>2018000040059</v>
      </c>
      <c r="G90" s="152" t="s">
        <v>318</v>
      </c>
      <c r="H90" s="153">
        <v>43691</v>
      </c>
      <c r="I90" s="15">
        <f t="shared" si="3"/>
        <v>20238528792</v>
      </c>
      <c r="J90" s="126"/>
      <c r="K90" s="99">
        <v>20238528792</v>
      </c>
      <c r="L90" s="15"/>
      <c r="M90" s="15"/>
      <c r="N90" s="15"/>
      <c r="O90" s="15"/>
      <c r="P90" s="15"/>
      <c r="Q90" s="47" t="s">
        <v>141</v>
      </c>
      <c r="R90" s="151" t="s">
        <v>14</v>
      </c>
      <c r="S90" s="165">
        <v>43712</v>
      </c>
      <c r="T90" s="106">
        <v>491</v>
      </c>
      <c r="U90" s="99">
        <f>+I90</f>
        <v>20238528792</v>
      </c>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c r="BP90" s="74"/>
      <c r="BQ90" s="74"/>
      <c r="BR90" s="74"/>
      <c r="BS90" s="74"/>
      <c r="BT90" s="74"/>
      <c r="BU90" s="74"/>
      <c r="BV90" s="74"/>
      <c r="BW90" s="74"/>
      <c r="BX90" s="74"/>
      <c r="BY90" s="74"/>
      <c r="BZ90" s="74"/>
      <c r="CA90" s="74"/>
      <c r="CB90" s="74"/>
      <c r="CC90" s="74"/>
      <c r="CD90" s="74"/>
      <c r="CE90" s="74"/>
      <c r="CF90" s="74"/>
      <c r="CG90" s="74"/>
      <c r="CH90" s="74"/>
      <c r="CI90" s="74"/>
      <c r="CJ90" s="74"/>
      <c r="CK90" s="74"/>
      <c r="CL90" s="74"/>
      <c r="CM90" s="74"/>
      <c r="CN90" s="74"/>
      <c r="CO90" s="74"/>
      <c r="CP90" s="74"/>
      <c r="CQ90" s="74"/>
      <c r="CR90" s="74"/>
      <c r="CS90" s="74"/>
      <c r="CT90" s="74"/>
      <c r="CU90" s="74"/>
      <c r="CV90" s="74"/>
      <c r="CW90" s="74"/>
      <c r="CX90" s="74"/>
      <c r="CY90" s="74"/>
      <c r="CZ90" s="74"/>
      <c r="DA90" s="74"/>
      <c r="DB90" s="74"/>
      <c r="DC90" s="74"/>
      <c r="DD90" s="74"/>
      <c r="DE90" s="74"/>
      <c r="DF90" s="74"/>
      <c r="DG90" s="74"/>
      <c r="DH90" s="74"/>
      <c r="DI90" s="74"/>
      <c r="DJ90" s="74"/>
      <c r="DK90" s="74"/>
      <c r="DL90" s="74"/>
      <c r="DM90" s="74"/>
      <c r="DN90" s="74"/>
      <c r="DO90" s="74"/>
      <c r="DP90" s="74"/>
      <c r="DQ90" s="74"/>
      <c r="DR90" s="74"/>
      <c r="DS90" s="74"/>
      <c r="DT90" s="74"/>
      <c r="DU90" s="74"/>
      <c r="DV90" s="74"/>
      <c r="DW90" s="74"/>
      <c r="DX90" s="74"/>
      <c r="DY90" s="74"/>
      <c r="DZ90" s="74"/>
      <c r="EA90" s="74"/>
      <c r="EB90" s="74"/>
      <c r="EC90" s="74"/>
      <c r="ED90" s="74"/>
      <c r="EE90" s="74"/>
      <c r="EF90" s="74"/>
      <c r="EG90" s="74"/>
      <c r="EH90" s="74"/>
      <c r="EI90" s="74"/>
      <c r="EJ90" s="74"/>
      <c r="EK90" s="74"/>
      <c r="EL90" s="74"/>
      <c r="EM90" s="74"/>
      <c r="EN90" s="74"/>
      <c r="EO90" s="74"/>
      <c r="EP90" s="74"/>
      <c r="EQ90" s="74"/>
      <c r="ER90" s="74"/>
      <c r="ES90" s="74"/>
      <c r="ET90" s="74"/>
      <c r="EU90" s="74"/>
      <c r="EV90" s="74"/>
      <c r="EW90" s="74"/>
      <c r="EX90" s="74"/>
      <c r="EY90" s="74"/>
      <c r="EZ90" s="74"/>
      <c r="FA90" s="74"/>
      <c r="FB90" s="74"/>
      <c r="FC90" s="74"/>
      <c r="FD90" s="74"/>
      <c r="FE90" s="74"/>
      <c r="FF90" s="74"/>
      <c r="FG90" s="74"/>
      <c r="FH90" s="74"/>
      <c r="FI90" s="74"/>
      <c r="FJ90" s="74"/>
      <c r="FK90" s="74"/>
      <c r="FL90" s="74"/>
      <c r="FM90" s="74"/>
      <c r="FN90" s="74"/>
      <c r="FO90" s="74"/>
      <c r="FP90" s="74"/>
      <c r="FQ90" s="74"/>
      <c r="FR90" s="74"/>
      <c r="FS90" s="74"/>
      <c r="FT90" s="74"/>
      <c r="FU90" s="74"/>
      <c r="FV90" s="74"/>
      <c r="FW90" s="74"/>
      <c r="FX90" s="74"/>
      <c r="FY90" s="74"/>
      <c r="FZ90" s="74"/>
      <c r="GA90" s="74"/>
      <c r="GB90" s="74"/>
      <c r="GC90" s="74"/>
      <c r="GD90" s="74"/>
      <c r="GE90" s="74"/>
      <c r="GF90" s="74"/>
      <c r="GG90" s="74"/>
      <c r="GH90" s="74"/>
      <c r="GI90" s="74"/>
      <c r="GJ90" s="74"/>
      <c r="GK90" s="74"/>
      <c r="GL90" s="74"/>
      <c r="GM90" s="74"/>
      <c r="GN90" s="74"/>
      <c r="GO90" s="74"/>
      <c r="GP90" s="74"/>
      <c r="GQ90" s="74"/>
      <c r="GR90" s="74"/>
      <c r="GS90" s="74"/>
      <c r="GT90" s="74"/>
      <c r="GU90" s="74"/>
      <c r="GV90" s="74"/>
      <c r="GW90" s="74"/>
      <c r="GX90" s="74"/>
      <c r="GY90" s="74"/>
      <c r="GZ90" s="74"/>
      <c r="HA90" s="74"/>
      <c r="HB90" s="74"/>
      <c r="HC90" s="74"/>
      <c r="HD90" s="74"/>
      <c r="HE90" s="74"/>
      <c r="HF90" s="74"/>
      <c r="HG90" s="74"/>
      <c r="HH90" s="74"/>
      <c r="HI90" s="74"/>
      <c r="HJ90" s="74"/>
      <c r="HK90" s="74"/>
      <c r="HL90" s="74"/>
      <c r="HM90" s="74"/>
      <c r="HN90" s="74"/>
      <c r="HO90" s="74"/>
      <c r="HP90" s="74"/>
      <c r="HQ90" s="74"/>
      <c r="HR90" s="74"/>
      <c r="HS90" s="74"/>
      <c r="HT90" s="74"/>
      <c r="HU90" s="74"/>
      <c r="HV90" s="74"/>
      <c r="HW90" s="74"/>
      <c r="HX90" s="74"/>
      <c r="HY90" s="74"/>
      <c r="HZ90" s="74"/>
      <c r="IA90" s="74"/>
      <c r="IB90" s="74"/>
      <c r="IC90" s="74"/>
    </row>
    <row r="91" spans="1:237" s="96" customFormat="1" ht="144.75" customHeight="1" x14ac:dyDescent="0.35">
      <c r="A91" s="107" t="s">
        <v>319</v>
      </c>
      <c r="B91" s="107" t="s">
        <v>322</v>
      </c>
      <c r="C91" s="108" t="s">
        <v>321</v>
      </c>
      <c r="D91" s="108" t="s">
        <v>258</v>
      </c>
      <c r="E91" s="151" t="s">
        <v>14</v>
      </c>
      <c r="F91" s="194">
        <v>2017000100113</v>
      </c>
      <c r="G91" s="152" t="s">
        <v>320</v>
      </c>
      <c r="H91" s="153">
        <v>43698</v>
      </c>
      <c r="I91" s="15">
        <f>+J91+K91+L91+M91++O91+P91</f>
        <v>5338865360</v>
      </c>
      <c r="J91" s="126"/>
      <c r="K91" s="99"/>
      <c r="L91" s="15"/>
      <c r="M91" s="15">
        <v>4741315360</v>
      </c>
      <c r="N91" s="15"/>
      <c r="O91" s="15"/>
      <c r="P91" s="15">
        <v>597550000</v>
      </c>
      <c r="Q91" s="47" t="s">
        <v>141</v>
      </c>
      <c r="R91" s="151" t="s">
        <v>14</v>
      </c>
      <c r="S91" s="166">
        <v>43739</v>
      </c>
      <c r="T91" s="106">
        <v>544</v>
      </c>
      <c r="U91" s="99">
        <v>4741315360</v>
      </c>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c r="BP91" s="74"/>
      <c r="BQ91" s="74"/>
      <c r="BR91" s="74"/>
      <c r="BS91" s="74"/>
      <c r="BT91" s="74"/>
      <c r="BU91" s="74"/>
      <c r="BV91" s="74"/>
      <c r="BW91" s="74"/>
      <c r="BX91" s="74"/>
      <c r="BY91" s="74"/>
      <c r="BZ91" s="74"/>
      <c r="CA91" s="74"/>
      <c r="CB91" s="74"/>
      <c r="CC91" s="74"/>
      <c r="CD91" s="74"/>
      <c r="CE91" s="74"/>
      <c r="CF91" s="74"/>
      <c r="CG91" s="74"/>
      <c r="CH91" s="74"/>
      <c r="CI91" s="74"/>
      <c r="CJ91" s="74"/>
      <c r="CK91" s="74"/>
      <c r="CL91" s="74"/>
      <c r="CM91" s="74"/>
      <c r="CN91" s="74"/>
      <c r="CO91" s="74"/>
      <c r="CP91" s="74"/>
      <c r="CQ91" s="74"/>
      <c r="CR91" s="74"/>
      <c r="CS91" s="74"/>
      <c r="CT91" s="74"/>
      <c r="CU91" s="74"/>
      <c r="CV91" s="74"/>
      <c r="CW91" s="74"/>
      <c r="CX91" s="74"/>
      <c r="CY91" s="74"/>
      <c r="CZ91" s="74"/>
      <c r="DA91" s="74"/>
      <c r="DB91" s="74"/>
      <c r="DC91" s="74"/>
      <c r="DD91" s="74"/>
      <c r="DE91" s="74"/>
      <c r="DF91" s="74"/>
      <c r="DG91" s="74"/>
      <c r="DH91" s="74"/>
      <c r="DI91" s="74"/>
      <c r="DJ91" s="74"/>
      <c r="DK91" s="74"/>
      <c r="DL91" s="74"/>
      <c r="DM91" s="74"/>
      <c r="DN91" s="74"/>
      <c r="DO91" s="74"/>
      <c r="DP91" s="74"/>
      <c r="DQ91" s="74"/>
      <c r="DR91" s="74"/>
      <c r="DS91" s="74"/>
      <c r="DT91" s="74"/>
      <c r="DU91" s="74"/>
      <c r="DV91" s="74"/>
      <c r="DW91" s="74"/>
      <c r="DX91" s="74"/>
      <c r="DY91" s="74"/>
      <c r="DZ91" s="74"/>
      <c r="EA91" s="74"/>
      <c r="EB91" s="74"/>
      <c r="EC91" s="74"/>
      <c r="ED91" s="74"/>
      <c r="EE91" s="74"/>
      <c r="EF91" s="74"/>
      <c r="EG91" s="74"/>
      <c r="EH91" s="74"/>
      <c r="EI91" s="74"/>
      <c r="EJ91" s="74"/>
      <c r="EK91" s="74"/>
      <c r="EL91" s="74"/>
      <c r="EM91" s="74"/>
      <c r="EN91" s="74"/>
      <c r="EO91" s="74"/>
      <c r="EP91" s="74"/>
      <c r="EQ91" s="74"/>
      <c r="ER91" s="74"/>
      <c r="ES91" s="74"/>
      <c r="ET91" s="74"/>
      <c r="EU91" s="74"/>
      <c r="EV91" s="74"/>
      <c r="EW91" s="74"/>
      <c r="EX91" s="74"/>
      <c r="EY91" s="74"/>
      <c r="EZ91" s="74"/>
      <c r="FA91" s="74"/>
      <c r="FB91" s="74"/>
      <c r="FC91" s="74"/>
      <c r="FD91" s="74"/>
      <c r="FE91" s="74"/>
      <c r="FF91" s="74"/>
      <c r="FG91" s="74"/>
      <c r="FH91" s="74"/>
      <c r="FI91" s="74"/>
      <c r="FJ91" s="74"/>
      <c r="FK91" s="74"/>
      <c r="FL91" s="74"/>
      <c r="FM91" s="74"/>
      <c r="FN91" s="74"/>
      <c r="FO91" s="74"/>
      <c r="FP91" s="74"/>
      <c r="FQ91" s="74"/>
      <c r="FR91" s="74"/>
      <c r="FS91" s="74"/>
      <c r="FT91" s="74"/>
      <c r="FU91" s="74"/>
      <c r="FV91" s="74"/>
      <c r="FW91" s="74"/>
      <c r="FX91" s="74"/>
      <c r="FY91" s="74"/>
      <c r="FZ91" s="74"/>
      <c r="GA91" s="74"/>
      <c r="GB91" s="74"/>
      <c r="GC91" s="74"/>
      <c r="GD91" s="74"/>
      <c r="GE91" s="74"/>
      <c r="GF91" s="74"/>
      <c r="GG91" s="74"/>
      <c r="GH91" s="74"/>
      <c r="GI91" s="74"/>
      <c r="GJ91" s="74"/>
      <c r="GK91" s="74"/>
      <c r="GL91" s="74"/>
      <c r="GM91" s="74"/>
      <c r="GN91" s="74"/>
      <c r="GO91" s="74"/>
      <c r="GP91" s="74"/>
      <c r="GQ91" s="74"/>
      <c r="GR91" s="74"/>
      <c r="GS91" s="74"/>
      <c r="GT91" s="74"/>
      <c r="GU91" s="74"/>
      <c r="GV91" s="74"/>
      <c r="GW91" s="74"/>
      <c r="GX91" s="74"/>
      <c r="GY91" s="74"/>
      <c r="GZ91" s="74"/>
      <c r="HA91" s="74"/>
      <c r="HB91" s="74"/>
      <c r="HC91" s="74"/>
      <c r="HD91" s="74"/>
      <c r="HE91" s="74"/>
      <c r="HF91" s="74"/>
      <c r="HG91" s="74"/>
      <c r="HH91" s="74"/>
      <c r="HI91" s="74"/>
      <c r="HJ91" s="74"/>
      <c r="HK91" s="74"/>
      <c r="HL91" s="74"/>
      <c r="HM91" s="74"/>
      <c r="HN91" s="74"/>
      <c r="HO91" s="74"/>
      <c r="HP91" s="74"/>
      <c r="HQ91" s="74"/>
      <c r="HR91" s="74"/>
      <c r="HS91" s="74"/>
      <c r="HT91" s="74"/>
      <c r="HU91" s="74"/>
      <c r="HV91" s="74"/>
      <c r="HW91" s="74"/>
      <c r="HX91" s="74"/>
      <c r="HY91" s="74"/>
      <c r="HZ91" s="74"/>
      <c r="IA91" s="74"/>
      <c r="IB91" s="74"/>
      <c r="IC91" s="74"/>
    </row>
    <row r="92" spans="1:237" s="96" customFormat="1" ht="193.5" customHeight="1" x14ac:dyDescent="0.35">
      <c r="A92" s="107" t="s">
        <v>410</v>
      </c>
      <c r="B92" s="107" t="s">
        <v>411</v>
      </c>
      <c r="C92" s="108" t="s">
        <v>324</v>
      </c>
      <c r="D92" s="108" t="s">
        <v>254</v>
      </c>
      <c r="E92" s="151" t="s">
        <v>14</v>
      </c>
      <c r="F92" s="194">
        <v>20181301011142</v>
      </c>
      <c r="G92" s="152" t="s">
        <v>323</v>
      </c>
      <c r="H92" s="153">
        <v>43728</v>
      </c>
      <c r="I92" s="15">
        <f>+J92+K92+L92+M92++O92+P92</f>
        <v>20046643058</v>
      </c>
      <c r="J92" s="126"/>
      <c r="K92" s="99"/>
      <c r="L92" s="15">
        <v>20046643058</v>
      </c>
      <c r="M92" s="15"/>
      <c r="N92" s="15"/>
      <c r="O92" s="15"/>
      <c r="P92" s="15"/>
      <c r="Q92" s="47" t="s">
        <v>141</v>
      </c>
      <c r="R92" s="154" t="s">
        <v>14</v>
      </c>
      <c r="S92" s="166">
        <v>43739</v>
      </c>
      <c r="T92" s="106">
        <v>544</v>
      </c>
      <c r="U92" s="99">
        <v>20046643058</v>
      </c>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c r="BP92" s="74"/>
      <c r="BQ92" s="74"/>
      <c r="BR92" s="74"/>
      <c r="BS92" s="74"/>
      <c r="BT92" s="74"/>
      <c r="BU92" s="74"/>
      <c r="BV92" s="74"/>
      <c r="BW92" s="74"/>
      <c r="BX92" s="74"/>
      <c r="BY92" s="74"/>
      <c r="BZ92" s="74"/>
      <c r="CA92" s="74"/>
      <c r="CB92" s="74"/>
      <c r="CC92" s="74"/>
      <c r="CD92" s="74"/>
      <c r="CE92" s="74"/>
      <c r="CF92" s="74"/>
      <c r="CG92" s="74"/>
      <c r="CH92" s="74"/>
      <c r="CI92" s="74"/>
      <c r="CJ92" s="74"/>
      <c r="CK92" s="74"/>
      <c r="CL92" s="74"/>
      <c r="CM92" s="74"/>
      <c r="CN92" s="74"/>
      <c r="CO92" s="74"/>
      <c r="CP92" s="74"/>
      <c r="CQ92" s="74"/>
      <c r="CR92" s="74"/>
      <c r="CS92" s="74"/>
      <c r="CT92" s="74"/>
      <c r="CU92" s="74"/>
      <c r="CV92" s="74"/>
      <c r="CW92" s="74"/>
      <c r="CX92" s="74"/>
      <c r="CY92" s="74"/>
      <c r="CZ92" s="74"/>
      <c r="DA92" s="74"/>
      <c r="DB92" s="74"/>
      <c r="DC92" s="74"/>
      <c r="DD92" s="74"/>
      <c r="DE92" s="74"/>
      <c r="DF92" s="74"/>
      <c r="DG92" s="74"/>
      <c r="DH92" s="74"/>
      <c r="DI92" s="74"/>
      <c r="DJ92" s="74"/>
      <c r="DK92" s="74"/>
      <c r="DL92" s="74"/>
      <c r="DM92" s="74"/>
      <c r="DN92" s="74"/>
      <c r="DO92" s="74"/>
      <c r="DP92" s="74"/>
      <c r="DQ92" s="74"/>
      <c r="DR92" s="74"/>
      <c r="DS92" s="74"/>
      <c r="DT92" s="74"/>
      <c r="DU92" s="74"/>
      <c r="DV92" s="74"/>
      <c r="DW92" s="74"/>
      <c r="DX92" s="74"/>
      <c r="DY92" s="74"/>
      <c r="DZ92" s="74"/>
      <c r="EA92" s="74"/>
      <c r="EB92" s="74"/>
      <c r="EC92" s="74"/>
      <c r="ED92" s="74"/>
      <c r="EE92" s="74"/>
      <c r="EF92" s="74"/>
      <c r="EG92" s="74"/>
      <c r="EH92" s="74"/>
      <c r="EI92" s="74"/>
      <c r="EJ92" s="74"/>
      <c r="EK92" s="74"/>
      <c r="EL92" s="74"/>
      <c r="EM92" s="74"/>
      <c r="EN92" s="74"/>
      <c r="EO92" s="74"/>
      <c r="EP92" s="74"/>
      <c r="EQ92" s="74"/>
      <c r="ER92" s="74"/>
      <c r="ES92" s="74"/>
      <c r="ET92" s="74"/>
      <c r="EU92" s="74"/>
      <c r="EV92" s="74"/>
      <c r="EW92" s="74"/>
      <c r="EX92" s="74"/>
      <c r="EY92" s="74"/>
      <c r="EZ92" s="74"/>
      <c r="FA92" s="74"/>
      <c r="FB92" s="74"/>
      <c r="FC92" s="74"/>
      <c r="FD92" s="74"/>
      <c r="FE92" s="74"/>
      <c r="FF92" s="74"/>
      <c r="FG92" s="74"/>
      <c r="FH92" s="74"/>
      <c r="FI92" s="74"/>
      <c r="FJ92" s="74"/>
      <c r="FK92" s="74"/>
      <c r="FL92" s="74"/>
      <c r="FM92" s="74"/>
      <c r="FN92" s="74"/>
      <c r="FO92" s="74"/>
      <c r="FP92" s="74"/>
      <c r="FQ92" s="74"/>
      <c r="FR92" s="74"/>
      <c r="FS92" s="74"/>
      <c r="FT92" s="74"/>
      <c r="FU92" s="74"/>
      <c r="FV92" s="74"/>
      <c r="FW92" s="74"/>
      <c r="FX92" s="74"/>
      <c r="FY92" s="74"/>
      <c r="FZ92" s="74"/>
      <c r="GA92" s="74"/>
      <c r="GB92" s="74"/>
      <c r="GC92" s="74"/>
      <c r="GD92" s="74"/>
      <c r="GE92" s="74"/>
      <c r="GF92" s="74"/>
      <c r="GG92" s="74"/>
      <c r="GH92" s="74"/>
      <c r="GI92" s="74"/>
      <c r="GJ92" s="74"/>
      <c r="GK92" s="74"/>
      <c r="GL92" s="74"/>
      <c r="GM92" s="74"/>
      <c r="GN92" s="74"/>
      <c r="GO92" s="74"/>
      <c r="GP92" s="74"/>
      <c r="GQ92" s="74"/>
      <c r="GR92" s="74"/>
      <c r="GS92" s="74"/>
      <c r="GT92" s="74"/>
      <c r="GU92" s="74"/>
      <c r="GV92" s="74"/>
      <c r="GW92" s="74"/>
      <c r="GX92" s="74"/>
      <c r="GY92" s="74"/>
      <c r="GZ92" s="74"/>
      <c r="HA92" s="74"/>
      <c r="HB92" s="74"/>
      <c r="HC92" s="74"/>
      <c r="HD92" s="74"/>
      <c r="HE92" s="74"/>
      <c r="HF92" s="74"/>
      <c r="HG92" s="74"/>
      <c r="HH92" s="74"/>
      <c r="HI92" s="74"/>
      <c r="HJ92" s="74"/>
      <c r="HK92" s="74"/>
      <c r="HL92" s="74"/>
      <c r="HM92" s="74"/>
      <c r="HN92" s="74"/>
      <c r="HO92" s="74"/>
      <c r="HP92" s="74"/>
      <c r="HQ92" s="74"/>
      <c r="HR92" s="74"/>
      <c r="HS92" s="74"/>
      <c r="HT92" s="74"/>
      <c r="HU92" s="74"/>
      <c r="HV92" s="74"/>
      <c r="HW92" s="74"/>
      <c r="HX92" s="74"/>
      <c r="HY92" s="74"/>
      <c r="HZ92" s="74"/>
      <c r="IA92" s="74"/>
      <c r="IB92" s="74"/>
      <c r="IC92" s="74"/>
    </row>
    <row r="93" spans="1:237" s="96" customFormat="1" ht="193.5" customHeight="1" x14ac:dyDescent="0.35">
      <c r="A93" s="107" t="s">
        <v>414</v>
      </c>
      <c r="B93" s="107" t="s">
        <v>417</v>
      </c>
      <c r="C93" s="108" t="s">
        <v>418</v>
      </c>
      <c r="D93" s="108" t="s">
        <v>254</v>
      </c>
      <c r="E93" s="169" t="s">
        <v>14</v>
      </c>
      <c r="F93" s="194">
        <v>2019000040048</v>
      </c>
      <c r="G93" s="167" t="s">
        <v>415</v>
      </c>
      <c r="H93" s="168">
        <v>43749</v>
      </c>
      <c r="I93" s="15">
        <f>+J93+K93+L93+M93++O93+P93</f>
        <v>9533776046</v>
      </c>
      <c r="J93" s="126"/>
      <c r="K93" s="99">
        <v>9533776046</v>
      </c>
      <c r="L93" s="15"/>
      <c r="M93" s="15"/>
      <c r="N93" s="15"/>
      <c r="O93" s="15"/>
      <c r="P93" s="15"/>
      <c r="Q93" s="47" t="s">
        <v>419</v>
      </c>
      <c r="R93" s="169" t="s">
        <v>416</v>
      </c>
      <c r="S93" s="166" t="s">
        <v>413</v>
      </c>
      <c r="T93" s="170"/>
      <c r="U93" s="170"/>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74"/>
      <c r="BQ93" s="74"/>
      <c r="BR93" s="74"/>
      <c r="BS93" s="74"/>
      <c r="BT93" s="74"/>
      <c r="BU93" s="74"/>
      <c r="BV93" s="74"/>
      <c r="BW93" s="74"/>
      <c r="BX93" s="74"/>
      <c r="BY93" s="74"/>
      <c r="BZ93" s="74"/>
      <c r="CA93" s="74"/>
      <c r="CB93" s="74"/>
      <c r="CC93" s="74"/>
      <c r="CD93" s="74"/>
      <c r="CE93" s="74"/>
      <c r="CF93" s="74"/>
      <c r="CG93" s="74"/>
      <c r="CH93" s="74"/>
      <c r="CI93" s="74"/>
      <c r="CJ93" s="74"/>
      <c r="CK93" s="74"/>
      <c r="CL93" s="74"/>
      <c r="CM93" s="74"/>
      <c r="CN93" s="74"/>
      <c r="CO93" s="74"/>
      <c r="CP93" s="74"/>
      <c r="CQ93" s="74"/>
      <c r="CR93" s="74"/>
      <c r="CS93" s="74"/>
      <c r="CT93" s="74"/>
      <c r="CU93" s="74"/>
      <c r="CV93" s="74"/>
      <c r="CW93" s="74"/>
      <c r="CX93" s="74"/>
      <c r="CY93" s="74"/>
      <c r="CZ93" s="74"/>
      <c r="DA93" s="74"/>
      <c r="DB93" s="74"/>
      <c r="DC93" s="74"/>
      <c r="DD93" s="74"/>
      <c r="DE93" s="74"/>
      <c r="DF93" s="74"/>
      <c r="DG93" s="74"/>
      <c r="DH93" s="74"/>
      <c r="DI93" s="74"/>
      <c r="DJ93" s="74"/>
      <c r="DK93" s="74"/>
      <c r="DL93" s="74"/>
      <c r="DM93" s="74"/>
      <c r="DN93" s="74"/>
      <c r="DO93" s="74"/>
      <c r="DP93" s="74"/>
      <c r="DQ93" s="74"/>
      <c r="DR93" s="74"/>
      <c r="DS93" s="74"/>
      <c r="DT93" s="74"/>
      <c r="DU93" s="74"/>
      <c r="DV93" s="74"/>
      <c r="DW93" s="74"/>
      <c r="DX93" s="74"/>
      <c r="DY93" s="74"/>
      <c r="DZ93" s="74"/>
      <c r="EA93" s="74"/>
      <c r="EB93" s="74"/>
      <c r="EC93" s="74"/>
      <c r="ED93" s="74"/>
      <c r="EE93" s="74"/>
      <c r="EF93" s="74"/>
      <c r="EG93" s="74"/>
      <c r="EH93" s="74"/>
      <c r="EI93" s="74"/>
      <c r="EJ93" s="74"/>
      <c r="EK93" s="74"/>
      <c r="EL93" s="74"/>
      <c r="EM93" s="74"/>
      <c r="EN93" s="74"/>
      <c r="EO93" s="74"/>
      <c r="EP93" s="74"/>
      <c r="EQ93" s="74"/>
      <c r="ER93" s="74"/>
      <c r="ES93" s="74"/>
      <c r="ET93" s="74"/>
      <c r="EU93" s="74"/>
      <c r="EV93" s="74"/>
      <c r="EW93" s="74"/>
      <c r="EX93" s="74"/>
      <c r="EY93" s="74"/>
      <c r="EZ93" s="74"/>
      <c r="FA93" s="74"/>
      <c r="FB93" s="74"/>
      <c r="FC93" s="74"/>
      <c r="FD93" s="74"/>
      <c r="FE93" s="74"/>
      <c r="FF93" s="74"/>
      <c r="FG93" s="74"/>
      <c r="FH93" s="74"/>
      <c r="FI93" s="74"/>
      <c r="FJ93" s="74"/>
      <c r="FK93" s="74"/>
      <c r="FL93" s="74"/>
      <c r="FM93" s="74"/>
      <c r="FN93" s="74"/>
      <c r="FO93" s="74"/>
      <c r="FP93" s="74"/>
      <c r="FQ93" s="74"/>
      <c r="FR93" s="74"/>
      <c r="FS93" s="74"/>
      <c r="FT93" s="74"/>
      <c r="FU93" s="74"/>
      <c r="FV93" s="74"/>
      <c r="FW93" s="74"/>
      <c r="FX93" s="74"/>
      <c r="FY93" s="74"/>
      <c r="FZ93" s="74"/>
      <c r="GA93" s="74"/>
      <c r="GB93" s="74"/>
      <c r="GC93" s="74"/>
      <c r="GD93" s="74"/>
      <c r="GE93" s="74"/>
      <c r="GF93" s="74"/>
      <c r="GG93" s="74"/>
      <c r="GH93" s="74"/>
      <c r="GI93" s="74"/>
      <c r="GJ93" s="74"/>
      <c r="GK93" s="74"/>
      <c r="GL93" s="74"/>
      <c r="GM93" s="74"/>
      <c r="GN93" s="74"/>
      <c r="GO93" s="74"/>
      <c r="GP93" s="74"/>
      <c r="GQ93" s="74"/>
      <c r="GR93" s="74"/>
      <c r="GS93" s="74"/>
      <c r="GT93" s="74"/>
      <c r="GU93" s="74"/>
      <c r="GV93" s="74"/>
      <c r="GW93" s="74"/>
      <c r="GX93" s="74"/>
      <c r="GY93" s="74"/>
      <c r="GZ93" s="74"/>
      <c r="HA93" s="74"/>
      <c r="HB93" s="74"/>
      <c r="HC93" s="74"/>
      <c r="HD93" s="74"/>
      <c r="HE93" s="74"/>
      <c r="HF93" s="74"/>
      <c r="HG93" s="74"/>
      <c r="HH93" s="74"/>
      <c r="HI93" s="74"/>
      <c r="HJ93" s="74"/>
      <c r="HK93" s="74"/>
      <c r="HL93" s="74"/>
      <c r="HM93" s="74"/>
      <c r="HN93" s="74"/>
      <c r="HO93" s="74"/>
      <c r="HP93" s="74"/>
      <c r="HQ93" s="74"/>
      <c r="HR93" s="74"/>
      <c r="HS93" s="74"/>
      <c r="HT93" s="74"/>
      <c r="HU93" s="74"/>
      <c r="HV93" s="74"/>
      <c r="HW93" s="74"/>
      <c r="HX93" s="74"/>
      <c r="HY93" s="74"/>
      <c r="HZ93" s="74"/>
      <c r="IA93" s="74"/>
      <c r="IB93" s="74"/>
      <c r="IC93" s="74"/>
    </row>
    <row r="94" spans="1:237" s="96" customFormat="1" ht="193.5" customHeight="1" x14ac:dyDescent="0.35">
      <c r="A94" s="183" t="s">
        <v>427</v>
      </c>
      <c r="B94" s="107" t="s">
        <v>429</v>
      </c>
      <c r="C94" s="108" t="s">
        <v>432</v>
      </c>
      <c r="D94" s="108" t="s">
        <v>254</v>
      </c>
      <c r="E94" s="181" t="s">
        <v>14</v>
      </c>
      <c r="F94" s="197">
        <v>20181301011064</v>
      </c>
      <c r="G94" s="185" t="s">
        <v>439</v>
      </c>
      <c r="H94" s="186">
        <v>43791</v>
      </c>
      <c r="I94" s="15">
        <f>+J94+K94+L94+M94++O94+P94</f>
        <v>6779870768</v>
      </c>
      <c r="J94" s="126"/>
      <c r="K94" s="47"/>
      <c r="L94" s="180">
        <v>6779870768</v>
      </c>
      <c r="M94" s="15"/>
      <c r="N94" s="15"/>
      <c r="O94" s="15"/>
      <c r="P94" s="15"/>
      <c r="Q94" s="47" t="s">
        <v>430</v>
      </c>
      <c r="R94" s="181" t="s">
        <v>14</v>
      </c>
      <c r="S94" s="164" t="s">
        <v>431</v>
      </c>
      <c r="T94" s="170"/>
      <c r="U94" s="170"/>
      <c r="V94" s="198"/>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c r="BP94" s="74"/>
      <c r="BQ94" s="74"/>
      <c r="BR94" s="74"/>
      <c r="BS94" s="74"/>
      <c r="BT94" s="74"/>
      <c r="BU94" s="74"/>
      <c r="BV94" s="74"/>
      <c r="BW94" s="74"/>
      <c r="BX94" s="74"/>
      <c r="BY94" s="74"/>
      <c r="BZ94" s="74"/>
      <c r="CA94" s="74"/>
      <c r="CB94" s="74"/>
      <c r="CC94" s="74"/>
      <c r="CD94" s="74"/>
      <c r="CE94" s="74"/>
      <c r="CF94" s="74"/>
      <c r="CG94" s="74"/>
      <c r="CH94" s="74"/>
      <c r="CI94" s="74"/>
      <c r="CJ94" s="74"/>
      <c r="CK94" s="74"/>
      <c r="CL94" s="74"/>
      <c r="CM94" s="74"/>
      <c r="CN94" s="74"/>
      <c r="CO94" s="74"/>
      <c r="CP94" s="74"/>
      <c r="CQ94" s="74"/>
      <c r="CR94" s="74"/>
      <c r="CS94" s="74"/>
      <c r="CT94" s="74"/>
      <c r="CU94" s="74"/>
      <c r="CV94" s="74"/>
      <c r="CW94" s="74"/>
      <c r="CX94" s="74"/>
      <c r="CY94" s="74"/>
      <c r="CZ94" s="74"/>
      <c r="DA94" s="74"/>
      <c r="DB94" s="74"/>
      <c r="DC94" s="74"/>
      <c r="DD94" s="74"/>
      <c r="DE94" s="74"/>
      <c r="DF94" s="74"/>
      <c r="DG94" s="74"/>
      <c r="DH94" s="74"/>
      <c r="DI94" s="74"/>
      <c r="DJ94" s="74"/>
      <c r="DK94" s="74"/>
      <c r="DL94" s="74"/>
      <c r="DM94" s="74"/>
      <c r="DN94" s="74"/>
      <c r="DO94" s="74"/>
      <c r="DP94" s="74"/>
      <c r="DQ94" s="74"/>
      <c r="DR94" s="74"/>
      <c r="DS94" s="74"/>
      <c r="DT94" s="74"/>
      <c r="DU94" s="74"/>
      <c r="DV94" s="74"/>
      <c r="DW94" s="74"/>
      <c r="DX94" s="74"/>
      <c r="DY94" s="74"/>
      <c r="DZ94" s="74"/>
      <c r="EA94" s="74"/>
      <c r="EB94" s="74"/>
      <c r="EC94" s="74"/>
      <c r="ED94" s="74"/>
      <c r="EE94" s="74"/>
      <c r="EF94" s="74"/>
      <c r="EG94" s="74"/>
      <c r="EH94" s="74"/>
      <c r="EI94" s="74"/>
      <c r="EJ94" s="74"/>
      <c r="EK94" s="74"/>
      <c r="EL94" s="74"/>
      <c r="EM94" s="74"/>
      <c r="EN94" s="74"/>
      <c r="EO94" s="74"/>
      <c r="EP94" s="74"/>
      <c r="EQ94" s="74"/>
      <c r="ER94" s="74"/>
      <c r="ES94" s="74"/>
      <c r="ET94" s="74"/>
      <c r="EU94" s="74"/>
      <c r="EV94" s="74"/>
      <c r="EW94" s="74"/>
      <c r="EX94" s="74"/>
      <c r="EY94" s="74"/>
      <c r="EZ94" s="74"/>
      <c r="FA94" s="74"/>
      <c r="FB94" s="74"/>
      <c r="FC94" s="74"/>
      <c r="FD94" s="74"/>
      <c r="FE94" s="74"/>
      <c r="FF94" s="74"/>
      <c r="FG94" s="74"/>
      <c r="FH94" s="74"/>
      <c r="FI94" s="74"/>
      <c r="FJ94" s="74"/>
      <c r="FK94" s="74"/>
      <c r="FL94" s="74"/>
      <c r="FM94" s="74"/>
      <c r="FN94" s="74"/>
      <c r="FO94" s="74"/>
      <c r="FP94" s="74"/>
      <c r="FQ94" s="74"/>
      <c r="FR94" s="74"/>
      <c r="FS94" s="74"/>
      <c r="FT94" s="74"/>
      <c r="FU94" s="74"/>
      <c r="FV94" s="74"/>
      <c r="FW94" s="74"/>
      <c r="FX94" s="74"/>
      <c r="FY94" s="74"/>
      <c r="FZ94" s="74"/>
      <c r="GA94" s="74"/>
      <c r="GB94" s="74"/>
      <c r="GC94" s="74"/>
      <c r="GD94" s="74"/>
      <c r="GE94" s="74"/>
      <c r="GF94" s="74"/>
      <c r="GG94" s="74"/>
      <c r="GH94" s="74"/>
      <c r="GI94" s="74"/>
      <c r="GJ94" s="74"/>
      <c r="GK94" s="74"/>
      <c r="GL94" s="74"/>
      <c r="GM94" s="74"/>
      <c r="GN94" s="74"/>
      <c r="GO94" s="74"/>
      <c r="GP94" s="74"/>
      <c r="GQ94" s="74"/>
      <c r="GR94" s="74"/>
      <c r="GS94" s="74"/>
      <c r="GT94" s="74"/>
      <c r="GU94" s="74"/>
      <c r="GV94" s="74"/>
      <c r="GW94" s="74"/>
      <c r="GX94" s="74"/>
      <c r="GY94" s="74"/>
      <c r="GZ94" s="74"/>
      <c r="HA94" s="74"/>
      <c r="HB94" s="74"/>
      <c r="HC94" s="74"/>
      <c r="HD94" s="74"/>
      <c r="HE94" s="74"/>
      <c r="HF94" s="74"/>
      <c r="HG94" s="74"/>
      <c r="HH94" s="74"/>
      <c r="HI94" s="74"/>
      <c r="HJ94" s="74"/>
      <c r="HK94" s="74"/>
      <c r="HL94" s="74"/>
      <c r="HM94" s="74"/>
      <c r="HN94" s="74"/>
      <c r="HO94" s="74"/>
      <c r="HP94" s="74"/>
      <c r="HQ94" s="74"/>
      <c r="HR94" s="74"/>
      <c r="HS94" s="74"/>
      <c r="HT94" s="74"/>
      <c r="HU94" s="74"/>
      <c r="HV94" s="74"/>
      <c r="HW94" s="74"/>
      <c r="HX94" s="74"/>
      <c r="HY94" s="74"/>
      <c r="HZ94" s="74"/>
      <c r="IA94" s="74"/>
      <c r="IB94" s="74"/>
      <c r="IC94" s="74"/>
    </row>
    <row r="95" spans="1:237" s="96" customFormat="1" ht="193.5" customHeight="1" x14ac:dyDescent="0.35">
      <c r="A95" s="183" t="s">
        <v>428</v>
      </c>
      <c r="B95" s="107" t="s">
        <v>433</v>
      </c>
      <c r="C95" s="108" t="s">
        <v>434</v>
      </c>
      <c r="D95" s="108" t="s">
        <v>262</v>
      </c>
      <c r="E95" s="181" t="s">
        <v>14</v>
      </c>
      <c r="F95" s="197">
        <v>2019000040042</v>
      </c>
      <c r="G95" s="185" t="s">
        <v>439</v>
      </c>
      <c r="H95" s="186">
        <v>43791</v>
      </c>
      <c r="I95" s="15">
        <f>+K95+L95+M95+N95+O95+P95</f>
        <v>12367361298.379999</v>
      </c>
      <c r="J95" s="15"/>
      <c r="K95" s="47"/>
      <c r="L95" s="180">
        <v>12367361298.379999</v>
      </c>
      <c r="M95" s="15"/>
      <c r="N95" s="15"/>
      <c r="O95" s="15"/>
      <c r="P95" s="15"/>
      <c r="Q95" s="47" t="s">
        <v>441</v>
      </c>
      <c r="R95" s="47" t="s">
        <v>281</v>
      </c>
      <c r="S95" s="181" t="s">
        <v>413</v>
      </c>
      <c r="T95" s="166"/>
      <c r="U95" s="170"/>
      <c r="V95" s="199"/>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c r="BP95" s="74"/>
      <c r="BQ95" s="74"/>
      <c r="BR95" s="74"/>
      <c r="BS95" s="74"/>
      <c r="BT95" s="74"/>
      <c r="BU95" s="74"/>
      <c r="BV95" s="74"/>
      <c r="BW95" s="74"/>
      <c r="BX95" s="74"/>
      <c r="BY95" s="74"/>
      <c r="BZ95" s="74"/>
      <c r="CA95" s="74"/>
      <c r="CB95" s="74"/>
      <c r="CC95" s="74"/>
      <c r="CD95" s="74"/>
      <c r="CE95" s="74"/>
      <c r="CF95" s="74"/>
      <c r="CG95" s="74"/>
      <c r="CH95" s="74"/>
      <c r="CI95" s="74"/>
      <c r="CJ95" s="74"/>
      <c r="CK95" s="74"/>
      <c r="CL95" s="74"/>
      <c r="CM95" s="74"/>
      <c r="CN95" s="74"/>
      <c r="CO95" s="74"/>
      <c r="CP95" s="74"/>
      <c r="CQ95" s="74"/>
      <c r="CR95" s="74"/>
      <c r="CS95" s="74"/>
      <c r="CT95" s="74"/>
      <c r="CU95" s="74"/>
      <c r="CV95" s="74"/>
      <c r="CW95" s="74"/>
      <c r="CX95" s="74"/>
      <c r="CY95" s="74"/>
      <c r="CZ95" s="74"/>
      <c r="DA95" s="74"/>
      <c r="DB95" s="74"/>
      <c r="DC95" s="74"/>
      <c r="DD95" s="74"/>
      <c r="DE95" s="74"/>
      <c r="DF95" s="74"/>
      <c r="DG95" s="74"/>
      <c r="DH95" s="74"/>
      <c r="DI95" s="74"/>
      <c r="DJ95" s="74"/>
      <c r="DK95" s="74"/>
      <c r="DL95" s="74"/>
      <c r="DM95" s="74"/>
      <c r="DN95" s="74"/>
      <c r="DO95" s="74"/>
      <c r="DP95" s="74"/>
      <c r="DQ95" s="74"/>
      <c r="DR95" s="74"/>
      <c r="DS95" s="74"/>
      <c r="DT95" s="74"/>
      <c r="DU95" s="74"/>
      <c r="DV95" s="74"/>
      <c r="DW95" s="74"/>
      <c r="DX95" s="74"/>
      <c r="DY95" s="74"/>
      <c r="DZ95" s="74"/>
      <c r="EA95" s="74"/>
      <c r="EB95" s="74"/>
      <c r="EC95" s="74"/>
      <c r="ED95" s="74"/>
      <c r="EE95" s="74"/>
      <c r="EF95" s="74"/>
      <c r="EG95" s="74"/>
      <c r="EH95" s="74"/>
      <c r="EI95" s="74"/>
      <c r="EJ95" s="74"/>
      <c r="EK95" s="74"/>
      <c r="EL95" s="74"/>
      <c r="EM95" s="74"/>
      <c r="EN95" s="74"/>
      <c r="EO95" s="74"/>
      <c r="EP95" s="74"/>
      <c r="EQ95" s="74"/>
      <c r="ER95" s="74"/>
      <c r="ES95" s="74"/>
      <c r="ET95" s="74"/>
      <c r="EU95" s="74"/>
      <c r="EV95" s="74"/>
      <c r="EW95" s="74"/>
      <c r="EX95" s="74"/>
      <c r="EY95" s="74"/>
      <c r="EZ95" s="74"/>
      <c r="FA95" s="74"/>
      <c r="FB95" s="74"/>
      <c r="FC95" s="74"/>
      <c r="FD95" s="74"/>
      <c r="FE95" s="74"/>
      <c r="FF95" s="74"/>
      <c r="FG95" s="74"/>
      <c r="FH95" s="74"/>
      <c r="FI95" s="74"/>
      <c r="FJ95" s="74"/>
      <c r="FK95" s="74"/>
      <c r="FL95" s="74"/>
      <c r="FM95" s="74"/>
      <c r="FN95" s="74"/>
      <c r="FO95" s="74"/>
      <c r="FP95" s="74"/>
      <c r="FQ95" s="74"/>
      <c r="FR95" s="74"/>
      <c r="FS95" s="74"/>
      <c r="FT95" s="74"/>
      <c r="FU95" s="74"/>
      <c r="FV95" s="74"/>
      <c r="FW95" s="74"/>
      <c r="FX95" s="74"/>
      <c r="FY95" s="74"/>
      <c r="FZ95" s="74"/>
      <c r="GA95" s="74"/>
      <c r="GB95" s="74"/>
      <c r="GC95" s="74"/>
      <c r="GD95" s="74"/>
      <c r="GE95" s="74"/>
      <c r="GF95" s="74"/>
      <c r="GG95" s="74"/>
      <c r="GH95" s="74"/>
      <c r="GI95" s="74"/>
      <c r="GJ95" s="74"/>
      <c r="GK95" s="74"/>
      <c r="GL95" s="74"/>
      <c r="GM95" s="74"/>
      <c r="GN95" s="74"/>
      <c r="GO95" s="74"/>
      <c r="GP95" s="74"/>
      <c r="GQ95" s="74"/>
      <c r="GR95" s="74"/>
      <c r="GS95" s="74"/>
      <c r="GT95" s="74"/>
      <c r="GU95" s="74"/>
      <c r="GV95" s="74"/>
      <c r="GW95" s="74"/>
      <c r="GX95" s="74"/>
      <c r="GY95" s="74"/>
      <c r="GZ95" s="74"/>
      <c r="HA95" s="74"/>
      <c r="HB95" s="74"/>
      <c r="HC95" s="74"/>
      <c r="HD95" s="74"/>
      <c r="HE95" s="74"/>
      <c r="HF95" s="74"/>
      <c r="HG95" s="74"/>
      <c r="HH95" s="74"/>
      <c r="HI95" s="74"/>
      <c r="HJ95" s="74"/>
      <c r="HK95" s="74"/>
      <c r="HL95" s="74"/>
      <c r="HM95" s="74"/>
      <c r="HN95" s="74"/>
      <c r="HO95" s="74"/>
      <c r="HP95" s="74"/>
      <c r="HQ95" s="74"/>
      <c r="HR95" s="74"/>
      <c r="HS95" s="74"/>
      <c r="HT95" s="74"/>
      <c r="HU95" s="74"/>
      <c r="HV95" s="74"/>
      <c r="HW95" s="74"/>
      <c r="HX95" s="74"/>
      <c r="HY95" s="74"/>
      <c r="HZ95" s="74"/>
      <c r="IA95" s="74"/>
      <c r="IB95" s="74"/>
      <c r="IC95" s="74"/>
    </row>
    <row r="96" spans="1:237" s="96" customFormat="1" ht="193.5" customHeight="1" x14ac:dyDescent="0.35">
      <c r="A96" s="183" t="s">
        <v>438</v>
      </c>
      <c r="B96" s="107" t="s">
        <v>435</v>
      </c>
      <c r="C96" s="108" t="s">
        <v>436</v>
      </c>
      <c r="D96" s="108" t="s">
        <v>253</v>
      </c>
      <c r="E96" s="181" t="s">
        <v>14</v>
      </c>
      <c r="F96" s="197">
        <v>2019000040046</v>
      </c>
      <c r="G96" s="185" t="s">
        <v>439</v>
      </c>
      <c r="H96" s="186">
        <v>43791</v>
      </c>
      <c r="I96" s="15">
        <f>SUM(J96:P96)</f>
        <v>3279986369</v>
      </c>
      <c r="J96" s="126"/>
      <c r="K96" s="99">
        <v>3259986369</v>
      </c>
      <c r="L96" s="15"/>
      <c r="M96" s="15"/>
      <c r="N96" s="15"/>
      <c r="O96" s="15"/>
      <c r="P96" s="15">
        <v>20000000</v>
      </c>
      <c r="Q96" s="47" t="s">
        <v>141</v>
      </c>
      <c r="R96" s="184" t="s">
        <v>14</v>
      </c>
      <c r="S96" s="181" t="s">
        <v>413</v>
      </c>
      <c r="T96" s="170"/>
      <c r="U96" s="170"/>
      <c r="V96" s="198"/>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c r="BP96" s="74"/>
      <c r="BQ96" s="74"/>
      <c r="BR96" s="74"/>
      <c r="BS96" s="74"/>
      <c r="BT96" s="74"/>
      <c r="BU96" s="74"/>
      <c r="BV96" s="74"/>
      <c r="BW96" s="74"/>
      <c r="BX96" s="74"/>
      <c r="BY96" s="74"/>
      <c r="BZ96" s="74"/>
      <c r="CA96" s="74"/>
      <c r="CB96" s="74"/>
      <c r="CC96" s="74"/>
      <c r="CD96" s="74"/>
      <c r="CE96" s="74"/>
      <c r="CF96" s="74"/>
      <c r="CG96" s="74"/>
      <c r="CH96" s="74"/>
      <c r="CI96" s="74"/>
      <c r="CJ96" s="74"/>
      <c r="CK96" s="74"/>
      <c r="CL96" s="74"/>
      <c r="CM96" s="74"/>
      <c r="CN96" s="74"/>
      <c r="CO96" s="74"/>
      <c r="CP96" s="74"/>
      <c r="CQ96" s="74"/>
      <c r="CR96" s="74"/>
      <c r="CS96" s="74"/>
      <c r="CT96" s="74"/>
      <c r="CU96" s="74"/>
      <c r="CV96" s="74"/>
      <c r="CW96" s="74"/>
      <c r="CX96" s="74"/>
      <c r="CY96" s="74"/>
      <c r="CZ96" s="74"/>
      <c r="DA96" s="74"/>
      <c r="DB96" s="74"/>
      <c r="DC96" s="74"/>
      <c r="DD96" s="74"/>
      <c r="DE96" s="74"/>
      <c r="DF96" s="74"/>
      <c r="DG96" s="74"/>
      <c r="DH96" s="74"/>
      <c r="DI96" s="74"/>
      <c r="DJ96" s="74"/>
      <c r="DK96" s="74"/>
      <c r="DL96" s="74"/>
      <c r="DM96" s="74"/>
      <c r="DN96" s="74"/>
      <c r="DO96" s="74"/>
      <c r="DP96" s="74"/>
      <c r="DQ96" s="74"/>
      <c r="DR96" s="74"/>
      <c r="DS96" s="74"/>
      <c r="DT96" s="74"/>
      <c r="DU96" s="74"/>
      <c r="DV96" s="74"/>
      <c r="DW96" s="74"/>
      <c r="DX96" s="74"/>
      <c r="DY96" s="74"/>
      <c r="DZ96" s="74"/>
      <c r="EA96" s="74"/>
      <c r="EB96" s="74"/>
      <c r="EC96" s="74"/>
      <c r="ED96" s="74"/>
      <c r="EE96" s="74"/>
      <c r="EF96" s="74"/>
      <c r="EG96" s="74"/>
      <c r="EH96" s="74"/>
      <c r="EI96" s="74"/>
      <c r="EJ96" s="74"/>
      <c r="EK96" s="74"/>
      <c r="EL96" s="74"/>
      <c r="EM96" s="74"/>
      <c r="EN96" s="74"/>
      <c r="EO96" s="74"/>
      <c r="EP96" s="74"/>
      <c r="EQ96" s="74"/>
      <c r="ER96" s="74"/>
      <c r="ES96" s="74"/>
      <c r="ET96" s="74"/>
      <c r="EU96" s="74"/>
      <c r="EV96" s="74"/>
      <c r="EW96" s="74"/>
      <c r="EX96" s="74"/>
      <c r="EY96" s="74"/>
      <c r="EZ96" s="74"/>
      <c r="FA96" s="74"/>
      <c r="FB96" s="74"/>
      <c r="FC96" s="74"/>
      <c r="FD96" s="74"/>
      <c r="FE96" s="74"/>
      <c r="FF96" s="74"/>
      <c r="FG96" s="74"/>
      <c r="FH96" s="74"/>
      <c r="FI96" s="74"/>
      <c r="FJ96" s="74"/>
      <c r="FK96" s="74"/>
      <c r="FL96" s="74"/>
      <c r="FM96" s="74"/>
      <c r="FN96" s="74"/>
      <c r="FO96" s="74"/>
      <c r="FP96" s="74"/>
      <c r="FQ96" s="74"/>
      <c r="FR96" s="74"/>
      <c r="FS96" s="74"/>
      <c r="FT96" s="74"/>
      <c r="FU96" s="74"/>
      <c r="FV96" s="74"/>
      <c r="FW96" s="74"/>
      <c r="FX96" s="74"/>
      <c r="FY96" s="74"/>
      <c r="FZ96" s="74"/>
      <c r="GA96" s="74"/>
      <c r="GB96" s="74"/>
      <c r="GC96" s="74"/>
      <c r="GD96" s="74"/>
      <c r="GE96" s="74"/>
      <c r="GF96" s="74"/>
      <c r="GG96" s="74"/>
      <c r="GH96" s="74"/>
      <c r="GI96" s="74"/>
      <c r="GJ96" s="74"/>
      <c r="GK96" s="74"/>
      <c r="GL96" s="74"/>
      <c r="GM96" s="74"/>
      <c r="GN96" s="74"/>
      <c r="GO96" s="74"/>
      <c r="GP96" s="74"/>
      <c r="GQ96" s="74"/>
      <c r="GR96" s="74"/>
      <c r="GS96" s="74"/>
      <c r="GT96" s="74"/>
      <c r="GU96" s="74"/>
      <c r="GV96" s="74"/>
      <c r="GW96" s="74"/>
      <c r="GX96" s="74"/>
      <c r="GY96" s="74"/>
      <c r="GZ96" s="74"/>
      <c r="HA96" s="74"/>
      <c r="HB96" s="74"/>
      <c r="HC96" s="74"/>
      <c r="HD96" s="74"/>
      <c r="HE96" s="74"/>
      <c r="HF96" s="74"/>
      <c r="HG96" s="74"/>
      <c r="HH96" s="74"/>
      <c r="HI96" s="74"/>
      <c r="HJ96" s="74"/>
      <c r="HK96" s="74"/>
      <c r="HL96" s="74"/>
      <c r="HM96" s="74"/>
      <c r="HN96" s="74"/>
      <c r="HO96" s="74"/>
      <c r="HP96" s="74"/>
      <c r="HQ96" s="74"/>
      <c r="HR96" s="74"/>
      <c r="HS96" s="74"/>
      <c r="HT96" s="74"/>
      <c r="HU96" s="74"/>
      <c r="HV96" s="74"/>
      <c r="HW96" s="74"/>
      <c r="HX96" s="74"/>
      <c r="HY96" s="74"/>
      <c r="HZ96" s="74"/>
      <c r="IA96" s="74"/>
      <c r="IB96" s="74"/>
      <c r="IC96" s="74"/>
    </row>
    <row r="97" spans="1:237" s="96" customFormat="1" ht="193.5" customHeight="1" x14ac:dyDescent="0.35">
      <c r="A97" s="202" t="s">
        <v>444</v>
      </c>
      <c r="B97" s="177" t="s">
        <v>451</v>
      </c>
      <c r="C97" s="178" t="s">
        <v>453</v>
      </c>
      <c r="D97" s="178" t="s">
        <v>263</v>
      </c>
      <c r="E97" s="203" t="s">
        <v>14</v>
      </c>
      <c r="F97" s="204" t="s">
        <v>445</v>
      </c>
      <c r="G97" s="296" t="s">
        <v>446</v>
      </c>
      <c r="H97" s="297"/>
      <c r="I97" s="205">
        <f>SUM(J97:P97)</f>
        <v>906590321</v>
      </c>
      <c r="J97" s="206"/>
      <c r="K97" s="207">
        <v>906590321</v>
      </c>
      <c r="L97" s="205"/>
      <c r="M97" s="205"/>
      <c r="N97" s="205"/>
      <c r="O97" s="205"/>
      <c r="P97" s="205"/>
      <c r="Q97" s="177" t="s">
        <v>452</v>
      </c>
      <c r="R97" s="208" t="s">
        <v>447</v>
      </c>
      <c r="S97" s="203" t="s">
        <v>413</v>
      </c>
      <c r="T97" s="209"/>
      <c r="U97" s="209"/>
      <c r="V97" s="198"/>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c r="BP97" s="74"/>
      <c r="BQ97" s="74"/>
      <c r="BR97" s="74"/>
      <c r="BS97" s="74"/>
      <c r="BT97" s="74"/>
      <c r="BU97" s="74"/>
      <c r="BV97" s="74"/>
      <c r="BW97" s="74"/>
      <c r="BX97" s="74"/>
      <c r="BY97" s="74"/>
      <c r="BZ97" s="74"/>
      <c r="CA97" s="74"/>
      <c r="CB97" s="74"/>
      <c r="CC97" s="74"/>
      <c r="CD97" s="74"/>
      <c r="CE97" s="74"/>
      <c r="CF97" s="74"/>
      <c r="CG97" s="74"/>
      <c r="CH97" s="74"/>
      <c r="CI97" s="74"/>
      <c r="CJ97" s="74"/>
      <c r="CK97" s="74"/>
      <c r="CL97" s="74"/>
      <c r="CM97" s="74"/>
      <c r="CN97" s="74"/>
      <c r="CO97" s="74"/>
      <c r="CP97" s="74"/>
      <c r="CQ97" s="74"/>
      <c r="CR97" s="74"/>
      <c r="CS97" s="74"/>
      <c r="CT97" s="74"/>
      <c r="CU97" s="74"/>
      <c r="CV97" s="74"/>
      <c r="CW97" s="74"/>
      <c r="CX97" s="74"/>
      <c r="CY97" s="74"/>
      <c r="CZ97" s="74"/>
      <c r="DA97" s="74"/>
      <c r="DB97" s="74"/>
      <c r="DC97" s="74"/>
      <c r="DD97" s="74"/>
      <c r="DE97" s="74"/>
      <c r="DF97" s="74"/>
      <c r="DG97" s="74"/>
      <c r="DH97" s="74"/>
      <c r="DI97" s="74"/>
      <c r="DJ97" s="74"/>
      <c r="DK97" s="74"/>
      <c r="DL97" s="74"/>
      <c r="DM97" s="74"/>
      <c r="DN97" s="74"/>
      <c r="DO97" s="74"/>
      <c r="DP97" s="74"/>
      <c r="DQ97" s="74"/>
      <c r="DR97" s="74"/>
      <c r="DS97" s="74"/>
      <c r="DT97" s="74"/>
      <c r="DU97" s="74"/>
      <c r="DV97" s="74"/>
      <c r="DW97" s="74"/>
      <c r="DX97" s="74"/>
      <c r="DY97" s="74"/>
      <c r="DZ97" s="74"/>
      <c r="EA97" s="74"/>
      <c r="EB97" s="74"/>
      <c r="EC97" s="74"/>
      <c r="ED97" s="74"/>
      <c r="EE97" s="74"/>
      <c r="EF97" s="74"/>
      <c r="EG97" s="74"/>
      <c r="EH97" s="74"/>
      <c r="EI97" s="74"/>
      <c r="EJ97" s="74"/>
      <c r="EK97" s="74"/>
      <c r="EL97" s="74"/>
      <c r="EM97" s="74"/>
      <c r="EN97" s="74"/>
      <c r="EO97" s="74"/>
      <c r="EP97" s="74"/>
      <c r="EQ97" s="74"/>
      <c r="ER97" s="74"/>
      <c r="ES97" s="74"/>
      <c r="ET97" s="74"/>
      <c r="EU97" s="74"/>
      <c r="EV97" s="74"/>
      <c r="EW97" s="74"/>
      <c r="EX97" s="74"/>
      <c r="EY97" s="74"/>
      <c r="EZ97" s="74"/>
      <c r="FA97" s="74"/>
      <c r="FB97" s="74"/>
      <c r="FC97" s="74"/>
      <c r="FD97" s="74"/>
      <c r="FE97" s="74"/>
      <c r="FF97" s="74"/>
      <c r="FG97" s="74"/>
      <c r="FH97" s="74"/>
      <c r="FI97" s="74"/>
      <c r="FJ97" s="74"/>
      <c r="FK97" s="74"/>
      <c r="FL97" s="74"/>
      <c r="FM97" s="74"/>
      <c r="FN97" s="74"/>
      <c r="FO97" s="74"/>
      <c r="FP97" s="74"/>
      <c r="FQ97" s="74"/>
      <c r="FR97" s="74"/>
      <c r="FS97" s="74"/>
      <c r="FT97" s="74"/>
      <c r="FU97" s="74"/>
      <c r="FV97" s="74"/>
      <c r="FW97" s="74"/>
      <c r="FX97" s="74"/>
      <c r="FY97" s="74"/>
      <c r="FZ97" s="74"/>
      <c r="GA97" s="74"/>
      <c r="GB97" s="74"/>
      <c r="GC97" s="74"/>
      <c r="GD97" s="74"/>
      <c r="GE97" s="74"/>
      <c r="GF97" s="74"/>
      <c r="GG97" s="74"/>
      <c r="GH97" s="74"/>
      <c r="GI97" s="74"/>
      <c r="GJ97" s="74"/>
      <c r="GK97" s="74"/>
      <c r="GL97" s="74"/>
      <c r="GM97" s="74"/>
      <c r="GN97" s="74"/>
      <c r="GO97" s="74"/>
      <c r="GP97" s="74"/>
      <c r="GQ97" s="74"/>
      <c r="GR97" s="74"/>
      <c r="GS97" s="74"/>
      <c r="GT97" s="74"/>
      <c r="GU97" s="74"/>
      <c r="GV97" s="74"/>
      <c r="GW97" s="74"/>
      <c r="GX97" s="74"/>
      <c r="GY97" s="74"/>
      <c r="GZ97" s="74"/>
      <c r="HA97" s="74"/>
      <c r="HB97" s="74"/>
      <c r="HC97" s="74"/>
      <c r="HD97" s="74"/>
      <c r="HE97" s="74"/>
      <c r="HF97" s="74"/>
      <c r="HG97" s="74"/>
      <c r="HH97" s="74"/>
      <c r="HI97" s="74"/>
      <c r="HJ97" s="74"/>
      <c r="HK97" s="74"/>
      <c r="HL97" s="74"/>
      <c r="HM97" s="74"/>
      <c r="HN97" s="74"/>
      <c r="HO97" s="74"/>
      <c r="HP97" s="74"/>
      <c r="HQ97" s="74"/>
      <c r="HR97" s="74"/>
      <c r="HS97" s="74"/>
      <c r="HT97" s="74"/>
      <c r="HU97" s="74"/>
      <c r="HV97" s="74"/>
      <c r="HW97" s="74"/>
      <c r="HX97" s="74"/>
      <c r="HY97" s="74"/>
      <c r="HZ97" s="74"/>
      <c r="IA97" s="74"/>
      <c r="IB97" s="74"/>
      <c r="IC97" s="74"/>
    </row>
    <row r="98" spans="1:237" s="96" customFormat="1" ht="193.5" customHeight="1" x14ac:dyDescent="0.35">
      <c r="A98" s="202" t="s">
        <v>448</v>
      </c>
      <c r="B98" s="177" t="s">
        <v>449</v>
      </c>
      <c r="C98" s="178" t="s">
        <v>454</v>
      </c>
      <c r="D98" s="178" t="s">
        <v>254</v>
      </c>
      <c r="E98" s="203" t="s">
        <v>14</v>
      </c>
      <c r="F98" s="204" t="s">
        <v>450</v>
      </c>
      <c r="G98" s="298"/>
      <c r="H98" s="299"/>
      <c r="I98" s="205">
        <f>SUM(J98:P98)</f>
        <v>2838162773</v>
      </c>
      <c r="J98" s="206"/>
      <c r="K98" s="207"/>
      <c r="L98" s="205">
        <v>2808162773</v>
      </c>
      <c r="M98" s="205"/>
      <c r="N98" s="205"/>
      <c r="O98" s="205"/>
      <c r="P98" s="205">
        <v>30000000</v>
      </c>
      <c r="Q98" s="177" t="s">
        <v>455</v>
      </c>
      <c r="R98" s="203" t="s">
        <v>14</v>
      </c>
      <c r="S98" s="203" t="s">
        <v>413</v>
      </c>
      <c r="T98" s="209"/>
      <c r="U98" s="209"/>
      <c r="V98" s="198"/>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c r="BP98" s="74"/>
      <c r="BQ98" s="74"/>
      <c r="BR98" s="74"/>
      <c r="BS98" s="74"/>
      <c r="BT98" s="74"/>
      <c r="BU98" s="74"/>
      <c r="BV98" s="74"/>
      <c r="BW98" s="74"/>
      <c r="BX98" s="74"/>
      <c r="BY98" s="74"/>
      <c r="BZ98" s="74"/>
      <c r="CA98" s="74"/>
      <c r="CB98" s="74"/>
      <c r="CC98" s="74"/>
      <c r="CD98" s="74"/>
      <c r="CE98" s="74"/>
      <c r="CF98" s="74"/>
      <c r="CG98" s="74"/>
      <c r="CH98" s="74"/>
      <c r="CI98" s="74"/>
      <c r="CJ98" s="74"/>
      <c r="CK98" s="74"/>
      <c r="CL98" s="74"/>
      <c r="CM98" s="74"/>
      <c r="CN98" s="74"/>
      <c r="CO98" s="74"/>
      <c r="CP98" s="74"/>
      <c r="CQ98" s="74"/>
      <c r="CR98" s="74"/>
      <c r="CS98" s="74"/>
      <c r="CT98" s="74"/>
      <c r="CU98" s="74"/>
      <c r="CV98" s="74"/>
      <c r="CW98" s="74"/>
      <c r="CX98" s="74"/>
      <c r="CY98" s="74"/>
      <c r="CZ98" s="74"/>
      <c r="DA98" s="74"/>
      <c r="DB98" s="74"/>
      <c r="DC98" s="74"/>
      <c r="DD98" s="74"/>
      <c r="DE98" s="74"/>
      <c r="DF98" s="74"/>
      <c r="DG98" s="74"/>
      <c r="DH98" s="74"/>
      <c r="DI98" s="74"/>
      <c r="DJ98" s="74"/>
      <c r="DK98" s="74"/>
      <c r="DL98" s="74"/>
      <c r="DM98" s="74"/>
      <c r="DN98" s="74"/>
      <c r="DO98" s="74"/>
      <c r="DP98" s="74"/>
      <c r="DQ98" s="74"/>
      <c r="DR98" s="74"/>
      <c r="DS98" s="74"/>
      <c r="DT98" s="74"/>
      <c r="DU98" s="74"/>
      <c r="DV98" s="74"/>
      <c r="DW98" s="74"/>
      <c r="DX98" s="74"/>
      <c r="DY98" s="74"/>
      <c r="DZ98" s="74"/>
      <c r="EA98" s="74"/>
      <c r="EB98" s="74"/>
      <c r="EC98" s="74"/>
      <c r="ED98" s="74"/>
      <c r="EE98" s="74"/>
      <c r="EF98" s="74"/>
      <c r="EG98" s="74"/>
      <c r="EH98" s="74"/>
      <c r="EI98" s="74"/>
      <c r="EJ98" s="74"/>
      <c r="EK98" s="74"/>
      <c r="EL98" s="74"/>
      <c r="EM98" s="74"/>
      <c r="EN98" s="74"/>
      <c r="EO98" s="74"/>
      <c r="EP98" s="74"/>
      <c r="EQ98" s="74"/>
      <c r="ER98" s="74"/>
      <c r="ES98" s="74"/>
      <c r="ET98" s="74"/>
      <c r="EU98" s="74"/>
      <c r="EV98" s="74"/>
      <c r="EW98" s="74"/>
      <c r="EX98" s="74"/>
      <c r="EY98" s="74"/>
      <c r="EZ98" s="74"/>
      <c r="FA98" s="74"/>
      <c r="FB98" s="74"/>
      <c r="FC98" s="74"/>
      <c r="FD98" s="74"/>
      <c r="FE98" s="74"/>
      <c r="FF98" s="74"/>
      <c r="FG98" s="74"/>
      <c r="FH98" s="74"/>
      <c r="FI98" s="74"/>
      <c r="FJ98" s="74"/>
      <c r="FK98" s="74"/>
      <c r="FL98" s="74"/>
      <c r="FM98" s="74"/>
      <c r="FN98" s="74"/>
      <c r="FO98" s="74"/>
      <c r="FP98" s="74"/>
      <c r="FQ98" s="74"/>
      <c r="FR98" s="74"/>
      <c r="FS98" s="74"/>
      <c r="FT98" s="74"/>
      <c r="FU98" s="74"/>
      <c r="FV98" s="74"/>
      <c r="FW98" s="74"/>
      <c r="FX98" s="74"/>
      <c r="FY98" s="74"/>
      <c r="FZ98" s="74"/>
      <c r="GA98" s="74"/>
      <c r="GB98" s="74"/>
      <c r="GC98" s="74"/>
      <c r="GD98" s="74"/>
      <c r="GE98" s="74"/>
      <c r="GF98" s="74"/>
      <c r="GG98" s="74"/>
      <c r="GH98" s="74"/>
      <c r="GI98" s="74"/>
      <c r="GJ98" s="74"/>
      <c r="GK98" s="74"/>
      <c r="GL98" s="74"/>
      <c r="GM98" s="74"/>
      <c r="GN98" s="74"/>
      <c r="GO98" s="74"/>
      <c r="GP98" s="74"/>
      <c r="GQ98" s="74"/>
      <c r="GR98" s="74"/>
      <c r="GS98" s="74"/>
      <c r="GT98" s="74"/>
      <c r="GU98" s="74"/>
      <c r="GV98" s="74"/>
      <c r="GW98" s="74"/>
      <c r="GX98" s="74"/>
      <c r="GY98" s="74"/>
      <c r="GZ98" s="74"/>
      <c r="HA98" s="74"/>
      <c r="HB98" s="74"/>
      <c r="HC98" s="74"/>
      <c r="HD98" s="74"/>
      <c r="HE98" s="74"/>
      <c r="HF98" s="74"/>
      <c r="HG98" s="74"/>
      <c r="HH98" s="74"/>
      <c r="HI98" s="74"/>
      <c r="HJ98" s="74"/>
      <c r="HK98" s="74"/>
      <c r="HL98" s="74"/>
      <c r="HM98" s="74"/>
      <c r="HN98" s="74"/>
      <c r="HO98" s="74"/>
      <c r="HP98" s="74"/>
      <c r="HQ98" s="74"/>
      <c r="HR98" s="74"/>
      <c r="HS98" s="74"/>
      <c r="HT98" s="74"/>
      <c r="HU98" s="74"/>
      <c r="HV98" s="74"/>
      <c r="HW98" s="74"/>
      <c r="HX98" s="74"/>
      <c r="HY98" s="74"/>
      <c r="HZ98" s="74"/>
      <c r="IA98" s="74"/>
      <c r="IB98" s="74"/>
      <c r="IC98" s="74"/>
    </row>
    <row r="99" spans="1:237" s="96" customFormat="1" ht="193.5" customHeight="1" x14ac:dyDescent="0.35">
      <c r="A99" s="183" t="s">
        <v>457</v>
      </c>
      <c r="B99" s="107" t="s">
        <v>458</v>
      </c>
      <c r="C99" s="108" t="s">
        <v>459</v>
      </c>
      <c r="D99" s="108" t="s">
        <v>460</v>
      </c>
      <c r="E99" s="213" t="s">
        <v>461</v>
      </c>
      <c r="F99" s="197">
        <v>2017000100099</v>
      </c>
      <c r="G99" s="296" t="s">
        <v>462</v>
      </c>
      <c r="H99" s="297"/>
      <c r="I99" s="15">
        <f>+M99+P99</f>
        <v>10808199673</v>
      </c>
      <c r="J99" s="214"/>
      <c r="K99" s="215"/>
      <c r="L99" s="216"/>
      <c r="M99" s="217">
        <v>8147282102</v>
      </c>
      <c r="N99" s="216"/>
      <c r="O99" s="216"/>
      <c r="P99" s="217">
        <v>2660917571</v>
      </c>
      <c r="Q99" s="48"/>
      <c r="R99" s="218" t="s">
        <v>463</v>
      </c>
      <c r="S99" s="213" t="s">
        <v>413</v>
      </c>
      <c r="T99" s="170"/>
      <c r="U99" s="170"/>
      <c r="V99" s="198"/>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4"/>
      <c r="BM99" s="74"/>
      <c r="BN99" s="74"/>
      <c r="BO99" s="74"/>
      <c r="BP99" s="74"/>
      <c r="BQ99" s="74"/>
      <c r="BR99" s="74"/>
      <c r="BS99" s="74"/>
      <c r="BT99" s="74"/>
      <c r="BU99" s="74"/>
      <c r="BV99" s="74"/>
      <c r="BW99" s="74"/>
      <c r="BX99" s="74"/>
      <c r="BY99" s="74"/>
      <c r="BZ99" s="74"/>
      <c r="CA99" s="74"/>
      <c r="CB99" s="74"/>
      <c r="CC99" s="74"/>
      <c r="CD99" s="74"/>
      <c r="CE99" s="74"/>
      <c r="CF99" s="74"/>
      <c r="CG99" s="74"/>
      <c r="CH99" s="74"/>
      <c r="CI99" s="74"/>
      <c r="CJ99" s="74"/>
      <c r="CK99" s="74"/>
      <c r="CL99" s="74"/>
      <c r="CM99" s="74"/>
      <c r="CN99" s="74"/>
      <c r="CO99" s="74"/>
      <c r="CP99" s="74"/>
      <c r="CQ99" s="74"/>
      <c r="CR99" s="74"/>
      <c r="CS99" s="74"/>
      <c r="CT99" s="74"/>
      <c r="CU99" s="74"/>
      <c r="CV99" s="74"/>
      <c r="CW99" s="74"/>
      <c r="CX99" s="74"/>
      <c r="CY99" s="74"/>
      <c r="CZ99" s="74"/>
      <c r="DA99" s="74"/>
      <c r="DB99" s="74"/>
      <c r="DC99" s="74"/>
      <c r="DD99" s="74"/>
      <c r="DE99" s="74"/>
      <c r="DF99" s="74"/>
      <c r="DG99" s="74"/>
      <c r="DH99" s="74"/>
      <c r="DI99" s="74"/>
      <c r="DJ99" s="74"/>
      <c r="DK99" s="74"/>
      <c r="DL99" s="74"/>
      <c r="DM99" s="74"/>
      <c r="DN99" s="74"/>
      <c r="DO99" s="74"/>
      <c r="DP99" s="74"/>
      <c r="DQ99" s="74"/>
      <c r="DR99" s="74"/>
      <c r="DS99" s="74"/>
      <c r="DT99" s="74"/>
      <c r="DU99" s="74"/>
      <c r="DV99" s="74"/>
      <c r="DW99" s="74"/>
      <c r="DX99" s="74"/>
      <c r="DY99" s="74"/>
      <c r="DZ99" s="74"/>
      <c r="EA99" s="74"/>
      <c r="EB99" s="74"/>
      <c r="EC99" s="74"/>
      <c r="ED99" s="74"/>
      <c r="EE99" s="74"/>
      <c r="EF99" s="74"/>
      <c r="EG99" s="74"/>
      <c r="EH99" s="74"/>
      <c r="EI99" s="74"/>
      <c r="EJ99" s="74"/>
      <c r="EK99" s="74"/>
      <c r="EL99" s="74"/>
      <c r="EM99" s="74"/>
      <c r="EN99" s="74"/>
      <c r="EO99" s="74"/>
      <c r="EP99" s="74"/>
      <c r="EQ99" s="74"/>
      <c r="ER99" s="74"/>
      <c r="ES99" s="74"/>
      <c r="ET99" s="74"/>
      <c r="EU99" s="74"/>
      <c r="EV99" s="74"/>
      <c r="EW99" s="74"/>
      <c r="EX99" s="74"/>
      <c r="EY99" s="74"/>
      <c r="EZ99" s="74"/>
      <c r="FA99" s="74"/>
      <c r="FB99" s="74"/>
      <c r="FC99" s="74"/>
      <c r="FD99" s="74"/>
      <c r="FE99" s="74"/>
      <c r="FF99" s="74"/>
      <c r="FG99" s="74"/>
      <c r="FH99" s="74"/>
      <c r="FI99" s="74"/>
      <c r="FJ99" s="74"/>
      <c r="FK99" s="74"/>
      <c r="FL99" s="74"/>
      <c r="FM99" s="74"/>
      <c r="FN99" s="74"/>
      <c r="FO99" s="74"/>
      <c r="FP99" s="74"/>
      <c r="FQ99" s="74"/>
      <c r="FR99" s="74"/>
      <c r="FS99" s="74"/>
      <c r="FT99" s="74"/>
      <c r="FU99" s="74"/>
      <c r="FV99" s="74"/>
      <c r="FW99" s="74"/>
      <c r="FX99" s="74"/>
      <c r="FY99" s="74"/>
      <c r="FZ99" s="74"/>
      <c r="GA99" s="74"/>
      <c r="GB99" s="74"/>
      <c r="GC99" s="74"/>
      <c r="GD99" s="74"/>
      <c r="GE99" s="74"/>
      <c r="GF99" s="74"/>
      <c r="GG99" s="74"/>
      <c r="GH99" s="74"/>
      <c r="GI99" s="74"/>
      <c r="GJ99" s="74"/>
      <c r="GK99" s="74"/>
      <c r="GL99" s="74"/>
      <c r="GM99" s="74"/>
      <c r="GN99" s="74"/>
      <c r="GO99" s="74"/>
      <c r="GP99" s="74"/>
      <c r="GQ99" s="74"/>
      <c r="GR99" s="74"/>
      <c r="GS99" s="74"/>
      <c r="GT99" s="74"/>
      <c r="GU99" s="74"/>
      <c r="GV99" s="74"/>
      <c r="GW99" s="74"/>
      <c r="GX99" s="74"/>
      <c r="GY99" s="74"/>
      <c r="GZ99" s="74"/>
      <c r="HA99" s="74"/>
      <c r="HB99" s="74"/>
      <c r="HC99" s="74"/>
      <c r="HD99" s="74"/>
      <c r="HE99" s="74"/>
      <c r="HF99" s="74"/>
      <c r="HG99" s="74"/>
      <c r="HH99" s="74"/>
      <c r="HI99" s="74"/>
      <c r="HJ99" s="74"/>
      <c r="HK99" s="74"/>
      <c r="HL99" s="74"/>
      <c r="HM99" s="74"/>
      <c r="HN99" s="74"/>
      <c r="HO99" s="74"/>
      <c r="HP99" s="74"/>
      <c r="HQ99" s="74"/>
      <c r="HR99" s="74"/>
      <c r="HS99" s="74"/>
      <c r="HT99" s="74"/>
      <c r="HU99" s="74"/>
      <c r="HV99" s="74"/>
      <c r="HW99" s="74"/>
      <c r="HX99" s="74"/>
      <c r="HY99" s="74"/>
      <c r="HZ99" s="74"/>
      <c r="IA99" s="74"/>
      <c r="IB99" s="74"/>
      <c r="IC99" s="74"/>
    </row>
    <row r="100" spans="1:237" ht="42" customHeight="1" x14ac:dyDescent="0.35">
      <c r="A100" s="189"/>
      <c r="B100" s="34"/>
      <c r="C100" s="51"/>
      <c r="D100" s="104"/>
      <c r="E100" s="34"/>
      <c r="F100" s="195"/>
      <c r="G100" s="29"/>
      <c r="H100" s="27"/>
      <c r="I100" s="219">
        <f>SUM(I4:I99:I96)</f>
        <v>361610451301.245</v>
      </c>
      <c r="J100" s="211">
        <f>SUM(J4:J99:J96)</f>
        <v>15234078</v>
      </c>
      <c r="K100" s="212">
        <f>SUM(K4:K99:K96)</f>
        <v>181235335093.89499</v>
      </c>
      <c r="L100" s="212">
        <f>SUM(L4:L99:L96)</f>
        <v>123543097943.35001</v>
      </c>
      <c r="M100" s="212">
        <f>SUM(M4:M99:M96)</f>
        <v>31899054194</v>
      </c>
      <c r="N100" s="212">
        <f>SUM(N4:N99:N96)</f>
        <v>6269583176</v>
      </c>
      <c r="O100" s="212">
        <f>SUM(O4:O99:O96)</f>
        <v>9240350301</v>
      </c>
      <c r="P100" s="212">
        <f>SUM(P4:P99:P96)</f>
        <v>9407796515</v>
      </c>
      <c r="Q100" s="13"/>
      <c r="R100" s="30"/>
      <c r="S100" s="15"/>
      <c r="T100" s="30"/>
      <c r="U100" s="104">
        <f>SUM(U4:U99)</f>
        <v>288387979914.82001</v>
      </c>
      <c r="V100" s="69"/>
    </row>
    <row r="101" spans="1:237" ht="98.25" customHeight="1" x14ac:dyDescent="0.35">
      <c r="F101" s="196"/>
      <c r="G101" s="31"/>
      <c r="H101" s="32"/>
      <c r="I101" s="33"/>
      <c r="J101" s="33"/>
      <c r="K101" s="33"/>
      <c r="L101" s="33"/>
      <c r="M101" s="33"/>
      <c r="N101" s="33"/>
      <c r="O101" s="33"/>
      <c r="P101" s="33"/>
      <c r="Q101" s="50"/>
      <c r="R101" s="50"/>
      <c r="S101" s="37"/>
      <c r="T101" s="59"/>
      <c r="U101" s="136"/>
      <c r="V101" s="69"/>
    </row>
    <row r="102" spans="1:237" ht="134.25" customHeight="1" x14ac:dyDescent="0.35">
      <c r="A102" s="295" t="s">
        <v>437</v>
      </c>
      <c r="B102" s="295"/>
      <c r="C102" s="295"/>
      <c r="D102" s="295"/>
      <c r="E102" s="295"/>
      <c r="F102" s="35"/>
      <c r="G102" s="31"/>
      <c r="H102" s="32"/>
      <c r="I102" s="33"/>
      <c r="J102" s="33"/>
      <c r="K102" s="210"/>
      <c r="L102" s="33"/>
      <c r="M102" s="33"/>
      <c r="N102" s="33"/>
      <c r="O102" s="33"/>
      <c r="P102" s="33"/>
      <c r="Q102" s="50"/>
      <c r="R102" s="50"/>
      <c r="S102" s="37"/>
      <c r="T102" s="59"/>
      <c r="U102" s="37"/>
    </row>
    <row r="103" spans="1:237" ht="134.25" customHeight="1" x14ac:dyDescent="0.35">
      <c r="A103" s="193"/>
      <c r="B103" s="193"/>
      <c r="C103" s="193"/>
      <c r="D103" s="193"/>
      <c r="E103" s="98"/>
      <c r="F103" s="35"/>
      <c r="G103" s="31"/>
      <c r="H103" s="32"/>
      <c r="I103" s="33"/>
      <c r="J103" s="33"/>
      <c r="K103" s="33"/>
      <c r="L103" s="33"/>
      <c r="M103" s="33"/>
      <c r="N103" s="33"/>
      <c r="O103" s="33"/>
      <c r="P103" s="33"/>
      <c r="Q103" s="50"/>
      <c r="R103" s="50"/>
      <c r="S103" s="37"/>
      <c r="T103" s="59"/>
      <c r="U103" s="37"/>
    </row>
    <row r="104" spans="1:237" x14ac:dyDescent="0.35">
      <c r="S104" s="144"/>
    </row>
    <row r="105" spans="1:237" x14ac:dyDescent="0.35">
      <c r="S105" s="144"/>
    </row>
    <row r="106" spans="1:237" x14ac:dyDescent="0.35">
      <c r="S106" s="145"/>
    </row>
    <row r="107" spans="1:237" x14ac:dyDescent="0.35">
      <c r="S107" s="144"/>
      <c r="T107" s="72"/>
      <c r="U107" s="73"/>
    </row>
    <row r="108" spans="1:237" x14ac:dyDescent="0.35">
      <c r="S108" s="144"/>
      <c r="U108" s="38"/>
    </row>
  </sheetData>
  <sheetProtection selectLockedCells="1" selectUnlockedCells="1"/>
  <mergeCells count="204">
    <mergeCell ref="C84:C85"/>
    <mergeCell ref="D84:D85"/>
    <mergeCell ref="G84:G85"/>
    <mergeCell ref="H84:H85"/>
    <mergeCell ref="Q84:Q85"/>
    <mergeCell ref="A102:E102"/>
    <mergeCell ref="H82:H83"/>
    <mergeCell ref="A84:A85"/>
    <mergeCell ref="F84:F85"/>
    <mergeCell ref="B84:B85"/>
    <mergeCell ref="G97:H98"/>
    <mergeCell ref="G99:H99"/>
    <mergeCell ref="L79:L80"/>
    <mergeCell ref="M79:M80"/>
    <mergeCell ref="P79:P80"/>
    <mergeCell ref="Q79:Q80"/>
    <mergeCell ref="R79:R80"/>
    <mergeCell ref="A82:A83"/>
    <mergeCell ref="B82:B83"/>
    <mergeCell ref="C82:C83"/>
    <mergeCell ref="D82:D83"/>
    <mergeCell ref="F82:F83"/>
    <mergeCell ref="G82:G83"/>
    <mergeCell ref="Q82:Q83"/>
    <mergeCell ref="A79:A80"/>
    <mergeCell ref="B79:B80"/>
    <mergeCell ref="C79:C80"/>
    <mergeCell ref="D79:D80"/>
    <mergeCell ref="E79:E80"/>
    <mergeCell ref="F79:F80"/>
    <mergeCell ref="I79:I80"/>
    <mergeCell ref="J79:J80"/>
    <mergeCell ref="K79:K80"/>
    <mergeCell ref="A75:A76"/>
    <mergeCell ref="A6:A7"/>
    <mergeCell ref="A13:A15"/>
    <mergeCell ref="A16:A17"/>
    <mergeCell ref="A18:A20"/>
    <mergeCell ref="A23:A24"/>
    <mergeCell ref="A25:A29"/>
    <mergeCell ref="A33:A34"/>
    <mergeCell ref="A35:A36"/>
    <mergeCell ref="A72:A73"/>
    <mergeCell ref="C25:C29"/>
    <mergeCell ref="E25:E29"/>
    <mergeCell ref="G25:G29"/>
    <mergeCell ref="H25:H29"/>
    <mergeCell ref="F18:F20"/>
    <mergeCell ref="G18:G20"/>
    <mergeCell ref="F23:F24"/>
    <mergeCell ref="F25:F29"/>
    <mergeCell ref="H23:H24"/>
    <mergeCell ref="H18:H20"/>
    <mergeCell ref="E18:E20"/>
    <mergeCell ref="G23:G24"/>
    <mergeCell ref="D18:D20"/>
    <mergeCell ref="D23:D24"/>
    <mergeCell ref="D25:D29"/>
    <mergeCell ref="Q16:Q17"/>
    <mergeCell ref="P23:P24"/>
    <mergeCell ref="P25:P29"/>
    <mergeCell ref="Q25:Q29"/>
    <mergeCell ref="R18:R20"/>
    <mergeCell ref="Q18:Q20"/>
    <mergeCell ref="P18:P20"/>
    <mergeCell ref="J25:J29"/>
    <mergeCell ref="K25:K29"/>
    <mergeCell ref="L25:L29"/>
    <mergeCell ref="M25:M29"/>
    <mergeCell ref="J23:J24"/>
    <mergeCell ref="K23:K24"/>
    <mergeCell ref="L23:L24"/>
    <mergeCell ref="R28:R29"/>
    <mergeCell ref="R23:R24"/>
    <mergeCell ref="H6:H7"/>
    <mergeCell ref="Q23:Q24"/>
    <mergeCell ref="F72:F73"/>
    <mergeCell ref="Q72:Q73"/>
    <mergeCell ref="R72:R73"/>
    <mergeCell ref="G72:G73"/>
    <mergeCell ref="H72:H73"/>
    <mergeCell ref="J33:J34"/>
    <mergeCell ref="K33:K34"/>
    <mergeCell ref="M33:M34"/>
    <mergeCell ref="P33:P34"/>
    <mergeCell ref="Q35:Q36"/>
    <mergeCell ref="R35:R36"/>
    <mergeCell ref="R16:R17"/>
    <mergeCell ref="F13:F15"/>
    <mergeCell ref="G13:G15"/>
    <mergeCell ref="H13:H15"/>
    <mergeCell ref="I13:I15"/>
    <mergeCell ref="J13:J15"/>
    <mergeCell ref="K13:K15"/>
    <mergeCell ref="L13:L15"/>
    <mergeCell ref="F6:F7"/>
    <mergeCell ref="M13:M15"/>
    <mergeCell ref="P16:P17"/>
    <mergeCell ref="E75:E76"/>
    <mergeCell ref="C75:C76"/>
    <mergeCell ref="B75:B76"/>
    <mergeCell ref="D75:D76"/>
    <mergeCell ref="P72:P73"/>
    <mergeCell ref="F35:F36"/>
    <mergeCell ref="I35:I36"/>
    <mergeCell ref="J35:J36"/>
    <mergeCell ref="K35:K36"/>
    <mergeCell ref="L35:L36"/>
    <mergeCell ref="M35:M36"/>
    <mergeCell ref="P35:P36"/>
    <mergeCell ref="I72:I73"/>
    <mergeCell ref="J72:J73"/>
    <mergeCell ref="K72:K73"/>
    <mergeCell ref="L72:L73"/>
    <mergeCell ref="M72:M73"/>
    <mergeCell ref="B72:B73"/>
    <mergeCell ref="C72:C73"/>
    <mergeCell ref="E72:E73"/>
    <mergeCell ref="D72:D73"/>
    <mergeCell ref="B35:B36"/>
    <mergeCell ref="C35:C36"/>
    <mergeCell ref="E35:E36"/>
    <mergeCell ref="Q75:Q76"/>
    <mergeCell ref="R75:R76"/>
    <mergeCell ref="U75:U76"/>
    <mergeCell ref="F75:F76"/>
    <mergeCell ref="I75:I76"/>
    <mergeCell ref="J75:J76"/>
    <mergeCell ref="K75:K76"/>
    <mergeCell ref="L75:L76"/>
    <mergeCell ref="M75:M76"/>
    <mergeCell ref="P75:P76"/>
    <mergeCell ref="D13:D15"/>
    <mergeCell ref="D16:D17"/>
    <mergeCell ref="E13:E15"/>
    <mergeCell ref="E16:E17"/>
    <mergeCell ref="R33:R34"/>
    <mergeCell ref="Q33:Q34"/>
    <mergeCell ref="F33:F34"/>
    <mergeCell ref="G33:G34"/>
    <mergeCell ref="H33:H34"/>
    <mergeCell ref="I33:I34"/>
    <mergeCell ref="L33:L34"/>
    <mergeCell ref="R13:R15"/>
    <mergeCell ref="P13:P15"/>
    <mergeCell ref="Q13:Q15"/>
    <mergeCell ref="M23:M24"/>
    <mergeCell ref="M18:M20"/>
    <mergeCell ref="L18:L20"/>
    <mergeCell ref="K18:K20"/>
    <mergeCell ref="J18:J20"/>
    <mergeCell ref="I18:I20"/>
    <mergeCell ref="I23:I24"/>
    <mergeCell ref="K16:K17"/>
    <mergeCell ref="L16:L17"/>
    <mergeCell ref="M16:M17"/>
    <mergeCell ref="B33:B34"/>
    <mergeCell ref="C33:C34"/>
    <mergeCell ref="E33:E34"/>
    <mergeCell ref="F16:F17"/>
    <mergeCell ref="G16:G17"/>
    <mergeCell ref="H16:H17"/>
    <mergeCell ref="I16:I17"/>
    <mergeCell ref="J16:J17"/>
    <mergeCell ref="D6:D7"/>
    <mergeCell ref="B18:B20"/>
    <mergeCell ref="C18:C20"/>
    <mergeCell ref="B23:B24"/>
    <mergeCell ref="C23:C24"/>
    <mergeCell ref="B6:B7"/>
    <mergeCell ref="C6:C7"/>
    <mergeCell ref="E6:E7"/>
    <mergeCell ref="B13:B15"/>
    <mergeCell ref="C13:C15"/>
    <mergeCell ref="B16:B17"/>
    <mergeCell ref="C16:C17"/>
    <mergeCell ref="I25:I29"/>
    <mergeCell ref="E23:E24"/>
    <mergeCell ref="B25:B29"/>
    <mergeCell ref="D33:D34"/>
    <mergeCell ref="A1:C1"/>
    <mergeCell ref="D1:U1"/>
    <mergeCell ref="A2:A3"/>
    <mergeCell ref="B2:B3"/>
    <mergeCell ref="C2:C3"/>
    <mergeCell ref="D2:D3"/>
    <mergeCell ref="E2:E3"/>
    <mergeCell ref="P6:P7"/>
    <mergeCell ref="Q6:Q7"/>
    <mergeCell ref="R2:R3"/>
    <mergeCell ref="Q2:Q3"/>
    <mergeCell ref="S2:U2"/>
    <mergeCell ref="G2:G3"/>
    <mergeCell ref="F2:F3"/>
    <mergeCell ref="H2:H3"/>
    <mergeCell ref="I2:I3"/>
    <mergeCell ref="J2:P2"/>
    <mergeCell ref="R6:R7"/>
    <mergeCell ref="I6:I7"/>
    <mergeCell ref="J6:J7"/>
    <mergeCell ref="K6:K7"/>
    <mergeCell ref="L6:L7"/>
    <mergeCell ref="M6:M7"/>
    <mergeCell ref="G6:G7"/>
  </mergeCells>
  <printOptions horizontalCentered="1"/>
  <pageMargins left="0.48" right="0.15748031496062992" top="0.47244094488188981" bottom="0.74803149606299213" header="0.31496062992125984" footer="0.31496062992125984"/>
  <pageSetup paperSize="5" scale="23" fitToHeight="5" orientation="landscape" r:id="rId1"/>
  <rowBreaks count="3" manualBreakCount="3">
    <brk id="22" max="16383" man="1"/>
    <brk id="40" max="16383" man="1"/>
    <brk id="7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PROYECTOS SGR</vt:lpstr>
      <vt:lpstr>'PROYECTOS SGR'!Títulos_a_imprimir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Edgar Mauricio Fajardo Puerta (CGR)</dc:creator>
  <cp:keywords/>
  <dc:description/>
  <cp:lastModifiedBy>AUXPLANEACION03</cp:lastModifiedBy>
  <cp:revision/>
  <cp:lastPrinted>2017-07-21T14:00:28Z</cp:lastPrinted>
  <dcterms:created xsi:type="dcterms:W3CDTF">2017-03-17T21:23:51Z</dcterms:created>
  <dcterms:modified xsi:type="dcterms:W3CDTF">2020-02-19T19:19:35Z</dcterms:modified>
  <cp:category/>
  <cp:contentStatus/>
</cp:coreProperties>
</file>