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uxplaneacion32\Desktop\"/>
    </mc:Choice>
  </mc:AlternateContent>
  <bookViews>
    <workbookView xWindow="0" yWindow="0" windowWidth="10275" windowHeight="6375"/>
  </bookViews>
  <sheets>
    <sheet name="PROYECTOS SGR" sheetId="7" r:id="rId1"/>
  </sheets>
  <definedNames>
    <definedName name="_xlnm._FilterDatabase" localSheetId="0" hidden="1">'PROYECTOS SGR'!$A$3:$IC$111</definedName>
    <definedName name="_Hlk29926105" localSheetId="0">'PROYECTOS SGR'!$G$103</definedName>
    <definedName name="_xlnm.Print_Titles" localSheetId="0">'PROYECTOS SGR'!$3:$3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11" i="7" l="1"/>
  <c r="P111" i="7"/>
  <c r="O111" i="7"/>
  <c r="N111" i="7"/>
  <c r="M111" i="7"/>
  <c r="L111" i="7"/>
  <c r="K111" i="7"/>
  <c r="J111" i="7"/>
  <c r="I111" i="7"/>
  <c r="I110" i="7"/>
  <c r="I101" i="7" l="1"/>
  <c r="I93" i="7" l="1"/>
  <c r="I4" i="7"/>
  <c r="I109" i="7"/>
  <c r="I108" i="7"/>
  <c r="I102" i="7" l="1"/>
  <c r="I100" i="7"/>
  <c r="I99" i="7"/>
  <c r="K85" i="7" l="1"/>
  <c r="U85" i="7" l="1"/>
  <c r="I85" i="7"/>
  <c r="K83" i="7"/>
  <c r="I83" i="7" s="1"/>
  <c r="I107" i="7" l="1"/>
  <c r="U106" i="7"/>
  <c r="I106" i="7"/>
  <c r="I105" i="7"/>
  <c r="U104" i="7"/>
  <c r="I104" i="7"/>
  <c r="I103" i="7"/>
  <c r="I98" i="7"/>
  <c r="I97" i="7"/>
  <c r="I96" i="7"/>
  <c r="I95" i="7"/>
  <c r="I94" i="7"/>
  <c r="I92" i="7"/>
  <c r="U92" i="7" s="1"/>
  <c r="I91" i="7"/>
  <c r="U91" i="7" s="1"/>
  <c r="I90" i="7"/>
  <c r="I89" i="7"/>
  <c r="I88" i="7"/>
  <c r="I87" i="7"/>
  <c r="I86" i="7"/>
  <c r="K81" i="7"/>
  <c r="I81" i="7" s="1"/>
  <c r="K79" i="7"/>
  <c r="I79" i="7" s="1"/>
  <c r="I77" i="7"/>
  <c r="I75" i="7"/>
  <c r="K74" i="7"/>
  <c r="I74" i="7" s="1"/>
  <c r="K72" i="7"/>
  <c r="I72" i="7"/>
  <c r="I71" i="7"/>
  <c r="L70" i="7"/>
  <c r="I70" i="7" s="1"/>
  <c r="I69" i="7"/>
  <c r="I68" i="7"/>
  <c r="I67" i="7"/>
  <c r="I66" i="7"/>
  <c r="I65" i="7"/>
  <c r="I64" i="7"/>
  <c r="I63" i="7"/>
  <c r="I62" i="7"/>
  <c r="I61" i="7"/>
  <c r="I60" i="7"/>
  <c r="I59" i="7"/>
  <c r="I58" i="7"/>
  <c r="I57" i="7"/>
  <c r="I56" i="7"/>
  <c r="I55" i="7"/>
  <c r="I54" i="7"/>
  <c r="I53" i="7"/>
  <c r="I52" i="7"/>
  <c r="U51" i="7"/>
  <c r="L51" i="7"/>
  <c r="I51" i="7" s="1"/>
  <c r="I50" i="7"/>
  <c r="I49" i="7"/>
  <c r="I48" i="7"/>
  <c r="I47" i="7"/>
  <c r="I46" i="7"/>
  <c r="I45" i="7"/>
  <c r="I44" i="7"/>
  <c r="L43" i="7"/>
  <c r="I43" i="7" s="1"/>
  <c r="U42" i="7"/>
  <c r="I42" i="7"/>
  <c r="I41" i="7"/>
  <c r="I40" i="7"/>
  <c r="I39" i="7"/>
  <c r="I38" i="7"/>
  <c r="I37" i="7"/>
  <c r="K35" i="7"/>
  <c r="I33" i="7"/>
  <c r="U32" i="7"/>
  <c r="I32" i="7"/>
  <c r="I31" i="7"/>
  <c r="I30" i="7"/>
  <c r="I25" i="7"/>
  <c r="I23" i="7"/>
  <c r="U22" i="7"/>
  <c r="I22" i="7"/>
  <c r="I21" i="7"/>
  <c r="I18" i="7"/>
  <c r="I16" i="7"/>
  <c r="I13" i="7"/>
  <c r="I12" i="7"/>
  <c r="I11" i="7"/>
  <c r="I10" i="7"/>
  <c r="I9" i="7"/>
  <c r="L8" i="7"/>
  <c r="I6" i="7"/>
  <c r="I5" i="7"/>
  <c r="I35" i="7" l="1"/>
  <c r="I8" i="7"/>
</calcChain>
</file>

<file path=xl/sharedStrings.xml><?xml version="1.0" encoding="utf-8"?>
<sst xmlns="http://schemas.openxmlformats.org/spreadsheetml/2006/main" count="827" uniqueCount="512">
  <si>
    <t>NÚMERO DEL ACTO ADMINISTRATIVO DE APROBACIÓN O DESAPROBACIÓN DEL PROYECTO OCAD</t>
  </si>
  <si>
    <t xml:space="preserve"> VALOR PROYECTO</t>
  </si>
  <si>
    <t>BENEFICIARIO</t>
  </si>
  <si>
    <t>EJECUTOR</t>
  </si>
  <si>
    <t>ACTO ADMINISTRATIVO DE INCORPORACIÓN AL PRESUPUESTO</t>
  </si>
  <si>
    <t xml:space="preserve"> FECHA</t>
  </si>
  <si>
    <t xml:space="preserve"> NÚMERO </t>
  </si>
  <si>
    <t>VALOR (Pesos $)</t>
  </si>
  <si>
    <t>NUMERO BPIN DE PROYECTO</t>
  </si>
  <si>
    <t>2014000040007</t>
  </si>
  <si>
    <t>Asignaciones Directas</t>
  </si>
  <si>
    <t>CTeI</t>
  </si>
  <si>
    <t>Oras Fuentes</t>
  </si>
  <si>
    <t>2013000040019</t>
  </si>
  <si>
    <t>Departamento del Quindío</t>
  </si>
  <si>
    <t>2013000040036</t>
  </si>
  <si>
    <t>15.833 personas ubicadas en el corredor vial Carniceros - La Quiebra y la intersección de la vía Rio Verde - Pijao con la vía Buenavista - La Mina.</t>
  </si>
  <si>
    <t>2013000040037</t>
  </si>
  <si>
    <t>2013000040052</t>
  </si>
  <si>
    <t>Promotora de Vivienda y Desarrollo del Quindio</t>
  </si>
  <si>
    <t>2013000040051</t>
  </si>
  <si>
    <t>2013000040043</t>
  </si>
  <si>
    <t>2013000040049</t>
  </si>
  <si>
    <t>2013000040039</t>
  </si>
  <si>
    <t>2013000040048</t>
  </si>
  <si>
    <t>2013000040044</t>
  </si>
  <si>
    <t>2013000040050</t>
  </si>
  <si>
    <t>Construir 8 salones comunales y mejorar 5  salones sociales en el departamento del quindio.</t>
  </si>
  <si>
    <t>382.413 Correspondientes a los Municipios de Armenia, Quimbaya y Calarca</t>
  </si>
  <si>
    <t>2013000040045</t>
  </si>
  <si>
    <t>2013000040047</t>
  </si>
  <si>
    <t>Corporación autonoma Regional del Quindio (CRQ)</t>
  </si>
  <si>
    <t>2013000040046</t>
  </si>
  <si>
    <t xml:space="preserve">Mejorar la calidad educativa de los estudiantes de las sedes Educativas del departamento del Quindío, mediante el uso de herramientas tecnológicas dentro y fuera del aula. 
Dotación de 17950 Tablets con aplicativos referentes al Paisaje Cultural Cafetero </t>
  </si>
  <si>
    <t>2013000040042</t>
  </si>
  <si>
    <t>Mejorar la capacidad de respuesta de la E.S.E Hospital Departamental Universitario del Quindío San Juan de Dios, mediante la modernización de la infraestructura física y equipamiento biomédico; para la disminución de la Morbimortalidad e incapacidades</t>
  </si>
  <si>
    <t>2014000040002</t>
  </si>
  <si>
    <t>Municipios de Buenavista, Circasia, Filandia,  Genova, la Tebaida, Montenegro,  Pijao y Quimbaya</t>
  </si>
  <si>
    <t>2014000040011</t>
  </si>
  <si>
    <t xml:space="preserve">11 Municipios del Departamento </t>
  </si>
  <si>
    <t>2014000040006</t>
  </si>
  <si>
    <t xml:space="preserve">Calarca y Quimbaya </t>
  </si>
  <si>
    <t>2014000040004</t>
  </si>
  <si>
    <t>INDEPORTES</t>
  </si>
  <si>
    <t>2013000100199</t>
  </si>
  <si>
    <t>Fomentar una cultura ciudadana y emprendedora en la comunidad educativa del Departamento del Quindío a través de la apropiación social del conocimiento en CTeI, la identidad del Paisaje Cultural Cafetero y la articulación entre el aparato productivo y la comunidad académica.</t>
  </si>
  <si>
    <t>Toda la población del Departamento del Quindo 555.836</t>
  </si>
  <si>
    <t>2013000100226</t>
  </si>
  <si>
    <t>2013000100263</t>
  </si>
  <si>
    <t xml:space="preserve">Asociación de curtidores la maria </t>
  </si>
  <si>
    <t>2013000100258</t>
  </si>
  <si>
    <t xml:space="preserve">El proyecto "Desarrollo de capacidades de I+D+i para incrementar la competitividad en empresas y emprendimientos del Departamento del Quindìo,
Occidente" tiene como objetivos y estrategias los componentes de Desarrollar capacidades de I+D+i en las empresas del Departamento del Quindío,.la
incorporación de tecnologías blandas (Plataforma de open innovation, unidad de vigilancia tecnológica y salas de ideación) y la generación de escenarios
que faciliten el desarrollo y la aceleraciòn de negocios innovadores </t>
  </si>
  <si>
    <t>2013000100254</t>
  </si>
  <si>
    <t xml:space="preserve">Municipios de Circasia y Filandia </t>
  </si>
  <si>
    <t>2012000040026</t>
  </si>
  <si>
    <t>2012000040030</t>
  </si>
  <si>
    <t>46228 Estudiantes de las instituciones educatias del Departamento del Quindio</t>
  </si>
  <si>
    <t>2012000040031</t>
  </si>
  <si>
    <t xml:space="preserve">Optimización redes de acueducto y alcantarillado que contribuyan a la optimización y modernización de las redes en el Departamento.
</t>
  </si>
  <si>
    <t>2012000040032</t>
  </si>
  <si>
    <t xml:space="preserve">Mejoramiento de la competitividad turística del Departamento </t>
  </si>
  <si>
    <t>Todo el Departamento del Quindio</t>
  </si>
  <si>
    <t>2013003630002</t>
  </si>
  <si>
    <t>13310 Personas, Habitantes del Municipio de Filandia</t>
  </si>
  <si>
    <t>Filandia</t>
  </si>
  <si>
    <t xml:space="preserve"> Municipio de Filandia </t>
  </si>
  <si>
    <t>2013003630015</t>
  </si>
  <si>
    <t>2013003630004</t>
  </si>
  <si>
    <t xml:space="preserve">Mejorar el acceso vehicular y peatonal del sector urbano, mediante la intervención de 6,022 mts2 de vías en el municipio de Montenegro Quindío, 
</t>
  </si>
  <si>
    <t xml:space="preserve">40871 personas, Habitantes del area Urbana del Municipio de Montenegro </t>
  </si>
  <si>
    <t>Montenegro</t>
  </si>
  <si>
    <t>2013003630012</t>
  </si>
  <si>
    <t>Mejorar las condiciones de movilidad en el  área urbana del municipio de Salento a través de la habilitación de nuevas vías con pavimento. Intervenir 1374 Mts2</t>
  </si>
  <si>
    <t>7129 Personas, Habitantes del Municipio de Salento</t>
  </si>
  <si>
    <t>Salento</t>
  </si>
  <si>
    <t>2013003630005</t>
  </si>
  <si>
    <t>29393 Personas, Habitantes del Muncipio de Circasia</t>
  </si>
  <si>
    <t>Circasia</t>
  </si>
  <si>
    <t>2013003630010</t>
  </si>
  <si>
    <t>Remodelación y modernización urbana de la plaza principal del municipio de córdoba en el departamento del Quindío</t>
  </si>
  <si>
    <t>5328 personas, Habitantes del casco urbano del Municipio de Cordoba</t>
  </si>
  <si>
    <t>Cordoba</t>
  </si>
  <si>
    <t xml:space="preserve"> Municipio de Córdoba </t>
  </si>
  <si>
    <t>2013003630007</t>
  </si>
  <si>
    <t>Fortalecer y conservar el patrimonio arquitectónico de la casa de la cultura a través de la ejecución de una obra física de restauración del sistema hidráulico y la reparación integral de la cubierta en el II semestre de 2013.</t>
  </si>
  <si>
    <t>5374 Personas, Habitante de la zona Urbana y Rural del Municipio de Cordoba</t>
  </si>
  <si>
    <t>2013003630013</t>
  </si>
  <si>
    <t xml:space="preserve">Mejorar las condiciones de la red vial urbana del municipio de Pijao Quindío, mediante la pavimentación de 1383 mts2 de vías
</t>
  </si>
  <si>
    <t xml:space="preserve">3785 Personas, Habitantes del Municipio de Pijao </t>
  </si>
  <si>
    <t>Pijao</t>
  </si>
  <si>
    <t>2013003630008</t>
  </si>
  <si>
    <t>Facilitar la movilidad para la población de la zona urbana del Municipio, mediante el mejorando 140 mts de vías</t>
  </si>
  <si>
    <t>3086 personas, Habitantes del area urbana y rural del Municipio de Buenavista</t>
  </si>
  <si>
    <t>Buenavista</t>
  </si>
  <si>
    <t xml:space="preserve"> Municipio de Buenavista </t>
  </si>
  <si>
    <t>2013003630014</t>
  </si>
  <si>
    <t xml:space="preserve">Brindar mejores condiciones de transitabilidad  e información vial del Municipio, mediante la intervención de 925 mts2 de vías.
</t>
  </si>
  <si>
    <t>2013003630011</t>
  </si>
  <si>
    <t xml:space="preserve">Mejorar  la vía urbana sobre la calle 13 entre la carrera 5 y la vía panamericana del Municipio de la Tebaida.
</t>
  </si>
  <si>
    <t xml:space="preserve">2500 Personas, Habitantes del casco Urbano del Municipio de la Tebaida </t>
  </si>
  <si>
    <t>La Tebaida</t>
  </si>
  <si>
    <t>2013003630003</t>
  </si>
  <si>
    <t xml:space="preserve">Implementación programa de reposición de 521 mts de redes de acueducto, alcantarillado 1045 mts de y  1677 mts de pavimentos en el Municipio de Quimbaya
</t>
  </si>
  <si>
    <t>Quimbaya</t>
  </si>
  <si>
    <t>Empresa Sanitaria del Quindio (ESAQUIN)</t>
  </si>
  <si>
    <t>2013003630017</t>
  </si>
  <si>
    <t xml:space="preserve">Mejorar las condiciones de la red vial urbana del municipio de Quimbaya Quindío, mediante la pavimentación de 3034 mts2 de vías.
</t>
  </si>
  <si>
    <t>24625 Personas, Habitantes de la zona urbana del Municipio de Quimbaya</t>
  </si>
  <si>
    <t>2013003630016</t>
  </si>
  <si>
    <t>73000 personas, Habitantes del Casco Urbano del Municipio de Calarca</t>
  </si>
  <si>
    <t>2013003630018</t>
  </si>
  <si>
    <t>Genova</t>
  </si>
  <si>
    <t>2013003630009</t>
  </si>
  <si>
    <t xml:space="preserve">85 Familais del Municipio de Cordoba </t>
  </si>
  <si>
    <t>Municipio de Cordoba</t>
  </si>
  <si>
    <t>2012003630004</t>
  </si>
  <si>
    <t>2012003630002</t>
  </si>
  <si>
    <t>2012003630001</t>
  </si>
  <si>
    <t>2012003630005</t>
  </si>
  <si>
    <t>2012003630003</t>
  </si>
  <si>
    <t>2013003630001</t>
  </si>
  <si>
    <t>Realizar la actualización normativa y técnica del esquema de ordenamiento territorial</t>
  </si>
  <si>
    <t xml:space="preserve">Municipio de Circasia </t>
  </si>
  <si>
    <t>2015003630007</t>
  </si>
  <si>
    <t>FECHA DE EXPEDICIÓN</t>
  </si>
  <si>
    <t xml:space="preserve">Acuerdo 004 </t>
  </si>
  <si>
    <t>FUENTES DE FINANCIACIÓN (Pesos $)</t>
  </si>
  <si>
    <t xml:space="preserve">Acuerdo 005 </t>
  </si>
  <si>
    <t xml:space="preserve">Acuerdo 12 </t>
  </si>
  <si>
    <t>Acuerdo 015</t>
  </si>
  <si>
    <t>Acuerdo 008</t>
  </si>
  <si>
    <t xml:space="preserve">Acuerdo 11 </t>
  </si>
  <si>
    <t xml:space="preserve">Acuerdo 15 </t>
  </si>
  <si>
    <t>Acuerdo 25</t>
  </si>
  <si>
    <t>Acuerdo 27</t>
  </si>
  <si>
    <t>02/11/2012   15/02/2013</t>
  </si>
  <si>
    <t>Acuerdo 001 Acuerdo 002</t>
  </si>
  <si>
    <t xml:space="preserve">Acuerdo 05 </t>
  </si>
  <si>
    <t xml:space="preserve">Acuerdo 06 </t>
  </si>
  <si>
    <t>Acuerdo 01</t>
  </si>
  <si>
    <t xml:space="preserve">Acuerdo 013 </t>
  </si>
  <si>
    <t>Todo el Departamento del Quindío</t>
  </si>
  <si>
    <t xml:space="preserve">24/09/20013  </t>
  </si>
  <si>
    <t>Acuerdo 004</t>
  </si>
  <si>
    <t>Todo el Departamento</t>
  </si>
  <si>
    <t>032</t>
  </si>
  <si>
    <t>11/06/2013         07/11/2014</t>
  </si>
  <si>
    <t>032                                        091</t>
  </si>
  <si>
    <t>020</t>
  </si>
  <si>
    <t>05/10/2013            07/11/2014</t>
  </si>
  <si>
    <t>090                                           091</t>
  </si>
  <si>
    <t>090</t>
  </si>
  <si>
    <t>05/10/2013  15/12/2015</t>
  </si>
  <si>
    <t>090                                           110</t>
  </si>
  <si>
    <t>007</t>
  </si>
  <si>
    <t>099</t>
  </si>
  <si>
    <t>108</t>
  </si>
  <si>
    <t>090                                          091</t>
  </si>
  <si>
    <t>05/10/2013        07/11/2014</t>
  </si>
  <si>
    <t xml:space="preserve">FDR </t>
  </si>
  <si>
    <t>FCR</t>
  </si>
  <si>
    <t>2012000040027</t>
  </si>
  <si>
    <t>Departamento del Quindío - Pijao</t>
  </si>
  <si>
    <t>Municipios: Circasia, Filandia, La Tebaida, Montenegro y Quimbaya Departamento Quindío</t>
  </si>
  <si>
    <t>Municipios: Buenavista, Circasia, Filandia Génova, La Tebaida Montenegro, Pijao y Quimbaya Departamento Quindío</t>
  </si>
  <si>
    <t>Municipios: Calarca, Circasia, Filandia, Salento, Genova, La Tebaida, Pijao, Cordoba, Buenavista, Montenegro, y Quimbaya Departamento del Quindío</t>
  </si>
  <si>
    <t>Municipio Armenia Departamento Quindío</t>
  </si>
  <si>
    <t>Municipios Quimbaya, Salento y Circasia Departamento Quindío</t>
  </si>
  <si>
    <t>Municipios de Circasia y Filandia Departamento Quindío</t>
  </si>
  <si>
    <t>Municipio Calarcá Departamento Quindío</t>
  </si>
  <si>
    <t>Municipios Quimbaya y Montenegro Departamento Quindío</t>
  </si>
  <si>
    <t>Municipios de Calarca y Quimbaya Departamento Quindío</t>
  </si>
  <si>
    <t>Municipios: Córdoba, Buenavista, Génova y Pijao Departamento Quindío</t>
  </si>
  <si>
    <t>Municipios: Armenia, Calarcá, Circasia, Filandia, Salento, Genova, La Tebaida, Pijao, Cordoba, y Buenavista Departamento Quindio</t>
  </si>
  <si>
    <t>Municipios Armenia, Calarcá y Quimbaya Departamento Quindío</t>
  </si>
  <si>
    <t>Municipio Filandia Departamento Quindio</t>
  </si>
  <si>
    <t>Municipio Montenegro Departamento Quindío</t>
  </si>
  <si>
    <t>Municipio Salento Departamento Quindío</t>
  </si>
  <si>
    <t>Municipio de Circasia Departamento Quindío</t>
  </si>
  <si>
    <t>Municipio Córdoba Departamento Quindío</t>
  </si>
  <si>
    <t>Municipio Pijao Departamento Quindío</t>
  </si>
  <si>
    <t>Municipio Buenavista Departamento Quindío</t>
  </si>
  <si>
    <t>Municipio La Tebaida Departamento Quindío</t>
  </si>
  <si>
    <t>Municipio Quimbaya Departamento Quindío</t>
  </si>
  <si>
    <t>Municipio Génova Departamento Quindío</t>
  </si>
  <si>
    <t>Municipio Cordoba Departamento Quindio</t>
  </si>
  <si>
    <t>Municipio Montenegro Departamento Quindio</t>
  </si>
  <si>
    <t>Municipio Buenavista Departamento Quindio</t>
  </si>
  <si>
    <t>Municipio Córdoba Departamento Quindio</t>
  </si>
  <si>
    <t>Municipio Pijao Departamento Quindio</t>
  </si>
  <si>
    <t>Municipio Circasia Departamento Quindio</t>
  </si>
  <si>
    <t>Municipios de Calarcá, Circasia, Filandia, Salento, Génova, La Tebaida, Pijao, Córdoba, Buenavista y Montenegro Departamento Quindio</t>
  </si>
  <si>
    <t xml:space="preserve">Aprobado
Acuerdo 12 
 Desaprobado </t>
  </si>
  <si>
    <t xml:space="preserve">Hospital Universitario San Juan de Dios </t>
  </si>
  <si>
    <t xml:space="preserve">Acuerdo 38 </t>
  </si>
  <si>
    <t>Acuerdo 40</t>
  </si>
  <si>
    <t>Acuerdo 41</t>
  </si>
  <si>
    <t xml:space="preserve">Municipios de Buenavista, Córdoba, Filandia y La Tebaida Departamento del Quindío </t>
  </si>
  <si>
    <t>Municipios de Filandia, Quimbaya y Salento Departamento Quindío</t>
  </si>
  <si>
    <t xml:space="preserve">Departamento del  Quindío </t>
  </si>
  <si>
    <t xml:space="preserve"> Promotora de Vivienda y Desarrollo del Quindío. </t>
  </si>
  <si>
    <t>Acuerdo 39</t>
  </si>
  <si>
    <t>Acuerdo 35
Acuerdo 38
Acuerdo 39</t>
  </si>
  <si>
    <t>29/12/2016
28/06/2017
14/08/2017</t>
  </si>
  <si>
    <t>Adquisición de vehículos de desplazamiento rápido y elementos de protección para las instituciones bomberiles del Departamento</t>
  </si>
  <si>
    <t xml:space="preserve">Mejoramiento de la red vial urbana del Departamento del Quindio </t>
  </si>
  <si>
    <t>Implementación del plan de acción para mantenimiento preventivo y atención de emergencias en la red vial secundaria, terciaria y urbana del departamento del Quindío.</t>
  </si>
  <si>
    <t>Construcción y mejoramiento de Salones Sociales Comunales en lo Municipios de Armenia, Calarcá y Quimbaya, Quindio, Occidente</t>
  </si>
  <si>
    <t>Construcción y dotación del Centro de Atención al Drogadicto en el departamento del Quindío</t>
  </si>
  <si>
    <t>Desarrollo de espacios ambientales para la PAZ como manejo de otras estrategias de conservación de la estructura ecológica principal en el departamento del Quindío, occidente</t>
  </si>
  <si>
    <t>Reposición y optimización redes de acueducto, alcantarillado y pavimentos en el departamento del Quindío</t>
  </si>
  <si>
    <t>Apoyo y fortalecimiento para el desarrollo, formación y posicionamiento en alto rendimiento del deporte en el departamento del Quindío</t>
  </si>
  <si>
    <t>Mejoramiento y reparcheo de la red vial secundaria y terciaria en el departamento del Quindío</t>
  </si>
  <si>
    <t>Implementación de un programa de innovación social para el fomento  de una cultura ciudadana y emprendedora en la comunidad educativa y productiva del departamento del Quindío, Occidente</t>
  </si>
  <si>
    <t>Aplicación de procesos innovadores en la cadena de suministro para la industria de la guadua en Quindío.</t>
  </si>
  <si>
    <t>Desarrollo de capacidades de I+D+I para incrementar la competitividad en empresas y emprendiemientos del Departamento del Quindio, Occidente</t>
  </si>
  <si>
    <t>Mejoramiento de la infraestructura pública para el desarrollo turístico occidente, Quindío, todo el departamento</t>
  </si>
  <si>
    <t>Construcción obras de recuperación, contención y manejo de aguas en la vía Rio Verde-Barragán cód. 40QN05 departamento del Quindío</t>
  </si>
  <si>
    <t>Mantenimiento y rehabilitación de los restaurantes escolares de las instituciones educativas departamento del Quindío</t>
  </si>
  <si>
    <t>Renovación de redes de acueducto y alcantarillado en el departamento del Quindío</t>
  </si>
  <si>
    <t>Construcción módulos restantes del Eco-Parque Mirador Colina Iluminada occidente, Quindío, Filandia</t>
  </si>
  <si>
    <t>Construcción cancha sintética de microfútbol  en el polideportivo panorama del municipio de Filandia</t>
  </si>
  <si>
    <t>Rehabilitación vías urbanas del municipio de Salento, Quindío, Occidente</t>
  </si>
  <si>
    <t>Remodelación urbana de la  plaza central del Municipio de Córdoba</t>
  </si>
  <si>
    <t xml:space="preserve">Rehabilitación de la red vial urbana del municipio de Pijao </t>
  </si>
  <si>
    <t>Adecuación de la red vial urbana del municipio de Buenavista Q</t>
  </si>
  <si>
    <t>Mejoramiento de la intersección  y adecuación de  la señalización  del municipio de Buenavista.</t>
  </si>
  <si>
    <t xml:space="preserve">Mejoramiento de la red vial urbana sobre la calle 13 entre carrera 5ta y  la vía panamericana en el municipio de La Tebaida </t>
  </si>
  <si>
    <t>Reposición y optimización de redes de acueducto, alcantarillado  y villa Laura del municipio de Quimbaya</t>
  </si>
  <si>
    <t>Rehabilitación de la red vial urbana del municipio de Quimbaya, Quindío</t>
  </si>
  <si>
    <t>Construcción del estadio municipal de futbol en el municipio de Calarcá</t>
  </si>
  <si>
    <t>Construcción vivienda nueva urbanización los tejares en el municipio de Génova</t>
  </si>
  <si>
    <t xml:space="preserve">Construcción de muro de contención prefabricado, para la protección de taludes en zona de patios de la urbanización villa-Alejandría  - villa teresa – villa luz y san diego 1 etapa, ubicados en el casco urbano del municipio de Córdoba.   </t>
  </si>
  <si>
    <t>Mejoramiento de vías terciarias mediante el uso de Placa Huella en el departamento de Quindío (proyecto tipo)</t>
  </si>
  <si>
    <t>Implementación del programa integral de bilingüismo "Quindío Bilingüe y Competitivo" en el departamento del Quindío</t>
  </si>
  <si>
    <t xml:space="preserve">Desaprobado
Acuerdo 038 </t>
  </si>
  <si>
    <t xml:space="preserve">
22/06/2017</t>
  </si>
  <si>
    <t xml:space="preserve">29886 Personas, habitantes del Municipio de Circasia </t>
  </si>
  <si>
    <t>15456 Personas, habirtantes del departamento del Quindío</t>
  </si>
  <si>
    <t>Mejorar la intercomunicación terrestre de una parte de la población rural del departamento del Quindío</t>
  </si>
  <si>
    <t>36756  estudiantes de la Instituciones Educativas oficiales del departamento del Quindío</t>
  </si>
  <si>
    <t>Mejorar el nivel de inglés de los niños, niñas y jóvenes que asisten a las instituciones educativas oficiales del departamento del Quindío.</t>
  </si>
  <si>
    <t>36000 Personas, habitantes del departamento del Quindío</t>
  </si>
  <si>
    <t>Mejorar los niveles de actividad física y recreación entre la población del departamento del Quindío.</t>
  </si>
  <si>
    <t>Aumentar los niveles de satisfacción de la población rural referente al acceso a bienes, trámites y servicios público/privados en el Departamento del Quindío.</t>
  </si>
  <si>
    <t>Inclusión social y reconciliación</t>
  </si>
  <si>
    <t>Cultura</t>
  </si>
  <si>
    <t>Transporte</t>
  </si>
  <si>
    <t>Ambiente y desarrollo sostenible</t>
  </si>
  <si>
    <t>Minas y energía</t>
  </si>
  <si>
    <t>Defensa</t>
  </si>
  <si>
    <t>Ciencia, tecnología e innovación</t>
  </si>
  <si>
    <t>Agricultura y desarrollo rural</t>
  </si>
  <si>
    <t>Deporte y recreación</t>
  </si>
  <si>
    <t>Vivienda, ciudad y territorio</t>
  </si>
  <si>
    <t>Educación</t>
  </si>
  <si>
    <t>Salud y protección social</t>
  </si>
  <si>
    <t>Tecnologías de la información y las comunicaciones</t>
  </si>
  <si>
    <t xml:space="preserve">Todo el departamento </t>
  </si>
  <si>
    <t>Todo el departamento del Quindio 555.836</t>
  </si>
  <si>
    <t xml:space="preserve">Todo el departamento del Quindio </t>
  </si>
  <si>
    <t>NOMBRE DEL PROYECTO</t>
  </si>
  <si>
    <t>30/09/2015
10/05/2017</t>
  </si>
  <si>
    <t xml:space="preserve">Acuerdo 011   Desaprobado
Acuerdo 4  </t>
  </si>
  <si>
    <t>543532 habitantes</t>
  </si>
  <si>
    <t>OBJETIVO DEL PROYECTO</t>
  </si>
  <si>
    <t>POBLACION BENEFICIADA</t>
  </si>
  <si>
    <t>SECTOR</t>
  </si>
  <si>
    <t>ENTIDAD BENEFICIARIA (dueña recursos)</t>
  </si>
  <si>
    <t>Aumentar la capacidad Instalada de la ESE Hospital Departamental Universitario del Quindío San Juan de Dios.</t>
  </si>
  <si>
    <t>2015000040003</t>
  </si>
  <si>
    <t>Remodelación, y optimización de escenarios deportivos, obras de urbanismo complementarias y movilidad del campus de la universidad del Quindío</t>
  </si>
  <si>
    <t>Mejorar las condiciones para la práctica deportiva y la movilidad en el campus de la Universidad del Quindío.</t>
  </si>
  <si>
    <t>Universidad del Quindío (Entidad ejecutora)</t>
  </si>
  <si>
    <t>Departamento del Quindío (Interventoria)</t>
  </si>
  <si>
    <t>Construcción y dotación de centros “CARPAZ- CIS” en el Departamento del Quindio *</t>
  </si>
  <si>
    <t>08/11/2018
14/11/2018</t>
  </si>
  <si>
    <t xml:space="preserve">Desaprobado Acuerdo 48 y  Acuerdo 49 </t>
  </si>
  <si>
    <t>Construcción de pavimento en concreto asfaltico para el desarrollo regional y la conectividad en los municipios de Montenegro, Filandia y Quimbaya en el departamento del Quindío</t>
  </si>
  <si>
    <t>Municipio de Filandia
 (Entidad ejecutora)</t>
  </si>
  <si>
    <t>11/12/2018
19/12/2018</t>
  </si>
  <si>
    <t xml:space="preserve">89.939 personas </t>
  </si>
  <si>
    <t xml:space="preserve">Implementación de acciones de adaptación etapa I del Plan de Gestión Integral de Cambio Climático (PIGCC) en el Departamento del Quindío </t>
  </si>
  <si>
    <t xml:space="preserve">Construcción de obras de mitigación sobre el río lejos del Municipio de Pijao del Departamento del Quindío </t>
  </si>
  <si>
    <t>FDR - Rendimientos Financieros</t>
  </si>
  <si>
    <t>Promotora de Vivienda y Desarrollo del Quindío</t>
  </si>
  <si>
    <t>Implementar acciones de uso sostenible en el marco del PIGCC del Quindío</t>
  </si>
  <si>
    <t>10.025 personas</t>
  </si>
  <si>
    <t>3.864 personas</t>
  </si>
  <si>
    <t>Mitigar el riesgo de inundación en la zona urbana del Municipio de Pijao</t>
  </si>
  <si>
    <t>20.259  personas</t>
  </si>
  <si>
    <t>Estudiantes y personas que utilizan los escenarios deportivos y el campus de la  Universidad del Quindío</t>
  </si>
  <si>
    <t>Calarcá</t>
  </si>
  <si>
    <t>Córdoba</t>
  </si>
  <si>
    <t>2015003630003*</t>
  </si>
  <si>
    <t>3/01/2019
07/02/2019</t>
  </si>
  <si>
    <t>3/01/2019
18/01/2019</t>
  </si>
  <si>
    <t>906
097</t>
  </si>
  <si>
    <t>28/12/2018
13/02/2019</t>
  </si>
  <si>
    <t>44282 personas</t>
  </si>
  <si>
    <t xml:space="preserve">Acuerdo 56
</t>
  </si>
  <si>
    <t>Generación de instrumentos de valoración de la amenaza sísmica para el desarrollo de procesos de reducción del riesgo en el departamento del Quindío</t>
  </si>
  <si>
    <t>Facilitar la disponibilidad de instrumentos orientados a determinar la respuesta sísmica de los suelos en el departamento del Quindío.</t>
  </si>
  <si>
    <t xml:space="preserve">506254 personas </t>
  </si>
  <si>
    <t xml:space="preserve">72771  personas </t>
  </si>
  <si>
    <t>Acuerdo 58</t>
  </si>
  <si>
    <t xml:space="preserve">Fortalecimiento de un centro de innovación y productividad agrario adecuando una infraestructura tecnológica para sofisticar el negocio cafetero del Quindío.  </t>
  </si>
  <si>
    <t>Acuerdo 78</t>
  </si>
  <si>
    <t>800 personas</t>
  </si>
  <si>
    <t xml:space="preserve">Incrementar la participación de los pequeños productores en redes de negocio global de café
</t>
  </si>
  <si>
    <t>Acuerdo 59</t>
  </si>
  <si>
    <t>21497 personas</t>
  </si>
  <si>
    <t>Dotar 14 instituciones Bomberiles, con 14 vehículos de desplazamiento rápido (camionetas), 457 kit de dotación y 27 de línea de Fuego</t>
  </si>
  <si>
    <t>Toda la población del Departamento del Quindío 555.836</t>
  </si>
  <si>
    <t>Mejoramiento, pavimentación vía Carniceros -La Quiebra, Municipios de Córdoba y Pijao y Construcción de obras de disipación y contención en el Sector la Mina</t>
  </si>
  <si>
    <t>Pavimentación de 1,46 kilómetros de la vía carnicero la quiebra en Córdoba.</t>
  </si>
  <si>
    <t>Mejoramiento y reordenamiento físico funcional del servicio de urgencias de la ESE hospital Departamental Universitario San Juan de Dios. Todo el Departamento, Quindío, Occidente</t>
  </si>
  <si>
    <t>1.200 millones para dotación de equipo biomédico y 4.500 millones para intervenir 1780 mts2 del área de urgencias del Hospital San Juan de Dios y ampliación a 50 cubículos de observación</t>
  </si>
  <si>
    <t>Toda la población del Departamento del Quindío 555.836, incluyendo el norte del Valle y el sur de Risaralda</t>
  </si>
  <si>
    <t>Pavimentación y mejoramiento de 75.872 m2 de vías urbanas en los municipios del Departamento del Quindío</t>
  </si>
  <si>
    <t>Reposición y optimización de redes de acueducto y alcantarillado, construcción de pavimentos en los municipios de Circasia, Filandia, La tebaida, Montenegro y Quimbaya.</t>
  </si>
  <si>
    <t>Reposición y optimización de 5.000 metros de redes de acueducto, alcantarillado y pavimentos</t>
  </si>
  <si>
    <t>Población de los municipios de Circasia, Filandia, Quimbaya, Montenegro y la Tebaida 134.376 personas.</t>
  </si>
  <si>
    <t>Mantenimiento preventivo de 495,31 de km de vías secundarias, terciarias y urbanas</t>
  </si>
  <si>
    <t>Mejoramiento, reparcheo de la red vial secundaria y vías urbanas de los municipios del departamento del Quindío.</t>
  </si>
  <si>
    <t>Mejoramiento y reparcheo de 343,7 km de la red vial secundaria y urbana en el Departamento del Quindío</t>
  </si>
  <si>
    <t xml:space="preserve">Todo el Departamento del Quindío </t>
  </si>
  <si>
    <t xml:space="preserve">Toda la población del Departamento del Quindío </t>
  </si>
  <si>
    <t>Aplicación e implementación de las buenas prácticas  agrícolas, en sector productivos del Departamento del Quindío</t>
  </si>
  <si>
    <t>Certificar 500 predios en el Departamento del Quindío, en la utilización de Buenas prácticas agrícolas, para los cultivos plátano, cítricos y aguacate</t>
  </si>
  <si>
    <t>2.359 personas de la zona rural del Departamento del Quindío</t>
  </si>
  <si>
    <t>Ampliación del servicio público de gas domiciliario por redes para los municipios de Córdoba, Buenavista, Génova y Pijao en el Departamento del Quindío</t>
  </si>
  <si>
    <t>Ampliación del Servicio público de Gas Domiciliario por Redes para los Municipios de Córdoba, Buenavista, Génova y Pijao en el Departamento del Quindío</t>
  </si>
  <si>
    <t>3.489 personas, ubicadas en el casco urbano de los municipios de Génova, Pijao, Córdoba y Buenavista</t>
  </si>
  <si>
    <t xml:space="preserve">Todo el Departamento del Quindío y el Norte del Valle </t>
  </si>
  <si>
    <t>Construcción colectores interceptores, para avanzar en la descontaminación de fuentes hídricas tributarias en la en la cuenca del rio la vieja Departamento del Quindío</t>
  </si>
  <si>
    <t>Construir 8.281 metros de colectores interceptores para la descontaminación de las fuentes hídricas del rio la vieja</t>
  </si>
  <si>
    <t>Componente construcción Centro Atención a la Drogadicción 17 habitaciones  (34 camas), 3 consultorios, 2 oficinas, 5 talleres de terapia ocupacional, cancha múltiple, jardín, estación de enfermería, cuarto de paciente agitado y áreas de servicio.</t>
  </si>
  <si>
    <t>Toda la población del Departamento del Quindío 555.836, incluyendo el Norte del Valle y el sur de Risaralda</t>
  </si>
  <si>
    <t xml:space="preserve">Intervenir las microcuencas, mejoramiento e intervención del espacio público.
60.13 Hectáreas de microcuencas a intervenir
7.584 Mts. de senderos a intervenir
11 Espacios públicos intervenidos
</t>
  </si>
  <si>
    <t>Fortalecimiento de la Calidad educativa en las instituciones educativas, mediante la incorporación de TICS, en el Departamento del Quindío, Occidente</t>
  </si>
  <si>
    <t>Dotación de la unidad de cuidados intensivos, quirófanos y central de esterilización de la E.S.E. Hospital Departamental Universitario San Juan de Dios</t>
  </si>
  <si>
    <t xml:space="preserve">Mejorar las condiciones de las redes de acueducto, alcantarillado y pavimentos, mediante la optimización en tubería del alcantarillado, acueducto y colocación de pavimentos rígidos con el fin de dar bienestar a la comunidad.
3036 mts de reposición de alcantarillado
1369 mts de reposición de acueducto
2787 mts de pavimentos
</t>
  </si>
  <si>
    <t>Rehabilitación de la malla vial urbana del Departamento del Quindío</t>
  </si>
  <si>
    <t xml:space="preserve">Rehabilitar las condiciones dela malla vial urbana de los municipios del departamento del Quindío.
37.547 mts2 de vías rehabilitadas en pavimento rígido
</t>
  </si>
  <si>
    <t xml:space="preserve">Fortalecer la institucionalidad cultural en el Departamento, mediante la adecuación y dotación de la casa de la cultura de Calarcá y el Centro Cultural del Municipio de Quimbaya Quindío, para propiciar el desarrollo humano y cultural de la población.
Área Adecuada casa cultura Calarcá: 850 mt2
Área adecuada y mejorada centro cultural Quimbaya: 1.802 m2
</t>
  </si>
  <si>
    <t>Adecuación de la casa de la cultura de Calarcá y centro Cultural del municipio de Quimbaya Quindío</t>
  </si>
  <si>
    <t xml:space="preserve">Mejorar y apoyar el desarrollo formativo y competitivo del deporte en el Departamento del Quindío
1. Crear un sistema de información deportiva.
2. Apoyar 1800 deportistas pertenecientes a las escuelas de formación.
3. 14000 Niños y niñas apoyados con el deporte escolar.
4. 4045 deportistas de ligas apoyados
</t>
  </si>
  <si>
    <t>Dotación a la Policía Nacional para la prevención y reacción en seguridad del Departamento del Quindío.</t>
  </si>
  <si>
    <t>Realizar el mejoramiento, reparcheo de 8220 mts2 de vías secundarias y terciarias en el Departamento del Quindío</t>
  </si>
  <si>
    <t>Aplicar procesos innovadores en la cadena de suministro de Guadua para la industria, que incremente la competitividad del sector en el Departamento del Quindío</t>
  </si>
  <si>
    <t>En el departamento del Quindío se tiene estimado que existe una población cercana a las 6500 personas que se benefician del aprovechamiento de la guadua; dentro de este grupo se identifican los descumbradores, lo corteros, los troceros, los arrieros para el transporte menor, los transportadores para el transporte mayor, hacen de comer y garitean o llevan los alimentos al corte; este grupo conforma cerca de 720 a 750 familias</t>
  </si>
  <si>
    <t>Desarrollo sostenible del Sector curtiembre a través de la I+D+I, Quindío, Occidente</t>
  </si>
  <si>
    <t>Desarrollar capacidades técnico científicas y de innovación para el Desarrollo Sostenible del sector de curtiembres de la María en el Departamento del Quindío. Descontaminación ambiental y el desarrollo de modelo socio empresarial</t>
  </si>
  <si>
    <t>Mejoramiento de los sistemas productivos para la conservación y recuperación de los recursos naturales en áreas protegidas casa distrito de conservación de suelos barbas-bremen en el Departamento del Quindío, Occidente</t>
  </si>
  <si>
    <t>Realizar la plantación de 150 Hectáreas de reconversión de sistema productivo
Mejora el uso y apropiación tecnológica que permita el desarrollo de actividades productivas ambientalmente sostenibles en áreas protegidas caso Distro de Conservación de suelo Barbas bremen</t>
  </si>
  <si>
    <t xml:space="preserve">Mejorar la red vial municipal está conformada por 1.640,73 Km. de vías que equivalen al 77.91 % del total de la malla vial del departamento; de ella 98.79 Km. (el 6.02%) esta pavimentada en buen estado; 141.13 Km. (el 8.60%) esta pavimentada </t>
  </si>
  <si>
    <t xml:space="preserve">Rehabilitación, construcción muro contención de la vía rio Verde-Barragán Génova
en el Departamento del Quindío
</t>
  </si>
  <si>
    <t>Mantenimiento y rehabilitación de 191 restaurantes escolares en el departamento del Quindío</t>
  </si>
  <si>
    <t>Casco urbano de los Municipios de Génova y la Tebaida</t>
  </si>
  <si>
    <t>Adecuación de infraestructura física  sedes sociales e institucionales (CBA, casa de artesano y antigua cárcel municipal) del municipio de Filandia Departamento del Quindío</t>
  </si>
  <si>
    <t xml:space="preserve">Restaurar y adecuar la Infraestructura física Institucional del CBA (Centro de Bienestar del adulto Mayor), Casa del Artesano y Antigua cárcel del municipio de Filandia
</t>
  </si>
  <si>
    <t>Construir cancha sintética de microfútbol en el polideportivo panorama, ubicado en el municipio de Filandia, con el fin de dotar a la comunidad de unas instalaciones deportivas dignas para la práctica del deporte.</t>
  </si>
  <si>
    <t>Rehabilitación  y construcción de la  red vial  vehicular  y peatonal en el  sector urbano  Municipio de Montenegro Departamento del Quindío</t>
  </si>
  <si>
    <t xml:space="preserve">Realizar mejoramiento integral del estadio municipal de Circasia Quindío
</t>
  </si>
  <si>
    <t>Construcción de la cancha sintética e iluminación del estadio municipal de Circasia</t>
  </si>
  <si>
    <t>Fortalecimiento y conservación del patrimonio arquitectónico e histórico de la casa de la cultura Horacio Gómez Aristizabal del Municipio de Córdoba en el Quindío</t>
  </si>
  <si>
    <t>3086 personas, Habitantes del área urbana y rural del Municipio de Buenavista</t>
  </si>
  <si>
    <t xml:space="preserve">750 personas, Habitantes del casco urbano y los barrios Villa Laura y Cincuentenario del Municipio de Quimbaya </t>
  </si>
  <si>
    <t>Construir el estadio municipal, en un terreno de propiedad de la Gobernación del Quindío, ubicado en el municipio de Calarcá; con el fin de dotar a la comunidad de unas instalaciones deportivas dignas para la práctica del deporte</t>
  </si>
  <si>
    <t>Mejorar las condiciones habitacionales a 25 familias de las más vulnerables del municipio de Génova, mediante la construcción de la Urbanización los Tejares</t>
  </si>
  <si>
    <t>25 Familias del Municipio de Génova</t>
  </si>
  <si>
    <t>Construcción de muro de contención prefabricado, para la protección de taludes en zona de patios de la urbanización villa Alejandría- Villa teresa - Villa Luz y San Diego 1 etapa ubicado en el casco urbano del municipio de Córdoba</t>
  </si>
  <si>
    <t>Mejoramiento de las vías urbanas del municipio de Montenegro, Quindío</t>
  </si>
  <si>
    <t>Rehabilitación de 3,3 kms de vías urbanas en el Municipio de Montenegro</t>
  </si>
  <si>
    <t>Ampliación y adecuación de la alcaldía de Córdoba, Quindío</t>
  </si>
  <si>
    <t>Ampliar y adecuar la sede administrativa de la Alcaldía de Córdoba 252 mts2</t>
  </si>
  <si>
    <t>Adecuación vial al Cabaña Buenavista, Quindío</t>
  </si>
  <si>
    <t>Rehabilitación de 4,4 kms de la vía  la Cabaña en el Municipio de Buenavista</t>
  </si>
  <si>
    <t>Mejoramiento de las vías urbanas del municipio de Filandia, Departamento del Quindío</t>
  </si>
  <si>
    <t xml:space="preserve">Rehabilitación de 1924 mts2 de vías urbanas en el Municipio de Filandia  </t>
  </si>
  <si>
    <t>Construcción de andenes y rampas de acceso para discapacitados en el Municipio de Córdoba, Quindío</t>
  </si>
  <si>
    <t>Construcción de 590 mts2 de andenes y rampas en el Municipio de Córdoba</t>
  </si>
  <si>
    <t>Recuperación vía Pijao- Puente Tabla, en el municipio de Pijao, Departamento del Quindío</t>
  </si>
  <si>
    <t xml:space="preserve">Rehabilitación de 1 km de la vía Pijao- Puente Tabla  </t>
  </si>
  <si>
    <t>Formulación del proyecto de revisión general y ajuste del esquema de ordenamiento territorial de Circasia, Quindío, occidente</t>
  </si>
  <si>
    <t xml:space="preserve">Rehabilitación de la red vial urbana del Municipio de Montenegro, Quindío, Occidente </t>
  </si>
  <si>
    <t>Rehabilitar de la red vial vehicular y peatonal en el sector urbano del Municipio de Montenegro</t>
  </si>
  <si>
    <t>Construcción y dotación de Infraestructura deportiva en el departamento del Quindío</t>
  </si>
  <si>
    <t>15268 Personas, habitantes del Departamento del Quindío</t>
  </si>
  <si>
    <t>Remodelación, modernización y equipamiento de áreas resultantes del reforzamiento estructural y del estudio de reordenamiento físico funcional de la E.S.E. Hospital Departamental Universitario del Quindío San Juan de Dios. Quindío</t>
  </si>
  <si>
    <t>795768  personas, habitantes del Departamento del Quindío</t>
  </si>
  <si>
    <t>Mejorar la movilidad de la población que transita en la red vial rural en el Departamento del Quindío entre las veredas Naranjal y Morelia en el Municipio de Quimbaya, y las veredas Pavas y el Paraíso en el Municipio de Filandia</t>
  </si>
  <si>
    <t>Construcción de Obras de Estabilización y Conformación de la Banca Vía La Española, Rio Verde, Barragán Código 40QN04-1 Quindío</t>
  </si>
  <si>
    <t>Realizar obras de estabilización de la banca de la vía la Española, Rio Verde, Barragán</t>
  </si>
  <si>
    <t>Mejoramiento de la vía Circasia-Montenegro con código 29BQN03, en los municipios de Circasia y Montenegro, departamento del Quindío.</t>
  </si>
  <si>
    <t>Mejorar la movilidad de la población que transita la vía que comunica a los municipios de Circasia y Montenegro.</t>
  </si>
  <si>
    <t>Construcción de obras de estabilización y rehabilitación de la vía río verde - Pijao (cód 40QN03), estabilización de la vía Córdoba  - Carniceros (cód 40Q09), Municipios de Pijao, Buenavista y Córdoba en el Departamento del Quindío</t>
  </si>
  <si>
    <t>Rehabilitar la movilidad de la vía secundaria interviniendo puntos críticos y mejorando el acceso a la cabecera municipal.</t>
  </si>
  <si>
    <t>Construcción Puente vehicular sobre el Rio Santo Domingo, municipio de Calarcá departamento del Quindío".</t>
  </si>
  <si>
    <t xml:space="preserve">Mejoramiento de la vía que intercomunica Pijao con la vía que conduce a los Municipios de Caicedonia en el Norte del Valle, Génova, Buenavista y Calarcá del Departamento del Quindío </t>
  </si>
  <si>
    <t>Acuerdo 60</t>
  </si>
  <si>
    <t>Municipio de Pijao</t>
  </si>
  <si>
    <t xml:space="preserve">Mejorar la movilidad de la población que transita entre Pijao y los municipios de Caicedoniaen el norte del Valle, Génova, Buenavista y Calarcá del Departamento del Quindío. </t>
  </si>
  <si>
    <t>54550 personas</t>
  </si>
  <si>
    <t>Caicedonia (Valle del Cauca), Pijao, Génova, Buenavista, Calarcá (Barcelona)</t>
  </si>
  <si>
    <t>PAZ</t>
  </si>
  <si>
    <t>Mejoramiento de vías rurales, vías para la paz, en los departamentos cafeteros de cauca, caldas, Quindío, Risaralda, valle del cauca.</t>
  </si>
  <si>
    <t xml:space="preserve">Mejorar la movilidad en las vías rurales interviniendo puntos críticos, optimizando el acceso y salida de bienes y servicios, acercando a las
comunidades a los mercados, la oferta institucional y los servicios sociales del estado
</t>
  </si>
  <si>
    <t>7272  personas</t>
  </si>
  <si>
    <t>Acuerdo 03</t>
  </si>
  <si>
    <t>Génova y Pijao</t>
  </si>
  <si>
    <t>INSTITUTO NACIONAL DE VIAS</t>
  </si>
  <si>
    <t>Rehabilitación y mejoramiento de la vía Filandia - La India código 29QN02-1, municipio de Filandia, Departamento del Quindio</t>
  </si>
  <si>
    <t>Modernización de la infraestructura física de la Facultad de Ciencias Agroindustriales etapa 2 -  de la Universidad del Quindío</t>
  </si>
  <si>
    <t>Mejoramiento de la intercomunicación terrestre de la población que se desplaza entre el Depto del Quindio, con Ulloa valle del cauca y la arabia corregimiento de pereira, Risaralda, mediante la via que de filandia va al corregimiento de la india.</t>
  </si>
  <si>
    <t>Filandia (Quindío) Pereira (Risaralda) Ulloa (valle del Cauca)</t>
  </si>
  <si>
    <t xml:space="preserve">24276 personas </t>
  </si>
  <si>
    <t>Generar condiciones adecuadas para la formación en educación superior en el departamento del Quindío</t>
  </si>
  <si>
    <t>15327 personas</t>
  </si>
  <si>
    <t>Fortalecer los procesos formativos artísticos del departamento del Quindío</t>
  </si>
  <si>
    <t>16335 personas</t>
  </si>
  <si>
    <r>
      <rPr>
        <b/>
        <sz val="18"/>
        <rFont val="Calibri"/>
        <family val="2"/>
        <scheme val="minor"/>
      </rPr>
      <t>*OBSERVACIONES:</t>
    </r>
    <r>
      <rPr>
        <sz val="18"/>
        <rFont val="Calibri"/>
        <family val="2"/>
        <scheme val="minor"/>
      </rPr>
      <t xml:space="preserve">
- Proyecto  identificado con código BPIN 2015003630003  desaprobado en OCAD Municipal de Circasia Acuerdo 04 del 10 de mayo de 2017, pendiente Acto Administrativo mediante el se reducen los recursos del Presupuesto Municipal de Circasia 
</t>
    </r>
  </si>
  <si>
    <t xml:space="preserve">Implementación de un programa de educación superior para la profesionalización de los artistas como proceso de fortalecimiento del sector artístico en el Departamento del Quindío </t>
  </si>
  <si>
    <t>Acuerdo 61</t>
  </si>
  <si>
    <t>Municipios de Buenavista, Calarcá, Circasia, Córdoba, Filandia, Génova, La Tebaida, Montenegro, Pijao, Quimbaya y Salento Departamento Quindio</t>
  </si>
  <si>
    <t xml:space="preserve">Armenia </t>
  </si>
  <si>
    <t>Filandia, Quimbaya, Montenegro</t>
  </si>
  <si>
    <t>9/04/2018                             26/1272019</t>
  </si>
  <si>
    <t xml:space="preserve">OBSERVACIÓN </t>
  </si>
  <si>
    <t xml:space="preserve"> </t>
  </si>
  <si>
    <t xml:space="preserve">
Construcción obras de rehabilitación de la banca en puntos críticos de la vía que intercomunica a Génova con la vía que conduce al municipio de Caicedonia en el norte del valle y los municipios cordilleranos del departamento del Quindio.
</t>
  </si>
  <si>
    <t xml:space="preserve">Transporte </t>
  </si>
  <si>
    <t xml:space="preserve">Departamento del Quindio </t>
  </si>
  <si>
    <t>Acuerdo  63</t>
  </si>
  <si>
    <t>Derpartamento del Quindio</t>
  </si>
  <si>
    <t>Desarrollo experimental para la competitividad del sector cafetero del departamento del Quindio.</t>
  </si>
  <si>
    <t>Ciencia Técnología e Innovación</t>
  </si>
  <si>
    <t>Deprtamento del Quindio</t>
  </si>
  <si>
    <t xml:space="preserve">Acuerdo  087  </t>
  </si>
  <si>
    <t>.007</t>
  </si>
  <si>
    <t xml:space="preserve">Mejorar  la movilidad terrestre en la vía que intercomunica a Génova con la vía que conduce al muniicpio de Caicedonia 
</t>
  </si>
  <si>
    <t>Mejorar la calidad sensorial de café, ajustando a las particularidades de la caficultura del departamento del Quindio.</t>
  </si>
  <si>
    <t>Acuerdo 50
(11 de diciembre de 2018)
Acuerdo 51 
(19 de diciembre de 2018)</t>
  </si>
  <si>
    <t>Acuerdo 52 
(03 de enero de 2019)
Acuerdo 54
(07 de febrero de 2019)</t>
  </si>
  <si>
    <t>Acuerdo 52 
(03 de enero de 2019)
Acuerdo 53
(18 de enero de 2019)</t>
  </si>
  <si>
    <t>Acuerdo 45  (9/04/2018)                          Acuerdo No.63  (26/12/2019)</t>
  </si>
  <si>
    <t>Valle del Cauca (Caicedonia)
Departamento del Quindío (Calarcá, Córdoba, Buenavista, Pijao, Génova)</t>
  </si>
  <si>
    <t>Departamento del Quindío ( Calarcá, Circasia, Córdoba, Filandia, Génova, La Tebaida, Montenegro, Pijao, Quimbaya, Salento)</t>
  </si>
  <si>
    <t>AC-45 Ciencia, Tecnología e Innovación</t>
  </si>
  <si>
    <t>Departamento Quindío</t>
  </si>
  <si>
    <t>Fortalecimiento de capacidades instaladas de Ciencia y Tecnología del Laboratorio Departamental de Salud Pública para atender problemáticas asociadas con agentes biológicos de alto riesgo para la salud humana en el Departamento del Quindío</t>
  </si>
  <si>
    <t>Fortalecimiento de capacidades instaladas de Ciencia y Tecnología del Laboratorio Clínico del CIBM de la Universidad del Quindío para atender problemáticas asociadas con agentes biológicos de alto riesgo para la salud humana Departamento del Quindío.</t>
  </si>
  <si>
    <t xml:space="preserve">Acuerdo 93 </t>
  </si>
  <si>
    <t xml:space="preserve">Universidad del Quindío </t>
  </si>
  <si>
    <t xml:space="preserve">Mejorar las capacidades en CTeI para atender problemáticas asociadas con agentes biológicos de alto riesgo para la salud humana.
</t>
  </si>
  <si>
    <t>66374 personas</t>
  </si>
  <si>
    <t>900 personas</t>
  </si>
  <si>
    <t>Mejorar las capacidades en CTeI para atender problemáticas asociadas con agentes biológicos de alto riesgo para la salud humana en el Departamento del Quindío</t>
  </si>
  <si>
    <t>555.401 personas</t>
  </si>
  <si>
    <t>Fortalecimiento de la prestación de servicios de salud y las acciones de Salud Pública durante la pandemia SARS COV-2 (COVID19) en Quindío.</t>
  </si>
  <si>
    <t>Disminuir el riesgo de morbilidad y mortalidad en la población por la propagación acelerada del CORONAVIRUS - COVID 19, en la entidad territorial.</t>
  </si>
  <si>
    <t>AC-45 Salud y Protección Social</t>
  </si>
  <si>
    <t>ESE Hospital Departamental Universitario Del Quindío - San Juan de Dios</t>
  </si>
  <si>
    <t>Acuerdo 69</t>
  </si>
  <si>
    <t>Fortalecimiento de la prestación de servicios de salud y las acciones de Salud Pública durante la pandemia SARS COV-2 (COVID19) en Calarcá Quindío.</t>
  </si>
  <si>
    <t>Municipio Calarcá</t>
  </si>
  <si>
    <t>Decreto 412</t>
  </si>
  <si>
    <t>Fortalecimiento de la prestación de servicios de salud y las acciones de Salud Pública durante la pandemia SARS COV-2 (COVID19) en Circasia.</t>
  </si>
  <si>
    <t>Municipio de Circasia</t>
  </si>
  <si>
    <t>Disminuir el riesgo de morbilidad y mortalidad en la población por la propagación acelerada del coronavirus en Calarcá - municipios cordilleranos del Quindío</t>
  </si>
  <si>
    <t xml:space="preserve">9.633 personas </t>
  </si>
  <si>
    <t>Disminuir el riesgo de morbilidad y mortalidad en la población por la propagación acelerada del coronavirus en Circasia Quindío</t>
  </si>
  <si>
    <t>3.487 personas</t>
  </si>
  <si>
    <t>Decreto Legislativo 513 del 2 abril de 2020
Acuerdo 58 del 2 abril de 2020
Decreto Departamento del Quindío</t>
  </si>
  <si>
    <t>Acuerdo 47 (01/11/2018)
Acuerdo 48
(08/11/2018)
Acuerdo 49
(14/11/2018)
Acuerdo 74 
(08/09/2020)</t>
  </si>
  <si>
    <t xml:space="preserve">01/11/2018
08/11/2018
14/11/2018
08/09/2020
</t>
  </si>
  <si>
    <t>4/12/2018
15/09/2020</t>
  </si>
  <si>
    <t>829
00514</t>
  </si>
  <si>
    <t xml:space="preserve">Salud y protección social </t>
  </si>
  <si>
    <t xml:space="preserve">237.875 personas </t>
  </si>
  <si>
    <t>Estudios y diseños técnicos para la construcción de unidad pediátrica de la ESE Hospital  Departamental Universitario del Quindío San Juan de Dios Quindío</t>
  </si>
  <si>
    <t>Realizar los estudios y diseños técnicos para la construcción de una infraestructura específica para la atención de pacientes pediátricos en la ESE Hospital Departamental Universitario del Quindío San Juan de Dios</t>
  </si>
  <si>
    <t xml:space="preserve">ESE Hospital Departamental Universitario del Quindío San Juan de Dios </t>
  </si>
  <si>
    <t>Desarrollo de estudios y diseños
técnicos detallados para la construcción
del nuevo E.S.E Hospital Sagrado
Corazón de Jesús en el Municipio de
Quimbaya</t>
  </si>
  <si>
    <t xml:space="preserve">Promotora de Vivienda y Desarrollo del Quindío </t>
  </si>
  <si>
    <t>Mejorar la capacidad para la prestación del servicio básico de salud en el hospital Sagrado Corazón de Jesús en el municipio de Quimbaya</t>
  </si>
  <si>
    <t xml:space="preserve">AC-45 Salud y
protección
social
</t>
  </si>
  <si>
    <t>Se encuentra pendiente el Acto Administrativo de incorporación de recursos de la Promotora de Vvivienda y Desarrollo del Quindío</t>
  </si>
  <si>
    <t xml:space="preserve">              095               
014
042</t>
  </si>
  <si>
    <t xml:space="preserve">12/12/2012   
05/04/2013     </t>
  </si>
  <si>
    <t xml:space="preserve">                 075                     089  
109</t>
  </si>
  <si>
    <t xml:space="preserve">                  075                   026</t>
  </si>
  <si>
    <t>10/10/2014  
05/03/2015</t>
  </si>
  <si>
    <t xml:space="preserve">        10/10/2014        28/10/2015 
15/12/2015</t>
  </si>
  <si>
    <t>30/09/2013
 07/11/2014</t>
  </si>
  <si>
    <t xml:space="preserve">                     088                      091</t>
  </si>
  <si>
    <t xml:space="preserve">Acuerdo de requisitos con que se aprobó: No. 58 del 02 de abril de 2020
Acuerdo Junta Directiva Empresa Social del Estado Hospital Departamental Universitario del Quindío San Juan de Dios </t>
  </si>
  <si>
    <t>Acuerdo de requisitos con que se aprobó: No. 58 del 02 de abril de 2020</t>
  </si>
  <si>
    <t xml:space="preserve">32868 personas </t>
  </si>
  <si>
    <t>Quimbaya, Montenegro y  Filandia</t>
  </si>
  <si>
    <t>La Universidad del Quindío expidió el certificado de disponibilidad presupuestal No. 844, por valor de $1.052.599.682</t>
  </si>
  <si>
    <t>Acuerdo 80</t>
  </si>
  <si>
    <t xml:space="preserve">Pendiente Acto Administrativo de incorporación de recursos al presupuesto del Departamento del Quindío </t>
  </si>
  <si>
    <t>LISTADO PROYECTOS SISTEMA GENERAL DE REGALIAS VIGENCIA  2012 A DICIEMBRE 15 DE 2020</t>
  </si>
  <si>
    <t xml:space="preserve">Fortalecimiento de la prestación de servicios de salud y las acciones de salud pública durante la pandemia SARS COV-2 (COVID 19) en Armenia Quindío </t>
  </si>
  <si>
    <t xml:space="preserve"> Salud y
protección
social
</t>
  </si>
  <si>
    <t xml:space="preserve">Departamento del Quindío </t>
  </si>
  <si>
    <t>Decreto 631</t>
  </si>
  <si>
    <t>Disminuir el riesgo de morbilidad y mortalidad en la población por la propagación acelerada del CORONAVIRUS - COVID 19, en la entidad territorial</t>
  </si>
  <si>
    <t>36572 personas</t>
  </si>
  <si>
    <t>Decreto Legislativo 513 del 2 abril de 2020
Acuerdo 58 del 2 abril de 2020
Decreto Departamento del Quindío
Se encuentra pendiente el Acto Administrativo de incorporación de recursos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</si>
</sst>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0_-;\-* #,##0_-;_-* &quot;-&quot;_-;_-@_-"/>
    <numFmt numFmtId="43" formatCode="_-* #,##0.00_-;\-* #,##0.00_-;_-* &quot;-&quot;??_-;_-@_-"/>
    <numFmt numFmtId="164" formatCode="_(&quot;$&quot;\ * #,##0.00_);_(&quot;$&quot;\ * \(#,##0.00\);_(&quot;$&quot;\ * &quot;-&quot;??_);_(@_)"/>
    <numFmt numFmtId="165" formatCode="_(* #,##0.00_);_(* \(#,##0.00\);_(* &quot;-&quot;??_);_(@_)"/>
    <numFmt numFmtId="166" formatCode="_-* #,##0_-;\-* #,##0_-;_-* &quot;-&quot;??_-;_-@_-"/>
    <numFmt numFmtId="167" formatCode="d/mm/yyyy;@"/>
    <numFmt numFmtId="168" formatCode="#,##0.000"/>
    <numFmt numFmtId="169" formatCode="_-* #,##0.00_-;\-* #,##0.00_-;_-* &quot;-&quot;_-;_-@_-"/>
    <numFmt numFmtId="170" formatCode="_(* #,##0.000_);_(* \(#,##0.000\);_(* &quot;-&quot;???_);_(@_)"/>
  </numFmts>
  <fonts count="18" x14ac:knownFonts="1">
    <font>
      <sz val="11"/>
      <color theme="1"/>
      <name val="Calibri"/>
      <family val="2"/>
      <scheme val="minor"/>
    </font>
    <font>
      <sz val="11"/>
      <color theme="1"/>
      <name val="Calibri"/>
      <family val="2"/>
      <scheme val="minor"/>
    </font>
    <font>
      <sz val="11"/>
      <name val="Calibri"/>
      <family val="2"/>
    </font>
    <font>
      <sz val="18"/>
      <color rgb="FF000000"/>
      <name val="Calibri"/>
      <family val="2"/>
      <scheme val="minor"/>
    </font>
    <font>
      <sz val="18"/>
      <name val="Calibri"/>
      <family val="2"/>
      <scheme val="minor"/>
    </font>
    <font>
      <b/>
      <sz val="18"/>
      <color rgb="FF000000"/>
      <name val="Calibri"/>
      <family val="2"/>
      <scheme val="minor"/>
    </font>
    <font>
      <b/>
      <sz val="18"/>
      <color theme="1"/>
      <name val="Calibri"/>
      <family val="2"/>
      <scheme val="minor"/>
    </font>
    <font>
      <sz val="11"/>
      <color rgb="FF000000"/>
      <name val="Calibri"/>
      <family val="2"/>
    </font>
    <font>
      <b/>
      <sz val="18"/>
      <name val="Calibri"/>
      <family val="2"/>
      <scheme val="minor"/>
    </font>
    <font>
      <sz val="18"/>
      <color rgb="FF333333"/>
      <name val="Segoe UI"/>
      <family val="2"/>
    </font>
    <font>
      <sz val="18"/>
      <name val="Calibri"/>
      <family val="2"/>
    </font>
    <font>
      <sz val="18"/>
      <name val="Arial"/>
      <family val="2"/>
    </font>
    <font>
      <sz val="18"/>
      <color rgb="FF000000"/>
      <name val="Tahoma"/>
      <family val="2"/>
    </font>
    <font>
      <sz val="20"/>
      <color rgb="FF333333"/>
      <name val="Segoe UI"/>
      <family val="2"/>
    </font>
    <font>
      <sz val="20"/>
      <color rgb="FF000000"/>
      <name val="Calibri"/>
      <family val="2"/>
      <scheme val="minor"/>
    </font>
    <font>
      <sz val="18"/>
      <color theme="1"/>
      <name val="Calibri"/>
      <family val="2"/>
      <scheme val="minor"/>
    </font>
    <font>
      <sz val="8"/>
      <color theme="1"/>
      <name val="Arial"/>
      <family val="2"/>
    </font>
    <font>
      <b/>
      <sz val="16"/>
      <color rgb="FF00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s>
  <cellStyleXfs count="10">
    <xf numFmtId="0" fontId="0" fillId="0" borderId="0"/>
    <xf numFmtId="165" fontId="1" fillId="0" borderId="0" applyFont="0" applyFill="0" applyBorder="0" applyAlignment="0" applyProtection="0"/>
    <xf numFmtId="0" fontId="2" fillId="0" borderId="0"/>
    <xf numFmtId="43" fontId="7" fillId="0" borderId="0">
      <protection locked="0"/>
    </xf>
    <xf numFmtId="9"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41" fontId="1" fillId="0" borderId="0" applyFont="0" applyFill="0" applyBorder="0" applyAlignment="0" applyProtection="0"/>
  </cellStyleXfs>
  <cellXfs count="326">
    <xf numFmtId="0" fontId="0" fillId="0" borderId="0" xfId="0"/>
    <xf numFmtId="0" fontId="4" fillId="0" borderId="0" xfId="2" applyFont="1" applyAlignment="1"/>
    <xf numFmtId="0" fontId="3" fillId="0" borderId="0" xfId="2" applyFont="1" applyAlignment="1">
      <alignment wrapText="1"/>
    </xf>
    <xf numFmtId="0" fontId="3" fillId="0" borderId="0" xfId="2" applyFont="1" applyAlignment="1">
      <alignment horizontal="justify" vertical="center" wrapText="1"/>
    </xf>
    <xf numFmtId="9" fontId="5" fillId="0" borderId="1" xfId="4" applyFont="1" applyFill="1" applyBorder="1" applyAlignment="1" applyProtection="1">
      <alignment horizontal="center" vertical="center" wrapText="1"/>
    </xf>
    <xf numFmtId="0" fontId="3" fillId="2" borderId="0" xfId="2" applyFont="1" applyFill="1" applyAlignment="1">
      <alignment horizontal="justify" vertical="center" wrapText="1"/>
    </xf>
    <xf numFmtId="14" fontId="3" fillId="0" borderId="1" xfId="3" applyNumberFormat="1" applyFont="1" applyFill="1" applyBorder="1" applyAlignment="1" applyProtection="1">
      <alignment horizontal="center" vertical="center" wrapText="1"/>
    </xf>
    <xf numFmtId="14" fontId="3" fillId="0" borderId="1" xfId="2" applyNumberFormat="1" applyFont="1" applyFill="1" applyBorder="1" applyAlignment="1">
      <alignment horizontal="center" vertical="center" wrapText="1"/>
    </xf>
    <xf numFmtId="49" fontId="8" fillId="0" borderId="1" xfId="5" applyNumberFormat="1" applyFont="1" applyFill="1" applyBorder="1" applyAlignment="1">
      <alignment horizontal="center" vertical="center" wrapText="1"/>
    </xf>
    <xf numFmtId="9" fontId="8" fillId="0" borderId="1" xfId="5" applyFont="1" applyFill="1" applyBorder="1" applyAlignment="1">
      <alignment horizontal="center" vertical="center" wrapText="1"/>
    </xf>
    <xf numFmtId="0" fontId="3" fillId="0" borderId="0" xfId="2" applyFont="1" applyAlignment="1">
      <alignment horizontal="center" wrapText="1"/>
    </xf>
    <xf numFmtId="0" fontId="3" fillId="0" borderId="0" xfId="2" applyFont="1" applyAlignment="1">
      <alignment vertical="center" wrapText="1"/>
    </xf>
    <xf numFmtId="4" fontId="3" fillId="0" borderId="1" xfId="2" applyNumberFormat="1" applyFont="1" applyFill="1" applyBorder="1" applyAlignment="1">
      <alignment horizontal="justify" vertical="center" wrapText="1"/>
    </xf>
    <xf numFmtId="4" fontId="3" fillId="2" borderId="1" xfId="2" applyNumberFormat="1" applyFont="1" applyFill="1" applyBorder="1" applyAlignment="1">
      <alignment horizontal="justify" vertical="center" wrapText="1"/>
    </xf>
    <xf numFmtId="4" fontId="3" fillId="0" borderId="1" xfId="2" applyNumberFormat="1" applyFont="1" applyFill="1" applyBorder="1" applyAlignment="1">
      <alignment horizontal="right" vertical="center" wrapText="1"/>
    </xf>
    <xf numFmtId="4" fontId="3" fillId="0" borderId="0" xfId="2" applyNumberFormat="1" applyFont="1" applyFill="1" applyAlignment="1">
      <alignment wrapText="1"/>
    </xf>
    <xf numFmtId="166" fontId="3" fillId="2" borderId="1" xfId="2" applyNumberFormat="1" applyFont="1" applyFill="1" applyBorder="1" applyAlignment="1">
      <alignment horizontal="justify" vertical="center" wrapText="1"/>
    </xf>
    <xf numFmtId="4" fontId="12" fillId="0" borderId="2" xfId="2" applyNumberFormat="1" applyFont="1" applyFill="1" applyBorder="1" applyAlignment="1">
      <alignment horizontal="center" vertical="center" wrapText="1"/>
    </xf>
    <xf numFmtId="0" fontId="12" fillId="0" borderId="0" xfId="2" applyFont="1" applyAlignment="1">
      <alignment wrapText="1"/>
    </xf>
    <xf numFmtId="0" fontId="10" fillId="0" borderId="0" xfId="2" applyFont="1" applyAlignment="1"/>
    <xf numFmtId="4" fontId="3" fillId="0" borderId="0" xfId="2" applyNumberFormat="1" applyFont="1" applyFill="1" applyAlignment="1">
      <alignment horizontal="center" wrapText="1"/>
    </xf>
    <xf numFmtId="49" fontId="5" fillId="0" borderId="1" xfId="5" applyNumberFormat="1" applyFont="1" applyFill="1" applyBorder="1" applyAlignment="1" applyProtection="1">
      <alignment horizontal="center" vertical="center" wrapText="1"/>
    </xf>
    <xf numFmtId="49" fontId="5" fillId="0" borderId="1" xfId="5" applyNumberFormat="1" applyFont="1" applyFill="1" applyBorder="1" applyAlignment="1">
      <alignment horizontal="center" vertical="center" wrapText="1"/>
    </xf>
    <xf numFmtId="9" fontId="5" fillId="0" borderId="1" xfId="5" applyFont="1" applyFill="1" applyBorder="1" applyAlignment="1" applyProtection="1">
      <alignment horizontal="center" vertical="center" wrapText="1"/>
    </xf>
    <xf numFmtId="4" fontId="14" fillId="0" borderId="1" xfId="2" applyNumberFormat="1" applyFont="1" applyFill="1" applyBorder="1" applyAlignment="1">
      <alignment horizontal="center" vertical="center" wrapText="1"/>
    </xf>
    <xf numFmtId="0" fontId="3" fillId="0" borderId="1" xfId="2" applyFont="1" applyBorder="1" applyAlignment="1">
      <alignment wrapText="1"/>
    </xf>
    <xf numFmtId="0" fontId="3" fillId="0" borderId="1" xfId="2" applyFont="1" applyBorder="1" applyAlignment="1">
      <alignment horizontal="center" wrapText="1"/>
    </xf>
    <xf numFmtId="4" fontId="3" fillId="0" borderId="1" xfId="2" applyNumberFormat="1" applyFont="1" applyFill="1" applyBorder="1" applyAlignment="1">
      <alignment horizontal="center" vertical="center" wrapText="1"/>
    </xf>
    <xf numFmtId="0" fontId="3" fillId="0" borderId="0" xfId="2" applyFont="1" applyBorder="1" applyAlignment="1">
      <alignment horizontal="center" wrapText="1"/>
    </xf>
    <xf numFmtId="0" fontId="3" fillId="0" borderId="0" xfId="2" applyFont="1" applyBorder="1" applyAlignment="1">
      <alignment wrapText="1"/>
    </xf>
    <xf numFmtId="4" fontId="3" fillId="0" borderId="0" xfId="2" applyNumberFormat="1" applyFont="1" applyFill="1" applyBorder="1" applyAlignment="1">
      <alignment horizontal="center" wrapText="1"/>
    </xf>
    <xf numFmtId="4" fontId="5" fillId="0" borderId="1" xfId="2" applyNumberFormat="1" applyFont="1" applyFill="1" applyBorder="1" applyAlignment="1">
      <alignment horizontal="center" wrapText="1"/>
    </xf>
    <xf numFmtId="0" fontId="3" fillId="0" borderId="0" xfId="2" applyFont="1" applyFill="1" applyBorder="1" applyAlignment="1">
      <alignment horizontal="center" wrapText="1"/>
    </xf>
    <xf numFmtId="0" fontId="3" fillId="0" borderId="0" xfId="2" applyFont="1" applyFill="1" applyAlignment="1">
      <alignment horizontal="center" wrapText="1"/>
    </xf>
    <xf numFmtId="0" fontId="3" fillId="0" borderId="0" xfId="2" applyFont="1" applyBorder="1" applyAlignment="1">
      <alignment horizontal="right" wrapText="1"/>
    </xf>
    <xf numFmtId="165" fontId="3" fillId="0" borderId="0" xfId="2" applyNumberFormat="1" applyFont="1" applyAlignment="1">
      <alignment horizontal="right" wrapText="1"/>
    </xf>
    <xf numFmtId="0" fontId="3" fillId="0" borderId="0" xfId="2" applyFont="1" applyAlignment="1">
      <alignment horizontal="right" wrapText="1"/>
    </xf>
    <xf numFmtId="0" fontId="5" fillId="0" borderId="0" xfId="2" applyFont="1" applyAlignment="1">
      <alignment wrapText="1"/>
    </xf>
    <xf numFmtId="0" fontId="5" fillId="0" borderId="0" xfId="2" applyFont="1" applyAlignment="1">
      <alignment horizontal="justify" vertical="center" wrapText="1"/>
    </xf>
    <xf numFmtId="0" fontId="5" fillId="0" borderId="0" xfId="2" applyFont="1" applyAlignment="1" applyProtection="1">
      <alignment horizontal="center" vertical="center" wrapText="1"/>
      <protection locked="0"/>
    </xf>
    <xf numFmtId="0" fontId="5" fillId="0" borderId="2" xfId="2" applyFont="1" applyFill="1" applyBorder="1" applyAlignment="1">
      <alignment horizontal="center" wrapText="1"/>
    </xf>
    <xf numFmtId="0" fontId="5" fillId="0" borderId="3" xfId="2" applyFont="1" applyFill="1" applyBorder="1" applyAlignment="1">
      <alignment horizontal="center" vertical="top" wrapText="1"/>
    </xf>
    <xf numFmtId="0" fontId="4" fillId="0" borderId="0" xfId="2" applyFont="1" applyAlignment="1">
      <alignment horizontal="justify" vertical="center"/>
    </xf>
    <xf numFmtId="0" fontId="4" fillId="0" borderId="0" xfId="2" applyFont="1" applyAlignment="1">
      <alignment horizontal="justify" vertical="center" wrapText="1"/>
    </xf>
    <xf numFmtId="0" fontId="3" fillId="0" borderId="1" xfId="2" applyFont="1" applyFill="1" applyBorder="1" applyAlignment="1">
      <alignment horizontal="justify" vertical="center" wrapText="1"/>
    </xf>
    <xf numFmtId="0" fontId="3" fillId="2" borderId="1" xfId="2" applyFont="1" applyFill="1" applyBorder="1" applyAlignment="1">
      <alignment horizontal="justify" vertical="center" wrapText="1"/>
    </xf>
    <xf numFmtId="0" fontId="3" fillId="0" borderId="0" xfId="2" applyFont="1" applyFill="1" applyBorder="1" applyAlignment="1">
      <alignment horizontal="justify" vertical="center" wrapText="1"/>
    </xf>
    <xf numFmtId="0" fontId="3" fillId="0" borderId="0" xfId="2" applyFont="1" applyBorder="1" applyAlignment="1">
      <alignment horizontal="justify" vertical="center" wrapText="1"/>
    </xf>
    <xf numFmtId="4" fontId="5" fillId="0" borderId="1" xfId="2" applyNumberFormat="1" applyFont="1" applyFill="1" applyBorder="1" applyAlignment="1">
      <alignment horizontal="justify" vertical="center" wrapText="1"/>
    </xf>
    <xf numFmtId="4" fontId="3" fillId="2" borderId="1" xfId="2" applyNumberFormat="1" applyFont="1" applyFill="1" applyBorder="1" applyAlignment="1">
      <alignment horizontal="center" vertical="center" wrapText="1"/>
    </xf>
    <xf numFmtId="4" fontId="3" fillId="0" borderId="2" xfId="2" applyNumberFormat="1" applyFont="1" applyFill="1" applyBorder="1" applyAlignment="1">
      <alignment horizontal="center" vertical="center" wrapText="1"/>
    </xf>
    <xf numFmtId="0" fontId="4" fillId="0" borderId="0" xfId="2" applyFont="1" applyAlignment="1">
      <alignment horizontal="center" vertical="center"/>
    </xf>
    <xf numFmtId="0" fontId="3" fillId="0" borderId="0" xfId="2" applyFont="1" applyAlignment="1">
      <alignment horizontal="center" vertical="center" wrapText="1"/>
    </xf>
    <xf numFmtId="0" fontId="3" fillId="0" borderId="0" xfId="2" applyFont="1" applyBorder="1" applyAlignment="1">
      <alignment horizontal="center" vertical="center" wrapText="1"/>
    </xf>
    <xf numFmtId="0" fontId="3" fillId="0" borderId="1" xfId="2" applyFont="1" applyFill="1" applyBorder="1" applyAlignment="1">
      <alignment horizontal="center" vertical="center" wrapText="1"/>
    </xf>
    <xf numFmtId="0" fontId="3" fillId="0" borderId="0" xfId="2" applyFont="1" applyFill="1" applyAlignment="1">
      <alignment horizontal="center" vertical="center" wrapText="1"/>
    </xf>
    <xf numFmtId="0" fontId="3" fillId="0" borderId="0" xfId="2" applyFont="1" applyFill="1" applyAlignment="1">
      <alignment horizontal="right" wrapText="1"/>
    </xf>
    <xf numFmtId="0" fontId="3" fillId="0" borderId="0" xfId="2" applyFont="1" applyFill="1" applyAlignment="1">
      <alignment wrapText="1"/>
    </xf>
    <xf numFmtId="49" fontId="3" fillId="0" borderId="1" xfId="2" applyNumberFormat="1" applyFont="1" applyFill="1" applyBorder="1" applyAlignment="1">
      <alignment horizontal="center" vertical="center" wrapText="1"/>
    </xf>
    <xf numFmtId="1" fontId="3" fillId="0" borderId="1" xfId="2" applyNumberFormat="1" applyFont="1" applyFill="1" applyBorder="1" applyAlignment="1">
      <alignment horizontal="center" vertical="center" wrapText="1"/>
    </xf>
    <xf numFmtId="4" fontId="3" fillId="0" borderId="2" xfId="2" applyNumberFormat="1" applyFont="1" applyFill="1" applyBorder="1" applyAlignment="1">
      <alignment horizontal="center" vertical="center" wrapText="1"/>
    </xf>
    <xf numFmtId="0" fontId="4" fillId="0" borderId="0" xfId="2" applyFont="1" applyFill="1" applyAlignment="1"/>
    <xf numFmtId="0" fontId="3" fillId="0" borderId="0" xfId="2" applyFont="1" applyFill="1" applyAlignment="1">
      <alignment horizontal="justify" vertical="center" wrapText="1"/>
    </xf>
    <xf numFmtId="0" fontId="4" fillId="0" borderId="1" xfId="2" applyFont="1" applyFill="1" applyBorder="1" applyAlignment="1">
      <alignment horizontal="justify" vertical="center"/>
    </xf>
    <xf numFmtId="0" fontId="4" fillId="0" borderId="0" xfId="2" applyFont="1" applyAlignment="1">
      <alignment horizontal="left" vertical="center" wrapText="1"/>
    </xf>
    <xf numFmtId="165" fontId="3" fillId="0" borderId="2" xfId="1" applyFont="1" applyFill="1" applyBorder="1" applyAlignment="1">
      <alignment horizontal="right" vertical="center" wrapText="1"/>
    </xf>
    <xf numFmtId="0" fontId="5" fillId="0" borderId="1" xfId="2" applyFont="1" applyFill="1" applyBorder="1" applyAlignment="1">
      <alignment horizontal="center" vertical="center" wrapText="1"/>
    </xf>
    <xf numFmtId="4" fontId="5" fillId="0" borderId="1" xfId="2" applyNumberFormat="1" applyFont="1" applyFill="1" applyBorder="1" applyAlignment="1">
      <alignment horizontal="center" vertical="center" wrapText="1"/>
    </xf>
    <xf numFmtId="4" fontId="3" fillId="0" borderId="2" xfId="2" applyNumberFormat="1" applyFont="1" applyFill="1" applyBorder="1" applyAlignment="1">
      <alignment horizontal="center" vertical="center" wrapText="1"/>
    </xf>
    <xf numFmtId="0" fontId="4" fillId="0" borderId="3" xfId="2" applyFont="1" applyFill="1" applyBorder="1" applyAlignment="1">
      <alignment horizontal="justify" vertical="center" wrapText="1"/>
    </xf>
    <xf numFmtId="0" fontId="4" fillId="0" borderId="3" xfId="2" applyFont="1" applyFill="1" applyBorder="1" applyAlignment="1">
      <alignment horizontal="center" vertical="center" wrapText="1"/>
    </xf>
    <xf numFmtId="4" fontId="4" fillId="0" borderId="1" xfId="1" applyNumberFormat="1" applyFont="1" applyFill="1" applyBorder="1" applyAlignment="1">
      <alignment horizontal="right" vertical="center" wrapText="1"/>
    </xf>
    <xf numFmtId="4" fontId="6" fillId="3" borderId="1" xfId="3" applyNumberFormat="1" applyFont="1" applyFill="1" applyBorder="1" applyAlignment="1" applyProtection="1">
      <alignment horizontal="center" vertical="center" wrapText="1"/>
      <protection locked="0"/>
    </xf>
    <xf numFmtId="0" fontId="5" fillId="3" borderId="1" xfId="0" applyFont="1" applyFill="1" applyBorder="1" applyAlignment="1">
      <alignment horizontal="center" vertical="center" wrapText="1"/>
    </xf>
    <xf numFmtId="4" fontId="4" fillId="0" borderId="2" xfId="1" applyNumberFormat="1" applyFont="1" applyFill="1" applyBorder="1" applyAlignment="1">
      <alignment horizontal="right" vertical="center" wrapText="1"/>
    </xf>
    <xf numFmtId="14" fontId="3" fillId="0" borderId="2" xfId="3" applyNumberFormat="1" applyFont="1" applyFill="1" applyBorder="1" applyAlignment="1" applyProtection="1">
      <alignment horizontal="center" vertical="center" wrapText="1"/>
    </xf>
    <xf numFmtId="4" fontId="3" fillId="0" borderId="2" xfId="2" applyNumberFormat="1" applyFont="1" applyFill="1" applyBorder="1" applyAlignment="1">
      <alignment horizontal="right" vertical="center" wrapText="1"/>
    </xf>
    <xf numFmtId="14" fontId="3" fillId="0" borderId="2" xfId="2" applyNumberFormat="1" applyFont="1" applyFill="1" applyBorder="1" applyAlignment="1">
      <alignment horizontal="center" wrapText="1"/>
    </xf>
    <xf numFmtId="14" fontId="3" fillId="0" borderId="3" xfId="2" applyNumberFormat="1" applyFont="1" applyFill="1" applyBorder="1" applyAlignment="1">
      <alignment horizontal="center" vertical="top" wrapText="1"/>
    </xf>
    <xf numFmtId="14" fontId="3" fillId="0" borderId="2" xfId="2" applyNumberFormat="1" applyFont="1" applyFill="1" applyBorder="1" applyAlignment="1">
      <alignment horizontal="center" vertical="center" wrapText="1"/>
    </xf>
    <xf numFmtId="14" fontId="3" fillId="0" borderId="3" xfId="2" applyNumberFormat="1" applyFont="1" applyFill="1" applyBorder="1" applyAlignment="1">
      <alignment horizontal="center" vertical="center" wrapText="1"/>
    </xf>
    <xf numFmtId="0" fontId="3" fillId="0" borderId="0" xfId="2" applyFont="1" applyFill="1" applyBorder="1" applyAlignment="1">
      <alignment horizontal="right" wrapText="1"/>
    </xf>
    <xf numFmtId="0" fontId="5" fillId="0" borderId="0" xfId="2" applyFont="1" applyFill="1" applyBorder="1" applyAlignment="1">
      <alignment horizontal="right" wrapText="1"/>
    </xf>
    <xf numFmtId="4" fontId="3" fillId="0" borderId="2" xfId="2" applyNumberFormat="1" applyFont="1" applyFill="1" applyBorder="1" applyAlignment="1">
      <alignment horizontal="center" vertical="center" wrapText="1"/>
    </xf>
    <xf numFmtId="14" fontId="3" fillId="0" borderId="3" xfId="2" applyNumberFormat="1" applyFont="1" applyFill="1" applyBorder="1" applyAlignment="1">
      <alignment horizontal="center" vertical="center" wrapText="1"/>
    </xf>
    <xf numFmtId="0" fontId="15" fillId="0" borderId="1" xfId="0" applyFont="1" applyBorder="1" applyAlignment="1">
      <alignment vertical="center" wrapText="1"/>
    </xf>
    <xf numFmtId="0" fontId="4" fillId="0" borderId="1" xfId="2" applyFont="1" applyFill="1" applyBorder="1" applyAlignment="1">
      <alignment horizontal="justify" vertical="center" wrapText="1"/>
    </xf>
    <xf numFmtId="0" fontId="4" fillId="0" borderId="1" xfId="2" applyFont="1" applyFill="1" applyBorder="1" applyAlignment="1">
      <alignment horizontal="center" vertical="center" wrapText="1"/>
    </xf>
    <xf numFmtId="4" fontId="3" fillId="0" borderId="2" xfId="2" applyNumberFormat="1" applyFont="1" applyFill="1" applyBorder="1" applyAlignment="1">
      <alignment horizontal="center" vertical="center" wrapText="1"/>
    </xf>
    <xf numFmtId="49" fontId="3" fillId="0" borderId="2" xfId="2" applyNumberFormat="1" applyFont="1" applyFill="1" applyBorder="1" applyAlignment="1">
      <alignment horizontal="center" vertical="center"/>
    </xf>
    <xf numFmtId="0" fontId="15" fillId="0" borderId="1" xfId="0" applyFont="1" applyFill="1" applyBorder="1" applyAlignment="1">
      <alignment horizontal="justify" vertical="center" wrapText="1" readingOrder="1"/>
    </xf>
    <xf numFmtId="168" fontId="5" fillId="0" borderId="1" xfId="2" applyNumberFormat="1" applyFont="1" applyFill="1" applyBorder="1" applyAlignment="1">
      <alignment horizontal="right" vertical="center" wrapText="1"/>
    </xf>
    <xf numFmtId="14" fontId="3" fillId="0" borderId="3" xfId="2" applyNumberFormat="1" applyFont="1" applyFill="1" applyBorder="1" applyAlignment="1">
      <alignment horizontal="center" vertical="center" wrapText="1"/>
    </xf>
    <xf numFmtId="4" fontId="3" fillId="0" borderId="2" xfId="2" applyNumberFormat="1" applyFont="1" applyFill="1" applyBorder="1" applyAlignment="1">
      <alignment horizontal="justify" vertical="center" wrapText="1"/>
    </xf>
    <xf numFmtId="0" fontId="4" fillId="0" borderId="1" xfId="2" applyFont="1" applyBorder="1" applyAlignment="1">
      <alignment horizontal="justify" vertical="center"/>
    </xf>
    <xf numFmtId="0" fontId="3" fillId="0" borderId="1" xfId="2" applyFont="1" applyBorder="1" applyAlignment="1">
      <alignment horizontal="justify" vertical="center" wrapText="1"/>
    </xf>
    <xf numFmtId="0" fontId="4" fillId="0" borderId="1" xfId="2" applyFont="1" applyBorder="1" applyAlignment="1">
      <alignment horizontal="justify" vertical="center" wrapText="1"/>
    </xf>
    <xf numFmtId="0" fontId="4" fillId="0" borderId="0" xfId="2" applyFont="1" applyAlignment="1">
      <alignment horizontal="left" vertical="center" wrapText="1"/>
    </xf>
    <xf numFmtId="1" fontId="15" fillId="0" borderId="3" xfId="2" applyNumberFormat="1" applyFont="1" applyFill="1" applyBorder="1" applyAlignment="1">
      <alignment horizontal="center" vertical="center" wrapText="1"/>
    </xf>
    <xf numFmtId="0" fontId="15" fillId="0" borderId="1" xfId="2" applyFont="1" applyFill="1" applyBorder="1" applyAlignment="1">
      <alignment horizontal="center" wrapText="1"/>
    </xf>
    <xf numFmtId="0" fontId="15" fillId="0" borderId="0" xfId="2" applyFont="1" applyFill="1" applyBorder="1" applyAlignment="1">
      <alignment horizontal="center" wrapText="1"/>
    </xf>
    <xf numFmtId="1" fontId="15" fillId="0" borderId="1" xfId="2" applyNumberFormat="1" applyFont="1" applyFill="1" applyBorder="1" applyAlignment="1">
      <alignment horizontal="center" vertical="center" wrapText="1"/>
    </xf>
    <xf numFmtId="0" fontId="15" fillId="0" borderId="3" xfId="0" applyFont="1" applyBorder="1" applyAlignment="1">
      <alignment horizontal="center" vertical="center" wrapText="1"/>
    </xf>
    <xf numFmtId="49" fontId="3" fillId="0" borderId="2" xfId="2" applyNumberFormat="1" applyFont="1" applyFill="1" applyBorder="1" applyAlignment="1">
      <alignment horizontal="center" vertical="center" wrapText="1"/>
    </xf>
    <xf numFmtId="14" fontId="3" fillId="0" borderId="3" xfId="2" applyNumberFormat="1" applyFont="1" applyFill="1" applyBorder="1" applyAlignment="1">
      <alignment horizontal="center" vertical="center" wrapText="1"/>
    </xf>
    <xf numFmtId="4" fontId="3" fillId="0" borderId="2" xfId="2" applyNumberFormat="1" applyFont="1" applyFill="1" applyBorder="1" applyAlignment="1">
      <alignment horizontal="center" vertical="center" wrapText="1"/>
    </xf>
    <xf numFmtId="4" fontId="3" fillId="0" borderId="1" xfId="2" applyNumberFormat="1" applyFont="1" applyBorder="1" applyAlignment="1">
      <alignment wrapText="1"/>
    </xf>
    <xf numFmtId="0" fontId="16" fillId="0" borderId="0" xfId="0" applyFont="1" applyAlignment="1">
      <alignment horizontal="justify" vertical="center"/>
    </xf>
    <xf numFmtId="166" fontId="3" fillId="2" borderId="2" xfId="2" applyNumberFormat="1" applyFont="1" applyFill="1" applyBorder="1" applyAlignment="1">
      <alignment horizontal="justify" vertical="center" wrapText="1"/>
    </xf>
    <xf numFmtId="167" fontId="3" fillId="2" borderId="2" xfId="2" applyNumberFormat="1" applyFont="1" applyFill="1" applyBorder="1" applyAlignment="1">
      <alignment horizontal="center" vertical="center" wrapText="1"/>
    </xf>
    <xf numFmtId="165" fontId="3" fillId="2" borderId="2" xfId="1" applyFont="1" applyFill="1" applyBorder="1" applyAlignment="1">
      <alignment vertical="center" wrapText="1"/>
    </xf>
    <xf numFmtId="4" fontId="5" fillId="0" borderId="0" xfId="2" applyNumberFormat="1" applyFont="1" applyFill="1" applyBorder="1" applyAlignment="1">
      <alignment horizontal="center" vertical="center" wrapText="1"/>
    </xf>
    <xf numFmtId="0" fontId="16" fillId="0" borderId="1" xfId="0" applyFont="1" applyBorder="1" applyAlignment="1">
      <alignment horizontal="justify" vertical="center"/>
    </xf>
    <xf numFmtId="165" fontId="3" fillId="2" borderId="2" xfId="1" applyFont="1" applyFill="1" applyBorder="1" applyAlignment="1">
      <alignment horizontal="right" vertical="center" wrapText="1"/>
    </xf>
    <xf numFmtId="4" fontId="3" fillId="2" borderId="1" xfId="2" applyNumberFormat="1" applyFont="1" applyFill="1" applyBorder="1" applyAlignment="1">
      <alignment horizontal="right" vertical="center" wrapText="1"/>
    </xf>
    <xf numFmtId="4" fontId="3" fillId="2" borderId="2" xfId="3" applyNumberFormat="1" applyFont="1" applyFill="1" applyBorder="1" applyAlignment="1">
      <alignment horizontal="right"/>
      <protection locked="0"/>
    </xf>
    <xf numFmtId="4" fontId="3" fillId="2" borderId="2" xfId="3" applyNumberFormat="1" applyFont="1" applyFill="1" applyBorder="1" applyAlignment="1" applyProtection="1">
      <alignment horizontal="right" vertical="center" wrapText="1"/>
    </xf>
    <xf numFmtId="166" fontId="3" fillId="2" borderId="2" xfId="3" applyNumberFormat="1" applyFont="1" applyFill="1" applyBorder="1" applyAlignment="1" applyProtection="1">
      <alignment horizontal="justify" vertical="center" wrapText="1"/>
    </xf>
    <xf numFmtId="167" fontId="3" fillId="2" borderId="4" xfId="3" applyNumberFormat="1" applyFont="1" applyFill="1" applyBorder="1" applyAlignment="1" applyProtection="1">
      <alignment horizontal="center" vertical="center" wrapText="1"/>
    </xf>
    <xf numFmtId="0" fontId="3" fillId="2" borderId="7" xfId="3" applyNumberFormat="1" applyFont="1" applyFill="1" applyBorder="1" applyAlignment="1" applyProtection="1">
      <alignment horizontal="center" vertical="center" wrapText="1"/>
    </xf>
    <xf numFmtId="165" fontId="9" fillId="2" borderId="4" xfId="1" applyFont="1" applyFill="1" applyBorder="1" applyAlignment="1">
      <alignment horizontal="right" vertical="center" wrapText="1"/>
    </xf>
    <xf numFmtId="4" fontId="3" fillId="2" borderId="1" xfId="3" applyNumberFormat="1" applyFont="1" applyFill="1" applyBorder="1" applyAlignment="1">
      <alignment horizontal="right"/>
      <protection locked="0"/>
    </xf>
    <xf numFmtId="4" fontId="3" fillId="2" borderId="1" xfId="3" applyNumberFormat="1" applyFont="1" applyFill="1" applyBorder="1" applyAlignment="1" applyProtection="1">
      <alignment horizontal="right" vertical="center" wrapText="1"/>
    </xf>
    <xf numFmtId="167" fontId="3" fillId="2" borderId="1" xfId="3" applyNumberFormat="1" applyFont="1" applyFill="1" applyBorder="1" applyAlignment="1" applyProtection="1">
      <alignment horizontal="center" vertical="center" wrapText="1"/>
    </xf>
    <xf numFmtId="0" fontId="3" fillId="2" borderId="1" xfId="3" applyNumberFormat="1" applyFont="1" applyFill="1" applyBorder="1" applyAlignment="1" applyProtection="1">
      <alignment horizontal="center" vertical="center" wrapText="1"/>
    </xf>
    <xf numFmtId="165" fontId="9" fillId="2" borderId="1" xfId="1" applyFont="1" applyFill="1" applyBorder="1" applyAlignment="1">
      <alignment horizontal="right" vertical="center"/>
    </xf>
    <xf numFmtId="165" fontId="9" fillId="2" borderId="1" xfId="1" applyFont="1" applyFill="1" applyBorder="1" applyAlignment="1">
      <alignment horizontal="right" vertical="center" wrapText="1"/>
    </xf>
    <xf numFmtId="4" fontId="3" fillId="2" borderId="3" xfId="3" applyNumberFormat="1" applyFont="1" applyFill="1" applyBorder="1" applyAlignment="1" applyProtection="1">
      <alignment horizontal="right" vertical="center" wrapText="1"/>
    </xf>
    <xf numFmtId="165" fontId="3" fillId="2" borderId="3" xfId="1" applyFont="1" applyFill="1" applyBorder="1" applyAlignment="1" applyProtection="1">
      <alignment horizontal="right" vertical="center" wrapText="1"/>
    </xf>
    <xf numFmtId="4" fontId="3" fillId="2" borderId="2" xfId="2" applyNumberFormat="1" applyFont="1" applyFill="1" applyBorder="1" applyAlignment="1">
      <alignment horizontal="right" vertical="center" wrapText="1"/>
    </xf>
    <xf numFmtId="167" fontId="3" fillId="2" borderId="2" xfId="3" applyNumberFormat="1" applyFont="1" applyFill="1" applyBorder="1" applyAlignment="1" applyProtection="1">
      <alignment horizontal="center" vertical="center" wrapText="1"/>
    </xf>
    <xf numFmtId="0" fontId="3" fillId="2" borderId="5" xfId="3" applyNumberFormat="1" applyFont="1" applyFill="1" applyBorder="1" applyAlignment="1" applyProtection="1">
      <alignment horizontal="center" vertical="center" wrapText="1"/>
    </xf>
    <xf numFmtId="165" fontId="3" fillId="2" borderId="2" xfId="1" applyFont="1" applyFill="1" applyBorder="1" applyAlignment="1" applyProtection="1">
      <alignment horizontal="right" vertical="center" wrapText="1"/>
    </xf>
    <xf numFmtId="165" fontId="3" fillId="2" borderId="1" xfId="1" applyFont="1" applyFill="1" applyBorder="1" applyAlignment="1" applyProtection="1">
      <alignment horizontal="right" vertical="center" wrapText="1"/>
    </xf>
    <xf numFmtId="0" fontId="3" fillId="2" borderId="2" xfId="3" applyNumberFormat="1" applyFont="1" applyFill="1" applyBorder="1" applyAlignment="1" applyProtection="1">
      <alignment horizontal="center" vertical="center" wrapText="1"/>
    </xf>
    <xf numFmtId="4" fontId="3" fillId="2" borderId="4" xfId="3" applyNumberFormat="1" applyFont="1" applyFill="1" applyBorder="1" applyAlignment="1" applyProtection="1">
      <alignment horizontal="right" vertical="center" wrapText="1"/>
    </xf>
    <xf numFmtId="165" fontId="3" fillId="2" borderId="4" xfId="1" applyFont="1" applyFill="1" applyBorder="1" applyAlignment="1" applyProtection="1">
      <alignment horizontal="right" vertical="center" wrapText="1"/>
    </xf>
    <xf numFmtId="167" fontId="3" fillId="2" borderId="3" xfId="3" applyNumberFormat="1" applyFont="1" applyFill="1" applyBorder="1" applyAlignment="1" applyProtection="1">
      <alignment horizontal="center" vertical="center" wrapText="1"/>
    </xf>
    <xf numFmtId="0" fontId="3" fillId="2" borderId="3" xfId="3" applyNumberFormat="1" applyFont="1" applyFill="1" applyBorder="1" applyAlignment="1" applyProtection="1">
      <alignment horizontal="center" vertical="center" wrapText="1"/>
    </xf>
    <xf numFmtId="4" fontId="9" fillId="2" borderId="4" xfId="0" applyNumberFormat="1" applyFont="1" applyFill="1" applyBorder="1" applyAlignment="1">
      <alignment horizontal="right" vertical="center"/>
    </xf>
    <xf numFmtId="0" fontId="3" fillId="2" borderId="1" xfId="2" applyNumberFormat="1" applyFont="1" applyFill="1" applyBorder="1" applyAlignment="1">
      <alignment horizontal="center" vertical="center" wrapText="1"/>
    </xf>
    <xf numFmtId="43" fontId="3" fillId="2" borderId="1" xfId="2" applyNumberFormat="1" applyFont="1" applyFill="1" applyBorder="1" applyAlignment="1">
      <alignment horizontal="right" vertical="center" wrapText="1"/>
    </xf>
    <xf numFmtId="166" fontId="3" fillId="2" borderId="1" xfId="3" applyNumberFormat="1" applyFont="1" applyFill="1" applyBorder="1" applyAlignment="1" applyProtection="1">
      <alignment horizontal="right" vertical="center" wrapText="1"/>
    </xf>
    <xf numFmtId="0" fontId="3" fillId="2" borderId="1" xfId="2" applyFont="1" applyFill="1" applyBorder="1" applyAlignment="1">
      <alignment wrapText="1"/>
    </xf>
    <xf numFmtId="4" fontId="9" fillId="2" borderId="1" xfId="0" applyNumberFormat="1" applyFont="1" applyFill="1" applyBorder="1" applyAlignment="1">
      <alignment horizontal="right" vertical="center"/>
    </xf>
    <xf numFmtId="4" fontId="3" fillId="2" borderId="1" xfId="6" applyNumberFormat="1" applyFont="1" applyFill="1" applyBorder="1" applyAlignment="1">
      <alignment horizontal="right" vertical="center" wrapText="1"/>
    </xf>
    <xf numFmtId="166" fontId="3" fillId="2" borderId="1" xfId="2" applyNumberFormat="1" applyFont="1" applyFill="1" applyBorder="1" applyAlignment="1">
      <alignment horizontal="right" vertical="center" wrapText="1"/>
    </xf>
    <xf numFmtId="166" fontId="3" fillId="2" borderId="2" xfId="2" applyNumberFormat="1" applyFont="1" applyFill="1" applyBorder="1" applyAlignment="1">
      <alignment vertical="center" wrapText="1"/>
    </xf>
    <xf numFmtId="4" fontId="9" fillId="2" borderId="0" xfId="0" applyNumberFormat="1" applyFont="1" applyFill="1" applyAlignment="1">
      <alignment horizontal="right" vertical="center"/>
    </xf>
    <xf numFmtId="0" fontId="9" fillId="2" borderId="0" xfId="0" applyNumberFormat="1" applyFont="1" applyFill="1" applyAlignment="1">
      <alignment horizontal="center" vertical="center" wrapText="1"/>
    </xf>
    <xf numFmtId="4" fontId="3" fillId="2" borderId="1" xfId="3" applyNumberFormat="1" applyFont="1" applyFill="1" applyBorder="1" applyAlignment="1">
      <alignment horizontal="right" vertical="center"/>
      <protection locked="0"/>
    </xf>
    <xf numFmtId="14" fontId="11" fillId="2" borderId="0" xfId="8" applyNumberFormat="1" applyFont="1" applyFill="1" applyBorder="1" applyAlignment="1">
      <alignment horizontal="center" vertical="center" wrapText="1"/>
    </xf>
    <xf numFmtId="9" fontId="4" fillId="2" borderId="1" xfId="4" applyFont="1" applyFill="1" applyBorder="1" applyAlignment="1">
      <alignment horizontal="justify" vertical="center" wrapText="1"/>
    </xf>
    <xf numFmtId="4" fontId="4" fillId="2" borderId="1" xfId="2" applyNumberFormat="1" applyFont="1" applyFill="1" applyBorder="1" applyAlignment="1">
      <alignment horizontal="right"/>
    </xf>
    <xf numFmtId="4" fontId="4" fillId="2" borderId="1" xfId="2" applyNumberFormat="1" applyFont="1" applyFill="1" applyBorder="1" applyAlignment="1">
      <alignment horizontal="right" vertical="center"/>
    </xf>
    <xf numFmtId="4" fontId="10" fillId="2" borderId="1" xfId="2" applyNumberFormat="1" applyFont="1" applyFill="1" applyBorder="1" applyAlignment="1">
      <alignment horizontal="right"/>
    </xf>
    <xf numFmtId="4" fontId="10" fillId="2" borderId="1" xfId="2" applyNumberFormat="1" applyFont="1" applyFill="1" applyBorder="1" applyAlignment="1">
      <alignment horizontal="right" vertical="center"/>
    </xf>
    <xf numFmtId="4" fontId="12" fillId="2" borderId="1" xfId="2" applyNumberFormat="1" applyFont="1" applyFill="1" applyBorder="1" applyAlignment="1">
      <alignment horizontal="right" vertical="center" wrapText="1"/>
    </xf>
    <xf numFmtId="0" fontId="12" fillId="2" borderId="1" xfId="2" applyNumberFormat="1" applyFont="1" applyFill="1" applyBorder="1" applyAlignment="1">
      <alignment horizontal="center" vertical="center" wrapText="1"/>
    </xf>
    <xf numFmtId="166" fontId="12" fillId="2" borderId="1" xfId="2" applyNumberFormat="1" applyFont="1" applyFill="1" applyBorder="1" applyAlignment="1">
      <alignment horizontal="right" vertical="center" wrapText="1"/>
    </xf>
    <xf numFmtId="0" fontId="12" fillId="2" borderId="1" xfId="2" applyFont="1" applyFill="1" applyBorder="1" applyAlignment="1">
      <alignment wrapText="1"/>
    </xf>
    <xf numFmtId="167" fontId="3" fillId="2" borderId="1" xfId="2" applyNumberFormat="1" applyFont="1" applyFill="1" applyBorder="1" applyAlignment="1">
      <alignment horizontal="center" vertical="center" wrapText="1"/>
    </xf>
    <xf numFmtId="165" fontId="3" fillId="2" borderId="1" xfId="1" applyFont="1" applyFill="1" applyBorder="1" applyAlignment="1">
      <alignment horizontal="right" vertical="center" wrapText="1"/>
    </xf>
    <xf numFmtId="0" fontId="3" fillId="2" borderId="1" xfId="2" applyFont="1" applyFill="1" applyBorder="1" applyAlignment="1">
      <alignment vertical="center" wrapText="1"/>
    </xf>
    <xf numFmtId="4" fontId="3" fillId="2" borderId="3" xfId="2" applyNumberFormat="1" applyFont="1" applyFill="1" applyBorder="1" applyAlignment="1">
      <alignment horizontal="right" vertical="center" wrapText="1"/>
    </xf>
    <xf numFmtId="4" fontId="14" fillId="2" borderId="1" xfId="2" applyNumberFormat="1" applyFont="1" applyFill="1" applyBorder="1" applyAlignment="1">
      <alignment horizontal="right" vertical="center" wrapText="1"/>
    </xf>
    <xf numFmtId="4" fontId="13" fillId="2" borderId="6" xfId="0" applyNumberFormat="1" applyFont="1" applyFill="1" applyBorder="1" applyAlignment="1">
      <alignment horizontal="right" vertical="center"/>
    </xf>
    <xf numFmtId="167" fontId="3" fillId="2" borderId="1" xfId="2" applyNumberFormat="1" applyFont="1" applyFill="1" applyBorder="1" applyAlignment="1">
      <alignment vertical="center" wrapText="1"/>
    </xf>
    <xf numFmtId="0" fontId="3" fillId="2" borderId="2" xfId="2" applyNumberFormat="1" applyFont="1" applyFill="1" applyBorder="1" applyAlignment="1">
      <alignment horizontal="center" vertical="center" wrapText="1"/>
    </xf>
    <xf numFmtId="14" fontId="3" fillId="2" borderId="1" xfId="2" applyNumberFormat="1" applyFont="1" applyFill="1" applyBorder="1" applyAlignment="1">
      <alignment horizontal="center" vertical="center" wrapText="1"/>
    </xf>
    <xf numFmtId="0" fontId="3" fillId="2" borderId="1" xfId="2" applyFont="1" applyFill="1" applyBorder="1" applyAlignment="1">
      <alignment horizontal="center" vertical="center" wrapText="1"/>
    </xf>
    <xf numFmtId="4" fontId="3" fillId="2" borderId="2" xfId="2" applyNumberFormat="1" applyFont="1" applyFill="1" applyBorder="1" applyAlignment="1">
      <alignment horizontal="center" vertical="center" wrapText="1"/>
    </xf>
    <xf numFmtId="165" fontId="3" fillId="2" borderId="1" xfId="1" applyFont="1" applyFill="1" applyBorder="1" applyAlignment="1">
      <alignment vertical="center" wrapText="1"/>
    </xf>
    <xf numFmtId="167" fontId="3" fillId="2" borderId="3" xfId="2" applyNumberFormat="1" applyFont="1" applyFill="1" applyBorder="1" applyAlignment="1">
      <alignment horizontal="center" vertical="center" wrapText="1"/>
    </xf>
    <xf numFmtId="0" fontId="3" fillId="2" borderId="3" xfId="2" applyNumberFormat="1" applyFont="1" applyFill="1" applyBorder="1" applyAlignment="1">
      <alignment horizontal="center" vertical="center" wrapText="1"/>
    </xf>
    <xf numFmtId="165" fontId="3" fillId="2" borderId="3" xfId="1" applyFont="1" applyFill="1" applyBorder="1" applyAlignment="1">
      <alignment horizontal="center" vertical="center" wrapText="1"/>
    </xf>
    <xf numFmtId="0" fontId="15" fillId="2" borderId="1" xfId="2" applyFont="1" applyFill="1" applyBorder="1" applyAlignment="1">
      <alignment horizontal="justify" wrapText="1"/>
    </xf>
    <xf numFmtId="0" fontId="5" fillId="0" borderId="2" xfId="2" applyFont="1" applyFill="1" applyBorder="1" applyAlignment="1">
      <alignment horizontal="center" vertical="center" wrapText="1"/>
    </xf>
    <xf numFmtId="0" fontId="5" fillId="0" borderId="3" xfId="2" applyFont="1" applyFill="1" applyBorder="1" applyAlignment="1">
      <alignment horizontal="center" vertical="center" wrapText="1"/>
    </xf>
    <xf numFmtId="49" fontId="5" fillId="0" borderId="2" xfId="5" applyNumberFormat="1" applyFont="1" applyFill="1" applyBorder="1" applyAlignment="1" applyProtection="1">
      <alignment horizontal="center" vertical="center" wrapText="1"/>
    </xf>
    <xf numFmtId="168" fontId="3" fillId="2" borderId="1" xfId="2" applyNumberFormat="1" applyFont="1" applyFill="1" applyBorder="1" applyAlignment="1">
      <alignment horizontal="right" vertical="center" wrapText="1"/>
    </xf>
    <xf numFmtId="3" fontId="3" fillId="2" borderId="1" xfId="2" applyNumberFormat="1" applyFont="1" applyFill="1" applyBorder="1" applyAlignment="1">
      <alignment horizontal="center" vertical="center" wrapText="1"/>
    </xf>
    <xf numFmtId="1" fontId="3" fillId="2" borderId="1" xfId="2" applyNumberFormat="1" applyFont="1" applyFill="1" applyBorder="1" applyAlignment="1">
      <alignment horizontal="center" vertical="center" wrapText="1"/>
    </xf>
    <xf numFmtId="4" fontId="3" fillId="0" borderId="2" xfId="2" applyNumberFormat="1" applyFont="1" applyFill="1" applyBorder="1" applyAlignment="1">
      <alignment horizontal="center" vertical="center" wrapText="1"/>
    </xf>
    <xf numFmtId="0" fontId="5" fillId="0" borderId="3" xfId="2" applyFont="1" applyFill="1" applyBorder="1" applyAlignment="1">
      <alignment horizontal="center" vertical="center" wrapText="1"/>
    </xf>
    <xf numFmtId="14" fontId="3" fillId="0" borderId="3" xfId="2" applyNumberFormat="1" applyFont="1" applyFill="1" applyBorder="1" applyAlignment="1">
      <alignment horizontal="center" vertical="center" wrapText="1"/>
    </xf>
    <xf numFmtId="4" fontId="14" fillId="0" borderId="1" xfId="2" applyNumberFormat="1" applyFont="1" applyFill="1" applyBorder="1" applyAlignment="1">
      <alignment horizontal="right" vertical="center" wrapText="1"/>
    </xf>
    <xf numFmtId="167" fontId="3" fillId="0" borderId="1" xfId="2" applyNumberFormat="1" applyFont="1" applyFill="1" applyBorder="1" applyAlignment="1">
      <alignment horizontal="center" vertical="center" wrapText="1"/>
    </xf>
    <xf numFmtId="0" fontId="3" fillId="0" borderId="3" xfId="2" applyNumberFormat="1" applyFont="1" applyFill="1" applyBorder="1" applyAlignment="1">
      <alignment horizontal="center" vertical="center" wrapText="1"/>
    </xf>
    <xf numFmtId="0" fontId="3" fillId="0" borderId="1" xfId="2" applyFont="1" applyFill="1" applyBorder="1" applyAlignment="1">
      <alignment wrapText="1"/>
    </xf>
    <xf numFmtId="167" fontId="3" fillId="0" borderId="3" xfId="2" applyNumberFormat="1" applyFont="1" applyFill="1" applyBorder="1" applyAlignment="1">
      <alignment horizontal="center" vertical="center" wrapText="1"/>
    </xf>
    <xf numFmtId="165" fontId="3" fillId="0" borderId="1" xfId="1" applyFont="1" applyFill="1" applyBorder="1" applyAlignment="1">
      <alignment horizontal="center" vertical="center" wrapText="1"/>
    </xf>
    <xf numFmtId="0" fontId="15" fillId="0" borderId="1" xfId="0" applyFont="1" applyFill="1" applyBorder="1" applyAlignment="1">
      <alignment horizontal="justify" vertical="center"/>
    </xf>
    <xf numFmtId="14" fontId="3" fillId="0" borderId="1" xfId="9" applyNumberFormat="1" applyFont="1" applyFill="1" applyBorder="1" applyAlignment="1">
      <alignment horizontal="center" vertical="center" wrapText="1"/>
    </xf>
    <xf numFmtId="169" fontId="3" fillId="0" borderId="1" xfId="9" applyNumberFormat="1" applyFont="1" applyFill="1" applyBorder="1" applyAlignment="1">
      <alignment horizontal="center" vertical="center" wrapText="1"/>
    </xf>
    <xf numFmtId="168" fontId="3" fillId="0" borderId="1" xfId="2" applyNumberFormat="1" applyFont="1" applyFill="1" applyBorder="1" applyAlignment="1">
      <alignment horizontal="right" vertical="center" wrapText="1"/>
    </xf>
    <xf numFmtId="168" fontId="3" fillId="0" borderId="1" xfId="2" applyNumberFormat="1" applyFont="1" applyFill="1" applyBorder="1" applyAlignment="1">
      <alignment horizontal="center" vertical="center" wrapText="1"/>
    </xf>
    <xf numFmtId="4" fontId="3" fillId="0" borderId="1" xfId="2" applyNumberFormat="1" applyFont="1" applyFill="1" applyBorder="1" applyAlignment="1">
      <alignment vertical="center" wrapText="1"/>
    </xf>
    <xf numFmtId="0" fontId="3" fillId="0" borderId="0" xfId="2" applyFont="1" applyFill="1" applyAlignment="1">
      <alignment vertical="center" wrapText="1"/>
    </xf>
    <xf numFmtId="0" fontId="3" fillId="0" borderId="1" xfId="2" applyNumberFormat="1" applyFont="1" applyFill="1" applyBorder="1" applyAlignment="1">
      <alignment horizontal="center" vertical="center" wrapText="1"/>
    </xf>
    <xf numFmtId="170" fontId="3" fillId="0" borderId="0" xfId="2" applyNumberFormat="1" applyFont="1" applyFill="1" applyAlignment="1">
      <alignment vertical="center" wrapText="1"/>
    </xf>
    <xf numFmtId="4" fontId="3" fillId="0" borderId="2" xfId="2" applyNumberFormat="1" applyFont="1" applyFill="1" applyBorder="1" applyAlignment="1">
      <alignment horizontal="center" vertical="center" wrapText="1"/>
    </xf>
    <xf numFmtId="4" fontId="3" fillId="0" borderId="2" xfId="2" applyNumberFormat="1" applyFont="1" applyFill="1" applyBorder="1" applyAlignment="1">
      <alignment horizontal="right" vertical="center" wrapText="1"/>
    </xf>
    <xf numFmtId="167" fontId="3" fillId="0" borderId="2" xfId="2" applyNumberFormat="1" applyFont="1" applyFill="1" applyBorder="1" applyAlignment="1">
      <alignment horizontal="center" vertical="center" wrapText="1"/>
    </xf>
    <xf numFmtId="0" fontId="3" fillId="0" borderId="2" xfId="2" applyNumberFormat="1" applyFont="1" applyFill="1" applyBorder="1" applyAlignment="1">
      <alignment horizontal="center" vertical="center" wrapText="1"/>
    </xf>
    <xf numFmtId="165" fontId="3" fillId="0" borderId="2" xfId="1" applyFont="1" applyFill="1" applyBorder="1" applyAlignment="1">
      <alignment vertical="center" wrapText="1"/>
    </xf>
    <xf numFmtId="4" fontId="3" fillId="0" borderId="2" xfId="2" applyNumberFormat="1" applyFont="1" applyFill="1" applyBorder="1" applyAlignment="1">
      <alignment horizontal="center" vertical="center" wrapText="1"/>
    </xf>
    <xf numFmtId="0" fontId="5" fillId="0" borderId="3" xfId="2" applyFont="1" applyFill="1" applyBorder="1" applyAlignment="1">
      <alignment horizontal="center" vertical="center" wrapText="1"/>
    </xf>
    <xf numFmtId="14" fontId="3" fillId="0" borderId="3" xfId="2" applyNumberFormat="1" applyFont="1" applyFill="1" applyBorder="1" applyAlignment="1">
      <alignment horizontal="center" vertical="center" wrapText="1"/>
    </xf>
    <xf numFmtId="0" fontId="4" fillId="0" borderId="3" xfId="2" applyFont="1" applyFill="1" applyBorder="1" applyAlignment="1">
      <alignment horizontal="justify" vertical="center" wrapText="1"/>
    </xf>
    <xf numFmtId="0" fontId="4" fillId="0" borderId="3" xfId="2" applyFont="1" applyFill="1" applyBorder="1" applyAlignment="1">
      <alignment horizontal="center" vertical="center" wrapText="1"/>
    </xf>
    <xf numFmtId="4" fontId="3" fillId="0" borderId="2" xfId="2" applyNumberFormat="1" applyFont="1" applyFill="1" applyBorder="1" applyAlignment="1">
      <alignment horizontal="center" vertical="center" wrapText="1"/>
    </xf>
    <xf numFmtId="0" fontId="5" fillId="0" borderId="3" xfId="2" applyFont="1" applyFill="1" applyBorder="1" applyAlignment="1">
      <alignment horizontal="center" vertical="center" wrapText="1"/>
    </xf>
    <xf numFmtId="14" fontId="3" fillId="0" borderId="3" xfId="2" applyNumberFormat="1" applyFont="1" applyFill="1" applyBorder="1" applyAlignment="1">
      <alignment horizontal="center" vertical="center" wrapText="1"/>
    </xf>
    <xf numFmtId="4" fontId="3" fillId="0" borderId="2" xfId="2" applyNumberFormat="1" applyFont="1" applyFill="1" applyBorder="1" applyAlignment="1">
      <alignment horizontal="justify" vertical="center" wrapText="1"/>
    </xf>
    <xf numFmtId="3" fontId="3" fillId="0" borderId="1" xfId="2" applyNumberFormat="1" applyFont="1" applyFill="1" applyBorder="1" applyAlignment="1">
      <alignment horizontal="right" vertical="center" wrapText="1"/>
    </xf>
    <xf numFmtId="168" fontId="5" fillId="0" borderId="1" xfId="2" applyNumberFormat="1" applyFont="1" applyFill="1" applyBorder="1" applyAlignment="1">
      <alignment horizontal="center" vertical="center" wrapText="1"/>
    </xf>
    <xf numFmtId="14" fontId="3" fillId="0" borderId="3" xfId="2" applyNumberFormat="1" applyFont="1" applyFill="1" applyBorder="1" applyAlignment="1">
      <alignment horizontal="center" vertical="center" wrapText="1"/>
    </xf>
    <xf numFmtId="0" fontId="5" fillId="0" borderId="3" xfId="2" applyFont="1" applyFill="1" applyBorder="1" applyAlignment="1">
      <alignment horizontal="center" vertical="center" wrapText="1"/>
    </xf>
    <xf numFmtId="0" fontId="3" fillId="0" borderId="2" xfId="2" applyFont="1" applyFill="1" applyBorder="1" applyAlignment="1">
      <alignment horizontal="justify" vertical="center" wrapText="1"/>
    </xf>
    <xf numFmtId="4" fontId="3" fillId="0" borderId="2" xfId="2" applyNumberFormat="1" applyFont="1" applyFill="1" applyBorder="1" applyAlignment="1">
      <alignment horizontal="justify" vertical="center" wrapText="1"/>
    </xf>
    <xf numFmtId="4" fontId="3" fillId="0" borderId="3" xfId="2" applyNumberFormat="1" applyFont="1" applyFill="1" applyBorder="1" applyAlignment="1">
      <alignment vertical="center" wrapText="1"/>
    </xf>
    <xf numFmtId="4" fontId="3" fillId="0" borderId="2" xfId="2" applyNumberFormat="1" applyFont="1" applyFill="1" applyBorder="1" applyAlignment="1">
      <alignment horizontal="center" vertical="center" wrapText="1"/>
    </xf>
    <xf numFmtId="0" fontId="4" fillId="0" borderId="3" xfId="2" applyFont="1" applyFill="1" applyBorder="1" applyAlignment="1">
      <alignment horizontal="center" vertical="center" wrapText="1"/>
    </xf>
    <xf numFmtId="4" fontId="3" fillId="2" borderId="2" xfId="2" applyNumberFormat="1" applyFont="1" applyFill="1" applyBorder="1" applyAlignment="1">
      <alignment horizontal="right" vertical="center" wrapText="1"/>
    </xf>
    <xf numFmtId="4" fontId="3" fillId="2" borderId="2" xfId="3" applyNumberFormat="1" applyFont="1" applyFill="1" applyBorder="1" applyAlignment="1" applyProtection="1">
      <alignment horizontal="right" vertical="center" wrapText="1"/>
    </xf>
    <xf numFmtId="0" fontId="4" fillId="0" borderId="3" xfId="2" applyFont="1" applyBorder="1" applyAlignment="1">
      <alignment horizontal="center" vertical="center" wrapText="1"/>
    </xf>
    <xf numFmtId="0" fontId="4" fillId="0" borderId="0" xfId="2" applyFont="1" applyAlignment="1">
      <alignment horizontal="center" vertical="center" wrapText="1"/>
    </xf>
    <xf numFmtId="4" fontId="5" fillId="0" borderId="1" xfId="2" applyNumberFormat="1" applyFont="1" applyFill="1" applyBorder="1" applyAlignment="1">
      <alignment horizontal="right" vertical="center" wrapText="1"/>
    </xf>
    <xf numFmtId="0" fontId="4" fillId="0" borderId="2" xfId="2" applyFont="1" applyFill="1" applyBorder="1" applyAlignment="1">
      <alignment horizontal="justify" vertical="center" wrapText="1"/>
    </xf>
    <xf numFmtId="0" fontId="4" fillId="0" borderId="3" xfId="2" applyFont="1" applyFill="1" applyBorder="1" applyAlignment="1">
      <alignment horizontal="justify" vertical="center" wrapText="1"/>
    </xf>
    <xf numFmtId="0" fontId="4" fillId="0" borderId="2" xfId="2" applyFont="1" applyFill="1" applyBorder="1" applyAlignment="1">
      <alignment horizontal="center" vertical="center" wrapText="1"/>
    </xf>
    <xf numFmtId="0" fontId="4" fillId="0" borderId="3" xfId="2" applyFont="1" applyFill="1" applyBorder="1" applyAlignment="1">
      <alignment horizontal="center" vertical="center" wrapText="1"/>
    </xf>
    <xf numFmtId="4" fontId="3" fillId="0" borderId="2" xfId="2" applyNumberFormat="1" applyFont="1" applyFill="1" applyBorder="1" applyAlignment="1">
      <alignment horizontal="justify" vertical="center" wrapText="1"/>
    </xf>
    <xf numFmtId="4" fontId="3" fillId="0" borderId="3" xfId="2" applyNumberFormat="1" applyFont="1" applyFill="1" applyBorder="1" applyAlignment="1">
      <alignment horizontal="justify" vertical="center" wrapText="1"/>
    </xf>
    <xf numFmtId="1" fontId="15" fillId="0" borderId="2" xfId="2" applyNumberFormat="1" applyFont="1" applyFill="1" applyBorder="1" applyAlignment="1">
      <alignment horizontal="center" vertical="center" wrapText="1"/>
    </xf>
    <xf numFmtId="1" fontId="15" fillId="0" borderId="3" xfId="2" applyNumberFormat="1" applyFont="1" applyFill="1" applyBorder="1" applyAlignment="1">
      <alignment horizontal="center" vertical="center" wrapText="1"/>
    </xf>
    <xf numFmtId="0" fontId="3" fillId="0" borderId="2" xfId="2" applyFont="1" applyFill="1" applyBorder="1" applyAlignment="1">
      <alignment horizontal="justify" vertical="center" wrapText="1"/>
    </xf>
    <xf numFmtId="0" fontId="3" fillId="0" borderId="4" xfId="2" applyFont="1" applyFill="1" applyBorder="1" applyAlignment="1">
      <alignment horizontal="justify" vertical="center" wrapText="1"/>
    </xf>
    <xf numFmtId="0" fontId="3" fillId="0" borderId="3" xfId="2" applyFont="1" applyFill="1" applyBorder="1" applyAlignment="1">
      <alignment horizontal="justify" vertical="center" wrapText="1"/>
    </xf>
    <xf numFmtId="0" fontId="3" fillId="0" borderId="10" xfId="2" applyFont="1" applyBorder="1" applyAlignment="1">
      <alignment horizontal="center" vertical="center" wrapText="1"/>
    </xf>
    <xf numFmtId="0" fontId="5" fillId="0" borderId="10" xfId="2" applyFont="1" applyFill="1" applyBorder="1" applyAlignment="1">
      <alignment horizontal="center" vertical="center" wrapText="1"/>
    </xf>
    <xf numFmtId="0" fontId="8" fillId="3" borderId="9" xfId="2" applyFont="1" applyFill="1" applyBorder="1" applyAlignment="1">
      <alignment horizontal="center" vertical="center"/>
    </xf>
    <xf numFmtId="0" fontId="8" fillId="3" borderId="8" xfId="2" applyFont="1" applyFill="1" applyBorder="1" applyAlignment="1">
      <alignment horizontal="center" vertical="center"/>
    </xf>
    <xf numFmtId="4" fontId="6" fillId="3" borderId="2" xfId="2" applyNumberFormat="1" applyFont="1" applyFill="1" applyBorder="1" applyAlignment="1" applyProtection="1">
      <alignment horizontal="center" vertical="center" wrapText="1"/>
      <protection locked="0"/>
    </xf>
    <xf numFmtId="4" fontId="6" fillId="3" borderId="3" xfId="2" applyNumberFormat="1" applyFont="1" applyFill="1" applyBorder="1" applyAlignment="1" applyProtection="1">
      <alignment horizontal="center" vertical="center" wrapText="1"/>
      <protection locked="0"/>
    </xf>
    <xf numFmtId="4" fontId="3" fillId="2" borderId="2" xfId="3" applyNumberFormat="1" applyFont="1" applyFill="1" applyBorder="1" applyAlignment="1" applyProtection="1">
      <alignment horizontal="right" vertical="center" wrapText="1"/>
    </xf>
    <xf numFmtId="4" fontId="3" fillId="2" borderId="3" xfId="3" applyNumberFormat="1" applyFont="1" applyFill="1" applyBorder="1" applyAlignment="1" applyProtection="1">
      <alignment horizontal="right" vertical="center" wrapText="1"/>
    </xf>
    <xf numFmtId="0" fontId="3" fillId="2" borderId="2" xfId="2" applyFont="1" applyFill="1" applyBorder="1" applyAlignment="1">
      <alignment horizontal="justify" vertical="center" wrapText="1"/>
    </xf>
    <xf numFmtId="0" fontId="3" fillId="2" borderId="3" xfId="2" applyFont="1" applyFill="1" applyBorder="1" applyAlignment="1">
      <alignment horizontal="justify" vertical="center" wrapText="1"/>
    </xf>
    <xf numFmtId="0" fontId="5" fillId="3" borderId="1" xfId="2" applyFont="1" applyFill="1" applyBorder="1" applyAlignment="1">
      <alignment horizontal="center" vertical="center" wrapText="1"/>
    </xf>
    <xf numFmtId="0" fontId="5" fillId="3" borderId="2" xfId="2" applyFont="1" applyFill="1" applyBorder="1" applyAlignment="1">
      <alignment horizontal="center" vertical="center" wrapText="1"/>
    </xf>
    <xf numFmtId="0" fontId="5" fillId="3" borderId="3" xfId="2" applyFont="1" applyFill="1" applyBorder="1" applyAlignment="1">
      <alignment horizontal="center" vertical="center" wrapText="1"/>
    </xf>
    <xf numFmtId="0" fontId="5" fillId="3" borderId="1" xfId="2" applyFont="1" applyFill="1" applyBorder="1" applyAlignment="1">
      <alignment horizontal="center" wrapText="1"/>
    </xf>
    <xf numFmtId="4" fontId="5" fillId="3" borderId="1" xfId="2" applyNumberFormat="1" applyFont="1" applyFill="1" applyBorder="1" applyAlignment="1">
      <alignment horizontal="center" vertical="center" wrapText="1"/>
    </xf>
    <xf numFmtId="165" fontId="3" fillId="2" borderId="2" xfId="1" applyFont="1" applyFill="1" applyBorder="1" applyAlignment="1">
      <alignment horizontal="center" vertical="center" wrapText="1"/>
    </xf>
    <xf numFmtId="165" fontId="3" fillId="2" borderId="3" xfId="1" applyFont="1" applyFill="1" applyBorder="1" applyAlignment="1">
      <alignment horizontal="center" vertical="center" wrapText="1"/>
    </xf>
    <xf numFmtId="1" fontId="3" fillId="0" borderId="2" xfId="2" applyNumberFormat="1" applyFont="1" applyFill="1" applyBorder="1" applyAlignment="1">
      <alignment horizontal="center" vertical="center" wrapText="1"/>
    </xf>
    <xf numFmtId="1" fontId="3" fillId="0" borderId="3" xfId="2" applyNumberFormat="1" applyFont="1" applyFill="1" applyBorder="1" applyAlignment="1">
      <alignment horizontal="center" vertical="center" wrapText="1"/>
    </xf>
    <xf numFmtId="4" fontId="3" fillId="0" borderId="2" xfId="2" applyNumberFormat="1" applyFont="1" applyFill="1" applyBorder="1" applyAlignment="1">
      <alignment horizontal="right" vertical="center" wrapText="1"/>
    </xf>
    <xf numFmtId="4" fontId="3" fillId="0" borderId="3" xfId="2" applyNumberFormat="1" applyFont="1" applyFill="1" applyBorder="1" applyAlignment="1">
      <alignment horizontal="right" vertical="center" wrapText="1"/>
    </xf>
    <xf numFmtId="4" fontId="14" fillId="2" borderId="2" xfId="2" applyNumberFormat="1" applyFont="1" applyFill="1" applyBorder="1" applyAlignment="1">
      <alignment horizontal="right" vertical="center" wrapText="1"/>
    </xf>
    <xf numFmtId="4" fontId="14" fillId="2" borderId="3" xfId="2" applyNumberFormat="1" applyFont="1" applyFill="1" applyBorder="1" applyAlignment="1">
      <alignment horizontal="right" vertical="center" wrapText="1"/>
    </xf>
    <xf numFmtId="4" fontId="13" fillId="2" borderId="2" xfId="0" applyNumberFormat="1" applyFont="1" applyFill="1" applyBorder="1" applyAlignment="1">
      <alignment horizontal="right" vertical="center"/>
    </xf>
    <xf numFmtId="4" fontId="13" fillId="2" borderId="3" xfId="0" applyNumberFormat="1" applyFont="1" applyFill="1" applyBorder="1" applyAlignment="1">
      <alignment horizontal="right" vertical="center"/>
    </xf>
    <xf numFmtId="4" fontId="3" fillId="2" borderId="2" xfId="2" applyNumberFormat="1" applyFont="1" applyFill="1" applyBorder="1" applyAlignment="1">
      <alignment horizontal="right" vertical="center" wrapText="1"/>
    </xf>
    <xf numFmtId="4" fontId="3" fillId="2" borderId="3" xfId="2" applyNumberFormat="1" applyFont="1" applyFill="1" applyBorder="1" applyAlignment="1">
      <alignment horizontal="right" vertical="center" wrapText="1"/>
    </xf>
    <xf numFmtId="4" fontId="3" fillId="2" borderId="2" xfId="6" applyNumberFormat="1" applyFont="1" applyFill="1" applyBorder="1" applyAlignment="1">
      <alignment horizontal="right" vertical="center" wrapText="1"/>
    </xf>
    <xf numFmtId="4" fontId="3" fillId="2" borderId="4" xfId="6" applyNumberFormat="1" applyFont="1" applyFill="1" applyBorder="1" applyAlignment="1">
      <alignment horizontal="right" vertical="center" wrapText="1"/>
    </xf>
    <xf numFmtId="4" fontId="3" fillId="2" borderId="3" xfId="6" applyNumberFormat="1" applyFont="1" applyFill="1" applyBorder="1" applyAlignment="1">
      <alignment horizontal="right" vertical="center" wrapText="1"/>
    </xf>
    <xf numFmtId="4" fontId="3" fillId="2" borderId="4" xfId="3" applyNumberFormat="1" applyFont="1" applyFill="1" applyBorder="1" applyAlignment="1" applyProtection="1">
      <alignment horizontal="right" vertical="center" wrapText="1"/>
    </xf>
    <xf numFmtId="166" fontId="3" fillId="2" borderId="2" xfId="2" applyNumberFormat="1" applyFont="1" applyFill="1" applyBorder="1" applyAlignment="1">
      <alignment horizontal="justify" vertical="center" wrapText="1"/>
    </xf>
    <xf numFmtId="166" fontId="3" fillId="2" borderId="3" xfId="2" applyNumberFormat="1" applyFont="1" applyFill="1" applyBorder="1" applyAlignment="1">
      <alignment horizontal="justify" vertical="center" wrapText="1"/>
    </xf>
    <xf numFmtId="4" fontId="4" fillId="0" borderId="2" xfId="1" applyNumberFormat="1" applyFont="1" applyFill="1" applyBorder="1" applyAlignment="1">
      <alignment horizontal="right" vertical="center" wrapText="1"/>
    </xf>
    <xf numFmtId="4" fontId="4" fillId="0" borderId="3" xfId="1" applyNumberFormat="1" applyFont="1" applyFill="1" applyBorder="1" applyAlignment="1">
      <alignment horizontal="right" vertical="center" wrapText="1"/>
    </xf>
    <xf numFmtId="4" fontId="4" fillId="0" borderId="4" xfId="1" applyNumberFormat="1" applyFont="1" applyFill="1" applyBorder="1" applyAlignment="1">
      <alignment horizontal="right" vertical="center" wrapText="1"/>
    </xf>
    <xf numFmtId="14" fontId="3" fillId="0" borderId="2" xfId="3" applyNumberFormat="1" applyFont="1" applyFill="1" applyBorder="1" applyAlignment="1" applyProtection="1">
      <alignment horizontal="center" vertical="center" wrapText="1"/>
    </xf>
    <xf numFmtId="14" fontId="3" fillId="0" borderId="3" xfId="3" applyNumberFormat="1" applyFont="1" applyFill="1" applyBorder="1" applyAlignment="1" applyProtection="1">
      <alignment horizontal="center" vertical="center" wrapText="1"/>
    </xf>
    <xf numFmtId="166" fontId="3" fillId="2" borderId="4" xfId="2" applyNumberFormat="1" applyFont="1" applyFill="1" applyBorder="1" applyAlignment="1">
      <alignment horizontal="justify" vertical="center" wrapText="1"/>
    </xf>
    <xf numFmtId="0" fontId="3" fillId="2" borderId="4" xfId="2" applyFont="1" applyFill="1" applyBorder="1" applyAlignment="1">
      <alignment horizontal="justify" vertical="center" wrapText="1"/>
    </xf>
    <xf numFmtId="4" fontId="3" fillId="2" borderId="4" xfId="2" applyNumberFormat="1" applyFont="1" applyFill="1" applyBorder="1" applyAlignment="1">
      <alignment horizontal="right" vertical="center" wrapText="1"/>
    </xf>
    <xf numFmtId="4" fontId="3" fillId="0" borderId="2" xfId="2" applyNumberFormat="1" applyFont="1" applyFill="1" applyBorder="1" applyAlignment="1">
      <alignment horizontal="center" vertical="center" wrapText="1"/>
    </xf>
    <xf numFmtId="4" fontId="3" fillId="0" borderId="4" xfId="2" applyNumberFormat="1" applyFont="1" applyFill="1" applyBorder="1" applyAlignment="1">
      <alignment horizontal="center" vertical="center" wrapText="1"/>
    </xf>
    <xf numFmtId="4" fontId="3" fillId="0" borderId="3" xfId="2" applyNumberFormat="1" applyFont="1" applyFill="1" applyBorder="1" applyAlignment="1">
      <alignment horizontal="center" vertical="center" wrapText="1"/>
    </xf>
    <xf numFmtId="0" fontId="0" fillId="0" borderId="3" xfId="0" applyBorder="1" applyAlignment="1">
      <alignment horizontal="center" vertical="center" wrapText="1"/>
    </xf>
    <xf numFmtId="49" fontId="3" fillId="0" borderId="2" xfId="2" applyNumberFormat="1" applyFont="1" applyFill="1" applyBorder="1" applyAlignment="1">
      <alignment horizontal="center" vertical="center" wrapText="1"/>
    </xf>
    <xf numFmtId="49" fontId="3" fillId="0" borderId="3" xfId="2" applyNumberFormat="1" applyFont="1" applyFill="1" applyBorder="1" applyAlignment="1">
      <alignment horizontal="center" vertical="center" wrapText="1"/>
    </xf>
    <xf numFmtId="49" fontId="5" fillId="0" borderId="2" xfId="5" applyNumberFormat="1" applyFont="1" applyFill="1" applyBorder="1" applyAlignment="1" applyProtection="1">
      <alignment horizontal="center" vertical="center" wrapText="1"/>
    </xf>
    <xf numFmtId="49" fontId="5" fillId="0" borderId="3" xfId="5" applyNumberFormat="1" applyFont="1" applyFill="1" applyBorder="1" applyAlignment="1" applyProtection="1">
      <alignment horizontal="center" vertical="center" wrapText="1"/>
    </xf>
    <xf numFmtId="49" fontId="3" fillId="0" borderId="4" xfId="2" applyNumberFormat="1" applyFont="1" applyFill="1" applyBorder="1" applyAlignment="1">
      <alignment horizontal="center" vertical="center" wrapText="1"/>
    </xf>
    <xf numFmtId="49" fontId="5" fillId="0" borderId="4" xfId="5" applyNumberFormat="1" applyFont="1" applyFill="1" applyBorder="1" applyAlignment="1" applyProtection="1">
      <alignment horizontal="center" vertical="center" wrapText="1"/>
    </xf>
    <xf numFmtId="49" fontId="5" fillId="0" borderId="2" xfId="5" applyNumberFormat="1" applyFont="1" applyFill="1" applyBorder="1" applyAlignment="1">
      <alignment horizontal="center" vertical="center" wrapText="1"/>
    </xf>
    <xf numFmtId="49" fontId="5" fillId="0" borderId="4" xfId="5" applyNumberFormat="1" applyFont="1" applyFill="1" applyBorder="1" applyAlignment="1">
      <alignment horizontal="center" vertical="center" wrapText="1"/>
    </xf>
    <xf numFmtId="14" fontId="3" fillId="0" borderId="4" xfId="3" applyNumberFormat="1" applyFont="1" applyFill="1" applyBorder="1" applyAlignment="1" applyProtection="1">
      <alignment horizontal="center" vertical="center" wrapText="1"/>
    </xf>
    <xf numFmtId="0" fontId="15" fillId="0" borderId="3" xfId="0" applyFont="1" applyBorder="1" applyAlignment="1">
      <alignment horizontal="justify" vertical="center" wrapText="1"/>
    </xf>
    <xf numFmtId="4" fontId="3" fillId="0" borderId="4" xfId="2" applyNumberFormat="1" applyFont="1" applyFill="1" applyBorder="1" applyAlignment="1">
      <alignment horizontal="justify" vertical="center" wrapText="1"/>
    </xf>
    <xf numFmtId="4" fontId="3" fillId="2" borderId="2" xfId="2" applyNumberFormat="1" applyFont="1" applyFill="1" applyBorder="1" applyAlignment="1">
      <alignment horizontal="center" vertical="center" wrapText="1"/>
    </xf>
    <xf numFmtId="4" fontId="3" fillId="2" borderId="3" xfId="2" applyNumberFormat="1" applyFont="1" applyFill="1" applyBorder="1" applyAlignment="1">
      <alignment horizontal="center" vertical="center" wrapText="1"/>
    </xf>
    <xf numFmtId="0" fontId="3" fillId="2" borderId="2" xfId="2" applyFont="1" applyFill="1" applyBorder="1" applyAlignment="1">
      <alignment horizontal="center" vertical="center" wrapText="1"/>
    </xf>
    <xf numFmtId="0" fontId="3" fillId="2" borderId="3" xfId="2" applyFont="1" applyFill="1" applyBorder="1" applyAlignment="1">
      <alignment horizontal="center" vertical="center" wrapText="1"/>
    </xf>
    <xf numFmtId="0" fontId="5" fillId="0" borderId="2" xfId="2" applyFont="1" applyFill="1" applyBorder="1" applyAlignment="1">
      <alignment horizontal="center" vertical="center" wrapText="1"/>
    </xf>
    <xf numFmtId="0" fontId="5" fillId="0" borderId="3" xfId="2" applyFont="1" applyFill="1" applyBorder="1" applyAlignment="1">
      <alignment horizontal="center" vertical="center" wrapText="1"/>
    </xf>
    <xf numFmtId="14" fontId="3" fillId="0" borderId="2" xfId="2" applyNumberFormat="1" applyFont="1" applyFill="1" applyBorder="1" applyAlignment="1">
      <alignment horizontal="center" vertical="center" wrapText="1"/>
    </xf>
    <xf numFmtId="14" fontId="3" fillId="0" borderId="3" xfId="2" applyNumberFormat="1" applyFont="1" applyFill="1" applyBorder="1" applyAlignment="1">
      <alignment horizontal="center" vertical="center" wrapText="1"/>
    </xf>
    <xf numFmtId="0" fontId="17" fillId="0" borderId="2" xfId="2" applyFont="1" applyFill="1" applyBorder="1" applyAlignment="1">
      <alignment horizontal="center" vertical="center" wrapText="1"/>
    </xf>
    <xf numFmtId="0" fontId="17" fillId="0" borderId="3" xfId="2" applyFont="1" applyFill="1" applyBorder="1" applyAlignment="1">
      <alignment horizontal="center" vertical="center" wrapText="1"/>
    </xf>
    <xf numFmtId="0" fontId="3" fillId="0" borderId="1" xfId="2" applyFont="1" applyBorder="1" applyAlignment="1">
      <alignment horizontal="justify" vertical="center" wrapText="1"/>
    </xf>
    <xf numFmtId="0" fontId="4" fillId="0" borderId="1" xfId="2" applyFont="1" applyBorder="1" applyAlignment="1">
      <alignment horizontal="justify" vertical="center"/>
    </xf>
    <xf numFmtId="0" fontId="4" fillId="0" borderId="1" xfId="2" applyFont="1" applyBorder="1" applyAlignment="1">
      <alignment horizontal="justify" vertical="center" wrapText="1"/>
    </xf>
    <xf numFmtId="49" fontId="5" fillId="0" borderId="3" xfId="5" applyNumberFormat="1" applyFont="1" applyFill="1" applyBorder="1" applyAlignment="1">
      <alignment horizontal="center" vertical="center" wrapText="1"/>
    </xf>
    <xf numFmtId="0" fontId="4" fillId="0" borderId="0" xfId="2" applyFont="1" applyAlignment="1">
      <alignment horizontal="left" vertical="center" wrapText="1"/>
    </xf>
    <xf numFmtId="14" fontId="3" fillId="0" borderId="4" xfId="2" applyNumberFormat="1" applyFont="1" applyFill="1" applyBorder="1" applyAlignment="1">
      <alignment horizontal="center" vertical="center" wrapText="1"/>
    </xf>
    <xf numFmtId="0" fontId="4" fillId="0" borderId="2" xfId="2" applyFont="1" applyBorder="1" applyAlignment="1">
      <alignment horizontal="justify" vertical="center" wrapText="1"/>
    </xf>
    <xf numFmtId="0" fontId="4" fillId="0" borderId="3" xfId="2" applyFont="1" applyBorder="1" applyAlignment="1">
      <alignment horizontal="justify" vertical="center" wrapText="1"/>
    </xf>
    <xf numFmtId="0" fontId="4" fillId="0" borderId="4" xfId="2" applyFont="1" applyFill="1" applyBorder="1" applyAlignment="1">
      <alignment horizontal="justify" vertical="center" wrapText="1"/>
    </xf>
    <xf numFmtId="0" fontId="4" fillId="0" borderId="4" xfId="2" applyFont="1" applyFill="1" applyBorder="1" applyAlignment="1">
      <alignment horizontal="center" vertical="center" wrapText="1"/>
    </xf>
    <xf numFmtId="1" fontId="3" fillId="0" borderId="4" xfId="2" applyNumberFormat="1" applyFont="1" applyFill="1" applyBorder="1" applyAlignment="1">
      <alignment horizontal="center" vertical="center" wrapText="1"/>
    </xf>
    <xf numFmtId="0" fontId="5" fillId="0" borderId="4" xfId="2" applyFont="1" applyFill="1" applyBorder="1" applyAlignment="1">
      <alignment horizontal="center" vertical="center" wrapText="1"/>
    </xf>
    <xf numFmtId="0" fontId="15" fillId="0" borderId="2" xfId="0" applyFont="1" applyFill="1" applyBorder="1" applyAlignment="1">
      <alignment horizontal="justify" vertical="center" wrapText="1" readingOrder="1"/>
    </xf>
    <xf numFmtId="0" fontId="15" fillId="0" borderId="3" xfId="0" applyFont="1" applyFill="1" applyBorder="1" applyAlignment="1">
      <alignment horizontal="justify" vertical="center" wrapText="1" readingOrder="1"/>
    </xf>
    <xf numFmtId="165" fontId="3" fillId="0" borderId="2" xfId="1" applyFont="1" applyFill="1" applyBorder="1" applyAlignment="1">
      <alignment horizontal="center" vertical="center" wrapText="1"/>
    </xf>
    <xf numFmtId="165" fontId="3" fillId="0" borderId="3" xfId="1" applyFont="1" applyFill="1" applyBorder="1" applyAlignment="1">
      <alignment horizontal="center" vertical="center" wrapText="1"/>
    </xf>
    <xf numFmtId="4" fontId="14" fillId="0" borderId="2" xfId="2" applyNumberFormat="1" applyFont="1" applyFill="1" applyBorder="1" applyAlignment="1">
      <alignment horizontal="center" vertical="center" wrapText="1"/>
    </xf>
    <xf numFmtId="4" fontId="14" fillId="0" borderId="3" xfId="2" applyNumberFormat="1" applyFont="1" applyFill="1" applyBorder="1" applyAlignment="1">
      <alignment horizontal="center" vertical="center" wrapText="1"/>
    </xf>
    <xf numFmtId="0" fontId="4" fillId="0" borderId="2" xfId="2" applyFont="1" applyBorder="1" applyAlignment="1">
      <alignment horizontal="center" vertical="center" wrapText="1"/>
    </xf>
    <xf numFmtId="0" fontId="4" fillId="0" borderId="3" xfId="2" applyFont="1" applyBorder="1" applyAlignment="1">
      <alignment horizontal="center" vertical="center" wrapText="1"/>
    </xf>
  </cellXfs>
  <cellStyles count="10">
    <cellStyle name="Millares" xfId="1" builtinId="3"/>
    <cellStyle name="Millares [0]" xfId="9" builtinId="6"/>
    <cellStyle name="Millares 2" xfId="3"/>
    <cellStyle name="Moneda" xfId="8" builtinId="4"/>
    <cellStyle name="Moneda 2" xfId="6"/>
    <cellStyle name="Moneda 2 3" xfId="7"/>
    <cellStyle name="Normal" xfId="0" builtinId="0"/>
    <cellStyle name="Normal 2" xfId="2"/>
    <cellStyle name="Porcentaje 2" xfId="5"/>
    <cellStyle name="Porcentual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21</xdr:col>
      <xdr:colOff>0</xdr:colOff>
      <xdr:row>10</xdr:row>
      <xdr:rowOff>0</xdr:rowOff>
    </xdr:from>
    <xdr:to>
      <xdr:col>21</xdr:col>
      <xdr:colOff>304800</xdr:colOff>
      <xdr:row>10</xdr:row>
      <xdr:rowOff>304800</xdr:rowOff>
    </xdr:to>
    <xdr:sp macro="" textlink="">
      <xdr:nvSpPr>
        <xdr:cNvPr id="2"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02000000}"/>
            </a:ext>
          </a:extLst>
        </xdr:cNvPr>
        <xdr:cNvSpPr>
          <a:spLocks noChangeAspect="1" noChangeArrowheads="1"/>
        </xdr:cNvSpPr>
      </xdr:nvSpPr>
      <xdr:spPr bwMode="auto">
        <a:xfrm>
          <a:off x="34442400" y="1256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21</xdr:col>
      <xdr:colOff>0</xdr:colOff>
      <xdr:row>10</xdr:row>
      <xdr:rowOff>0</xdr:rowOff>
    </xdr:from>
    <xdr:to>
      <xdr:col>21</xdr:col>
      <xdr:colOff>304800</xdr:colOff>
      <xdr:row>10</xdr:row>
      <xdr:rowOff>304800</xdr:rowOff>
    </xdr:to>
    <xdr:sp macro="" textlink="">
      <xdr:nvSpPr>
        <xdr:cNvPr id="3"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03000000}"/>
            </a:ext>
          </a:extLst>
        </xdr:cNvPr>
        <xdr:cNvSpPr>
          <a:spLocks noChangeAspect="1" noChangeArrowheads="1"/>
        </xdr:cNvSpPr>
      </xdr:nvSpPr>
      <xdr:spPr bwMode="auto">
        <a:xfrm>
          <a:off x="34442400" y="1256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21</xdr:col>
      <xdr:colOff>0</xdr:colOff>
      <xdr:row>10</xdr:row>
      <xdr:rowOff>0</xdr:rowOff>
    </xdr:from>
    <xdr:to>
      <xdr:col>21</xdr:col>
      <xdr:colOff>304800</xdr:colOff>
      <xdr:row>10</xdr:row>
      <xdr:rowOff>304800</xdr:rowOff>
    </xdr:to>
    <xdr:sp macro="" textlink="">
      <xdr:nvSpPr>
        <xdr:cNvPr id="4"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04000000}"/>
            </a:ext>
          </a:extLst>
        </xdr:cNvPr>
        <xdr:cNvSpPr>
          <a:spLocks noChangeAspect="1" noChangeArrowheads="1"/>
        </xdr:cNvSpPr>
      </xdr:nvSpPr>
      <xdr:spPr bwMode="auto">
        <a:xfrm>
          <a:off x="34442400" y="1256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21</xdr:col>
      <xdr:colOff>0</xdr:colOff>
      <xdr:row>10</xdr:row>
      <xdr:rowOff>0</xdr:rowOff>
    </xdr:from>
    <xdr:to>
      <xdr:col>21</xdr:col>
      <xdr:colOff>304800</xdr:colOff>
      <xdr:row>10</xdr:row>
      <xdr:rowOff>304800</xdr:rowOff>
    </xdr:to>
    <xdr:sp macro="" textlink="">
      <xdr:nvSpPr>
        <xdr:cNvPr id="5" name="AutoShape 7" descr="0464-1.jpg">
          <a:extLst>
            <a:ext uri="{FF2B5EF4-FFF2-40B4-BE49-F238E27FC236}">
              <a16:creationId xmlns:a16="http://schemas.microsoft.com/office/drawing/2014/main" id="{00000000-0008-0000-0000-000005000000}"/>
            </a:ext>
          </a:extLst>
        </xdr:cNvPr>
        <xdr:cNvSpPr>
          <a:spLocks noChangeAspect="1" noChangeArrowheads="1"/>
        </xdr:cNvSpPr>
      </xdr:nvSpPr>
      <xdr:spPr bwMode="auto">
        <a:xfrm>
          <a:off x="34442400" y="1256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21</xdr:col>
      <xdr:colOff>0</xdr:colOff>
      <xdr:row>10</xdr:row>
      <xdr:rowOff>0</xdr:rowOff>
    </xdr:from>
    <xdr:to>
      <xdr:col>21</xdr:col>
      <xdr:colOff>304800</xdr:colOff>
      <xdr:row>10</xdr:row>
      <xdr:rowOff>304800</xdr:rowOff>
    </xdr:to>
    <xdr:sp macro="" textlink="">
      <xdr:nvSpPr>
        <xdr:cNvPr id="6" name="AutoShape 8" descr="0464-1.jpg">
          <a:extLst>
            <a:ext uri="{FF2B5EF4-FFF2-40B4-BE49-F238E27FC236}">
              <a16:creationId xmlns:a16="http://schemas.microsoft.com/office/drawing/2014/main" id="{00000000-0008-0000-0000-000006000000}"/>
            </a:ext>
          </a:extLst>
        </xdr:cNvPr>
        <xdr:cNvSpPr>
          <a:spLocks noChangeAspect="1" noChangeArrowheads="1"/>
        </xdr:cNvSpPr>
      </xdr:nvSpPr>
      <xdr:spPr bwMode="auto">
        <a:xfrm>
          <a:off x="34442400" y="1256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21</xdr:col>
      <xdr:colOff>0</xdr:colOff>
      <xdr:row>11</xdr:row>
      <xdr:rowOff>0</xdr:rowOff>
    </xdr:from>
    <xdr:to>
      <xdr:col>21</xdr:col>
      <xdr:colOff>304800</xdr:colOff>
      <xdr:row>11</xdr:row>
      <xdr:rowOff>304800</xdr:rowOff>
    </xdr:to>
    <xdr:sp macro="" textlink="">
      <xdr:nvSpPr>
        <xdr:cNvPr id="7" name="AutoShape 10" descr="Imágenes integradas 1">
          <a:extLst>
            <a:ext uri="{FF2B5EF4-FFF2-40B4-BE49-F238E27FC236}">
              <a16:creationId xmlns:a16="http://schemas.microsoft.com/office/drawing/2014/main" id="{00000000-0008-0000-0000-000007000000}"/>
            </a:ext>
          </a:extLst>
        </xdr:cNvPr>
        <xdr:cNvSpPr>
          <a:spLocks noChangeAspect="1" noChangeArrowheads="1"/>
        </xdr:cNvSpPr>
      </xdr:nvSpPr>
      <xdr:spPr bwMode="auto">
        <a:xfrm>
          <a:off x="34442400" y="14363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42</xdr:row>
      <xdr:rowOff>1809750</xdr:rowOff>
    </xdr:from>
    <xdr:to>
      <xdr:col>9</xdr:col>
      <xdr:colOff>304800</xdr:colOff>
      <xdr:row>42</xdr:row>
      <xdr:rowOff>2114550</xdr:rowOff>
    </xdr:to>
    <xdr:sp macro="" textlink="">
      <xdr:nvSpPr>
        <xdr:cNvPr id="8"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08000000}"/>
            </a:ext>
          </a:extLst>
        </xdr:cNvPr>
        <xdr:cNvSpPr>
          <a:spLocks noChangeAspect="1" noChangeArrowheads="1"/>
        </xdr:cNvSpPr>
      </xdr:nvSpPr>
      <xdr:spPr bwMode="auto">
        <a:xfrm>
          <a:off x="9401175" y="6705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42</xdr:row>
      <xdr:rowOff>0</xdr:rowOff>
    </xdr:from>
    <xdr:to>
      <xdr:col>9</xdr:col>
      <xdr:colOff>304800</xdr:colOff>
      <xdr:row>42</xdr:row>
      <xdr:rowOff>304800</xdr:rowOff>
    </xdr:to>
    <xdr:sp macro="" textlink="">
      <xdr:nvSpPr>
        <xdr:cNvPr id="9"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09000000}"/>
            </a:ext>
          </a:extLst>
        </xdr:cNvPr>
        <xdr:cNvSpPr>
          <a:spLocks noChangeAspect="1" noChangeArrowheads="1"/>
        </xdr:cNvSpPr>
      </xdr:nvSpPr>
      <xdr:spPr bwMode="auto">
        <a:xfrm>
          <a:off x="9401175" y="65246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42</xdr:row>
      <xdr:rowOff>0</xdr:rowOff>
    </xdr:from>
    <xdr:to>
      <xdr:col>9</xdr:col>
      <xdr:colOff>304800</xdr:colOff>
      <xdr:row>42</xdr:row>
      <xdr:rowOff>304800</xdr:rowOff>
    </xdr:to>
    <xdr:sp macro="" textlink="">
      <xdr:nvSpPr>
        <xdr:cNvPr id="10"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0A000000}"/>
            </a:ext>
          </a:extLst>
        </xdr:cNvPr>
        <xdr:cNvSpPr>
          <a:spLocks noChangeAspect="1" noChangeArrowheads="1"/>
        </xdr:cNvSpPr>
      </xdr:nvSpPr>
      <xdr:spPr bwMode="auto">
        <a:xfrm>
          <a:off x="9401175" y="65246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42</xdr:row>
      <xdr:rowOff>0</xdr:rowOff>
    </xdr:from>
    <xdr:to>
      <xdr:col>9</xdr:col>
      <xdr:colOff>304800</xdr:colOff>
      <xdr:row>42</xdr:row>
      <xdr:rowOff>304800</xdr:rowOff>
    </xdr:to>
    <xdr:sp macro="" textlink="">
      <xdr:nvSpPr>
        <xdr:cNvPr id="11" name="AutoShape 7" descr="0464-1.jpg">
          <a:extLst>
            <a:ext uri="{FF2B5EF4-FFF2-40B4-BE49-F238E27FC236}">
              <a16:creationId xmlns:a16="http://schemas.microsoft.com/office/drawing/2014/main" id="{00000000-0008-0000-0000-00000B000000}"/>
            </a:ext>
          </a:extLst>
        </xdr:cNvPr>
        <xdr:cNvSpPr>
          <a:spLocks noChangeAspect="1" noChangeArrowheads="1"/>
        </xdr:cNvSpPr>
      </xdr:nvSpPr>
      <xdr:spPr bwMode="auto">
        <a:xfrm>
          <a:off x="9401175" y="65246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42</xdr:row>
      <xdr:rowOff>0</xdr:rowOff>
    </xdr:from>
    <xdr:to>
      <xdr:col>9</xdr:col>
      <xdr:colOff>304800</xdr:colOff>
      <xdr:row>42</xdr:row>
      <xdr:rowOff>304800</xdr:rowOff>
    </xdr:to>
    <xdr:sp macro="" textlink="">
      <xdr:nvSpPr>
        <xdr:cNvPr id="12" name="AutoShape 8" descr="0464-1.jpg">
          <a:extLst>
            <a:ext uri="{FF2B5EF4-FFF2-40B4-BE49-F238E27FC236}">
              <a16:creationId xmlns:a16="http://schemas.microsoft.com/office/drawing/2014/main" id="{00000000-0008-0000-0000-00000C000000}"/>
            </a:ext>
          </a:extLst>
        </xdr:cNvPr>
        <xdr:cNvSpPr>
          <a:spLocks noChangeAspect="1" noChangeArrowheads="1"/>
        </xdr:cNvSpPr>
      </xdr:nvSpPr>
      <xdr:spPr bwMode="auto">
        <a:xfrm>
          <a:off x="9401175" y="65246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42</xdr:row>
      <xdr:rowOff>0</xdr:rowOff>
    </xdr:from>
    <xdr:to>
      <xdr:col>9</xdr:col>
      <xdr:colOff>304800</xdr:colOff>
      <xdr:row>42</xdr:row>
      <xdr:rowOff>304800</xdr:rowOff>
    </xdr:to>
    <xdr:sp macro="" textlink="">
      <xdr:nvSpPr>
        <xdr:cNvPr id="13" name="AutoShape 10" descr="Imágenes integradas 1">
          <a:extLst>
            <a:ext uri="{FF2B5EF4-FFF2-40B4-BE49-F238E27FC236}">
              <a16:creationId xmlns:a16="http://schemas.microsoft.com/office/drawing/2014/main" id="{00000000-0008-0000-0000-00000D000000}"/>
            </a:ext>
          </a:extLst>
        </xdr:cNvPr>
        <xdr:cNvSpPr>
          <a:spLocks noChangeAspect="1" noChangeArrowheads="1"/>
        </xdr:cNvSpPr>
      </xdr:nvSpPr>
      <xdr:spPr bwMode="auto">
        <a:xfrm>
          <a:off x="9401175" y="65246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9</xdr:col>
      <xdr:colOff>0</xdr:colOff>
      <xdr:row>44</xdr:row>
      <xdr:rowOff>0</xdr:rowOff>
    </xdr:from>
    <xdr:ext cx="304800" cy="304800"/>
    <xdr:sp macro="" textlink="">
      <xdr:nvSpPr>
        <xdr:cNvPr id="14"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0E000000}"/>
            </a:ext>
          </a:extLst>
        </xdr:cNvPr>
        <xdr:cNvSpPr>
          <a:spLocks noChangeAspect="1" noChangeArrowheads="1"/>
        </xdr:cNvSpPr>
      </xdr:nvSpPr>
      <xdr:spPr bwMode="auto">
        <a:xfrm>
          <a:off x="9401175" y="67684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44</xdr:row>
      <xdr:rowOff>0</xdr:rowOff>
    </xdr:from>
    <xdr:ext cx="304800" cy="304800"/>
    <xdr:sp macro="" textlink="">
      <xdr:nvSpPr>
        <xdr:cNvPr id="15"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0F000000}"/>
            </a:ext>
          </a:extLst>
        </xdr:cNvPr>
        <xdr:cNvSpPr>
          <a:spLocks noChangeAspect="1" noChangeArrowheads="1"/>
        </xdr:cNvSpPr>
      </xdr:nvSpPr>
      <xdr:spPr bwMode="auto">
        <a:xfrm>
          <a:off x="9401175" y="67684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44</xdr:row>
      <xdr:rowOff>0</xdr:rowOff>
    </xdr:from>
    <xdr:ext cx="304800" cy="304800"/>
    <xdr:sp macro="" textlink="">
      <xdr:nvSpPr>
        <xdr:cNvPr id="16"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10000000}"/>
            </a:ext>
          </a:extLst>
        </xdr:cNvPr>
        <xdr:cNvSpPr>
          <a:spLocks noChangeAspect="1" noChangeArrowheads="1"/>
        </xdr:cNvSpPr>
      </xdr:nvSpPr>
      <xdr:spPr bwMode="auto">
        <a:xfrm>
          <a:off x="9401175" y="67684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44</xdr:row>
      <xdr:rowOff>0</xdr:rowOff>
    </xdr:from>
    <xdr:ext cx="304800" cy="304800"/>
    <xdr:sp macro="" textlink="">
      <xdr:nvSpPr>
        <xdr:cNvPr id="17" name="AutoShape 7" descr="0464-1.jpg">
          <a:extLst>
            <a:ext uri="{FF2B5EF4-FFF2-40B4-BE49-F238E27FC236}">
              <a16:creationId xmlns:a16="http://schemas.microsoft.com/office/drawing/2014/main" id="{00000000-0008-0000-0000-000011000000}"/>
            </a:ext>
          </a:extLst>
        </xdr:cNvPr>
        <xdr:cNvSpPr>
          <a:spLocks noChangeAspect="1" noChangeArrowheads="1"/>
        </xdr:cNvSpPr>
      </xdr:nvSpPr>
      <xdr:spPr bwMode="auto">
        <a:xfrm>
          <a:off x="9401175" y="67684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44</xdr:row>
      <xdr:rowOff>0</xdr:rowOff>
    </xdr:from>
    <xdr:ext cx="304800" cy="304800"/>
    <xdr:sp macro="" textlink="">
      <xdr:nvSpPr>
        <xdr:cNvPr id="18" name="AutoShape 8" descr="0464-1.jpg">
          <a:extLst>
            <a:ext uri="{FF2B5EF4-FFF2-40B4-BE49-F238E27FC236}">
              <a16:creationId xmlns:a16="http://schemas.microsoft.com/office/drawing/2014/main" id="{00000000-0008-0000-0000-000012000000}"/>
            </a:ext>
          </a:extLst>
        </xdr:cNvPr>
        <xdr:cNvSpPr>
          <a:spLocks noChangeAspect="1" noChangeArrowheads="1"/>
        </xdr:cNvSpPr>
      </xdr:nvSpPr>
      <xdr:spPr bwMode="auto">
        <a:xfrm>
          <a:off x="9401175" y="67684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44</xdr:row>
      <xdr:rowOff>0</xdr:rowOff>
    </xdr:from>
    <xdr:ext cx="304800" cy="304800"/>
    <xdr:sp macro="" textlink="">
      <xdr:nvSpPr>
        <xdr:cNvPr id="19" name="AutoShape 10" descr="Imágenes integradas 1">
          <a:extLst>
            <a:ext uri="{FF2B5EF4-FFF2-40B4-BE49-F238E27FC236}">
              <a16:creationId xmlns:a16="http://schemas.microsoft.com/office/drawing/2014/main" id="{00000000-0008-0000-0000-000013000000}"/>
            </a:ext>
          </a:extLst>
        </xdr:cNvPr>
        <xdr:cNvSpPr>
          <a:spLocks noChangeAspect="1" noChangeArrowheads="1"/>
        </xdr:cNvSpPr>
      </xdr:nvSpPr>
      <xdr:spPr bwMode="auto">
        <a:xfrm>
          <a:off x="9401175" y="67684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21</xdr:col>
      <xdr:colOff>0</xdr:colOff>
      <xdr:row>10</xdr:row>
      <xdr:rowOff>0</xdr:rowOff>
    </xdr:from>
    <xdr:to>
      <xdr:col>21</xdr:col>
      <xdr:colOff>304800</xdr:colOff>
      <xdr:row>10</xdr:row>
      <xdr:rowOff>304800</xdr:rowOff>
    </xdr:to>
    <xdr:sp macro="" textlink="">
      <xdr:nvSpPr>
        <xdr:cNvPr id="20"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14000000}"/>
            </a:ext>
          </a:extLst>
        </xdr:cNvPr>
        <xdr:cNvSpPr>
          <a:spLocks noChangeAspect="1" noChangeArrowheads="1"/>
        </xdr:cNvSpPr>
      </xdr:nvSpPr>
      <xdr:spPr bwMode="auto">
        <a:xfrm>
          <a:off x="34442400" y="1256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21</xdr:col>
      <xdr:colOff>0</xdr:colOff>
      <xdr:row>10</xdr:row>
      <xdr:rowOff>0</xdr:rowOff>
    </xdr:from>
    <xdr:to>
      <xdr:col>21</xdr:col>
      <xdr:colOff>304800</xdr:colOff>
      <xdr:row>10</xdr:row>
      <xdr:rowOff>304800</xdr:rowOff>
    </xdr:to>
    <xdr:sp macro="" textlink="">
      <xdr:nvSpPr>
        <xdr:cNvPr id="21"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15000000}"/>
            </a:ext>
          </a:extLst>
        </xdr:cNvPr>
        <xdr:cNvSpPr>
          <a:spLocks noChangeAspect="1" noChangeArrowheads="1"/>
        </xdr:cNvSpPr>
      </xdr:nvSpPr>
      <xdr:spPr bwMode="auto">
        <a:xfrm>
          <a:off x="34442400" y="1256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21</xdr:col>
      <xdr:colOff>0</xdr:colOff>
      <xdr:row>10</xdr:row>
      <xdr:rowOff>0</xdr:rowOff>
    </xdr:from>
    <xdr:to>
      <xdr:col>21</xdr:col>
      <xdr:colOff>304800</xdr:colOff>
      <xdr:row>10</xdr:row>
      <xdr:rowOff>304800</xdr:rowOff>
    </xdr:to>
    <xdr:sp macro="" textlink="">
      <xdr:nvSpPr>
        <xdr:cNvPr id="22"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16000000}"/>
            </a:ext>
          </a:extLst>
        </xdr:cNvPr>
        <xdr:cNvSpPr>
          <a:spLocks noChangeAspect="1" noChangeArrowheads="1"/>
        </xdr:cNvSpPr>
      </xdr:nvSpPr>
      <xdr:spPr bwMode="auto">
        <a:xfrm>
          <a:off x="34442400" y="1256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21</xdr:col>
      <xdr:colOff>0</xdr:colOff>
      <xdr:row>10</xdr:row>
      <xdr:rowOff>0</xdr:rowOff>
    </xdr:from>
    <xdr:to>
      <xdr:col>21</xdr:col>
      <xdr:colOff>304800</xdr:colOff>
      <xdr:row>10</xdr:row>
      <xdr:rowOff>304800</xdr:rowOff>
    </xdr:to>
    <xdr:sp macro="" textlink="">
      <xdr:nvSpPr>
        <xdr:cNvPr id="23" name="AutoShape 7" descr="0464-1.jpg">
          <a:extLst>
            <a:ext uri="{FF2B5EF4-FFF2-40B4-BE49-F238E27FC236}">
              <a16:creationId xmlns:a16="http://schemas.microsoft.com/office/drawing/2014/main" id="{00000000-0008-0000-0000-000017000000}"/>
            </a:ext>
          </a:extLst>
        </xdr:cNvPr>
        <xdr:cNvSpPr>
          <a:spLocks noChangeAspect="1" noChangeArrowheads="1"/>
        </xdr:cNvSpPr>
      </xdr:nvSpPr>
      <xdr:spPr bwMode="auto">
        <a:xfrm>
          <a:off x="34442400" y="1256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21</xdr:col>
      <xdr:colOff>0</xdr:colOff>
      <xdr:row>10</xdr:row>
      <xdr:rowOff>0</xdr:rowOff>
    </xdr:from>
    <xdr:to>
      <xdr:col>21</xdr:col>
      <xdr:colOff>304800</xdr:colOff>
      <xdr:row>10</xdr:row>
      <xdr:rowOff>304800</xdr:rowOff>
    </xdr:to>
    <xdr:sp macro="" textlink="">
      <xdr:nvSpPr>
        <xdr:cNvPr id="24" name="AutoShape 8" descr="0464-1.jpg">
          <a:extLst>
            <a:ext uri="{FF2B5EF4-FFF2-40B4-BE49-F238E27FC236}">
              <a16:creationId xmlns:a16="http://schemas.microsoft.com/office/drawing/2014/main" id="{00000000-0008-0000-0000-000018000000}"/>
            </a:ext>
          </a:extLst>
        </xdr:cNvPr>
        <xdr:cNvSpPr>
          <a:spLocks noChangeAspect="1" noChangeArrowheads="1"/>
        </xdr:cNvSpPr>
      </xdr:nvSpPr>
      <xdr:spPr bwMode="auto">
        <a:xfrm>
          <a:off x="34442400" y="1256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21</xdr:col>
      <xdr:colOff>0</xdr:colOff>
      <xdr:row>11</xdr:row>
      <xdr:rowOff>0</xdr:rowOff>
    </xdr:from>
    <xdr:to>
      <xdr:col>21</xdr:col>
      <xdr:colOff>304800</xdr:colOff>
      <xdr:row>11</xdr:row>
      <xdr:rowOff>304800</xdr:rowOff>
    </xdr:to>
    <xdr:sp macro="" textlink="">
      <xdr:nvSpPr>
        <xdr:cNvPr id="25" name="AutoShape 10" descr="Imágenes integradas 1">
          <a:extLst>
            <a:ext uri="{FF2B5EF4-FFF2-40B4-BE49-F238E27FC236}">
              <a16:creationId xmlns:a16="http://schemas.microsoft.com/office/drawing/2014/main" id="{00000000-0008-0000-0000-000019000000}"/>
            </a:ext>
          </a:extLst>
        </xdr:cNvPr>
        <xdr:cNvSpPr>
          <a:spLocks noChangeAspect="1" noChangeArrowheads="1"/>
        </xdr:cNvSpPr>
      </xdr:nvSpPr>
      <xdr:spPr bwMode="auto">
        <a:xfrm>
          <a:off x="34442400" y="14363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71</xdr:row>
      <xdr:rowOff>0</xdr:rowOff>
    </xdr:from>
    <xdr:to>
      <xdr:col>9</xdr:col>
      <xdr:colOff>304800</xdr:colOff>
      <xdr:row>71</xdr:row>
      <xdr:rowOff>304800</xdr:rowOff>
    </xdr:to>
    <xdr:sp macro="" textlink="">
      <xdr:nvSpPr>
        <xdr:cNvPr id="26"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1A000000}"/>
            </a:ext>
          </a:extLst>
        </xdr:cNvPr>
        <xdr:cNvSpPr>
          <a:spLocks noChangeAspect="1" noChangeArrowheads="1"/>
        </xdr:cNvSpPr>
      </xdr:nvSpPr>
      <xdr:spPr bwMode="auto">
        <a:xfrm>
          <a:off x="9944100" y="11696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71</xdr:row>
      <xdr:rowOff>0</xdr:rowOff>
    </xdr:from>
    <xdr:to>
      <xdr:col>9</xdr:col>
      <xdr:colOff>304800</xdr:colOff>
      <xdr:row>71</xdr:row>
      <xdr:rowOff>304800</xdr:rowOff>
    </xdr:to>
    <xdr:sp macro="" textlink="">
      <xdr:nvSpPr>
        <xdr:cNvPr id="27"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1B000000}"/>
            </a:ext>
          </a:extLst>
        </xdr:cNvPr>
        <xdr:cNvSpPr>
          <a:spLocks noChangeAspect="1" noChangeArrowheads="1"/>
        </xdr:cNvSpPr>
      </xdr:nvSpPr>
      <xdr:spPr bwMode="auto">
        <a:xfrm>
          <a:off x="9944100" y="11696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71</xdr:row>
      <xdr:rowOff>0</xdr:rowOff>
    </xdr:from>
    <xdr:to>
      <xdr:col>9</xdr:col>
      <xdr:colOff>304800</xdr:colOff>
      <xdr:row>71</xdr:row>
      <xdr:rowOff>304800</xdr:rowOff>
    </xdr:to>
    <xdr:sp macro="" textlink="">
      <xdr:nvSpPr>
        <xdr:cNvPr id="28"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1C000000}"/>
            </a:ext>
          </a:extLst>
        </xdr:cNvPr>
        <xdr:cNvSpPr>
          <a:spLocks noChangeAspect="1" noChangeArrowheads="1"/>
        </xdr:cNvSpPr>
      </xdr:nvSpPr>
      <xdr:spPr bwMode="auto">
        <a:xfrm>
          <a:off x="9944100" y="11696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71</xdr:row>
      <xdr:rowOff>0</xdr:rowOff>
    </xdr:from>
    <xdr:to>
      <xdr:col>9</xdr:col>
      <xdr:colOff>304800</xdr:colOff>
      <xdr:row>71</xdr:row>
      <xdr:rowOff>304800</xdr:rowOff>
    </xdr:to>
    <xdr:sp macro="" textlink="">
      <xdr:nvSpPr>
        <xdr:cNvPr id="29" name="AutoShape 7" descr="0464-1.jpg">
          <a:extLst>
            <a:ext uri="{FF2B5EF4-FFF2-40B4-BE49-F238E27FC236}">
              <a16:creationId xmlns:a16="http://schemas.microsoft.com/office/drawing/2014/main" id="{00000000-0008-0000-0000-00001D000000}"/>
            </a:ext>
          </a:extLst>
        </xdr:cNvPr>
        <xdr:cNvSpPr>
          <a:spLocks noChangeAspect="1" noChangeArrowheads="1"/>
        </xdr:cNvSpPr>
      </xdr:nvSpPr>
      <xdr:spPr bwMode="auto">
        <a:xfrm>
          <a:off x="9944100" y="11696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71</xdr:row>
      <xdr:rowOff>0</xdr:rowOff>
    </xdr:from>
    <xdr:to>
      <xdr:col>9</xdr:col>
      <xdr:colOff>304800</xdr:colOff>
      <xdr:row>71</xdr:row>
      <xdr:rowOff>304800</xdr:rowOff>
    </xdr:to>
    <xdr:sp macro="" textlink="">
      <xdr:nvSpPr>
        <xdr:cNvPr id="30" name="AutoShape 8" descr="0464-1.jpg">
          <a:extLst>
            <a:ext uri="{FF2B5EF4-FFF2-40B4-BE49-F238E27FC236}">
              <a16:creationId xmlns:a16="http://schemas.microsoft.com/office/drawing/2014/main" id="{00000000-0008-0000-0000-00001E000000}"/>
            </a:ext>
          </a:extLst>
        </xdr:cNvPr>
        <xdr:cNvSpPr>
          <a:spLocks noChangeAspect="1" noChangeArrowheads="1"/>
        </xdr:cNvSpPr>
      </xdr:nvSpPr>
      <xdr:spPr bwMode="auto">
        <a:xfrm>
          <a:off x="9944100" y="11696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71</xdr:row>
      <xdr:rowOff>0</xdr:rowOff>
    </xdr:from>
    <xdr:to>
      <xdr:col>9</xdr:col>
      <xdr:colOff>304800</xdr:colOff>
      <xdr:row>71</xdr:row>
      <xdr:rowOff>304800</xdr:rowOff>
    </xdr:to>
    <xdr:sp macro="" textlink="">
      <xdr:nvSpPr>
        <xdr:cNvPr id="31" name="AutoShape 10" descr="Imágenes integradas 1">
          <a:extLst>
            <a:ext uri="{FF2B5EF4-FFF2-40B4-BE49-F238E27FC236}">
              <a16:creationId xmlns:a16="http://schemas.microsoft.com/office/drawing/2014/main" id="{00000000-0008-0000-0000-00001F000000}"/>
            </a:ext>
          </a:extLst>
        </xdr:cNvPr>
        <xdr:cNvSpPr>
          <a:spLocks noChangeAspect="1" noChangeArrowheads="1"/>
        </xdr:cNvSpPr>
      </xdr:nvSpPr>
      <xdr:spPr bwMode="auto">
        <a:xfrm>
          <a:off x="9944100" y="11696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9</xdr:col>
      <xdr:colOff>0</xdr:colOff>
      <xdr:row>71</xdr:row>
      <xdr:rowOff>0</xdr:rowOff>
    </xdr:from>
    <xdr:ext cx="304800" cy="304800"/>
    <xdr:sp macro="" textlink="">
      <xdr:nvSpPr>
        <xdr:cNvPr id="32"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20000000}"/>
            </a:ext>
          </a:extLst>
        </xdr:cNvPr>
        <xdr:cNvSpPr>
          <a:spLocks noChangeAspect="1" noChangeArrowheads="1"/>
        </xdr:cNvSpPr>
      </xdr:nvSpPr>
      <xdr:spPr bwMode="auto">
        <a:xfrm>
          <a:off x="9944100" y="11696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71</xdr:row>
      <xdr:rowOff>0</xdr:rowOff>
    </xdr:from>
    <xdr:ext cx="304800" cy="304800"/>
    <xdr:sp macro="" textlink="">
      <xdr:nvSpPr>
        <xdr:cNvPr id="33"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21000000}"/>
            </a:ext>
          </a:extLst>
        </xdr:cNvPr>
        <xdr:cNvSpPr>
          <a:spLocks noChangeAspect="1" noChangeArrowheads="1"/>
        </xdr:cNvSpPr>
      </xdr:nvSpPr>
      <xdr:spPr bwMode="auto">
        <a:xfrm>
          <a:off x="9944100" y="11696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71</xdr:row>
      <xdr:rowOff>0</xdr:rowOff>
    </xdr:from>
    <xdr:ext cx="304800" cy="304800"/>
    <xdr:sp macro="" textlink="">
      <xdr:nvSpPr>
        <xdr:cNvPr id="34"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22000000}"/>
            </a:ext>
          </a:extLst>
        </xdr:cNvPr>
        <xdr:cNvSpPr>
          <a:spLocks noChangeAspect="1" noChangeArrowheads="1"/>
        </xdr:cNvSpPr>
      </xdr:nvSpPr>
      <xdr:spPr bwMode="auto">
        <a:xfrm>
          <a:off x="9944100" y="11696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71</xdr:row>
      <xdr:rowOff>0</xdr:rowOff>
    </xdr:from>
    <xdr:ext cx="304800" cy="304800"/>
    <xdr:sp macro="" textlink="">
      <xdr:nvSpPr>
        <xdr:cNvPr id="35" name="AutoShape 7" descr="0464-1.jpg">
          <a:extLst>
            <a:ext uri="{FF2B5EF4-FFF2-40B4-BE49-F238E27FC236}">
              <a16:creationId xmlns:a16="http://schemas.microsoft.com/office/drawing/2014/main" id="{00000000-0008-0000-0000-000023000000}"/>
            </a:ext>
          </a:extLst>
        </xdr:cNvPr>
        <xdr:cNvSpPr>
          <a:spLocks noChangeAspect="1" noChangeArrowheads="1"/>
        </xdr:cNvSpPr>
      </xdr:nvSpPr>
      <xdr:spPr bwMode="auto">
        <a:xfrm>
          <a:off x="9944100" y="11696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71</xdr:row>
      <xdr:rowOff>0</xdr:rowOff>
    </xdr:from>
    <xdr:ext cx="304800" cy="304800"/>
    <xdr:sp macro="" textlink="">
      <xdr:nvSpPr>
        <xdr:cNvPr id="36" name="AutoShape 8" descr="0464-1.jpg">
          <a:extLst>
            <a:ext uri="{FF2B5EF4-FFF2-40B4-BE49-F238E27FC236}">
              <a16:creationId xmlns:a16="http://schemas.microsoft.com/office/drawing/2014/main" id="{00000000-0008-0000-0000-000024000000}"/>
            </a:ext>
          </a:extLst>
        </xdr:cNvPr>
        <xdr:cNvSpPr>
          <a:spLocks noChangeAspect="1" noChangeArrowheads="1"/>
        </xdr:cNvSpPr>
      </xdr:nvSpPr>
      <xdr:spPr bwMode="auto">
        <a:xfrm>
          <a:off x="9944100" y="11696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71</xdr:row>
      <xdr:rowOff>0</xdr:rowOff>
    </xdr:from>
    <xdr:ext cx="304800" cy="304800"/>
    <xdr:sp macro="" textlink="">
      <xdr:nvSpPr>
        <xdr:cNvPr id="37" name="AutoShape 10" descr="Imágenes integradas 1">
          <a:extLst>
            <a:ext uri="{FF2B5EF4-FFF2-40B4-BE49-F238E27FC236}">
              <a16:creationId xmlns:a16="http://schemas.microsoft.com/office/drawing/2014/main" id="{00000000-0008-0000-0000-000025000000}"/>
            </a:ext>
          </a:extLst>
        </xdr:cNvPr>
        <xdr:cNvSpPr>
          <a:spLocks noChangeAspect="1" noChangeArrowheads="1"/>
        </xdr:cNvSpPr>
      </xdr:nvSpPr>
      <xdr:spPr bwMode="auto">
        <a:xfrm>
          <a:off x="9944100" y="11696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71</xdr:row>
      <xdr:rowOff>0</xdr:rowOff>
    </xdr:from>
    <xdr:ext cx="304800" cy="304800"/>
    <xdr:sp macro="" textlink="">
      <xdr:nvSpPr>
        <xdr:cNvPr id="38"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26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71</xdr:row>
      <xdr:rowOff>0</xdr:rowOff>
    </xdr:from>
    <xdr:ext cx="304800" cy="304800"/>
    <xdr:sp macro="" textlink="">
      <xdr:nvSpPr>
        <xdr:cNvPr id="39"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27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71</xdr:row>
      <xdr:rowOff>0</xdr:rowOff>
    </xdr:from>
    <xdr:ext cx="304800" cy="304800"/>
    <xdr:sp macro="" textlink="">
      <xdr:nvSpPr>
        <xdr:cNvPr id="40"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28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71</xdr:row>
      <xdr:rowOff>0</xdr:rowOff>
    </xdr:from>
    <xdr:ext cx="304800" cy="304800"/>
    <xdr:sp macro="" textlink="">
      <xdr:nvSpPr>
        <xdr:cNvPr id="41" name="AutoShape 7" descr="0464-1.jpg">
          <a:extLst>
            <a:ext uri="{FF2B5EF4-FFF2-40B4-BE49-F238E27FC236}">
              <a16:creationId xmlns:a16="http://schemas.microsoft.com/office/drawing/2014/main" id="{00000000-0008-0000-0000-000029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71</xdr:row>
      <xdr:rowOff>0</xdr:rowOff>
    </xdr:from>
    <xdr:ext cx="304800" cy="304800"/>
    <xdr:sp macro="" textlink="">
      <xdr:nvSpPr>
        <xdr:cNvPr id="42" name="AutoShape 8" descr="0464-1.jpg">
          <a:extLst>
            <a:ext uri="{FF2B5EF4-FFF2-40B4-BE49-F238E27FC236}">
              <a16:creationId xmlns:a16="http://schemas.microsoft.com/office/drawing/2014/main" id="{00000000-0008-0000-0000-00002A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71</xdr:row>
      <xdr:rowOff>0</xdr:rowOff>
    </xdr:from>
    <xdr:ext cx="304800" cy="304800"/>
    <xdr:sp macro="" textlink="">
      <xdr:nvSpPr>
        <xdr:cNvPr id="43" name="AutoShape 10" descr="Imágenes integradas 1">
          <a:extLst>
            <a:ext uri="{FF2B5EF4-FFF2-40B4-BE49-F238E27FC236}">
              <a16:creationId xmlns:a16="http://schemas.microsoft.com/office/drawing/2014/main" id="{00000000-0008-0000-0000-00002B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71</xdr:row>
      <xdr:rowOff>0</xdr:rowOff>
    </xdr:from>
    <xdr:ext cx="304800" cy="304800"/>
    <xdr:sp macro="" textlink="">
      <xdr:nvSpPr>
        <xdr:cNvPr id="44"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2C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71</xdr:row>
      <xdr:rowOff>0</xdr:rowOff>
    </xdr:from>
    <xdr:ext cx="304800" cy="304800"/>
    <xdr:sp macro="" textlink="">
      <xdr:nvSpPr>
        <xdr:cNvPr id="45"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2D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71</xdr:row>
      <xdr:rowOff>0</xdr:rowOff>
    </xdr:from>
    <xdr:ext cx="304800" cy="304800"/>
    <xdr:sp macro="" textlink="">
      <xdr:nvSpPr>
        <xdr:cNvPr id="46"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2E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71</xdr:row>
      <xdr:rowOff>0</xdr:rowOff>
    </xdr:from>
    <xdr:ext cx="304800" cy="304800"/>
    <xdr:sp macro="" textlink="">
      <xdr:nvSpPr>
        <xdr:cNvPr id="47" name="AutoShape 7" descr="0464-1.jpg">
          <a:extLst>
            <a:ext uri="{FF2B5EF4-FFF2-40B4-BE49-F238E27FC236}">
              <a16:creationId xmlns:a16="http://schemas.microsoft.com/office/drawing/2014/main" id="{00000000-0008-0000-0000-00002F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71</xdr:row>
      <xdr:rowOff>0</xdr:rowOff>
    </xdr:from>
    <xdr:ext cx="304800" cy="304800"/>
    <xdr:sp macro="" textlink="">
      <xdr:nvSpPr>
        <xdr:cNvPr id="48" name="AutoShape 8" descr="0464-1.jpg">
          <a:extLst>
            <a:ext uri="{FF2B5EF4-FFF2-40B4-BE49-F238E27FC236}">
              <a16:creationId xmlns:a16="http://schemas.microsoft.com/office/drawing/2014/main" id="{00000000-0008-0000-0000-000030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71</xdr:row>
      <xdr:rowOff>0</xdr:rowOff>
    </xdr:from>
    <xdr:ext cx="304800" cy="304800"/>
    <xdr:sp macro="" textlink="">
      <xdr:nvSpPr>
        <xdr:cNvPr id="49" name="AutoShape 10" descr="Imágenes integradas 1">
          <a:extLst>
            <a:ext uri="{FF2B5EF4-FFF2-40B4-BE49-F238E27FC236}">
              <a16:creationId xmlns:a16="http://schemas.microsoft.com/office/drawing/2014/main" id="{00000000-0008-0000-0000-000031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71</xdr:row>
      <xdr:rowOff>0</xdr:rowOff>
    </xdr:from>
    <xdr:ext cx="304800" cy="304800"/>
    <xdr:sp macro="" textlink="">
      <xdr:nvSpPr>
        <xdr:cNvPr id="50"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32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71</xdr:row>
      <xdr:rowOff>0</xdr:rowOff>
    </xdr:from>
    <xdr:ext cx="304800" cy="304800"/>
    <xdr:sp macro="" textlink="">
      <xdr:nvSpPr>
        <xdr:cNvPr id="51"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33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71</xdr:row>
      <xdr:rowOff>0</xdr:rowOff>
    </xdr:from>
    <xdr:ext cx="304800" cy="304800"/>
    <xdr:sp macro="" textlink="">
      <xdr:nvSpPr>
        <xdr:cNvPr id="52"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34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71</xdr:row>
      <xdr:rowOff>0</xdr:rowOff>
    </xdr:from>
    <xdr:ext cx="304800" cy="304800"/>
    <xdr:sp macro="" textlink="">
      <xdr:nvSpPr>
        <xdr:cNvPr id="53" name="AutoShape 7" descr="0464-1.jpg">
          <a:extLst>
            <a:ext uri="{FF2B5EF4-FFF2-40B4-BE49-F238E27FC236}">
              <a16:creationId xmlns:a16="http://schemas.microsoft.com/office/drawing/2014/main" id="{00000000-0008-0000-0000-000035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71</xdr:row>
      <xdr:rowOff>0</xdr:rowOff>
    </xdr:from>
    <xdr:ext cx="304800" cy="304800"/>
    <xdr:sp macro="" textlink="">
      <xdr:nvSpPr>
        <xdr:cNvPr id="54" name="AutoShape 8" descr="0464-1.jpg">
          <a:extLst>
            <a:ext uri="{FF2B5EF4-FFF2-40B4-BE49-F238E27FC236}">
              <a16:creationId xmlns:a16="http://schemas.microsoft.com/office/drawing/2014/main" id="{00000000-0008-0000-0000-000036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71</xdr:row>
      <xdr:rowOff>0</xdr:rowOff>
    </xdr:from>
    <xdr:ext cx="304800" cy="304800"/>
    <xdr:sp macro="" textlink="">
      <xdr:nvSpPr>
        <xdr:cNvPr id="55" name="AutoShape 10" descr="Imágenes integradas 1">
          <a:extLst>
            <a:ext uri="{FF2B5EF4-FFF2-40B4-BE49-F238E27FC236}">
              <a16:creationId xmlns:a16="http://schemas.microsoft.com/office/drawing/2014/main" id="{00000000-0008-0000-0000-000037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71</xdr:row>
      <xdr:rowOff>0</xdr:rowOff>
    </xdr:from>
    <xdr:ext cx="304800" cy="304800"/>
    <xdr:sp macro="" textlink="">
      <xdr:nvSpPr>
        <xdr:cNvPr id="56"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38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71</xdr:row>
      <xdr:rowOff>0</xdr:rowOff>
    </xdr:from>
    <xdr:ext cx="304800" cy="304800"/>
    <xdr:sp macro="" textlink="">
      <xdr:nvSpPr>
        <xdr:cNvPr id="57"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39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71</xdr:row>
      <xdr:rowOff>0</xdr:rowOff>
    </xdr:from>
    <xdr:ext cx="304800" cy="304800"/>
    <xdr:sp macro="" textlink="">
      <xdr:nvSpPr>
        <xdr:cNvPr id="58"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3A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71</xdr:row>
      <xdr:rowOff>0</xdr:rowOff>
    </xdr:from>
    <xdr:ext cx="304800" cy="304800"/>
    <xdr:sp macro="" textlink="">
      <xdr:nvSpPr>
        <xdr:cNvPr id="59" name="AutoShape 7" descr="0464-1.jpg">
          <a:extLst>
            <a:ext uri="{FF2B5EF4-FFF2-40B4-BE49-F238E27FC236}">
              <a16:creationId xmlns:a16="http://schemas.microsoft.com/office/drawing/2014/main" id="{00000000-0008-0000-0000-00003B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71</xdr:row>
      <xdr:rowOff>0</xdr:rowOff>
    </xdr:from>
    <xdr:ext cx="304800" cy="304800"/>
    <xdr:sp macro="" textlink="">
      <xdr:nvSpPr>
        <xdr:cNvPr id="60" name="AutoShape 8" descr="0464-1.jpg">
          <a:extLst>
            <a:ext uri="{FF2B5EF4-FFF2-40B4-BE49-F238E27FC236}">
              <a16:creationId xmlns:a16="http://schemas.microsoft.com/office/drawing/2014/main" id="{00000000-0008-0000-0000-00003C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71</xdr:row>
      <xdr:rowOff>0</xdr:rowOff>
    </xdr:from>
    <xdr:ext cx="304800" cy="304800"/>
    <xdr:sp macro="" textlink="">
      <xdr:nvSpPr>
        <xdr:cNvPr id="61" name="AutoShape 10" descr="Imágenes integradas 1">
          <a:extLst>
            <a:ext uri="{FF2B5EF4-FFF2-40B4-BE49-F238E27FC236}">
              <a16:creationId xmlns:a16="http://schemas.microsoft.com/office/drawing/2014/main" id="{00000000-0008-0000-0000-00003D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71</xdr:row>
      <xdr:rowOff>0</xdr:rowOff>
    </xdr:from>
    <xdr:ext cx="304800" cy="304800"/>
    <xdr:sp macro="" textlink="">
      <xdr:nvSpPr>
        <xdr:cNvPr id="62"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3E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71</xdr:row>
      <xdr:rowOff>0</xdr:rowOff>
    </xdr:from>
    <xdr:ext cx="304800" cy="304800"/>
    <xdr:sp macro="" textlink="">
      <xdr:nvSpPr>
        <xdr:cNvPr id="63"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3F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71</xdr:row>
      <xdr:rowOff>0</xdr:rowOff>
    </xdr:from>
    <xdr:ext cx="304800" cy="304800"/>
    <xdr:sp macro="" textlink="">
      <xdr:nvSpPr>
        <xdr:cNvPr id="64"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40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71</xdr:row>
      <xdr:rowOff>0</xdr:rowOff>
    </xdr:from>
    <xdr:ext cx="304800" cy="304800"/>
    <xdr:sp macro="" textlink="">
      <xdr:nvSpPr>
        <xdr:cNvPr id="65" name="AutoShape 7" descr="0464-1.jpg">
          <a:extLst>
            <a:ext uri="{FF2B5EF4-FFF2-40B4-BE49-F238E27FC236}">
              <a16:creationId xmlns:a16="http://schemas.microsoft.com/office/drawing/2014/main" id="{00000000-0008-0000-0000-000041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71</xdr:row>
      <xdr:rowOff>0</xdr:rowOff>
    </xdr:from>
    <xdr:ext cx="304800" cy="304800"/>
    <xdr:sp macro="" textlink="">
      <xdr:nvSpPr>
        <xdr:cNvPr id="66" name="AutoShape 8" descr="0464-1.jpg">
          <a:extLst>
            <a:ext uri="{FF2B5EF4-FFF2-40B4-BE49-F238E27FC236}">
              <a16:creationId xmlns:a16="http://schemas.microsoft.com/office/drawing/2014/main" id="{00000000-0008-0000-0000-000042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71</xdr:row>
      <xdr:rowOff>0</xdr:rowOff>
    </xdr:from>
    <xdr:ext cx="304800" cy="304800"/>
    <xdr:sp macro="" textlink="">
      <xdr:nvSpPr>
        <xdr:cNvPr id="67" name="AutoShape 10" descr="Imágenes integradas 1">
          <a:extLst>
            <a:ext uri="{FF2B5EF4-FFF2-40B4-BE49-F238E27FC236}">
              <a16:creationId xmlns:a16="http://schemas.microsoft.com/office/drawing/2014/main" id="{00000000-0008-0000-0000-000043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71</xdr:row>
      <xdr:rowOff>0</xdr:rowOff>
    </xdr:from>
    <xdr:ext cx="304800" cy="304800"/>
    <xdr:sp macro="" textlink="">
      <xdr:nvSpPr>
        <xdr:cNvPr id="68"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44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71</xdr:row>
      <xdr:rowOff>0</xdr:rowOff>
    </xdr:from>
    <xdr:ext cx="304800" cy="304800"/>
    <xdr:sp macro="" textlink="">
      <xdr:nvSpPr>
        <xdr:cNvPr id="69"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45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71</xdr:row>
      <xdr:rowOff>0</xdr:rowOff>
    </xdr:from>
    <xdr:ext cx="304800" cy="304800"/>
    <xdr:sp macro="" textlink="">
      <xdr:nvSpPr>
        <xdr:cNvPr id="70"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46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71</xdr:row>
      <xdr:rowOff>0</xdr:rowOff>
    </xdr:from>
    <xdr:ext cx="304800" cy="304800"/>
    <xdr:sp macro="" textlink="">
      <xdr:nvSpPr>
        <xdr:cNvPr id="71" name="AutoShape 7" descr="0464-1.jpg">
          <a:extLst>
            <a:ext uri="{FF2B5EF4-FFF2-40B4-BE49-F238E27FC236}">
              <a16:creationId xmlns:a16="http://schemas.microsoft.com/office/drawing/2014/main" id="{00000000-0008-0000-0000-000047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71</xdr:row>
      <xdr:rowOff>0</xdr:rowOff>
    </xdr:from>
    <xdr:ext cx="304800" cy="304800"/>
    <xdr:sp macro="" textlink="">
      <xdr:nvSpPr>
        <xdr:cNvPr id="72" name="AutoShape 8" descr="0464-1.jpg">
          <a:extLst>
            <a:ext uri="{FF2B5EF4-FFF2-40B4-BE49-F238E27FC236}">
              <a16:creationId xmlns:a16="http://schemas.microsoft.com/office/drawing/2014/main" id="{00000000-0008-0000-0000-000048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71</xdr:row>
      <xdr:rowOff>0</xdr:rowOff>
    </xdr:from>
    <xdr:ext cx="304800" cy="304800"/>
    <xdr:sp macro="" textlink="">
      <xdr:nvSpPr>
        <xdr:cNvPr id="73" name="AutoShape 10" descr="Imágenes integradas 1">
          <a:extLst>
            <a:ext uri="{FF2B5EF4-FFF2-40B4-BE49-F238E27FC236}">
              <a16:creationId xmlns:a16="http://schemas.microsoft.com/office/drawing/2014/main" id="{00000000-0008-0000-0000-000049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71</xdr:row>
      <xdr:rowOff>0</xdr:rowOff>
    </xdr:from>
    <xdr:ext cx="304800" cy="304800"/>
    <xdr:sp macro="" textlink="">
      <xdr:nvSpPr>
        <xdr:cNvPr id="74"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4A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71</xdr:row>
      <xdr:rowOff>0</xdr:rowOff>
    </xdr:from>
    <xdr:ext cx="304800" cy="304800"/>
    <xdr:sp macro="" textlink="">
      <xdr:nvSpPr>
        <xdr:cNvPr id="75"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4B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71</xdr:row>
      <xdr:rowOff>0</xdr:rowOff>
    </xdr:from>
    <xdr:ext cx="304800" cy="304800"/>
    <xdr:sp macro="" textlink="">
      <xdr:nvSpPr>
        <xdr:cNvPr id="76"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4C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71</xdr:row>
      <xdr:rowOff>0</xdr:rowOff>
    </xdr:from>
    <xdr:ext cx="304800" cy="304800"/>
    <xdr:sp macro="" textlink="">
      <xdr:nvSpPr>
        <xdr:cNvPr id="77" name="AutoShape 7" descr="0464-1.jpg">
          <a:extLst>
            <a:ext uri="{FF2B5EF4-FFF2-40B4-BE49-F238E27FC236}">
              <a16:creationId xmlns:a16="http://schemas.microsoft.com/office/drawing/2014/main" id="{00000000-0008-0000-0000-00004D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71</xdr:row>
      <xdr:rowOff>0</xdr:rowOff>
    </xdr:from>
    <xdr:ext cx="304800" cy="304800"/>
    <xdr:sp macro="" textlink="">
      <xdr:nvSpPr>
        <xdr:cNvPr id="78" name="AutoShape 8" descr="0464-1.jpg">
          <a:extLst>
            <a:ext uri="{FF2B5EF4-FFF2-40B4-BE49-F238E27FC236}">
              <a16:creationId xmlns:a16="http://schemas.microsoft.com/office/drawing/2014/main" id="{00000000-0008-0000-0000-00004E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71</xdr:row>
      <xdr:rowOff>0</xdr:rowOff>
    </xdr:from>
    <xdr:ext cx="304800" cy="304800"/>
    <xdr:sp macro="" textlink="">
      <xdr:nvSpPr>
        <xdr:cNvPr id="79" name="AutoShape 10" descr="Imágenes integradas 1">
          <a:extLst>
            <a:ext uri="{FF2B5EF4-FFF2-40B4-BE49-F238E27FC236}">
              <a16:creationId xmlns:a16="http://schemas.microsoft.com/office/drawing/2014/main" id="{00000000-0008-0000-0000-00004F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71</xdr:row>
      <xdr:rowOff>0</xdr:rowOff>
    </xdr:from>
    <xdr:ext cx="304800" cy="304800"/>
    <xdr:sp macro="" textlink="">
      <xdr:nvSpPr>
        <xdr:cNvPr id="80"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50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71</xdr:row>
      <xdr:rowOff>0</xdr:rowOff>
    </xdr:from>
    <xdr:ext cx="304800" cy="304800"/>
    <xdr:sp macro="" textlink="">
      <xdr:nvSpPr>
        <xdr:cNvPr id="81"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51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71</xdr:row>
      <xdr:rowOff>0</xdr:rowOff>
    </xdr:from>
    <xdr:ext cx="304800" cy="304800"/>
    <xdr:sp macro="" textlink="">
      <xdr:nvSpPr>
        <xdr:cNvPr id="82"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52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71</xdr:row>
      <xdr:rowOff>0</xdr:rowOff>
    </xdr:from>
    <xdr:ext cx="304800" cy="304800"/>
    <xdr:sp macro="" textlink="">
      <xdr:nvSpPr>
        <xdr:cNvPr id="83" name="AutoShape 7" descr="0464-1.jpg">
          <a:extLst>
            <a:ext uri="{FF2B5EF4-FFF2-40B4-BE49-F238E27FC236}">
              <a16:creationId xmlns:a16="http://schemas.microsoft.com/office/drawing/2014/main" id="{00000000-0008-0000-0000-000053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71</xdr:row>
      <xdr:rowOff>0</xdr:rowOff>
    </xdr:from>
    <xdr:ext cx="304800" cy="304800"/>
    <xdr:sp macro="" textlink="">
      <xdr:nvSpPr>
        <xdr:cNvPr id="84" name="AutoShape 8" descr="0464-1.jpg">
          <a:extLst>
            <a:ext uri="{FF2B5EF4-FFF2-40B4-BE49-F238E27FC236}">
              <a16:creationId xmlns:a16="http://schemas.microsoft.com/office/drawing/2014/main" id="{00000000-0008-0000-0000-000054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71</xdr:row>
      <xdr:rowOff>0</xdr:rowOff>
    </xdr:from>
    <xdr:ext cx="304800" cy="304800"/>
    <xdr:sp macro="" textlink="">
      <xdr:nvSpPr>
        <xdr:cNvPr id="85" name="AutoShape 10" descr="Imágenes integradas 1">
          <a:extLst>
            <a:ext uri="{FF2B5EF4-FFF2-40B4-BE49-F238E27FC236}">
              <a16:creationId xmlns:a16="http://schemas.microsoft.com/office/drawing/2014/main" id="{00000000-0008-0000-0000-000055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45</xdr:row>
      <xdr:rowOff>0</xdr:rowOff>
    </xdr:from>
    <xdr:ext cx="304800" cy="304800"/>
    <xdr:sp macro="" textlink="">
      <xdr:nvSpPr>
        <xdr:cNvPr id="86"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56000000}"/>
            </a:ext>
          </a:extLst>
        </xdr:cNvPr>
        <xdr:cNvSpPr>
          <a:spLocks noChangeAspect="1" noChangeArrowheads="1"/>
        </xdr:cNvSpPr>
      </xdr:nvSpPr>
      <xdr:spPr bwMode="auto">
        <a:xfrm>
          <a:off x="9929813"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45</xdr:row>
      <xdr:rowOff>0</xdr:rowOff>
    </xdr:from>
    <xdr:ext cx="304800" cy="304800"/>
    <xdr:sp macro="" textlink="">
      <xdr:nvSpPr>
        <xdr:cNvPr id="87"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57000000}"/>
            </a:ext>
          </a:extLst>
        </xdr:cNvPr>
        <xdr:cNvSpPr>
          <a:spLocks noChangeAspect="1" noChangeArrowheads="1"/>
        </xdr:cNvSpPr>
      </xdr:nvSpPr>
      <xdr:spPr bwMode="auto">
        <a:xfrm>
          <a:off x="9929813"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45</xdr:row>
      <xdr:rowOff>0</xdr:rowOff>
    </xdr:from>
    <xdr:ext cx="304800" cy="304800"/>
    <xdr:sp macro="" textlink="">
      <xdr:nvSpPr>
        <xdr:cNvPr id="88"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58000000}"/>
            </a:ext>
          </a:extLst>
        </xdr:cNvPr>
        <xdr:cNvSpPr>
          <a:spLocks noChangeAspect="1" noChangeArrowheads="1"/>
        </xdr:cNvSpPr>
      </xdr:nvSpPr>
      <xdr:spPr bwMode="auto">
        <a:xfrm>
          <a:off x="9929813"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45</xdr:row>
      <xdr:rowOff>0</xdr:rowOff>
    </xdr:from>
    <xdr:ext cx="304800" cy="304800"/>
    <xdr:sp macro="" textlink="">
      <xdr:nvSpPr>
        <xdr:cNvPr id="89" name="AutoShape 7" descr="0464-1.jpg">
          <a:extLst>
            <a:ext uri="{FF2B5EF4-FFF2-40B4-BE49-F238E27FC236}">
              <a16:creationId xmlns:a16="http://schemas.microsoft.com/office/drawing/2014/main" id="{00000000-0008-0000-0000-000059000000}"/>
            </a:ext>
          </a:extLst>
        </xdr:cNvPr>
        <xdr:cNvSpPr>
          <a:spLocks noChangeAspect="1" noChangeArrowheads="1"/>
        </xdr:cNvSpPr>
      </xdr:nvSpPr>
      <xdr:spPr bwMode="auto">
        <a:xfrm>
          <a:off x="9929813"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45</xdr:row>
      <xdr:rowOff>0</xdr:rowOff>
    </xdr:from>
    <xdr:ext cx="304800" cy="304800"/>
    <xdr:sp macro="" textlink="">
      <xdr:nvSpPr>
        <xdr:cNvPr id="90" name="AutoShape 8" descr="0464-1.jpg">
          <a:extLst>
            <a:ext uri="{FF2B5EF4-FFF2-40B4-BE49-F238E27FC236}">
              <a16:creationId xmlns:a16="http://schemas.microsoft.com/office/drawing/2014/main" id="{00000000-0008-0000-0000-00005A000000}"/>
            </a:ext>
          </a:extLst>
        </xdr:cNvPr>
        <xdr:cNvSpPr>
          <a:spLocks noChangeAspect="1" noChangeArrowheads="1"/>
        </xdr:cNvSpPr>
      </xdr:nvSpPr>
      <xdr:spPr bwMode="auto">
        <a:xfrm>
          <a:off x="9929813"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45</xdr:row>
      <xdr:rowOff>0</xdr:rowOff>
    </xdr:from>
    <xdr:ext cx="304800" cy="304800"/>
    <xdr:sp macro="" textlink="">
      <xdr:nvSpPr>
        <xdr:cNvPr id="91" name="AutoShape 10" descr="Imágenes integradas 1">
          <a:extLst>
            <a:ext uri="{FF2B5EF4-FFF2-40B4-BE49-F238E27FC236}">
              <a16:creationId xmlns:a16="http://schemas.microsoft.com/office/drawing/2014/main" id="{00000000-0008-0000-0000-00005B000000}"/>
            </a:ext>
          </a:extLst>
        </xdr:cNvPr>
        <xdr:cNvSpPr>
          <a:spLocks noChangeAspect="1" noChangeArrowheads="1"/>
        </xdr:cNvSpPr>
      </xdr:nvSpPr>
      <xdr:spPr bwMode="auto">
        <a:xfrm>
          <a:off x="9929813"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45</xdr:row>
      <xdr:rowOff>0</xdr:rowOff>
    </xdr:from>
    <xdr:ext cx="304800" cy="304800"/>
    <xdr:sp macro="" textlink="">
      <xdr:nvSpPr>
        <xdr:cNvPr id="92"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5C000000}"/>
            </a:ext>
          </a:extLst>
        </xdr:cNvPr>
        <xdr:cNvSpPr>
          <a:spLocks noChangeAspect="1" noChangeArrowheads="1"/>
        </xdr:cNvSpPr>
      </xdr:nvSpPr>
      <xdr:spPr bwMode="auto">
        <a:xfrm>
          <a:off x="9929813"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45</xdr:row>
      <xdr:rowOff>0</xdr:rowOff>
    </xdr:from>
    <xdr:ext cx="304800" cy="304800"/>
    <xdr:sp macro="" textlink="">
      <xdr:nvSpPr>
        <xdr:cNvPr id="93"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5D000000}"/>
            </a:ext>
          </a:extLst>
        </xdr:cNvPr>
        <xdr:cNvSpPr>
          <a:spLocks noChangeAspect="1" noChangeArrowheads="1"/>
        </xdr:cNvSpPr>
      </xdr:nvSpPr>
      <xdr:spPr bwMode="auto">
        <a:xfrm>
          <a:off x="9929813"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45</xdr:row>
      <xdr:rowOff>0</xdr:rowOff>
    </xdr:from>
    <xdr:ext cx="304800" cy="304800"/>
    <xdr:sp macro="" textlink="">
      <xdr:nvSpPr>
        <xdr:cNvPr id="94"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5E000000}"/>
            </a:ext>
          </a:extLst>
        </xdr:cNvPr>
        <xdr:cNvSpPr>
          <a:spLocks noChangeAspect="1" noChangeArrowheads="1"/>
        </xdr:cNvSpPr>
      </xdr:nvSpPr>
      <xdr:spPr bwMode="auto">
        <a:xfrm>
          <a:off x="9929813"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45</xdr:row>
      <xdr:rowOff>0</xdr:rowOff>
    </xdr:from>
    <xdr:ext cx="304800" cy="304800"/>
    <xdr:sp macro="" textlink="">
      <xdr:nvSpPr>
        <xdr:cNvPr id="95" name="AutoShape 7" descr="0464-1.jpg">
          <a:extLst>
            <a:ext uri="{FF2B5EF4-FFF2-40B4-BE49-F238E27FC236}">
              <a16:creationId xmlns:a16="http://schemas.microsoft.com/office/drawing/2014/main" id="{00000000-0008-0000-0000-00005F000000}"/>
            </a:ext>
          </a:extLst>
        </xdr:cNvPr>
        <xdr:cNvSpPr>
          <a:spLocks noChangeAspect="1" noChangeArrowheads="1"/>
        </xdr:cNvSpPr>
      </xdr:nvSpPr>
      <xdr:spPr bwMode="auto">
        <a:xfrm>
          <a:off x="9929813"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45</xdr:row>
      <xdr:rowOff>0</xdr:rowOff>
    </xdr:from>
    <xdr:ext cx="304800" cy="304800"/>
    <xdr:sp macro="" textlink="">
      <xdr:nvSpPr>
        <xdr:cNvPr id="96" name="AutoShape 8" descr="0464-1.jpg">
          <a:extLst>
            <a:ext uri="{FF2B5EF4-FFF2-40B4-BE49-F238E27FC236}">
              <a16:creationId xmlns:a16="http://schemas.microsoft.com/office/drawing/2014/main" id="{00000000-0008-0000-0000-000060000000}"/>
            </a:ext>
          </a:extLst>
        </xdr:cNvPr>
        <xdr:cNvSpPr>
          <a:spLocks noChangeAspect="1" noChangeArrowheads="1"/>
        </xdr:cNvSpPr>
      </xdr:nvSpPr>
      <xdr:spPr bwMode="auto">
        <a:xfrm>
          <a:off x="9929813"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45</xdr:row>
      <xdr:rowOff>0</xdr:rowOff>
    </xdr:from>
    <xdr:ext cx="304800" cy="304800"/>
    <xdr:sp macro="" textlink="">
      <xdr:nvSpPr>
        <xdr:cNvPr id="97" name="AutoShape 10" descr="Imágenes integradas 1">
          <a:extLst>
            <a:ext uri="{FF2B5EF4-FFF2-40B4-BE49-F238E27FC236}">
              <a16:creationId xmlns:a16="http://schemas.microsoft.com/office/drawing/2014/main" id="{00000000-0008-0000-0000-000061000000}"/>
            </a:ext>
          </a:extLst>
        </xdr:cNvPr>
        <xdr:cNvSpPr>
          <a:spLocks noChangeAspect="1" noChangeArrowheads="1"/>
        </xdr:cNvSpPr>
      </xdr:nvSpPr>
      <xdr:spPr bwMode="auto">
        <a:xfrm>
          <a:off x="9929813"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45</xdr:row>
      <xdr:rowOff>0</xdr:rowOff>
    </xdr:from>
    <xdr:ext cx="304800" cy="304800"/>
    <xdr:sp macro="" textlink="">
      <xdr:nvSpPr>
        <xdr:cNvPr id="98"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62000000}"/>
            </a:ext>
          </a:extLst>
        </xdr:cNvPr>
        <xdr:cNvSpPr>
          <a:spLocks noChangeAspect="1" noChangeArrowheads="1"/>
        </xdr:cNvSpPr>
      </xdr:nvSpPr>
      <xdr:spPr bwMode="auto">
        <a:xfrm>
          <a:off x="12811125"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45</xdr:row>
      <xdr:rowOff>0</xdr:rowOff>
    </xdr:from>
    <xdr:ext cx="304800" cy="304800"/>
    <xdr:sp macro="" textlink="">
      <xdr:nvSpPr>
        <xdr:cNvPr id="99"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63000000}"/>
            </a:ext>
          </a:extLst>
        </xdr:cNvPr>
        <xdr:cNvSpPr>
          <a:spLocks noChangeAspect="1" noChangeArrowheads="1"/>
        </xdr:cNvSpPr>
      </xdr:nvSpPr>
      <xdr:spPr bwMode="auto">
        <a:xfrm>
          <a:off x="12811125"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45</xdr:row>
      <xdr:rowOff>0</xdr:rowOff>
    </xdr:from>
    <xdr:ext cx="304800" cy="304800"/>
    <xdr:sp macro="" textlink="">
      <xdr:nvSpPr>
        <xdr:cNvPr id="100"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64000000}"/>
            </a:ext>
          </a:extLst>
        </xdr:cNvPr>
        <xdr:cNvSpPr>
          <a:spLocks noChangeAspect="1" noChangeArrowheads="1"/>
        </xdr:cNvSpPr>
      </xdr:nvSpPr>
      <xdr:spPr bwMode="auto">
        <a:xfrm>
          <a:off x="12811125"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45</xdr:row>
      <xdr:rowOff>0</xdr:rowOff>
    </xdr:from>
    <xdr:ext cx="304800" cy="304800"/>
    <xdr:sp macro="" textlink="">
      <xdr:nvSpPr>
        <xdr:cNvPr id="101" name="AutoShape 7" descr="0464-1.jpg">
          <a:extLst>
            <a:ext uri="{FF2B5EF4-FFF2-40B4-BE49-F238E27FC236}">
              <a16:creationId xmlns:a16="http://schemas.microsoft.com/office/drawing/2014/main" id="{00000000-0008-0000-0000-000065000000}"/>
            </a:ext>
          </a:extLst>
        </xdr:cNvPr>
        <xdr:cNvSpPr>
          <a:spLocks noChangeAspect="1" noChangeArrowheads="1"/>
        </xdr:cNvSpPr>
      </xdr:nvSpPr>
      <xdr:spPr bwMode="auto">
        <a:xfrm>
          <a:off x="12811125"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45</xdr:row>
      <xdr:rowOff>0</xdr:rowOff>
    </xdr:from>
    <xdr:ext cx="304800" cy="304800"/>
    <xdr:sp macro="" textlink="">
      <xdr:nvSpPr>
        <xdr:cNvPr id="102" name="AutoShape 8" descr="0464-1.jpg">
          <a:extLst>
            <a:ext uri="{FF2B5EF4-FFF2-40B4-BE49-F238E27FC236}">
              <a16:creationId xmlns:a16="http://schemas.microsoft.com/office/drawing/2014/main" id="{00000000-0008-0000-0000-000066000000}"/>
            </a:ext>
          </a:extLst>
        </xdr:cNvPr>
        <xdr:cNvSpPr>
          <a:spLocks noChangeAspect="1" noChangeArrowheads="1"/>
        </xdr:cNvSpPr>
      </xdr:nvSpPr>
      <xdr:spPr bwMode="auto">
        <a:xfrm>
          <a:off x="12811125"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45</xdr:row>
      <xdr:rowOff>0</xdr:rowOff>
    </xdr:from>
    <xdr:ext cx="304800" cy="304800"/>
    <xdr:sp macro="" textlink="">
      <xdr:nvSpPr>
        <xdr:cNvPr id="103" name="AutoShape 10" descr="Imágenes integradas 1">
          <a:extLst>
            <a:ext uri="{FF2B5EF4-FFF2-40B4-BE49-F238E27FC236}">
              <a16:creationId xmlns:a16="http://schemas.microsoft.com/office/drawing/2014/main" id="{00000000-0008-0000-0000-000067000000}"/>
            </a:ext>
          </a:extLst>
        </xdr:cNvPr>
        <xdr:cNvSpPr>
          <a:spLocks noChangeAspect="1" noChangeArrowheads="1"/>
        </xdr:cNvSpPr>
      </xdr:nvSpPr>
      <xdr:spPr bwMode="auto">
        <a:xfrm>
          <a:off x="12811125"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45</xdr:row>
      <xdr:rowOff>0</xdr:rowOff>
    </xdr:from>
    <xdr:ext cx="304800" cy="304800"/>
    <xdr:sp macro="" textlink="">
      <xdr:nvSpPr>
        <xdr:cNvPr id="104"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68000000}"/>
            </a:ext>
          </a:extLst>
        </xdr:cNvPr>
        <xdr:cNvSpPr>
          <a:spLocks noChangeAspect="1" noChangeArrowheads="1"/>
        </xdr:cNvSpPr>
      </xdr:nvSpPr>
      <xdr:spPr bwMode="auto">
        <a:xfrm>
          <a:off x="12811125"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45</xdr:row>
      <xdr:rowOff>0</xdr:rowOff>
    </xdr:from>
    <xdr:ext cx="304800" cy="304800"/>
    <xdr:sp macro="" textlink="">
      <xdr:nvSpPr>
        <xdr:cNvPr id="105"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69000000}"/>
            </a:ext>
          </a:extLst>
        </xdr:cNvPr>
        <xdr:cNvSpPr>
          <a:spLocks noChangeAspect="1" noChangeArrowheads="1"/>
        </xdr:cNvSpPr>
      </xdr:nvSpPr>
      <xdr:spPr bwMode="auto">
        <a:xfrm>
          <a:off x="12811125"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45</xdr:row>
      <xdr:rowOff>0</xdr:rowOff>
    </xdr:from>
    <xdr:ext cx="304800" cy="304800"/>
    <xdr:sp macro="" textlink="">
      <xdr:nvSpPr>
        <xdr:cNvPr id="106"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6A000000}"/>
            </a:ext>
          </a:extLst>
        </xdr:cNvPr>
        <xdr:cNvSpPr>
          <a:spLocks noChangeAspect="1" noChangeArrowheads="1"/>
        </xdr:cNvSpPr>
      </xdr:nvSpPr>
      <xdr:spPr bwMode="auto">
        <a:xfrm>
          <a:off x="12811125"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45</xdr:row>
      <xdr:rowOff>0</xdr:rowOff>
    </xdr:from>
    <xdr:ext cx="304800" cy="304800"/>
    <xdr:sp macro="" textlink="">
      <xdr:nvSpPr>
        <xdr:cNvPr id="107" name="AutoShape 7" descr="0464-1.jpg">
          <a:extLst>
            <a:ext uri="{FF2B5EF4-FFF2-40B4-BE49-F238E27FC236}">
              <a16:creationId xmlns:a16="http://schemas.microsoft.com/office/drawing/2014/main" id="{00000000-0008-0000-0000-00006B000000}"/>
            </a:ext>
          </a:extLst>
        </xdr:cNvPr>
        <xdr:cNvSpPr>
          <a:spLocks noChangeAspect="1" noChangeArrowheads="1"/>
        </xdr:cNvSpPr>
      </xdr:nvSpPr>
      <xdr:spPr bwMode="auto">
        <a:xfrm>
          <a:off x="12811125"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45</xdr:row>
      <xdr:rowOff>0</xdr:rowOff>
    </xdr:from>
    <xdr:ext cx="304800" cy="304800"/>
    <xdr:sp macro="" textlink="">
      <xdr:nvSpPr>
        <xdr:cNvPr id="108" name="AutoShape 8" descr="0464-1.jpg">
          <a:extLst>
            <a:ext uri="{FF2B5EF4-FFF2-40B4-BE49-F238E27FC236}">
              <a16:creationId xmlns:a16="http://schemas.microsoft.com/office/drawing/2014/main" id="{00000000-0008-0000-0000-00006C000000}"/>
            </a:ext>
          </a:extLst>
        </xdr:cNvPr>
        <xdr:cNvSpPr>
          <a:spLocks noChangeAspect="1" noChangeArrowheads="1"/>
        </xdr:cNvSpPr>
      </xdr:nvSpPr>
      <xdr:spPr bwMode="auto">
        <a:xfrm>
          <a:off x="12811125"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45</xdr:row>
      <xdr:rowOff>0</xdr:rowOff>
    </xdr:from>
    <xdr:ext cx="304800" cy="304800"/>
    <xdr:sp macro="" textlink="">
      <xdr:nvSpPr>
        <xdr:cNvPr id="109" name="AutoShape 10" descr="Imágenes integradas 1">
          <a:extLst>
            <a:ext uri="{FF2B5EF4-FFF2-40B4-BE49-F238E27FC236}">
              <a16:creationId xmlns:a16="http://schemas.microsoft.com/office/drawing/2014/main" id="{00000000-0008-0000-0000-00006D000000}"/>
            </a:ext>
          </a:extLst>
        </xdr:cNvPr>
        <xdr:cNvSpPr>
          <a:spLocks noChangeAspect="1" noChangeArrowheads="1"/>
        </xdr:cNvSpPr>
      </xdr:nvSpPr>
      <xdr:spPr bwMode="auto">
        <a:xfrm>
          <a:off x="12811125"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45</xdr:row>
      <xdr:rowOff>0</xdr:rowOff>
    </xdr:from>
    <xdr:ext cx="304800" cy="304800"/>
    <xdr:sp macro="" textlink="">
      <xdr:nvSpPr>
        <xdr:cNvPr id="110"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6E000000}"/>
            </a:ext>
          </a:extLst>
        </xdr:cNvPr>
        <xdr:cNvSpPr>
          <a:spLocks noChangeAspect="1" noChangeArrowheads="1"/>
        </xdr:cNvSpPr>
      </xdr:nvSpPr>
      <xdr:spPr bwMode="auto">
        <a:xfrm>
          <a:off x="1569243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45</xdr:row>
      <xdr:rowOff>0</xdr:rowOff>
    </xdr:from>
    <xdr:ext cx="304800" cy="304800"/>
    <xdr:sp macro="" textlink="">
      <xdr:nvSpPr>
        <xdr:cNvPr id="111"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6F000000}"/>
            </a:ext>
          </a:extLst>
        </xdr:cNvPr>
        <xdr:cNvSpPr>
          <a:spLocks noChangeAspect="1" noChangeArrowheads="1"/>
        </xdr:cNvSpPr>
      </xdr:nvSpPr>
      <xdr:spPr bwMode="auto">
        <a:xfrm>
          <a:off x="1569243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45</xdr:row>
      <xdr:rowOff>0</xdr:rowOff>
    </xdr:from>
    <xdr:ext cx="304800" cy="304800"/>
    <xdr:sp macro="" textlink="">
      <xdr:nvSpPr>
        <xdr:cNvPr id="112"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70000000}"/>
            </a:ext>
          </a:extLst>
        </xdr:cNvPr>
        <xdr:cNvSpPr>
          <a:spLocks noChangeAspect="1" noChangeArrowheads="1"/>
        </xdr:cNvSpPr>
      </xdr:nvSpPr>
      <xdr:spPr bwMode="auto">
        <a:xfrm>
          <a:off x="1569243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45</xdr:row>
      <xdr:rowOff>0</xdr:rowOff>
    </xdr:from>
    <xdr:ext cx="304800" cy="304800"/>
    <xdr:sp macro="" textlink="">
      <xdr:nvSpPr>
        <xdr:cNvPr id="113" name="AutoShape 7" descr="0464-1.jpg">
          <a:extLst>
            <a:ext uri="{FF2B5EF4-FFF2-40B4-BE49-F238E27FC236}">
              <a16:creationId xmlns:a16="http://schemas.microsoft.com/office/drawing/2014/main" id="{00000000-0008-0000-0000-000071000000}"/>
            </a:ext>
          </a:extLst>
        </xdr:cNvPr>
        <xdr:cNvSpPr>
          <a:spLocks noChangeAspect="1" noChangeArrowheads="1"/>
        </xdr:cNvSpPr>
      </xdr:nvSpPr>
      <xdr:spPr bwMode="auto">
        <a:xfrm>
          <a:off x="1569243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45</xdr:row>
      <xdr:rowOff>0</xdr:rowOff>
    </xdr:from>
    <xdr:ext cx="304800" cy="304800"/>
    <xdr:sp macro="" textlink="">
      <xdr:nvSpPr>
        <xdr:cNvPr id="114" name="AutoShape 8" descr="0464-1.jpg">
          <a:extLst>
            <a:ext uri="{FF2B5EF4-FFF2-40B4-BE49-F238E27FC236}">
              <a16:creationId xmlns:a16="http://schemas.microsoft.com/office/drawing/2014/main" id="{00000000-0008-0000-0000-000072000000}"/>
            </a:ext>
          </a:extLst>
        </xdr:cNvPr>
        <xdr:cNvSpPr>
          <a:spLocks noChangeAspect="1" noChangeArrowheads="1"/>
        </xdr:cNvSpPr>
      </xdr:nvSpPr>
      <xdr:spPr bwMode="auto">
        <a:xfrm>
          <a:off x="1569243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45</xdr:row>
      <xdr:rowOff>0</xdr:rowOff>
    </xdr:from>
    <xdr:ext cx="304800" cy="304800"/>
    <xdr:sp macro="" textlink="">
      <xdr:nvSpPr>
        <xdr:cNvPr id="115" name="AutoShape 10" descr="Imágenes integradas 1">
          <a:extLst>
            <a:ext uri="{FF2B5EF4-FFF2-40B4-BE49-F238E27FC236}">
              <a16:creationId xmlns:a16="http://schemas.microsoft.com/office/drawing/2014/main" id="{00000000-0008-0000-0000-000073000000}"/>
            </a:ext>
          </a:extLst>
        </xdr:cNvPr>
        <xdr:cNvSpPr>
          <a:spLocks noChangeAspect="1" noChangeArrowheads="1"/>
        </xdr:cNvSpPr>
      </xdr:nvSpPr>
      <xdr:spPr bwMode="auto">
        <a:xfrm>
          <a:off x="1569243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45</xdr:row>
      <xdr:rowOff>0</xdr:rowOff>
    </xdr:from>
    <xdr:ext cx="304800" cy="304800"/>
    <xdr:sp macro="" textlink="">
      <xdr:nvSpPr>
        <xdr:cNvPr id="116"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74000000}"/>
            </a:ext>
          </a:extLst>
        </xdr:cNvPr>
        <xdr:cNvSpPr>
          <a:spLocks noChangeAspect="1" noChangeArrowheads="1"/>
        </xdr:cNvSpPr>
      </xdr:nvSpPr>
      <xdr:spPr bwMode="auto">
        <a:xfrm>
          <a:off x="1569243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45</xdr:row>
      <xdr:rowOff>0</xdr:rowOff>
    </xdr:from>
    <xdr:ext cx="304800" cy="304800"/>
    <xdr:sp macro="" textlink="">
      <xdr:nvSpPr>
        <xdr:cNvPr id="117"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75000000}"/>
            </a:ext>
          </a:extLst>
        </xdr:cNvPr>
        <xdr:cNvSpPr>
          <a:spLocks noChangeAspect="1" noChangeArrowheads="1"/>
        </xdr:cNvSpPr>
      </xdr:nvSpPr>
      <xdr:spPr bwMode="auto">
        <a:xfrm>
          <a:off x="1569243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45</xdr:row>
      <xdr:rowOff>0</xdr:rowOff>
    </xdr:from>
    <xdr:ext cx="304800" cy="304800"/>
    <xdr:sp macro="" textlink="">
      <xdr:nvSpPr>
        <xdr:cNvPr id="118"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76000000}"/>
            </a:ext>
          </a:extLst>
        </xdr:cNvPr>
        <xdr:cNvSpPr>
          <a:spLocks noChangeAspect="1" noChangeArrowheads="1"/>
        </xdr:cNvSpPr>
      </xdr:nvSpPr>
      <xdr:spPr bwMode="auto">
        <a:xfrm>
          <a:off x="1569243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45</xdr:row>
      <xdr:rowOff>0</xdr:rowOff>
    </xdr:from>
    <xdr:ext cx="304800" cy="304800"/>
    <xdr:sp macro="" textlink="">
      <xdr:nvSpPr>
        <xdr:cNvPr id="119" name="AutoShape 7" descr="0464-1.jpg">
          <a:extLst>
            <a:ext uri="{FF2B5EF4-FFF2-40B4-BE49-F238E27FC236}">
              <a16:creationId xmlns:a16="http://schemas.microsoft.com/office/drawing/2014/main" id="{00000000-0008-0000-0000-000077000000}"/>
            </a:ext>
          </a:extLst>
        </xdr:cNvPr>
        <xdr:cNvSpPr>
          <a:spLocks noChangeAspect="1" noChangeArrowheads="1"/>
        </xdr:cNvSpPr>
      </xdr:nvSpPr>
      <xdr:spPr bwMode="auto">
        <a:xfrm>
          <a:off x="1569243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45</xdr:row>
      <xdr:rowOff>0</xdr:rowOff>
    </xdr:from>
    <xdr:ext cx="304800" cy="304800"/>
    <xdr:sp macro="" textlink="">
      <xdr:nvSpPr>
        <xdr:cNvPr id="120" name="AutoShape 8" descr="0464-1.jpg">
          <a:extLst>
            <a:ext uri="{FF2B5EF4-FFF2-40B4-BE49-F238E27FC236}">
              <a16:creationId xmlns:a16="http://schemas.microsoft.com/office/drawing/2014/main" id="{00000000-0008-0000-0000-000078000000}"/>
            </a:ext>
          </a:extLst>
        </xdr:cNvPr>
        <xdr:cNvSpPr>
          <a:spLocks noChangeAspect="1" noChangeArrowheads="1"/>
        </xdr:cNvSpPr>
      </xdr:nvSpPr>
      <xdr:spPr bwMode="auto">
        <a:xfrm>
          <a:off x="1569243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45</xdr:row>
      <xdr:rowOff>0</xdr:rowOff>
    </xdr:from>
    <xdr:ext cx="304800" cy="304800"/>
    <xdr:sp macro="" textlink="">
      <xdr:nvSpPr>
        <xdr:cNvPr id="121" name="AutoShape 10" descr="Imágenes integradas 1">
          <a:extLst>
            <a:ext uri="{FF2B5EF4-FFF2-40B4-BE49-F238E27FC236}">
              <a16:creationId xmlns:a16="http://schemas.microsoft.com/office/drawing/2014/main" id="{00000000-0008-0000-0000-000079000000}"/>
            </a:ext>
          </a:extLst>
        </xdr:cNvPr>
        <xdr:cNvSpPr>
          <a:spLocks noChangeAspect="1" noChangeArrowheads="1"/>
        </xdr:cNvSpPr>
      </xdr:nvSpPr>
      <xdr:spPr bwMode="auto">
        <a:xfrm>
          <a:off x="1569243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122"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7A000000}"/>
            </a:ext>
          </a:extLst>
        </xdr:cNvPr>
        <xdr:cNvSpPr>
          <a:spLocks noChangeAspect="1" noChangeArrowheads="1"/>
        </xdr:cNvSpPr>
      </xdr:nvSpPr>
      <xdr:spPr bwMode="auto">
        <a:xfrm>
          <a:off x="182641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123"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7B000000}"/>
            </a:ext>
          </a:extLst>
        </xdr:cNvPr>
        <xdr:cNvSpPr>
          <a:spLocks noChangeAspect="1" noChangeArrowheads="1"/>
        </xdr:cNvSpPr>
      </xdr:nvSpPr>
      <xdr:spPr bwMode="auto">
        <a:xfrm>
          <a:off x="182641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124"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7C000000}"/>
            </a:ext>
          </a:extLst>
        </xdr:cNvPr>
        <xdr:cNvSpPr>
          <a:spLocks noChangeAspect="1" noChangeArrowheads="1"/>
        </xdr:cNvSpPr>
      </xdr:nvSpPr>
      <xdr:spPr bwMode="auto">
        <a:xfrm>
          <a:off x="182641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125" name="AutoShape 7" descr="0464-1.jpg">
          <a:extLst>
            <a:ext uri="{FF2B5EF4-FFF2-40B4-BE49-F238E27FC236}">
              <a16:creationId xmlns:a16="http://schemas.microsoft.com/office/drawing/2014/main" id="{00000000-0008-0000-0000-00007D000000}"/>
            </a:ext>
          </a:extLst>
        </xdr:cNvPr>
        <xdr:cNvSpPr>
          <a:spLocks noChangeAspect="1" noChangeArrowheads="1"/>
        </xdr:cNvSpPr>
      </xdr:nvSpPr>
      <xdr:spPr bwMode="auto">
        <a:xfrm>
          <a:off x="182641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126" name="AutoShape 8" descr="0464-1.jpg">
          <a:extLst>
            <a:ext uri="{FF2B5EF4-FFF2-40B4-BE49-F238E27FC236}">
              <a16:creationId xmlns:a16="http://schemas.microsoft.com/office/drawing/2014/main" id="{00000000-0008-0000-0000-00007E000000}"/>
            </a:ext>
          </a:extLst>
        </xdr:cNvPr>
        <xdr:cNvSpPr>
          <a:spLocks noChangeAspect="1" noChangeArrowheads="1"/>
        </xdr:cNvSpPr>
      </xdr:nvSpPr>
      <xdr:spPr bwMode="auto">
        <a:xfrm>
          <a:off x="182641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127" name="AutoShape 10" descr="Imágenes integradas 1">
          <a:extLst>
            <a:ext uri="{FF2B5EF4-FFF2-40B4-BE49-F238E27FC236}">
              <a16:creationId xmlns:a16="http://schemas.microsoft.com/office/drawing/2014/main" id="{00000000-0008-0000-0000-00007F000000}"/>
            </a:ext>
          </a:extLst>
        </xdr:cNvPr>
        <xdr:cNvSpPr>
          <a:spLocks noChangeAspect="1" noChangeArrowheads="1"/>
        </xdr:cNvSpPr>
      </xdr:nvSpPr>
      <xdr:spPr bwMode="auto">
        <a:xfrm>
          <a:off x="182641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128"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80000000}"/>
            </a:ext>
          </a:extLst>
        </xdr:cNvPr>
        <xdr:cNvSpPr>
          <a:spLocks noChangeAspect="1" noChangeArrowheads="1"/>
        </xdr:cNvSpPr>
      </xdr:nvSpPr>
      <xdr:spPr bwMode="auto">
        <a:xfrm>
          <a:off x="182641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129"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81000000}"/>
            </a:ext>
          </a:extLst>
        </xdr:cNvPr>
        <xdr:cNvSpPr>
          <a:spLocks noChangeAspect="1" noChangeArrowheads="1"/>
        </xdr:cNvSpPr>
      </xdr:nvSpPr>
      <xdr:spPr bwMode="auto">
        <a:xfrm>
          <a:off x="182641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130"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82000000}"/>
            </a:ext>
          </a:extLst>
        </xdr:cNvPr>
        <xdr:cNvSpPr>
          <a:spLocks noChangeAspect="1" noChangeArrowheads="1"/>
        </xdr:cNvSpPr>
      </xdr:nvSpPr>
      <xdr:spPr bwMode="auto">
        <a:xfrm>
          <a:off x="182641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131" name="AutoShape 7" descr="0464-1.jpg">
          <a:extLst>
            <a:ext uri="{FF2B5EF4-FFF2-40B4-BE49-F238E27FC236}">
              <a16:creationId xmlns:a16="http://schemas.microsoft.com/office/drawing/2014/main" id="{00000000-0008-0000-0000-000083000000}"/>
            </a:ext>
          </a:extLst>
        </xdr:cNvPr>
        <xdr:cNvSpPr>
          <a:spLocks noChangeAspect="1" noChangeArrowheads="1"/>
        </xdr:cNvSpPr>
      </xdr:nvSpPr>
      <xdr:spPr bwMode="auto">
        <a:xfrm>
          <a:off x="182641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132" name="AutoShape 8" descr="0464-1.jpg">
          <a:extLst>
            <a:ext uri="{FF2B5EF4-FFF2-40B4-BE49-F238E27FC236}">
              <a16:creationId xmlns:a16="http://schemas.microsoft.com/office/drawing/2014/main" id="{00000000-0008-0000-0000-000084000000}"/>
            </a:ext>
          </a:extLst>
        </xdr:cNvPr>
        <xdr:cNvSpPr>
          <a:spLocks noChangeAspect="1" noChangeArrowheads="1"/>
        </xdr:cNvSpPr>
      </xdr:nvSpPr>
      <xdr:spPr bwMode="auto">
        <a:xfrm>
          <a:off x="182641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133" name="AutoShape 10" descr="Imágenes integradas 1">
          <a:extLst>
            <a:ext uri="{FF2B5EF4-FFF2-40B4-BE49-F238E27FC236}">
              <a16:creationId xmlns:a16="http://schemas.microsoft.com/office/drawing/2014/main" id="{00000000-0008-0000-0000-000085000000}"/>
            </a:ext>
          </a:extLst>
        </xdr:cNvPr>
        <xdr:cNvSpPr>
          <a:spLocks noChangeAspect="1" noChangeArrowheads="1"/>
        </xdr:cNvSpPr>
      </xdr:nvSpPr>
      <xdr:spPr bwMode="auto">
        <a:xfrm>
          <a:off x="182641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45</xdr:row>
      <xdr:rowOff>0</xdr:rowOff>
    </xdr:from>
    <xdr:ext cx="304800" cy="304800"/>
    <xdr:sp macro="" textlink="">
      <xdr:nvSpPr>
        <xdr:cNvPr id="134"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86000000}"/>
            </a:ext>
          </a:extLst>
        </xdr:cNvPr>
        <xdr:cNvSpPr>
          <a:spLocks noChangeAspect="1" noChangeArrowheads="1"/>
        </xdr:cNvSpPr>
      </xdr:nvSpPr>
      <xdr:spPr bwMode="auto">
        <a:xfrm>
          <a:off x="207406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45</xdr:row>
      <xdr:rowOff>0</xdr:rowOff>
    </xdr:from>
    <xdr:ext cx="304800" cy="304800"/>
    <xdr:sp macro="" textlink="">
      <xdr:nvSpPr>
        <xdr:cNvPr id="135"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87000000}"/>
            </a:ext>
          </a:extLst>
        </xdr:cNvPr>
        <xdr:cNvSpPr>
          <a:spLocks noChangeAspect="1" noChangeArrowheads="1"/>
        </xdr:cNvSpPr>
      </xdr:nvSpPr>
      <xdr:spPr bwMode="auto">
        <a:xfrm>
          <a:off x="207406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45</xdr:row>
      <xdr:rowOff>0</xdr:rowOff>
    </xdr:from>
    <xdr:ext cx="304800" cy="304800"/>
    <xdr:sp macro="" textlink="">
      <xdr:nvSpPr>
        <xdr:cNvPr id="136"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88000000}"/>
            </a:ext>
          </a:extLst>
        </xdr:cNvPr>
        <xdr:cNvSpPr>
          <a:spLocks noChangeAspect="1" noChangeArrowheads="1"/>
        </xdr:cNvSpPr>
      </xdr:nvSpPr>
      <xdr:spPr bwMode="auto">
        <a:xfrm>
          <a:off x="207406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45</xdr:row>
      <xdr:rowOff>0</xdr:rowOff>
    </xdr:from>
    <xdr:ext cx="304800" cy="304800"/>
    <xdr:sp macro="" textlink="">
      <xdr:nvSpPr>
        <xdr:cNvPr id="137" name="AutoShape 7" descr="0464-1.jpg">
          <a:extLst>
            <a:ext uri="{FF2B5EF4-FFF2-40B4-BE49-F238E27FC236}">
              <a16:creationId xmlns:a16="http://schemas.microsoft.com/office/drawing/2014/main" id="{00000000-0008-0000-0000-000089000000}"/>
            </a:ext>
          </a:extLst>
        </xdr:cNvPr>
        <xdr:cNvSpPr>
          <a:spLocks noChangeAspect="1" noChangeArrowheads="1"/>
        </xdr:cNvSpPr>
      </xdr:nvSpPr>
      <xdr:spPr bwMode="auto">
        <a:xfrm>
          <a:off x="207406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45</xdr:row>
      <xdr:rowOff>0</xdr:rowOff>
    </xdr:from>
    <xdr:ext cx="304800" cy="304800"/>
    <xdr:sp macro="" textlink="">
      <xdr:nvSpPr>
        <xdr:cNvPr id="138" name="AutoShape 8" descr="0464-1.jpg">
          <a:extLst>
            <a:ext uri="{FF2B5EF4-FFF2-40B4-BE49-F238E27FC236}">
              <a16:creationId xmlns:a16="http://schemas.microsoft.com/office/drawing/2014/main" id="{00000000-0008-0000-0000-00008A000000}"/>
            </a:ext>
          </a:extLst>
        </xdr:cNvPr>
        <xdr:cNvSpPr>
          <a:spLocks noChangeAspect="1" noChangeArrowheads="1"/>
        </xdr:cNvSpPr>
      </xdr:nvSpPr>
      <xdr:spPr bwMode="auto">
        <a:xfrm>
          <a:off x="207406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45</xdr:row>
      <xdr:rowOff>0</xdr:rowOff>
    </xdr:from>
    <xdr:ext cx="304800" cy="304800"/>
    <xdr:sp macro="" textlink="">
      <xdr:nvSpPr>
        <xdr:cNvPr id="139" name="AutoShape 10" descr="Imágenes integradas 1">
          <a:extLst>
            <a:ext uri="{FF2B5EF4-FFF2-40B4-BE49-F238E27FC236}">
              <a16:creationId xmlns:a16="http://schemas.microsoft.com/office/drawing/2014/main" id="{00000000-0008-0000-0000-00008B000000}"/>
            </a:ext>
          </a:extLst>
        </xdr:cNvPr>
        <xdr:cNvSpPr>
          <a:spLocks noChangeAspect="1" noChangeArrowheads="1"/>
        </xdr:cNvSpPr>
      </xdr:nvSpPr>
      <xdr:spPr bwMode="auto">
        <a:xfrm>
          <a:off x="207406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45</xdr:row>
      <xdr:rowOff>0</xdr:rowOff>
    </xdr:from>
    <xdr:ext cx="304800" cy="304800"/>
    <xdr:sp macro="" textlink="">
      <xdr:nvSpPr>
        <xdr:cNvPr id="140"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8C000000}"/>
            </a:ext>
          </a:extLst>
        </xdr:cNvPr>
        <xdr:cNvSpPr>
          <a:spLocks noChangeAspect="1" noChangeArrowheads="1"/>
        </xdr:cNvSpPr>
      </xdr:nvSpPr>
      <xdr:spPr bwMode="auto">
        <a:xfrm>
          <a:off x="207406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45</xdr:row>
      <xdr:rowOff>0</xdr:rowOff>
    </xdr:from>
    <xdr:ext cx="304800" cy="304800"/>
    <xdr:sp macro="" textlink="">
      <xdr:nvSpPr>
        <xdr:cNvPr id="141"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8D000000}"/>
            </a:ext>
          </a:extLst>
        </xdr:cNvPr>
        <xdr:cNvSpPr>
          <a:spLocks noChangeAspect="1" noChangeArrowheads="1"/>
        </xdr:cNvSpPr>
      </xdr:nvSpPr>
      <xdr:spPr bwMode="auto">
        <a:xfrm>
          <a:off x="207406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45</xdr:row>
      <xdr:rowOff>0</xdr:rowOff>
    </xdr:from>
    <xdr:ext cx="304800" cy="304800"/>
    <xdr:sp macro="" textlink="">
      <xdr:nvSpPr>
        <xdr:cNvPr id="142"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8E000000}"/>
            </a:ext>
          </a:extLst>
        </xdr:cNvPr>
        <xdr:cNvSpPr>
          <a:spLocks noChangeAspect="1" noChangeArrowheads="1"/>
        </xdr:cNvSpPr>
      </xdr:nvSpPr>
      <xdr:spPr bwMode="auto">
        <a:xfrm>
          <a:off x="207406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45</xdr:row>
      <xdr:rowOff>0</xdr:rowOff>
    </xdr:from>
    <xdr:ext cx="304800" cy="304800"/>
    <xdr:sp macro="" textlink="">
      <xdr:nvSpPr>
        <xdr:cNvPr id="143" name="AutoShape 7" descr="0464-1.jpg">
          <a:extLst>
            <a:ext uri="{FF2B5EF4-FFF2-40B4-BE49-F238E27FC236}">
              <a16:creationId xmlns:a16="http://schemas.microsoft.com/office/drawing/2014/main" id="{00000000-0008-0000-0000-00008F000000}"/>
            </a:ext>
          </a:extLst>
        </xdr:cNvPr>
        <xdr:cNvSpPr>
          <a:spLocks noChangeAspect="1" noChangeArrowheads="1"/>
        </xdr:cNvSpPr>
      </xdr:nvSpPr>
      <xdr:spPr bwMode="auto">
        <a:xfrm>
          <a:off x="207406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45</xdr:row>
      <xdr:rowOff>0</xdr:rowOff>
    </xdr:from>
    <xdr:ext cx="304800" cy="304800"/>
    <xdr:sp macro="" textlink="">
      <xdr:nvSpPr>
        <xdr:cNvPr id="144" name="AutoShape 8" descr="0464-1.jpg">
          <a:extLst>
            <a:ext uri="{FF2B5EF4-FFF2-40B4-BE49-F238E27FC236}">
              <a16:creationId xmlns:a16="http://schemas.microsoft.com/office/drawing/2014/main" id="{00000000-0008-0000-0000-000090000000}"/>
            </a:ext>
          </a:extLst>
        </xdr:cNvPr>
        <xdr:cNvSpPr>
          <a:spLocks noChangeAspect="1" noChangeArrowheads="1"/>
        </xdr:cNvSpPr>
      </xdr:nvSpPr>
      <xdr:spPr bwMode="auto">
        <a:xfrm>
          <a:off x="207406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45</xdr:row>
      <xdr:rowOff>0</xdr:rowOff>
    </xdr:from>
    <xdr:ext cx="304800" cy="304800"/>
    <xdr:sp macro="" textlink="">
      <xdr:nvSpPr>
        <xdr:cNvPr id="145" name="AutoShape 10" descr="Imágenes integradas 1">
          <a:extLst>
            <a:ext uri="{FF2B5EF4-FFF2-40B4-BE49-F238E27FC236}">
              <a16:creationId xmlns:a16="http://schemas.microsoft.com/office/drawing/2014/main" id="{00000000-0008-0000-0000-000091000000}"/>
            </a:ext>
          </a:extLst>
        </xdr:cNvPr>
        <xdr:cNvSpPr>
          <a:spLocks noChangeAspect="1" noChangeArrowheads="1"/>
        </xdr:cNvSpPr>
      </xdr:nvSpPr>
      <xdr:spPr bwMode="auto">
        <a:xfrm>
          <a:off x="207406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73</xdr:row>
      <xdr:rowOff>0</xdr:rowOff>
    </xdr:from>
    <xdr:ext cx="304800" cy="304800"/>
    <xdr:sp macro="" textlink="">
      <xdr:nvSpPr>
        <xdr:cNvPr id="146"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92000000}"/>
            </a:ext>
          </a:extLst>
        </xdr:cNvPr>
        <xdr:cNvSpPr>
          <a:spLocks noChangeAspect="1" noChangeArrowheads="1"/>
        </xdr:cNvSpPr>
      </xdr:nvSpPr>
      <xdr:spPr bwMode="auto">
        <a:xfrm>
          <a:off x="9929813"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73</xdr:row>
      <xdr:rowOff>0</xdr:rowOff>
    </xdr:from>
    <xdr:ext cx="304800" cy="304800"/>
    <xdr:sp macro="" textlink="">
      <xdr:nvSpPr>
        <xdr:cNvPr id="147"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93000000}"/>
            </a:ext>
          </a:extLst>
        </xdr:cNvPr>
        <xdr:cNvSpPr>
          <a:spLocks noChangeAspect="1" noChangeArrowheads="1"/>
        </xdr:cNvSpPr>
      </xdr:nvSpPr>
      <xdr:spPr bwMode="auto">
        <a:xfrm>
          <a:off x="9929813"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73</xdr:row>
      <xdr:rowOff>0</xdr:rowOff>
    </xdr:from>
    <xdr:ext cx="304800" cy="304800"/>
    <xdr:sp macro="" textlink="">
      <xdr:nvSpPr>
        <xdr:cNvPr id="148"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94000000}"/>
            </a:ext>
          </a:extLst>
        </xdr:cNvPr>
        <xdr:cNvSpPr>
          <a:spLocks noChangeAspect="1" noChangeArrowheads="1"/>
        </xdr:cNvSpPr>
      </xdr:nvSpPr>
      <xdr:spPr bwMode="auto">
        <a:xfrm>
          <a:off x="9929813"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73</xdr:row>
      <xdr:rowOff>0</xdr:rowOff>
    </xdr:from>
    <xdr:ext cx="304800" cy="304800"/>
    <xdr:sp macro="" textlink="">
      <xdr:nvSpPr>
        <xdr:cNvPr id="149" name="AutoShape 7" descr="0464-1.jpg">
          <a:extLst>
            <a:ext uri="{FF2B5EF4-FFF2-40B4-BE49-F238E27FC236}">
              <a16:creationId xmlns:a16="http://schemas.microsoft.com/office/drawing/2014/main" id="{00000000-0008-0000-0000-000095000000}"/>
            </a:ext>
          </a:extLst>
        </xdr:cNvPr>
        <xdr:cNvSpPr>
          <a:spLocks noChangeAspect="1" noChangeArrowheads="1"/>
        </xdr:cNvSpPr>
      </xdr:nvSpPr>
      <xdr:spPr bwMode="auto">
        <a:xfrm>
          <a:off x="9929813"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73</xdr:row>
      <xdr:rowOff>0</xdr:rowOff>
    </xdr:from>
    <xdr:ext cx="304800" cy="304800"/>
    <xdr:sp macro="" textlink="">
      <xdr:nvSpPr>
        <xdr:cNvPr id="150" name="AutoShape 8" descr="0464-1.jpg">
          <a:extLst>
            <a:ext uri="{FF2B5EF4-FFF2-40B4-BE49-F238E27FC236}">
              <a16:creationId xmlns:a16="http://schemas.microsoft.com/office/drawing/2014/main" id="{00000000-0008-0000-0000-000096000000}"/>
            </a:ext>
          </a:extLst>
        </xdr:cNvPr>
        <xdr:cNvSpPr>
          <a:spLocks noChangeAspect="1" noChangeArrowheads="1"/>
        </xdr:cNvSpPr>
      </xdr:nvSpPr>
      <xdr:spPr bwMode="auto">
        <a:xfrm>
          <a:off x="9929813"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73</xdr:row>
      <xdr:rowOff>0</xdr:rowOff>
    </xdr:from>
    <xdr:ext cx="304800" cy="304800"/>
    <xdr:sp macro="" textlink="">
      <xdr:nvSpPr>
        <xdr:cNvPr id="151" name="AutoShape 10" descr="Imágenes integradas 1">
          <a:extLst>
            <a:ext uri="{FF2B5EF4-FFF2-40B4-BE49-F238E27FC236}">
              <a16:creationId xmlns:a16="http://schemas.microsoft.com/office/drawing/2014/main" id="{00000000-0008-0000-0000-000097000000}"/>
            </a:ext>
          </a:extLst>
        </xdr:cNvPr>
        <xdr:cNvSpPr>
          <a:spLocks noChangeAspect="1" noChangeArrowheads="1"/>
        </xdr:cNvSpPr>
      </xdr:nvSpPr>
      <xdr:spPr bwMode="auto">
        <a:xfrm>
          <a:off x="9929813"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73</xdr:row>
      <xdr:rowOff>0</xdr:rowOff>
    </xdr:from>
    <xdr:ext cx="304800" cy="304800"/>
    <xdr:sp macro="" textlink="">
      <xdr:nvSpPr>
        <xdr:cNvPr id="152"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98000000}"/>
            </a:ext>
          </a:extLst>
        </xdr:cNvPr>
        <xdr:cNvSpPr>
          <a:spLocks noChangeAspect="1" noChangeArrowheads="1"/>
        </xdr:cNvSpPr>
      </xdr:nvSpPr>
      <xdr:spPr bwMode="auto">
        <a:xfrm>
          <a:off x="9929813"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73</xdr:row>
      <xdr:rowOff>0</xdr:rowOff>
    </xdr:from>
    <xdr:ext cx="304800" cy="304800"/>
    <xdr:sp macro="" textlink="">
      <xdr:nvSpPr>
        <xdr:cNvPr id="153"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99000000}"/>
            </a:ext>
          </a:extLst>
        </xdr:cNvPr>
        <xdr:cNvSpPr>
          <a:spLocks noChangeAspect="1" noChangeArrowheads="1"/>
        </xdr:cNvSpPr>
      </xdr:nvSpPr>
      <xdr:spPr bwMode="auto">
        <a:xfrm>
          <a:off x="9929813"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73</xdr:row>
      <xdr:rowOff>0</xdr:rowOff>
    </xdr:from>
    <xdr:ext cx="304800" cy="304800"/>
    <xdr:sp macro="" textlink="">
      <xdr:nvSpPr>
        <xdr:cNvPr id="154"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9A000000}"/>
            </a:ext>
          </a:extLst>
        </xdr:cNvPr>
        <xdr:cNvSpPr>
          <a:spLocks noChangeAspect="1" noChangeArrowheads="1"/>
        </xdr:cNvSpPr>
      </xdr:nvSpPr>
      <xdr:spPr bwMode="auto">
        <a:xfrm>
          <a:off x="9929813"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73</xdr:row>
      <xdr:rowOff>0</xdr:rowOff>
    </xdr:from>
    <xdr:ext cx="304800" cy="304800"/>
    <xdr:sp macro="" textlink="">
      <xdr:nvSpPr>
        <xdr:cNvPr id="155" name="AutoShape 7" descr="0464-1.jpg">
          <a:extLst>
            <a:ext uri="{FF2B5EF4-FFF2-40B4-BE49-F238E27FC236}">
              <a16:creationId xmlns:a16="http://schemas.microsoft.com/office/drawing/2014/main" id="{00000000-0008-0000-0000-00009B000000}"/>
            </a:ext>
          </a:extLst>
        </xdr:cNvPr>
        <xdr:cNvSpPr>
          <a:spLocks noChangeAspect="1" noChangeArrowheads="1"/>
        </xdr:cNvSpPr>
      </xdr:nvSpPr>
      <xdr:spPr bwMode="auto">
        <a:xfrm>
          <a:off x="9929813"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73</xdr:row>
      <xdr:rowOff>0</xdr:rowOff>
    </xdr:from>
    <xdr:ext cx="304800" cy="304800"/>
    <xdr:sp macro="" textlink="">
      <xdr:nvSpPr>
        <xdr:cNvPr id="156" name="AutoShape 8" descr="0464-1.jpg">
          <a:extLst>
            <a:ext uri="{FF2B5EF4-FFF2-40B4-BE49-F238E27FC236}">
              <a16:creationId xmlns:a16="http://schemas.microsoft.com/office/drawing/2014/main" id="{00000000-0008-0000-0000-00009C000000}"/>
            </a:ext>
          </a:extLst>
        </xdr:cNvPr>
        <xdr:cNvSpPr>
          <a:spLocks noChangeAspect="1" noChangeArrowheads="1"/>
        </xdr:cNvSpPr>
      </xdr:nvSpPr>
      <xdr:spPr bwMode="auto">
        <a:xfrm>
          <a:off x="9929813"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73</xdr:row>
      <xdr:rowOff>0</xdr:rowOff>
    </xdr:from>
    <xdr:ext cx="304800" cy="304800"/>
    <xdr:sp macro="" textlink="">
      <xdr:nvSpPr>
        <xdr:cNvPr id="157" name="AutoShape 10" descr="Imágenes integradas 1">
          <a:extLst>
            <a:ext uri="{FF2B5EF4-FFF2-40B4-BE49-F238E27FC236}">
              <a16:creationId xmlns:a16="http://schemas.microsoft.com/office/drawing/2014/main" id="{00000000-0008-0000-0000-00009D000000}"/>
            </a:ext>
          </a:extLst>
        </xdr:cNvPr>
        <xdr:cNvSpPr>
          <a:spLocks noChangeAspect="1" noChangeArrowheads="1"/>
        </xdr:cNvSpPr>
      </xdr:nvSpPr>
      <xdr:spPr bwMode="auto">
        <a:xfrm>
          <a:off x="9929813"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73</xdr:row>
      <xdr:rowOff>0</xdr:rowOff>
    </xdr:from>
    <xdr:ext cx="304800" cy="304800"/>
    <xdr:sp macro="" textlink="">
      <xdr:nvSpPr>
        <xdr:cNvPr id="158"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9E000000}"/>
            </a:ext>
          </a:extLst>
        </xdr:cNvPr>
        <xdr:cNvSpPr>
          <a:spLocks noChangeAspect="1" noChangeArrowheads="1"/>
        </xdr:cNvSpPr>
      </xdr:nvSpPr>
      <xdr:spPr bwMode="auto">
        <a:xfrm>
          <a:off x="12811125"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73</xdr:row>
      <xdr:rowOff>0</xdr:rowOff>
    </xdr:from>
    <xdr:ext cx="304800" cy="304800"/>
    <xdr:sp macro="" textlink="">
      <xdr:nvSpPr>
        <xdr:cNvPr id="159"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9F000000}"/>
            </a:ext>
          </a:extLst>
        </xdr:cNvPr>
        <xdr:cNvSpPr>
          <a:spLocks noChangeAspect="1" noChangeArrowheads="1"/>
        </xdr:cNvSpPr>
      </xdr:nvSpPr>
      <xdr:spPr bwMode="auto">
        <a:xfrm>
          <a:off x="12811125"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73</xdr:row>
      <xdr:rowOff>0</xdr:rowOff>
    </xdr:from>
    <xdr:ext cx="304800" cy="304800"/>
    <xdr:sp macro="" textlink="">
      <xdr:nvSpPr>
        <xdr:cNvPr id="160"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A0000000}"/>
            </a:ext>
          </a:extLst>
        </xdr:cNvPr>
        <xdr:cNvSpPr>
          <a:spLocks noChangeAspect="1" noChangeArrowheads="1"/>
        </xdr:cNvSpPr>
      </xdr:nvSpPr>
      <xdr:spPr bwMode="auto">
        <a:xfrm>
          <a:off x="12811125"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73</xdr:row>
      <xdr:rowOff>0</xdr:rowOff>
    </xdr:from>
    <xdr:ext cx="304800" cy="304800"/>
    <xdr:sp macro="" textlink="">
      <xdr:nvSpPr>
        <xdr:cNvPr id="161" name="AutoShape 7" descr="0464-1.jpg">
          <a:extLst>
            <a:ext uri="{FF2B5EF4-FFF2-40B4-BE49-F238E27FC236}">
              <a16:creationId xmlns:a16="http://schemas.microsoft.com/office/drawing/2014/main" id="{00000000-0008-0000-0000-0000A1000000}"/>
            </a:ext>
          </a:extLst>
        </xdr:cNvPr>
        <xdr:cNvSpPr>
          <a:spLocks noChangeAspect="1" noChangeArrowheads="1"/>
        </xdr:cNvSpPr>
      </xdr:nvSpPr>
      <xdr:spPr bwMode="auto">
        <a:xfrm>
          <a:off x="12811125"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73</xdr:row>
      <xdr:rowOff>0</xdr:rowOff>
    </xdr:from>
    <xdr:ext cx="304800" cy="304800"/>
    <xdr:sp macro="" textlink="">
      <xdr:nvSpPr>
        <xdr:cNvPr id="162" name="AutoShape 8" descr="0464-1.jpg">
          <a:extLst>
            <a:ext uri="{FF2B5EF4-FFF2-40B4-BE49-F238E27FC236}">
              <a16:creationId xmlns:a16="http://schemas.microsoft.com/office/drawing/2014/main" id="{00000000-0008-0000-0000-0000A2000000}"/>
            </a:ext>
          </a:extLst>
        </xdr:cNvPr>
        <xdr:cNvSpPr>
          <a:spLocks noChangeAspect="1" noChangeArrowheads="1"/>
        </xdr:cNvSpPr>
      </xdr:nvSpPr>
      <xdr:spPr bwMode="auto">
        <a:xfrm>
          <a:off x="12811125"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73</xdr:row>
      <xdr:rowOff>0</xdr:rowOff>
    </xdr:from>
    <xdr:ext cx="304800" cy="304800"/>
    <xdr:sp macro="" textlink="">
      <xdr:nvSpPr>
        <xdr:cNvPr id="163" name="AutoShape 10" descr="Imágenes integradas 1">
          <a:extLst>
            <a:ext uri="{FF2B5EF4-FFF2-40B4-BE49-F238E27FC236}">
              <a16:creationId xmlns:a16="http://schemas.microsoft.com/office/drawing/2014/main" id="{00000000-0008-0000-0000-0000A3000000}"/>
            </a:ext>
          </a:extLst>
        </xdr:cNvPr>
        <xdr:cNvSpPr>
          <a:spLocks noChangeAspect="1" noChangeArrowheads="1"/>
        </xdr:cNvSpPr>
      </xdr:nvSpPr>
      <xdr:spPr bwMode="auto">
        <a:xfrm>
          <a:off x="12811125"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73</xdr:row>
      <xdr:rowOff>0</xdr:rowOff>
    </xdr:from>
    <xdr:ext cx="304800" cy="304800"/>
    <xdr:sp macro="" textlink="">
      <xdr:nvSpPr>
        <xdr:cNvPr id="164"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A4000000}"/>
            </a:ext>
          </a:extLst>
        </xdr:cNvPr>
        <xdr:cNvSpPr>
          <a:spLocks noChangeAspect="1" noChangeArrowheads="1"/>
        </xdr:cNvSpPr>
      </xdr:nvSpPr>
      <xdr:spPr bwMode="auto">
        <a:xfrm>
          <a:off x="12811125"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73</xdr:row>
      <xdr:rowOff>0</xdr:rowOff>
    </xdr:from>
    <xdr:ext cx="304800" cy="304800"/>
    <xdr:sp macro="" textlink="">
      <xdr:nvSpPr>
        <xdr:cNvPr id="165"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A5000000}"/>
            </a:ext>
          </a:extLst>
        </xdr:cNvPr>
        <xdr:cNvSpPr>
          <a:spLocks noChangeAspect="1" noChangeArrowheads="1"/>
        </xdr:cNvSpPr>
      </xdr:nvSpPr>
      <xdr:spPr bwMode="auto">
        <a:xfrm>
          <a:off x="12811125"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73</xdr:row>
      <xdr:rowOff>0</xdr:rowOff>
    </xdr:from>
    <xdr:ext cx="304800" cy="304800"/>
    <xdr:sp macro="" textlink="">
      <xdr:nvSpPr>
        <xdr:cNvPr id="166"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A6000000}"/>
            </a:ext>
          </a:extLst>
        </xdr:cNvPr>
        <xdr:cNvSpPr>
          <a:spLocks noChangeAspect="1" noChangeArrowheads="1"/>
        </xdr:cNvSpPr>
      </xdr:nvSpPr>
      <xdr:spPr bwMode="auto">
        <a:xfrm>
          <a:off x="12811125"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73</xdr:row>
      <xdr:rowOff>0</xdr:rowOff>
    </xdr:from>
    <xdr:ext cx="304800" cy="304800"/>
    <xdr:sp macro="" textlink="">
      <xdr:nvSpPr>
        <xdr:cNvPr id="167" name="AutoShape 7" descr="0464-1.jpg">
          <a:extLst>
            <a:ext uri="{FF2B5EF4-FFF2-40B4-BE49-F238E27FC236}">
              <a16:creationId xmlns:a16="http://schemas.microsoft.com/office/drawing/2014/main" id="{00000000-0008-0000-0000-0000A7000000}"/>
            </a:ext>
          </a:extLst>
        </xdr:cNvPr>
        <xdr:cNvSpPr>
          <a:spLocks noChangeAspect="1" noChangeArrowheads="1"/>
        </xdr:cNvSpPr>
      </xdr:nvSpPr>
      <xdr:spPr bwMode="auto">
        <a:xfrm>
          <a:off x="12811125"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73</xdr:row>
      <xdr:rowOff>0</xdr:rowOff>
    </xdr:from>
    <xdr:ext cx="304800" cy="304800"/>
    <xdr:sp macro="" textlink="">
      <xdr:nvSpPr>
        <xdr:cNvPr id="168" name="AutoShape 8" descr="0464-1.jpg">
          <a:extLst>
            <a:ext uri="{FF2B5EF4-FFF2-40B4-BE49-F238E27FC236}">
              <a16:creationId xmlns:a16="http://schemas.microsoft.com/office/drawing/2014/main" id="{00000000-0008-0000-0000-0000A8000000}"/>
            </a:ext>
          </a:extLst>
        </xdr:cNvPr>
        <xdr:cNvSpPr>
          <a:spLocks noChangeAspect="1" noChangeArrowheads="1"/>
        </xdr:cNvSpPr>
      </xdr:nvSpPr>
      <xdr:spPr bwMode="auto">
        <a:xfrm>
          <a:off x="12811125"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73</xdr:row>
      <xdr:rowOff>0</xdr:rowOff>
    </xdr:from>
    <xdr:ext cx="304800" cy="304800"/>
    <xdr:sp macro="" textlink="">
      <xdr:nvSpPr>
        <xdr:cNvPr id="169" name="AutoShape 10" descr="Imágenes integradas 1">
          <a:extLst>
            <a:ext uri="{FF2B5EF4-FFF2-40B4-BE49-F238E27FC236}">
              <a16:creationId xmlns:a16="http://schemas.microsoft.com/office/drawing/2014/main" id="{00000000-0008-0000-0000-0000A9000000}"/>
            </a:ext>
          </a:extLst>
        </xdr:cNvPr>
        <xdr:cNvSpPr>
          <a:spLocks noChangeAspect="1" noChangeArrowheads="1"/>
        </xdr:cNvSpPr>
      </xdr:nvSpPr>
      <xdr:spPr bwMode="auto">
        <a:xfrm>
          <a:off x="12811125"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73</xdr:row>
      <xdr:rowOff>0</xdr:rowOff>
    </xdr:from>
    <xdr:ext cx="304800" cy="304800"/>
    <xdr:sp macro="" textlink="">
      <xdr:nvSpPr>
        <xdr:cNvPr id="170"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AA000000}"/>
            </a:ext>
          </a:extLst>
        </xdr:cNvPr>
        <xdr:cNvSpPr>
          <a:spLocks noChangeAspect="1" noChangeArrowheads="1"/>
        </xdr:cNvSpPr>
      </xdr:nvSpPr>
      <xdr:spPr bwMode="auto">
        <a:xfrm>
          <a:off x="1569243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73</xdr:row>
      <xdr:rowOff>0</xdr:rowOff>
    </xdr:from>
    <xdr:ext cx="304800" cy="304800"/>
    <xdr:sp macro="" textlink="">
      <xdr:nvSpPr>
        <xdr:cNvPr id="171"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AB000000}"/>
            </a:ext>
          </a:extLst>
        </xdr:cNvPr>
        <xdr:cNvSpPr>
          <a:spLocks noChangeAspect="1" noChangeArrowheads="1"/>
        </xdr:cNvSpPr>
      </xdr:nvSpPr>
      <xdr:spPr bwMode="auto">
        <a:xfrm>
          <a:off x="1569243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73</xdr:row>
      <xdr:rowOff>0</xdr:rowOff>
    </xdr:from>
    <xdr:ext cx="304800" cy="304800"/>
    <xdr:sp macro="" textlink="">
      <xdr:nvSpPr>
        <xdr:cNvPr id="172"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AC000000}"/>
            </a:ext>
          </a:extLst>
        </xdr:cNvPr>
        <xdr:cNvSpPr>
          <a:spLocks noChangeAspect="1" noChangeArrowheads="1"/>
        </xdr:cNvSpPr>
      </xdr:nvSpPr>
      <xdr:spPr bwMode="auto">
        <a:xfrm>
          <a:off x="1569243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73</xdr:row>
      <xdr:rowOff>0</xdr:rowOff>
    </xdr:from>
    <xdr:ext cx="304800" cy="304800"/>
    <xdr:sp macro="" textlink="">
      <xdr:nvSpPr>
        <xdr:cNvPr id="173" name="AutoShape 7" descr="0464-1.jpg">
          <a:extLst>
            <a:ext uri="{FF2B5EF4-FFF2-40B4-BE49-F238E27FC236}">
              <a16:creationId xmlns:a16="http://schemas.microsoft.com/office/drawing/2014/main" id="{00000000-0008-0000-0000-0000AD000000}"/>
            </a:ext>
          </a:extLst>
        </xdr:cNvPr>
        <xdr:cNvSpPr>
          <a:spLocks noChangeAspect="1" noChangeArrowheads="1"/>
        </xdr:cNvSpPr>
      </xdr:nvSpPr>
      <xdr:spPr bwMode="auto">
        <a:xfrm>
          <a:off x="1569243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73</xdr:row>
      <xdr:rowOff>0</xdr:rowOff>
    </xdr:from>
    <xdr:ext cx="304800" cy="304800"/>
    <xdr:sp macro="" textlink="">
      <xdr:nvSpPr>
        <xdr:cNvPr id="174" name="AutoShape 8" descr="0464-1.jpg">
          <a:extLst>
            <a:ext uri="{FF2B5EF4-FFF2-40B4-BE49-F238E27FC236}">
              <a16:creationId xmlns:a16="http://schemas.microsoft.com/office/drawing/2014/main" id="{00000000-0008-0000-0000-0000AE000000}"/>
            </a:ext>
          </a:extLst>
        </xdr:cNvPr>
        <xdr:cNvSpPr>
          <a:spLocks noChangeAspect="1" noChangeArrowheads="1"/>
        </xdr:cNvSpPr>
      </xdr:nvSpPr>
      <xdr:spPr bwMode="auto">
        <a:xfrm>
          <a:off x="1569243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73</xdr:row>
      <xdr:rowOff>0</xdr:rowOff>
    </xdr:from>
    <xdr:ext cx="304800" cy="304800"/>
    <xdr:sp macro="" textlink="">
      <xdr:nvSpPr>
        <xdr:cNvPr id="175" name="AutoShape 10" descr="Imágenes integradas 1">
          <a:extLst>
            <a:ext uri="{FF2B5EF4-FFF2-40B4-BE49-F238E27FC236}">
              <a16:creationId xmlns:a16="http://schemas.microsoft.com/office/drawing/2014/main" id="{00000000-0008-0000-0000-0000AF000000}"/>
            </a:ext>
          </a:extLst>
        </xdr:cNvPr>
        <xdr:cNvSpPr>
          <a:spLocks noChangeAspect="1" noChangeArrowheads="1"/>
        </xdr:cNvSpPr>
      </xdr:nvSpPr>
      <xdr:spPr bwMode="auto">
        <a:xfrm>
          <a:off x="1569243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73</xdr:row>
      <xdr:rowOff>0</xdr:rowOff>
    </xdr:from>
    <xdr:ext cx="304800" cy="304800"/>
    <xdr:sp macro="" textlink="">
      <xdr:nvSpPr>
        <xdr:cNvPr id="176"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B0000000}"/>
            </a:ext>
          </a:extLst>
        </xdr:cNvPr>
        <xdr:cNvSpPr>
          <a:spLocks noChangeAspect="1" noChangeArrowheads="1"/>
        </xdr:cNvSpPr>
      </xdr:nvSpPr>
      <xdr:spPr bwMode="auto">
        <a:xfrm>
          <a:off x="1569243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73</xdr:row>
      <xdr:rowOff>0</xdr:rowOff>
    </xdr:from>
    <xdr:ext cx="304800" cy="304800"/>
    <xdr:sp macro="" textlink="">
      <xdr:nvSpPr>
        <xdr:cNvPr id="177"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B1000000}"/>
            </a:ext>
          </a:extLst>
        </xdr:cNvPr>
        <xdr:cNvSpPr>
          <a:spLocks noChangeAspect="1" noChangeArrowheads="1"/>
        </xdr:cNvSpPr>
      </xdr:nvSpPr>
      <xdr:spPr bwMode="auto">
        <a:xfrm>
          <a:off x="1569243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73</xdr:row>
      <xdr:rowOff>0</xdr:rowOff>
    </xdr:from>
    <xdr:ext cx="304800" cy="304800"/>
    <xdr:sp macro="" textlink="">
      <xdr:nvSpPr>
        <xdr:cNvPr id="178"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B2000000}"/>
            </a:ext>
          </a:extLst>
        </xdr:cNvPr>
        <xdr:cNvSpPr>
          <a:spLocks noChangeAspect="1" noChangeArrowheads="1"/>
        </xdr:cNvSpPr>
      </xdr:nvSpPr>
      <xdr:spPr bwMode="auto">
        <a:xfrm>
          <a:off x="1569243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73</xdr:row>
      <xdr:rowOff>0</xdr:rowOff>
    </xdr:from>
    <xdr:ext cx="304800" cy="304800"/>
    <xdr:sp macro="" textlink="">
      <xdr:nvSpPr>
        <xdr:cNvPr id="179" name="AutoShape 7" descr="0464-1.jpg">
          <a:extLst>
            <a:ext uri="{FF2B5EF4-FFF2-40B4-BE49-F238E27FC236}">
              <a16:creationId xmlns:a16="http://schemas.microsoft.com/office/drawing/2014/main" id="{00000000-0008-0000-0000-0000B3000000}"/>
            </a:ext>
          </a:extLst>
        </xdr:cNvPr>
        <xdr:cNvSpPr>
          <a:spLocks noChangeAspect="1" noChangeArrowheads="1"/>
        </xdr:cNvSpPr>
      </xdr:nvSpPr>
      <xdr:spPr bwMode="auto">
        <a:xfrm>
          <a:off x="1569243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73</xdr:row>
      <xdr:rowOff>0</xdr:rowOff>
    </xdr:from>
    <xdr:ext cx="304800" cy="304800"/>
    <xdr:sp macro="" textlink="">
      <xdr:nvSpPr>
        <xdr:cNvPr id="180" name="AutoShape 8" descr="0464-1.jpg">
          <a:extLst>
            <a:ext uri="{FF2B5EF4-FFF2-40B4-BE49-F238E27FC236}">
              <a16:creationId xmlns:a16="http://schemas.microsoft.com/office/drawing/2014/main" id="{00000000-0008-0000-0000-0000B4000000}"/>
            </a:ext>
          </a:extLst>
        </xdr:cNvPr>
        <xdr:cNvSpPr>
          <a:spLocks noChangeAspect="1" noChangeArrowheads="1"/>
        </xdr:cNvSpPr>
      </xdr:nvSpPr>
      <xdr:spPr bwMode="auto">
        <a:xfrm>
          <a:off x="1569243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73</xdr:row>
      <xdr:rowOff>0</xdr:rowOff>
    </xdr:from>
    <xdr:ext cx="304800" cy="304800"/>
    <xdr:sp macro="" textlink="">
      <xdr:nvSpPr>
        <xdr:cNvPr id="181" name="AutoShape 10" descr="Imágenes integradas 1">
          <a:extLst>
            <a:ext uri="{FF2B5EF4-FFF2-40B4-BE49-F238E27FC236}">
              <a16:creationId xmlns:a16="http://schemas.microsoft.com/office/drawing/2014/main" id="{00000000-0008-0000-0000-0000B5000000}"/>
            </a:ext>
          </a:extLst>
        </xdr:cNvPr>
        <xdr:cNvSpPr>
          <a:spLocks noChangeAspect="1" noChangeArrowheads="1"/>
        </xdr:cNvSpPr>
      </xdr:nvSpPr>
      <xdr:spPr bwMode="auto">
        <a:xfrm>
          <a:off x="1569243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73</xdr:row>
      <xdr:rowOff>0</xdr:rowOff>
    </xdr:from>
    <xdr:ext cx="304800" cy="304800"/>
    <xdr:sp macro="" textlink="">
      <xdr:nvSpPr>
        <xdr:cNvPr id="182"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B6000000}"/>
            </a:ext>
          </a:extLst>
        </xdr:cNvPr>
        <xdr:cNvSpPr>
          <a:spLocks noChangeAspect="1" noChangeArrowheads="1"/>
        </xdr:cNvSpPr>
      </xdr:nvSpPr>
      <xdr:spPr bwMode="auto">
        <a:xfrm>
          <a:off x="182641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73</xdr:row>
      <xdr:rowOff>0</xdr:rowOff>
    </xdr:from>
    <xdr:ext cx="304800" cy="304800"/>
    <xdr:sp macro="" textlink="">
      <xdr:nvSpPr>
        <xdr:cNvPr id="183"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B7000000}"/>
            </a:ext>
          </a:extLst>
        </xdr:cNvPr>
        <xdr:cNvSpPr>
          <a:spLocks noChangeAspect="1" noChangeArrowheads="1"/>
        </xdr:cNvSpPr>
      </xdr:nvSpPr>
      <xdr:spPr bwMode="auto">
        <a:xfrm>
          <a:off x="182641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73</xdr:row>
      <xdr:rowOff>0</xdr:rowOff>
    </xdr:from>
    <xdr:ext cx="304800" cy="304800"/>
    <xdr:sp macro="" textlink="">
      <xdr:nvSpPr>
        <xdr:cNvPr id="184"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B8000000}"/>
            </a:ext>
          </a:extLst>
        </xdr:cNvPr>
        <xdr:cNvSpPr>
          <a:spLocks noChangeAspect="1" noChangeArrowheads="1"/>
        </xdr:cNvSpPr>
      </xdr:nvSpPr>
      <xdr:spPr bwMode="auto">
        <a:xfrm>
          <a:off x="182641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73</xdr:row>
      <xdr:rowOff>0</xdr:rowOff>
    </xdr:from>
    <xdr:ext cx="304800" cy="304800"/>
    <xdr:sp macro="" textlink="">
      <xdr:nvSpPr>
        <xdr:cNvPr id="185" name="AutoShape 7" descr="0464-1.jpg">
          <a:extLst>
            <a:ext uri="{FF2B5EF4-FFF2-40B4-BE49-F238E27FC236}">
              <a16:creationId xmlns:a16="http://schemas.microsoft.com/office/drawing/2014/main" id="{00000000-0008-0000-0000-0000B9000000}"/>
            </a:ext>
          </a:extLst>
        </xdr:cNvPr>
        <xdr:cNvSpPr>
          <a:spLocks noChangeAspect="1" noChangeArrowheads="1"/>
        </xdr:cNvSpPr>
      </xdr:nvSpPr>
      <xdr:spPr bwMode="auto">
        <a:xfrm>
          <a:off x="182641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73</xdr:row>
      <xdr:rowOff>0</xdr:rowOff>
    </xdr:from>
    <xdr:ext cx="304800" cy="304800"/>
    <xdr:sp macro="" textlink="">
      <xdr:nvSpPr>
        <xdr:cNvPr id="186" name="AutoShape 8" descr="0464-1.jpg">
          <a:extLst>
            <a:ext uri="{FF2B5EF4-FFF2-40B4-BE49-F238E27FC236}">
              <a16:creationId xmlns:a16="http://schemas.microsoft.com/office/drawing/2014/main" id="{00000000-0008-0000-0000-0000BA000000}"/>
            </a:ext>
          </a:extLst>
        </xdr:cNvPr>
        <xdr:cNvSpPr>
          <a:spLocks noChangeAspect="1" noChangeArrowheads="1"/>
        </xdr:cNvSpPr>
      </xdr:nvSpPr>
      <xdr:spPr bwMode="auto">
        <a:xfrm>
          <a:off x="182641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73</xdr:row>
      <xdr:rowOff>0</xdr:rowOff>
    </xdr:from>
    <xdr:ext cx="304800" cy="304800"/>
    <xdr:sp macro="" textlink="">
      <xdr:nvSpPr>
        <xdr:cNvPr id="187" name="AutoShape 10" descr="Imágenes integradas 1">
          <a:extLst>
            <a:ext uri="{FF2B5EF4-FFF2-40B4-BE49-F238E27FC236}">
              <a16:creationId xmlns:a16="http://schemas.microsoft.com/office/drawing/2014/main" id="{00000000-0008-0000-0000-0000BB000000}"/>
            </a:ext>
          </a:extLst>
        </xdr:cNvPr>
        <xdr:cNvSpPr>
          <a:spLocks noChangeAspect="1" noChangeArrowheads="1"/>
        </xdr:cNvSpPr>
      </xdr:nvSpPr>
      <xdr:spPr bwMode="auto">
        <a:xfrm>
          <a:off x="182641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73</xdr:row>
      <xdr:rowOff>0</xdr:rowOff>
    </xdr:from>
    <xdr:ext cx="304800" cy="304800"/>
    <xdr:sp macro="" textlink="">
      <xdr:nvSpPr>
        <xdr:cNvPr id="188"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BC000000}"/>
            </a:ext>
          </a:extLst>
        </xdr:cNvPr>
        <xdr:cNvSpPr>
          <a:spLocks noChangeAspect="1" noChangeArrowheads="1"/>
        </xdr:cNvSpPr>
      </xdr:nvSpPr>
      <xdr:spPr bwMode="auto">
        <a:xfrm>
          <a:off x="182641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73</xdr:row>
      <xdr:rowOff>0</xdr:rowOff>
    </xdr:from>
    <xdr:ext cx="304800" cy="304800"/>
    <xdr:sp macro="" textlink="">
      <xdr:nvSpPr>
        <xdr:cNvPr id="189"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BD000000}"/>
            </a:ext>
          </a:extLst>
        </xdr:cNvPr>
        <xdr:cNvSpPr>
          <a:spLocks noChangeAspect="1" noChangeArrowheads="1"/>
        </xdr:cNvSpPr>
      </xdr:nvSpPr>
      <xdr:spPr bwMode="auto">
        <a:xfrm>
          <a:off x="182641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73</xdr:row>
      <xdr:rowOff>0</xdr:rowOff>
    </xdr:from>
    <xdr:ext cx="304800" cy="304800"/>
    <xdr:sp macro="" textlink="">
      <xdr:nvSpPr>
        <xdr:cNvPr id="190"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BE000000}"/>
            </a:ext>
          </a:extLst>
        </xdr:cNvPr>
        <xdr:cNvSpPr>
          <a:spLocks noChangeAspect="1" noChangeArrowheads="1"/>
        </xdr:cNvSpPr>
      </xdr:nvSpPr>
      <xdr:spPr bwMode="auto">
        <a:xfrm>
          <a:off x="182641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73</xdr:row>
      <xdr:rowOff>0</xdr:rowOff>
    </xdr:from>
    <xdr:ext cx="304800" cy="304800"/>
    <xdr:sp macro="" textlink="">
      <xdr:nvSpPr>
        <xdr:cNvPr id="191" name="AutoShape 7" descr="0464-1.jpg">
          <a:extLst>
            <a:ext uri="{FF2B5EF4-FFF2-40B4-BE49-F238E27FC236}">
              <a16:creationId xmlns:a16="http://schemas.microsoft.com/office/drawing/2014/main" id="{00000000-0008-0000-0000-0000BF000000}"/>
            </a:ext>
          </a:extLst>
        </xdr:cNvPr>
        <xdr:cNvSpPr>
          <a:spLocks noChangeAspect="1" noChangeArrowheads="1"/>
        </xdr:cNvSpPr>
      </xdr:nvSpPr>
      <xdr:spPr bwMode="auto">
        <a:xfrm>
          <a:off x="182641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73</xdr:row>
      <xdr:rowOff>0</xdr:rowOff>
    </xdr:from>
    <xdr:ext cx="304800" cy="304800"/>
    <xdr:sp macro="" textlink="">
      <xdr:nvSpPr>
        <xdr:cNvPr id="192" name="AutoShape 8" descr="0464-1.jpg">
          <a:extLst>
            <a:ext uri="{FF2B5EF4-FFF2-40B4-BE49-F238E27FC236}">
              <a16:creationId xmlns:a16="http://schemas.microsoft.com/office/drawing/2014/main" id="{00000000-0008-0000-0000-0000C0000000}"/>
            </a:ext>
          </a:extLst>
        </xdr:cNvPr>
        <xdr:cNvSpPr>
          <a:spLocks noChangeAspect="1" noChangeArrowheads="1"/>
        </xdr:cNvSpPr>
      </xdr:nvSpPr>
      <xdr:spPr bwMode="auto">
        <a:xfrm>
          <a:off x="182641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73</xdr:row>
      <xdr:rowOff>0</xdr:rowOff>
    </xdr:from>
    <xdr:ext cx="304800" cy="304800"/>
    <xdr:sp macro="" textlink="">
      <xdr:nvSpPr>
        <xdr:cNvPr id="193" name="AutoShape 10" descr="Imágenes integradas 1">
          <a:extLst>
            <a:ext uri="{FF2B5EF4-FFF2-40B4-BE49-F238E27FC236}">
              <a16:creationId xmlns:a16="http://schemas.microsoft.com/office/drawing/2014/main" id="{00000000-0008-0000-0000-0000C1000000}"/>
            </a:ext>
          </a:extLst>
        </xdr:cNvPr>
        <xdr:cNvSpPr>
          <a:spLocks noChangeAspect="1" noChangeArrowheads="1"/>
        </xdr:cNvSpPr>
      </xdr:nvSpPr>
      <xdr:spPr bwMode="auto">
        <a:xfrm>
          <a:off x="182641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73</xdr:row>
      <xdr:rowOff>0</xdr:rowOff>
    </xdr:from>
    <xdr:ext cx="304800" cy="304800"/>
    <xdr:sp macro="" textlink="">
      <xdr:nvSpPr>
        <xdr:cNvPr id="194"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C2000000}"/>
            </a:ext>
          </a:extLst>
        </xdr:cNvPr>
        <xdr:cNvSpPr>
          <a:spLocks noChangeAspect="1" noChangeArrowheads="1"/>
        </xdr:cNvSpPr>
      </xdr:nvSpPr>
      <xdr:spPr bwMode="auto">
        <a:xfrm>
          <a:off x="207406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73</xdr:row>
      <xdr:rowOff>0</xdr:rowOff>
    </xdr:from>
    <xdr:ext cx="304800" cy="304800"/>
    <xdr:sp macro="" textlink="">
      <xdr:nvSpPr>
        <xdr:cNvPr id="195"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C3000000}"/>
            </a:ext>
          </a:extLst>
        </xdr:cNvPr>
        <xdr:cNvSpPr>
          <a:spLocks noChangeAspect="1" noChangeArrowheads="1"/>
        </xdr:cNvSpPr>
      </xdr:nvSpPr>
      <xdr:spPr bwMode="auto">
        <a:xfrm>
          <a:off x="207406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73</xdr:row>
      <xdr:rowOff>0</xdr:rowOff>
    </xdr:from>
    <xdr:ext cx="304800" cy="304800"/>
    <xdr:sp macro="" textlink="">
      <xdr:nvSpPr>
        <xdr:cNvPr id="196"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C4000000}"/>
            </a:ext>
          </a:extLst>
        </xdr:cNvPr>
        <xdr:cNvSpPr>
          <a:spLocks noChangeAspect="1" noChangeArrowheads="1"/>
        </xdr:cNvSpPr>
      </xdr:nvSpPr>
      <xdr:spPr bwMode="auto">
        <a:xfrm>
          <a:off x="207406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73</xdr:row>
      <xdr:rowOff>0</xdr:rowOff>
    </xdr:from>
    <xdr:ext cx="304800" cy="304800"/>
    <xdr:sp macro="" textlink="">
      <xdr:nvSpPr>
        <xdr:cNvPr id="197" name="AutoShape 7" descr="0464-1.jpg">
          <a:extLst>
            <a:ext uri="{FF2B5EF4-FFF2-40B4-BE49-F238E27FC236}">
              <a16:creationId xmlns:a16="http://schemas.microsoft.com/office/drawing/2014/main" id="{00000000-0008-0000-0000-0000C5000000}"/>
            </a:ext>
          </a:extLst>
        </xdr:cNvPr>
        <xdr:cNvSpPr>
          <a:spLocks noChangeAspect="1" noChangeArrowheads="1"/>
        </xdr:cNvSpPr>
      </xdr:nvSpPr>
      <xdr:spPr bwMode="auto">
        <a:xfrm>
          <a:off x="207406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73</xdr:row>
      <xdr:rowOff>0</xdr:rowOff>
    </xdr:from>
    <xdr:ext cx="304800" cy="304800"/>
    <xdr:sp macro="" textlink="">
      <xdr:nvSpPr>
        <xdr:cNvPr id="198" name="AutoShape 8" descr="0464-1.jpg">
          <a:extLst>
            <a:ext uri="{FF2B5EF4-FFF2-40B4-BE49-F238E27FC236}">
              <a16:creationId xmlns:a16="http://schemas.microsoft.com/office/drawing/2014/main" id="{00000000-0008-0000-0000-0000C6000000}"/>
            </a:ext>
          </a:extLst>
        </xdr:cNvPr>
        <xdr:cNvSpPr>
          <a:spLocks noChangeAspect="1" noChangeArrowheads="1"/>
        </xdr:cNvSpPr>
      </xdr:nvSpPr>
      <xdr:spPr bwMode="auto">
        <a:xfrm>
          <a:off x="207406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73</xdr:row>
      <xdr:rowOff>0</xdr:rowOff>
    </xdr:from>
    <xdr:ext cx="304800" cy="304800"/>
    <xdr:sp macro="" textlink="">
      <xdr:nvSpPr>
        <xdr:cNvPr id="199" name="AutoShape 10" descr="Imágenes integradas 1">
          <a:extLst>
            <a:ext uri="{FF2B5EF4-FFF2-40B4-BE49-F238E27FC236}">
              <a16:creationId xmlns:a16="http://schemas.microsoft.com/office/drawing/2014/main" id="{00000000-0008-0000-0000-0000C7000000}"/>
            </a:ext>
          </a:extLst>
        </xdr:cNvPr>
        <xdr:cNvSpPr>
          <a:spLocks noChangeAspect="1" noChangeArrowheads="1"/>
        </xdr:cNvSpPr>
      </xdr:nvSpPr>
      <xdr:spPr bwMode="auto">
        <a:xfrm>
          <a:off x="207406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73</xdr:row>
      <xdr:rowOff>0</xdr:rowOff>
    </xdr:from>
    <xdr:ext cx="304800" cy="304800"/>
    <xdr:sp macro="" textlink="">
      <xdr:nvSpPr>
        <xdr:cNvPr id="200"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C8000000}"/>
            </a:ext>
          </a:extLst>
        </xdr:cNvPr>
        <xdr:cNvSpPr>
          <a:spLocks noChangeAspect="1" noChangeArrowheads="1"/>
        </xdr:cNvSpPr>
      </xdr:nvSpPr>
      <xdr:spPr bwMode="auto">
        <a:xfrm>
          <a:off x="207406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73</xdr:row>
      <xdr:rowOff>0</xdr:rowOff>
    </xdr:from>
    <xdr:ext cx="304800" cy="304800"/>
    <xdr:sp macro="" textlink="">
      <xdr:nvSpPr>
        <xdr:cNvPr id="201"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C9000000}"/>
            </a:ext>
          </a:extLst>
        </xdr:cNvPr>
        <xdr:cNvSpPr>
          <a:spLocks noChangeAspect="1" noChangeArrowheads="1"/>
        </xdr:cNvSpPr>
      </xdr:nvSpPr>
      <xdr:spPr bwMode="auto">
        <a:xfrm>
          <a:off x="207406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73</xdr:row>
      <xdr:rowOff>0</xdr:rowOff>
    </xdr:from>
    <xdr:ext cx="304800" cy="304800"/>
    <xdr:sp macro="" textlink="">
      <xdr:nvSpPr>
        <xdr:cNvPr id="202"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000000-0008-0000-0000-0000CA000000}"/>
            </a:ext>
          </a:extLst>
        </xdr:cNvPr>
        <xdr:cNvSpPr>
          <a:spLocks noChangeAspect="1" noChangeArrowheads="1"/>
        </xdr:cNvSpPr>
      </xdr:nvSpPr>
      <xdr:spPr bwMode="auto">
        <a:xfrm>
          <a:off x="207406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73</xdr:row>
      <xdr:rowOff>0</xdr:rowOff>
    </xdr:from>
    <xdr:ext cx="304800" cy="304800"/>
    <xdr:sp macro="" textlink="">
      <xdr:nvSpPr>
        <xdr:cNvPr id="203" name="AutoShape 7" descr="0464-1.jpg">
          <a:extLst>
            <a:ext uri="{FF2B5EF4-FFF2-40B4-BE49-F238E27FC236}">
              <a16:creationId xmlns:a16="http://schemas.microsoft.com/office/drawing/2014/main" id="{00000000-0008-0000-0000-0000CB000000}"/>
            </a:ext>
          </a:extLst>
        </xdr:cNvPr>
        <xdr:cNvSpPr>
          <a:spLocks noChangeAspect="1" noChangeArrowheads="1"/>
        </xdr:cNvSpPr>
      </xdr:nvSpPr>
      <xdr:spPr bwMode="auto">
        <a:xfrm>
          <a:off x="207406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73</xdr:row>
      <xdr:rowOff>0</xdr:rowOff>
    </xdr:from>
    <xdr:ext cx="304800" cy="304800"/>
    <xdr:sp macro="" textlink="">
      <xdr:nvSpPr>
        <xdr:cNvPr id="204" name="AutoShape 8" descr="0464-1.jpg">
          <a:extLst>
            <a:ext uri="{FF2B5EF4-FFF2-40B4-BE49-F238E27FC236}">
              <a16:creationId xmlns:a16="http://schemas.microsoft.com/office/drawing/2014/main" id="{00000000-0008-0000-0000-0000CC000000}"/>
            </a:ext>
          </a:extLst>
        </xdr:cNvPr>
        <xdr:cNvSpPr>
          <a:spLocks noChangeAspect="1" noChangeArrowheads="1"/>
        </xdr:cNvSpPr>
      </xdr:nvSpPr>
      <xdr:spPr bwMode="auto">
        <a:xfrm>
          <a:off x="207406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73</xdr:row>
      <xdr:rowOff>0</xdr:rowOff>
    </xdr:from>
    <xdr:ext cx="304800" cy="304800"/>
    <xdr:sp macro="" textlink="">
      <xdr:nvSpPr>
        <xdr:cNvPr id="205" name="AutoShape 10" descr="Imágenes integradas 1">
          <a:extLst>
            <a:ext uri="{FF2B5EF4-FFF2-40B4-BE49-F238E27FC236}">
              <a16:creationId xmlns:a16="http://schemas.microsoft.com/office/drawing/2014/main" id="{00000000-0008-0000-0000-0000CD000000}"/>
            </a:ext>
          </a:extLst>
        </xdr:cNvPr>
        <xdr:cNvSpPr>
          <a:spLocks noChangeAspect="1" noChangeArrowheads="1"/>
        </xdr:cNvSpPr>
      </xdr:nvSpPr>
      <xdr:spPr bwMode="auto">
        <a:xfrm>
          <a:off x="207406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0</xdr:col>
      <xdr:colOff>390526</xdr:colOff>
      <xdr:row>0</xdr:row>
      <xdr:rowOff>214310</xdr:rowOff>
    </xdr:from>
    <xdr:to>
      <xdr:col>0</xdr:col>
      <xdr:colOff>4614862</xdr:colOff>
      <xdr:row>0</xdr:row>
      <xdr:rowOff>1738311</xdr:rowOff>
    </xdr:to>
    <xdr:pic>
      <xdr:nvPicPr>
        <xdr:cNvPr id="206" name="Imagen 205">
          <a:extLst>
            <a:ext uri="{FF2B5EF4-FFF2-40B4-BE49-F238E27FC236}">
              <a16:creationId xmlns:a16="http://schemas.microsoft.com/office/drawing/2014/main" id="{00000000-0008-0000-0000-0000CE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63961"/>
        <a:stretch/>
      </xdr:blipFill>
      <xdr:spPr bwMode="auto">
        <a:xfrm>
          <a:off x="390526" y="214310"/>
          <a:ext cx="4229099" cy="1524001"/>
        </a:xfrm>
        <a:prstGeom prst="rect">
          <a:avLst/>
        </a:prstGeom>
        <a:noFill/>
        <a:ln>
          <a:noFill/>
        </a:ln>
        <a:extLst>
          <a:ext uri="{53640926-AAD7-44d8-BBD7-CCE9431645EC}">
            <a14:shadowObscured xmlns:lc="http://schemas.openxmlformats.org/drawingml/2006/lockedCanvas" xmlns="" xmlns:mo="http://schemas.microsoft.com/office/mac/office/2008/main" xmlns:mv="urn:schemas-microsoft-com:mac:vml" xmlns:o="urn:schemas-microsoft-com:office:office" xmlns:v="urn:schemas-microsoft-com:vml" xmlns:w10="urn:schemas-microsoft-com:office:word" xmlns:w="http://schemas.openxmlformats.org/wordprocessingml/2006/main" xmlns:a14="http://schemas.microsoft.com/office/drawing/2010/main" xmlns:w16se="http://schemas.microsoft.com/office/word/2015/wordml/symex" xmlns:aink="http://schemas.microsoft.com/office/drawing/2016/ink" xmlns:cx8="http://schemas.microsoft.com/office/drawing/2016/5/14/chartex" xmlns:cx7="http://schemas.microsoft.com/office/drawing/2016/5/13/chartex" xmlns:cx6="http://schemas.microsoft.com/office/drawing/2016/5/12/chartex" xmlns:cx5="http://schemas.microsoft.com/office/drawing/2016/5/11/chartex" xmlns:cx4="http://schemas.microsoft.com/office/drawing/2016/5/10/chartex" xmlns:cx3="http://schemas.microsoft.com/office/drawing/2016/5/9/chartex" xmlns:cx2="http://schemas.microsoft.com/office/drawing/2015/10/21/chartex" xmlns:cx1="http://schemas.microsoft.com/office/drawing/2015/9/8/chartex" xmlns:cx="http://schemas.microsoft.com/office/drawing/2014/chartex" xmlns:pic="http://schemas.openxmlformats.org/drawingml/2006/picture" xmlns:wps="http://schemas.microsoft.com/office/word/2010/wordprocessingShape" xmlns:wne="http://schemas.microsoft.com/office/word/2006/wordml" xmlns:wpi="http://schemas.microsoft.com/office/word/2010/wordprocessingInk" xmlns:wpg="http://schemas.microsoft.com/office/word/2010/wordprocessingGroup"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wpc="http://schemas.microsoft.com/office/word/2010/wordprocessingCanvas"/>
          </a:ext>
        </a:extLst>
      </xdr:spPr>
    </xdr:pic>
    <xdr:clientData/>
  </xdr:twoCellAnchor>
  <xdr:twoCellAnchor editAs="oneCell">
    <xdr:from>
      <xdr:col>21</xdr:col>
      <xdr:colOff>3095624</xdr:colOff>
      <xdr:row>0</xdr:row>
      <xdr:rowOff>0</xdr:rowOff>
    </xdr:from>
    <xdr:to>
      <xdr:col>21</xdr:col>
      <xdr:colOff>7072311</xdr:colOff>
      <xdr:row>0</xdr:row>
      <xdr:rowOff>1727576</xdr:rowOff>
    </xdr:to>
    <xdr:pic>
      <xdr:nvPicPr>
        <xdr:cNvPr id="208" name="Imagen 207">
          <a:extLst>
            <a:ext uri="{FF2B5EF4-FFF2-40B4-BE49-F238E27FC236}">
              <a16:creationId xmlns:a16="http://schemas.microsoft.com/office/drawing/2014/main" id="{9125725D-73B7-40FE-A737-BD9615D33919}"/>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62112"/>
        <a:stretch/>
      </xdr:blipFill>
      <xdr:spPr>
        <a:xfrm>
          <a:off x="71508937" y="0"/>
          <a:ext cx="3976687" cy="172757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C119"/>
  <sheetViews>
    <sheetView showGridLines="0" tabSelected="1" zoomScale="50" zoomScaleNormal="50" zoomScaleSheetLayoutView="40" workbookViewId="0">
      <selection sqref="A1:C1"/>
    </sheetView>
  </sheetViews>
  <sheetFormatPr baseColWidth="10" defaultColWidth="70.7109375" defaultRowHeight="23.25" x14ac:dyDescent="0.35"/>
  <cols>
    <col min="1" max="1" width="76.28515625" style="42" customWidth="1"/>
    <col min="2" max="2" width="76.42578125" style="42" customWidth="1"/>
    <col min="3" max="3" width="67" style="42" customWidth="1"/>
    <col min="4" max="4" width="53.7109375" style="227" customWidth="1"/>
    <col min="5" max="5" width="53.7109375" style="51" customWidth="1"/>
    <col min="6" max="6" width="48.28515625" style="33" customWidth="1"/>
    <col min="7" max="7" width="55.28515625" style="10" customWidth="1"/>
    <col min="8" max="8" width="48.5703125" style="2" customWidth="1"/>
    <col min="9" max="9" width="48.28515625" style="20" customWidth="1"/>
    <col min="10" max="10" width="44.7109375" style="20" customWidth="1"/>
    <col min="11" max="11" width="48.7109375" style="20" customWidth="1"/>
    <col min="12" max="12" width="46.42578125" style="20" customWidth="1"/>
    <col min="13" max="13" width="52.85546875" style="15" customWidth="1"/>
    <col min="14" max="14" width="44.28515625" style="15" customWidth="1"/>
    <col min="15" max="15" width="43.28515625" style="15" customWidth="1"/>
    <col min="16" max="16" width="58.7109375" style="15" customWidth="1"/>
    <col min="17" max="17" width="44.85546875" style="3" customWidth="1"/>
    <col min="18" max="18" width="47.5703125" style="3" customWidth="1"/>
    <col min="19" max="19" width="38" style="36" customWidth="1"/>
    <col min="20" max="20" width="36" style="52" customWidth="1"/>
    <col min="21" max="21" width="46.28515625" style="36" customWidth="1"/>
    <col min="22" max="22" width="107.85546875" style="2" customWidth="1"/>
    <col min="23" max="237" width="70.7109375" style="2"/>
    <col min="238" max="16384" width="70.7109375" style="3"/>
  </cols>
  <sheetData>
    <row r="1" spans="1:237" ht="163.5" customHeight="1" x14ac:dyDescent="0.25">
      <c r="A1" s="240"/>
      <c r="B1" s="240"/>
      <c r="C1" s="240"/>
      <c r="D1" s="241" t="s">
        <v>504</v>
      </c>
      <c r="E1" s="241"/>
      <c r="F1" s="241"/>
      <c r="G1" s="241"/>
      <c r="H1" s="241"/>
      <c r="I1" s="241"/>
      <c r="J1" s="241"/>
      <c r="K1" s="241"/>
      <c r="L1" s="241"/>
      <c r="M1" s="241"/>
      <c r="N1" s="241"/>
      <c r="O1" s="241"/>
      <c r="P1" s="241"/>
      <c r="Q1" s="241"/>
      <c r="R1" s="241"/>
      <c r="S1" s="241"/>
      <c r="T1" s="241"/>
      <c r="U1" s="241"/>
      <c r="V1"/>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row>
    <row r="2" spans="1:237" s="38" customFormat="1" ht="90" customHeight="1" x14ac:dyDescent="0.35">
      <c r="A2" s="242" t="s">
        <v>261</v>
      </c>
      <c r="B2" s="244" t="s">
        <v>265</v>
      </c>
      <c r="C2" s="244" t="s">
        <v>266</v>
      </c>
      <c r="D2" s="244" t="s">
        <v>267</v>
      </c>
      <c r="E2" s="244" t="s">
        <v>268</v>
      </c>
      <c r="F2" s="250" t="s">
        <v>8</v>
      </c>
      <c r="G2" s="250" t="s">
        <v>0</v>
      </c>
      <c r="H2" s="250" t="s">
        <v>124</v>
      </c>
      <c r="I2" s="254" t="s">
        <v>1</v>
      </c>
      <c r="J2" s="254" t="s">
        <v>126</v>
      </c>
      <c r="K2" s="254"/>
      <c r="L2" s="254"/>
      <c r="M2" s="254"/>
      <c r="N2" s="254"/>
      <c r="O2" s="254"/>
      <c r="P2" s="254"/>
      <c r="Q2" s="251" t="s">
        <v>2</v>
      </c>
      <c r="R2" s="250" t="s">
        <v>3</v>
      </c>
      <c r="S2" s="253" t="s">
        <v>4</v>
      </c>
      <c r="T2" s="253"/>
      <c r="U2" s="253"/>
      <c r="V2" s="250" t="s">
        <v>429</v>
      </c>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s="37"/>
      <c r="DO2" s="37"/>
      <c r="DP2" s="37"/>
      <c r="DQ2" s="37"/>
      <c r="DR2" s="37"/>
      <c r="DS2" s="37"/>
      <c r="DT2" s="37"/>
      <c r="DU2" s="37"/>
      <c r="DV2" s="37"/>
      <c r="DW2" s="37"/>
      <c r="DX2" s="37"/>
      <c r="DY2" s="37"/>
      <c r="DZ2" s="37"/>
      <c r="EA2" s="37"/>
      <c r="EB2" s="37"/>
      <c r="EC2" s="37"/>
      <c r="ED2" s="37"/>
      <c r="EE2" s="37"/>
      <c r="EF2" s="37"/>
      <c r="EG2" s="37"/>
      <c r="EH2" s="37"/>
      <c r="EI2" s="37"/>
      <c r="EJ2" s="37"/>
      <c r="EK2" s="37"/>
      <c r="EL2" s="37"/>
      <c r="EM2" s="37"/>
      <c r="EN2" s="37"/>
      <c r="EO2" s="37"/>
      <c r="EP2" s="37"/>
      <c r="EQ2" s="37"/>
      <c r="ER2" s="37"/>
      <c r="ES2" s="37"/>
      <c r="ET2" s="37"/>
      <c r="EU2" s="37"/>
      <c r="EV2" s="37"/>
      <c r="EW2" s="37"/>
      <c r="EX2" s="37"/>
      <c r="EY2" s="37"/>
      <c r="EZ2" s="37"/>
      <c r="FA2" s="37"/>
      <c r="FB2" s="37"/>
      <c r="FC2" s="37"/>
      <c r="FD2" s="37"/>
      <c r="FE2" s="37"/>
      <c r="FF2" s="37"/>
      <c r="FG2" s="37"/>
      <c r="FH2" s="37"/>
      <c r="FI2" s="37"/>
      <c r="FJ2" s="37"/>
      <c r="FK2" s="37"/>
      <c r="FL2" s="37"/>
      <c r="FM2" s="37"/>
      <c r="FN2" s="37"/>
      <c r="FO2" s="37"/>
      <c r="FP2" s="37"/>
      <c r="FQ2" s="37"/>
      <c r="FR2" s="37"/>
      <c r="FS2" s="37"/>
      <c r="FT2" s="37"/>
      <c r="FU2" s="37"/>
      <c r="FV2" s="37"/>
      <c r="FW2" s="37"/>
      <c r="FX2" s="37"/>
      <c r="FY2" s="37"/>
      <c r="FZ2" s="37"/>
      <c r="GA2" s="37"/>
      <c r="GB2" s="37"/>
      <c r="GC2" s="37"/>
      <c r="GD2" s="37"/>
      <c r="GE2" s="37"/>
      <c r="GF2" s="37"/>
      <c r="GG2" s="37"/>
      <c r="GH2" s="37"/>
      <c r="GI2" s="37"/>
      <c r="GJ2" s="37"/>
      <c r="GK2" s="37"/>
      <c r="GL2" s="37"/>
      <c r="GM2" s="37"/>
      <c r="GN2" s="37"/>
      <c r="GO2" s="37"/>
      <c r="GP2" s="37"/>
      <c r="GQ2" s="37"/>
      <c r="GR2" s="37"/>
      <c r="GS2" s="37"/>
      <c r="GT2" s="37"/>
      <c r="GU2" s="37"/>
      <c r="GV2" s="37"/>
      <c r="GW2" s="37"/>
      <c r="GX2" s="37"/>
      <c r="GY2" s="37"/>
      <c r="GZ2" s="37"/>
      <c r="HA2" s="37"/>
      <c r="HB2" s="37"/>
      <c r="HC2" s="37"/>
      <c r="HD2" s="37"/>
      <c r="HE2" s="37"/>
      <c r="HF2" s="37"/>
      <c r="HG2" s="37"/>
      <c r="HH2" s="37"/>
      <c r="HI2" s="37"/>
      <c r="HJ2" s="37"/>
      <c r="HK2" s="37"/>
      <c r="HL2" s="37"/>
      <c r="HM2" s="37"/>
      <c r="HN2" s="37"/>
      <c r="HO2" s="37"/>
      <c r="HP2" s="37"/>
      <c r="HQ2" s="37"/>
      <c r="HR2" s="37"/>
      <c r="HS2" s="37"/>
      <c r="HT2" s="37"/>
      <c r="HU2" s="37"/>
      <c r="HV2" s="37"/>
      <c r="HW2" s="37"/>
      <c r="HX2" s="37"/>
      <c r="HY2" s="37"/>
      <c r="HZ2" s="37"/>
      <c r="IA2" s="37"/>
      <c r="IB2" s="37"/>
      <c r="IC2" s="37"/>
    </row>
    <row r="3" spans="1:237" s="39" customFormat="1" ht="114.75" customHeight="1" x14ac:dyDescent="0.25">
      <c r="A3" s="243"/>
      <c r="B3" s="245"/>
      <c r="C3" s="245"/>
      <c r="D3" s="245"/>
      <c r="E3" s="245"/>
      <c r="F3" s="250"/>
      <c r="G3" s="250"/>
      <c r="H3" s="250"/>
      <c r="I3" s="254"/>
      <c r="J3" s="72" t="s">
        <v>10</v>
      </c>
      <c r="K3" s="72" t="s">
        <v>159</v>
      </c>
      <c r="L3" s="72" t="s">
        <v>160</v>
      </c>
      <c r="M3" s="72" t="s">
        <v>11</v>
      </c>
      <c r="N3" s="72" t="s">
        <v>406</v>
      </c>
      <c r="O3" s="72" t="s">
        <v>284</v>
      </c>
      <c r="P3" s="72" t="s">
        <v>12</v>
      </c>
      <c r="Q3" s="252"/>
      <c r="R3" s="250"/>
      <c r="S3" s="73" t="s">
        <v>5</v>
      </c>
      <c r="T3" s="73" t="s">
        <v>6</v>
      </c>
      <c r="U3" s="73" t="s">
        <v>7</v>
      </c>
      <c r="V3" s="250"/>
    </row>
    <row r="4" spans="1:237" ht="159" customHeight="1" x14ac:dyDescent="0.35">
      <c r="A4" s="95" t="s">
        <v>204</v>
      </c>
      <c r="B4" s="12" t="s">
        <v>312</v>
      </c>
      <c r="C4" s="12" t="s">
        <v>313</v>
      </c>
      <c r="D4" s="27" t="s">
        <v>248</v>
      </c>
      <c r="E4" s="27" t="s">
        <v>14</v>
      </c>
      <c r="F4" s="103" t="s">
        <v>13</v>
      </c>
      <c r="G4" s="179" t="s">
        <v>125</v>
      </c>
      <c r="H4" s="75">
        <v>41529</v>
      </c>
      <c r="I4" s="74">
        <f>SUM(J4:P4)</f>
        <v>3740750000</v>
      </c>
      <c r="J4" s="115"/>
      <c r="K4" s="115"/>
      <c r="L4" s="116">
        <v>3735750000</v>
      </c>
      <c r="M4" s="116"/>
      <c r="N4" s="116"/>
      <c r="O4" s="116"/>
      <c r="P4" s="116">
        <v>5000000</v>
      </c>
      <c r="Q4" s="45" t="s">
        <v>141</v>
      </c>
      <c r="R4" s="117" t="s">
        <v>199</v>
      </c>
      <c r="S4" s="118" t="s">
        <v>142</v>
      </c>
      <c r="T4" s="119">
        <v>679</v>
      </c>
      <c r="U4" s="120">
        <v>3735750000</v>
      </c>
      <c r="V4" s="45"/>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row>
    <row r="5" spans="1:237" ht="191.25" customHeight="1" x14ac:dyDescent="0.35">
      <c r="A5" s="45" t="s">
        <v>314</v>
      </c>
      <c r="B5" s="13" t="s">
        <v>315</v>
      </c>
      <c r="C5" s="13" t="s">
        <v>16</v>
      </c>
      <c r="D5" s="49" t="s">
        <v>247</v>
      </c>
      <c r="E5" s="27" t="s">
        <v>14</v>
      </c>
      <c r="F5" s="58" t="s">
        <v>15</v>
      </c>
      <c r="G5" s="21" t="s">
        <v>125</v>
      </c>
      <c r="H5" s="6">
        <v>41529</v>
      </c>
      <c r="I5" s="71">
        <f t="shared" ref="I5:I71" si="0">SUM(J5:P5)</f>
        <v>2331169400</v>
      </c>
      <c r="J5" s="121"/>
      <c r="K5" s="121"/>
      <c r="L5" s="122">
        <v>2331169400</v>
      </c>
      <c r="M5" s="122"/>
      <c r="N5" s="122"/>
      <c r="O5" s="122"/>
      <c r="P5" s="122"/>
      <c r="Q5" s="45" t="s">
        <v>162</v>
      </c>
      <c r="R5" s="117" t="s">
        <v>199</v>
      </c>
      <c r="S5" s="123">
        <v>41541</v>
      </c>
      <c r="T5" s="124">
        <v>679</v>
      </c>
      <c r="U5" s="125">
        <v>2331169400</v>
      </c>
      <c r="V5" s="4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row>
    <row r="6" spans="1:237" ht="98.25" customHeight="1" x14ac:dyDescent="0.25">
      <c r="A6" s="306" t="s">
        <v>316</v>
      </c>
      <c r="B6" s="233" t="s">
        <v>317</v>
      </c>
      <c r="C6" s="233" t="s">
        <v>318</v>
      </c>
      <c r="D6" s="281" t="s">
        <v>256</v>
      </c>
      <c r="E6" s="281" t="s">
        <v>14</v>
      </c>
      <c r="F6" s="285" t="s">
        <v>17</v>
      </c>
      <c r="G6" s="287" t="s">
        <v>125</v>
      </c>
      <c r="H6" s="276">
        <v>41529</v>
      </c>
      <c r="I6" s="273">
        <f t="shared" si="0"/>
        <v>6474755419.0500002</v>
      </c>
      <c r="J6" s="246"/>
      <c r="K6" s="246">
        <v>6474755419.0500002</v>
      </c>
      <c r="L6" s="246"/>
      <c r="M6" s="246"/>
      <c r="N6" s="116"/>
      <c r="O6" s="116"/>
      <c r="P6" s="246"/>
      <c r="Q6" s="248" t="s">
        <v>141</v>
      </c>
      <c r="R6" s="271" t="s">
        <v>199</v>
      </c>
      <c r="S6" s="123">
        <v>41541</v>
      </c>
      <c r="T6" s="124">
        <v>679</v>
      </c>
      <c r="U6" s="126">
        <v>5500732854</v>
      </c>
      <c r="V6" s="45"/>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row>
    <row r="7" spans="1:237" ht="84.75" customHeight="1" x14ac:dyDescent="0.25">
      <c r="A7" s="306"/>
      <c r="B7" s="234"/>
      <c r="C7" s="234"/>
      <c r="D7" s="283"/>
      <c r="E7" s="283"/>
      <c r="F7" s="286"/>
      <c r="G7" s="288"/>
      <c r="H7" s="277"/>
      <c r="I7" s="274"/>
      <c r="J7" s="247"/>
      <c r="K7" s="247"/>
      <c r="L7" s="247"/>
      <c r="M7" s="247"/>
      <c r="N7" s="127"/>
      <c r="O7" s="127"/>
      <c r="P7" s="247"/>
      <c r="Q7" s="249"/>
      <c r="R7" s="272"/>
      <c r="S7" s="123">
        <v>42090</v>
      </c>
      <c r="T7" s="124">
        <v>188</v>
      </c>
      <c r="U7" s="126">
        <v>974022564.04999995</v>
      </c>
      <c r="V7" s="45"/>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row>
    <row r="8" spans="1:237" ht="180.75" customHeight="1" x14ac:dyDescent="0.25">
      <c r="A8" s="95" t="s">
        <v>205</v>
      </c>
      <c r="B8" s="12" t="s">
        <v>319</v>
      </c>
      <c r="C8" s="12" t="s">
        <v>327</v>
      </c>
      <c r="D8" s="27" t="s">
        <v>247</v>
      </c>
      <c r="E8" s="27" t="s">
        <v>14</v>
      </c>
      <c r="F8" s="58" t="s">
        <v>18</v>
      </c>
      <c r="G8" s="21" t="s">
        <v>125</v>
      </c>
      <c r="H8" s="6">
        <v>41529</v>
      </c>
      <c r="I8" s="71">
        <f t="shared" si="0"/>
        <v>17256911385</v>
      </c>
      <c r="J8" s="122">
        <v>4458903</v>
      </c>
      <c r="K8" s="122">
        <v>442521177</v>
      </c>
      <c r="L8" s="122">
        <f>16584890505+225040800</f>
        <v>16809931305</v>
      </c>
      <c r="M8" s="122"/>
      <c r="N8" s="122"/>
      <c r="O8" s="122"/>
      <c r="P8" s="122"/>
      <c r="Q8" s="45" t="s">
        <v>173</v>
      </c>
      <c r="R8" s="16" t="s">
        <v>19</v>
      </c>
      <c r="S8" s="123" t="s">
        <v>495</v>
      </c>
      <c r="T8" s="124" t="s">
        <v>496</v>
      </c>
      <c r="U8" s="128">
        <v>17256911385</v>
      </c>
      <c r="V8" s="45"/>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row>
    <row r="9" spans="1:237" ht="166.5" customHeight="1" x14ac:dyDescent="0.25">
      <c r="A9" s="95" t="s">
        <v>320</v>
      </c>
      <c r="B9" s="12" t="s">
        <v>321</v>
      </c>
      <c r="C9" s="12" t="s">
        <v>322</v>
      </c>
      <c r="D9" s="27" t="s">
        <v>254</v>
      </c>
      <c r="E9" s="27" t="s">
        <v>14</v>
      </c>
      <c r="F9" s="58" t="s">
        <v>20</v>
      </c>
      <c r="G9" s="21" t="s">
        <v>125</v>
      </c>
      <c r="H9" s="6">
        <v>41529</v>
      </c>
      <c r="I9" s="71">
        <f t="shared" si="0"/>
        <v>4554949677</v>
      </c>
      <c r="J9" s="114"/>
      <c r="K9" s="114">
        <v>4554949677</v>
      </c>
      <c r="L9" s="122"/>
      <c r="M9" s="122"/>
      <c r="N9" s="122"/>
      <c r="O9" s="122"/>
      <c r="P9" s="122"/>
      <c r="Q9" s="45" t="s">
        <v>163</v>
      </c>
      <c r="R9" s="16" t="s">
        <v>104</v>
      </c>
      <c r="S9" s="123">
        <v>41547</v>
      </c>
      <c r="T9" s="124">
        <v>3138</v>
      </c>
      <c r="U9" s="114">
        <v>4554949677</v>
      </c>
      <c r="V9" s="45"/>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row>
    <row r="10" spans="1:237" ht="149.25" customHeight="1" x14ac:dyDescent="0.25">
      <c r="A10" s="95" t="s">
        <v>328</v>
      </c>
      <c r="B10" s="12" t="s">
        <v>329</v>
      </c>
      <c r="C10" s="12" t="s">
        <v>330</v>
      </c>
      <c r="D10" s="27" t="s">
        <v>252</v>
      </c>
      <c r="E10" s="27" t="s">
        <v>14</v>
      </c>
      <c r="F10" s="89" t="s">
        <v>21</v>
      </c>
      <c r="G10" s="179" t="s">
        <v>125</v>
      </c>
      <c r="H10" s="75">
        <v>41529</v>
      </c>
      <c r="I10" s="74">
        <f t="shared" si="0"/>
        <v>1067035080</v>
      </c>
      <c r="J10" s="224"/>
      <c r="K10" s="129">
        <v>1000500000</v>
      </c>
      <c r="L10" s="116"/>
      <c r="M10" s="116"/>
      <c r="N10" s="116"/>
      <c r="O10" s="116"/>
      <c r="P10" s="116">
        <v>66535080</v>
      </c>
      <c r="Q10" s="45" t="s">
        <v>141</v>
      </c>
      <c r="R10" s="108" t="s">
        <v>199</v>
      </c>
      <c r="S10" s="130">
        <v>41541</v>
      </c>
      <c r="T10" s="131">
        <v>679</v>
      </c>
      <c r="U10" s="132">
        <v>1000500000</v>
      </c>
      <c r="V10" s="45"/>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row>
    <row r="11" spans="1:237" s="5" customFormat="1" ht="156" customHeight="1" x14ac:dyDescent="0.25">
      <c r="A11" s="45" t="s">
        <v>206</v>
      </c>
      <c r="B11" s="13" t="s">
        <v>323</v>
      </c>
      <c r="C11" s="13" t="s">
        <v>326</v>
      </c>
      <c r="D11" s="49" t="s">
        <v>247</v>
      </c>
      <c r="E11" s="27" t="s">
        <v>14</v>
      </c>
      <c r="F11" s="103" t="s">
        <v>22</v>
      </c>
      <c r="G11" s="179" t="s">
        <v>125</v>
      </c>
      <c r="H11" s="75">
        <v>41529</v>
      </c>
      <c r="I11" s="71">
        <f t="shared" si="0"/>
        <v>4182283895</v>
      </c>
      <c r="J11" s="224"/>
      <c r="K11" s="129">
        <v>4182283895</v>
      </c>
      <c r="L11" s="129"/>
      <c r="M11" s="116"/>
      <c r="N11" s="116"/>
      <c r="O11" s="116"/>
      <c r="P11" s="116"/>
      <c r="Q11" s="45" t="s">
        <v>141</v>
      </c>
      <c r="R11" s="108" t="s">
        <v>199</v>
      </c>
      <c r="S11" s="123">
        <v>41541</v>
      </c>
      <c r="T11" s="124">
        <v>679</v>
      </c>
      <c r="U11" s="133">
        <v>4182283895</v>
      </c>
      <c r="V11" s="45"/>
    </row>
    <row r="12" spans="1:237" s="5" customFormat="1" ht="123.75" customHeight="1" x14ac:dyDescent="0.25">
      <c r="A12" s="45" t="s">
        <v>324</v>
      </c>
      <c r="B12" s="13" t="s">
        <v>325</v>
      </c>
      <c r="C12" s="13" t="s">
        <v>326</v>
      </c>
      <c r="D12" s="49" t="s">
        <v>247</v>
      </c>
      <c r="E12" s="27" t="s">
        <v>14</v>
      </c>
      <c r="F12" s="58" t="s">
        <v>23</v>
      </c>
      <c r="G12" s="21" t="s">
        <v>143</v>
      </c>
      <c r="H12" s="6">
        <v>41529</v>
      </c>
      <c r="I12" s="71">
        <f t="shared" si="0"/>
        <v>999999969</v>
      </c>
      <c r="J12" s="114"/>
      <c r="K12" s="114">
        <v>999999969</v>
      </c>
      <c r="L12" s="122"/>
      <c r="M12" s="122"/>
      <c r="N12" s="122"/>
      <c r="O12" s="122"/>
      <c r="P12" s="122"/>
      <c r="Q12" s="45" t="s">
        <v>141</v>
      </c>
      <c r="R12" s="16" t="s">
        <v>199</v>
      </c>
      <c r="S12" s="123">
        <v>41541</v>
      </c>
      <c r="T12" s="124">
        <v>679</v>
      </c>
      <c r="U12" s="133">
        <v>999999969</v>
      </c>
      <c r="V12" s="45"/>
    </row>
    <row r="13" spans="1:237" ht="57" customHeight="1" x14ac:dyDescent="0.25">
      <c r="A13" s="306" t="s">
        <v>331</v>
      </c>
      <c r="B13" s="233" t="s">
        <v>332</v>
      </c>
      <c r="C13" s="233" t="s">
        <v>333</v>
      </c>
      <c r="D13" s="281" t="s">
        <v>249</v>
      </c>
      <c r="E13" s="281" t="s">
        <v>14</v>
      </c>
      <c r="F13" s="285" t="s">
        <v>24</v>
      </c>
      <c r="G13" s="287" t="s">
        <v>125</v>
      </c>
      <c r="H13" s="276">
        <v>41529</v>
      </c>
      <c r="I13" s="273">
        <f t="shared" si="0"/>
        <v>8927760746</v>
      </c>
      <c r="J13" s="265"/>
      <c r="K13" s="265">
        <v>7327870746</v>
      </c>
      <c r="L13" s="246"/>
      <c r="M13" s="246"/>
      <c r="N13" s="116"/>
      <c r="O13" s="116"/>
      <c r="P13" s="246">
        <v>1599890000</v>
      </c>
      <c r="Q13" s="248" t="s">
        <v>172</v>
      </c>
      <c r="R13" s="271" t="s">
        <v>104</v>
      </c>
      <c r="S13" s="130">
        <v>41638</v>
      </c>
      <c r="T13" s="134">
        <v>4135</v>
      </c>
      <c r="U13" s="132">
        <v>799945000</v>
      </c>
      <c r="V13" s="45"/>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row>
    <row r="14" spans="1:237" ht="57" customHeight="1" x14ac:dyDescent="0.25">
      <c r="A14" s="306"/>
      <c r="B14" s="295"/>
      <c r="C14" s="295"/>
      <c r="D14" s="282"/>
      <c r="E14" s="282"/>
      <c r="F14" s="289"/>
      <c r="G14" s="290"/>
      <c r="H14" s="293"/>
      <c r="I14" s="275"/>
      <c r="J14" s="280"/>
      <c r="K14" s="280"/>
      <c r="L14" s="270"/>
      <c r="M14" s="270"/>
      <c r="N14" s="135"/>
      <c r="O14" s="135"/>
      <c r="P14" s="270"/>
      <c r="Q14" s="279"/>
      <c r="R14" s="278"/>
      <c r="S14" s="118">
        <v>41750</v>
      </c>
      <c r="T14" s="124">
        <v>46</v>
      </c>
      <c r="U14" s="136">
        <v>7327870746</v>
      </c>
      <c r="V14" s="45"/>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row>
    <row r="15" spans="1:237" ht="57" customHeight="1" x14ac:dyDescent="0.25">
      <c r="A15" s="306"/>
      <c r="B15" s="234"/>
      <c r="C15" s="234"/>
      <c r="D15" s="283"/>
      <c r="E15" s="283"/>
      <c r="F15" s="286"/>
      <c r="G15" s="288"/>
      <c r="H15" s="277"/>
      <c r="I15" s="274"/>
      <c r="J15" s="266"/>
      <c r="K15" s="266"/>
      <c r="L15" s="247"/>
      <c r="M15" s="247"/>
      <c r="N15" s="127"/>
      <c r="O15" s="127"/>
      <c r="P15" s="247"/>
      <c r="Q15" s="249"/>
      <c r="R15" s="272"/>
      <c r="S15" s="137">
        <v>41918</v>
      </c>
      <c r="T15" s="138">
        <v>2370</v>
      </c>
      <c r="U15" s="128">
        <v>799945000</v>
      </c>
      <c r="V15" s="45"/>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row>
    <row r="16" spans="1:237" ht="60" customHeight="1" x14ac:dyDescent="0.25">
      <c r="A16" s="306" t="s">
        <v>335</v>
      </c>
      <c r="B16" s="233" t="s">
        <v>336</v>
      </c>
      <c r="C16" s="233" t="s">
        <v>334</v>
      </c>
      <c r="D16" s="281" t="s">
        <v>254</v>
      </c>
      <c r="E16" s="281" t="s">
        <v>14</v>
      </c>
      <c r="F16" s="285" t="s">
        <v>25</v>
      </c>
      <c r="G16" s="287" t="s">
        <v>125</v>
      </c>
      <c r="H16" s="276">
        <v>41529</v>
      </c>
      <c r="I16" s="273">
        <f t="shared" si="0"/>
        <v>9488780096</v>
      </c>
      <c r="J16" s="265"/>
      <c r="K16" s="265">
        <v>9488780096</v>
      </c>
      <c r="L16" s="246"/>
      <c r="M16" s="246"/>
      <c r="N16" s="116"/>
      <c r="O16" s="116"/>
      <c r="P16" s="246"/>
      <c r="Q16" s="248" t="s">
        <v>141</v>
      </c>
      <c r="R16" s="271" t="s">
        <v>104</v>
      </c>
      <c r="S16" s="130">
        <v>41547</v>
      </c>
      <c r="T16" s="124">
        <v>3138</v>
      </c>
      <c r="U16" s="132">
        <v>6977576159</v>
      </c>
      <c r="V16" s="45"/>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row>
    <row r="17" spans="1:237" ht="92.25" customHeight="1" x14ac:dyDescent="0.25">
      <c r="A17" s="306"/>
      <c r="B17" s="234"/>
      <c r="C17" s="234"/>
      <c r="D17" s="283"/>
      <c r="E17" s="283"/>
      <c r="F17" s="286"/>
      <c r="G17" s="288"/>
      <c r="H17" s="277"/>
      <c r="I17" s="274"/>
      <c r="J17" s="266"/>
      <c r="K17" s="266"/>
      <c r="L17" s="247"/>
      <c r="M17" s="247"/>
      <c r="N17" s="127"/>
      <c r="O17" s="127"/>
      <c r="P17" s="247"/>
      <c r="Q17" s="249"/>
      <c r="R17" s="272"/>
      <c r="S17" s="137">
        <v>41872</v>
      </c>
      <c r="T17" s="138">
        <v>2020</v>
      </c>
      <c r="U17" s="128">
        <v>2511203937</v>
      </c>
      <c r="V17" s="45"/>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row>
    <row r="18" spans="1:237" s="5" customFormat="1" ht="86.25" customHeight="1" x14ac:dyDescent="0.25">
      <c r="A18" s="306" t="s">
        <v>207</v>
      </c>
      <c r="B18" s="233" t="s">
        <v>27</v>
      </c>
      <c r="C18" s="233" t="s">
        <v>28</v>
      </c>
      <c r="D18" s="281" t="s">
        <v>246</v>
      </c>
      <c r="E18" s="281" t="s">
        <v>14</v>
      </c>
      <c r="F18" s="285" t="s">
        <v>26</v>
      </c>
      <c r="G18" s="287" t="s">
        <v>125</v>
      </c>
      <c r="H18" s="276">
        <v>41529</v>
      </c>
      <c r="I18" s="273">
        <f t="shared" si="0"/>
        <v>1337884783.48</v>
      </c>
      <c r="J18" s="246"/>
      <c r="K18" s="246">
        <v>445573534.48000002</v>
      </c>
      <c r="L18" s="246">
        <v>892311249</v>
      </c>
      <c r="M18" s="246"/>
      <c r="N18" s="116"/>
      <c r="O18" s="116"/>
      <c r="P18" s="246"/>
      <c r="Q18" s="248" t="s">
        <v>174</v>
      </c>
      <c r="R18" s="271" t="s">
        <v>199</v>
      </c>
      <c r="S18" s="123">
        <v>41544</v>
      </c>
      <c r="T18" s="124">
        <v>679</v>
      </c>
      <c r="U18" s="133">
        <v>1047411658</v>
      </c>
      <c r="V18" s="45"/>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row>
    <row r="19" spans="1:237" s="5" customFormat="1" ht="80.25" customHeight="1" x14ac:dyDescent="0.25">
      <c r="A19" s="306"/>
      <c r="B19" s="295"/>
      <c r="C19" s="295"/>
      <c r="D19" s="282"/>
      <c r="E19" s="282"/>
      <c r="F19" s="289"/>
      <c r="G19" s="290"/>
      <c r="H19" s="293"/>
      <c r="I19" s="275"/>
      <c r="J19" s="270"/>
      <c r="K19" s="270"/>
      <c r="L19" s="270"/>
      <c r="M19" s="270"/>
      <c r="N19" s="135"/>
      <c r="O19" s="135"/>
      <c r="P19" s="270"/>
      <c r="Q19" s="279"/>
      <c r="R19" s="278"/>
      <c r="S19" s="123">
        <v>41898</v>
      </c>
      <c r="T19" s="124">
        <v>500</v>
      </c>
      <c r="U19" s="139">
        <v>-155100409.19999999</v>
      </c>
      <c r="V19" s="45"/>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row>
    <row r="20" spans="1:237" s="5" customFormat="1" ht="67.5" customHeight="1" x14ac:dyDescent="0.25">
      <c r="A20" s="306"/>
      <c r="B20" s="234"/>
      <c r="C20" s="234"/>
      <c r="D20" s="283"/>
      <c r="E20" s="283"/>
      <c r="F20" s="286"/>
      <c r="G20" s="288"/>
      <c r="H20" s="277"/>
      <c r="I20" s="274"/>
      <c r="J20" s="247"/>
      <c r="K20" s="247"/>
      <c r="L20" s="247"/>
      <c r="M20" s="247"/>
      <c r="N20" s="127"/>
      <c r="O20" s="127"/>
      <c r="P20" s="247"/>
      <c r="Q20" s="249"/>
      <c r="R20" s="272"/>
      <c r="S20" s="123">
        <v>42090</v>
      </c>
      <c r="T20" s="140">
        <v>188</v>
      </c>
      <c r="U20" s="141">
        <v>445573534.48000002</v>
      </c>
      <c r="V20" s="45"/>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row>
    <row r="21" spans="1:237" ht="252.75" customHeight="1" x14ac:dyDescent="0.25">
      <c r="A21" s="95" t="s">
        <v>208</v>
      </c>
      <c r="B21" s="12" t="s">
        <v>337</v>
      </c>
      <c r="C21" s="12" t="s">
        <v>338</v>
      </c>
      <c r="D21" s="27" t="s">
        <v>256</v>
      </c>
      <c r="E21" s="27" t="s">
        <v>14</v>
      </c>
      <c r="F21" s="58" t="s">
        <v>29</v>
      </c>
      <c r="G21" s="21" t="s">
        <v>125</v>
      </c>
      <c r="H21" s="6">
        <v>41529</v>
      </c>
      <c r="I21" s="71">
        <f t="shared" si="0"/>
        <v>2883309929</v>
      </c>
      <c r="J21" s="114"/>
      <c r="K21" s="114">
        <v>2883309929</v>
      </c>
      <c r="L21" s="114"/>
      <c r="M21" s="114"/>
      <c r="N21" s="114"/>
      <c r="O21" s="114"/>
      <c r="P21" s="114"/>
      <c r="Q21" s="45" t="s">
        <v>61</v>
      </c>
      <c r="R21" s="16" t="s">
        <v>199</v>
      </c>
      <c r="S21" s="123">
        <v>41541</v>
      </c>
      <c r="T21" s="124">
        <v>679</v>
      </c>
      <c r="U21" s="142">
        <v>2883309929</v>
      </c>
      <c r="V21" s="45"/>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row>
    <row r="22" spans="1:237" ht="235.5" customHeight="1" x14ac:dyDescent="0.35">
      <c r="A22" s="94" t="s">
        <v>209</v>
      </c>
      <c r="B22" s="12" t="s">
        <v>339</v>
      </c>
      <c r="C22" s="12" t="s">
        <v>338</v>
      </c>
      <c r="D22" s="27" t="s">
        <v>248</v>
      </c>
      <c r="E22" s="27" t="s">
        <v>14</v>
      </c>
      <c r="F22" s="58" t="s">
        <v>30</v>
      </c>
      <c r="G22" s="21" t="s">
        <v>125</v>
      </c>
      <c r="H22" s="6">
        <v>41529</v>
      </c>
      <c r="I22" s="71">
        <f t="shared" si="0"/>
        <v>4000000000</v>
      </c>
      <c r="J22" s="114"/>
      <c r="K22" s="114">
        <v>4000000000</v>
      </c>
      <c r="L22" s="122"/>
      <c r="M22" s="122"/>
      <c r="N22" s="122"/>
      <c r="O22" s="122"/>
      <c r="P22" s="122"/>
      <c r="Q22" s="45" t="s">
        <v>141</v>
      </c>
      <c r="R22" s="16" t="s">
        <v>31</v>
      </c>
      <c r="S22" s="123">
        <v>41551</v>
      </c>
      <c r="T22" s="124">
        <v>89</v>
      </c>
      <c r="U22" s="142">
        <f>K22</f>
        <v>4000000000</v>
      </c>
      <c r="V22" s="143"/>
    </row>
    <row r="23" spans="1:237" ht="149.25" customHeight="1" x14ac:dyDescent="0.35">
      <c r="A23" s="307" t="s">
        <v>340</v>
      </c>
      <c r="B23" s="233" t="s">
        <v>33</v>
      </c>
      <c r="C23" s="233" t="s">
        <v>338</v>
      </c>
      <c r="D23" s="281" t="s">
        <v>255</v>
      </c>
      <c r="E23" s="281" t="s">
        <v>14</v>
      </c>
      <c r="F23" s="285" t="s">
        <v>32</v>
      </c>
      <c r="G23" s="287" t="s">
        <v>125</v>
      </c>
      <c r="H23" s="276">
        <v>41529</v>
      </c>
      <c r="I23" s="273">
        <f t="shared" si="0"/>
        <v>9005500000</v>
      </c>
      <c r="J23" s="265"/>
      <c r="K23" s="265">
        <v>9000000000</v>
      </c>
      <c r="L23" s="246"/>
      <c r="M23" s="246"/>
      <c r="N23" s="116"/>
      <c r="O23" s="116"/>
      <c r="P23" s="246">
        <v>5500000</v>
      </c>
      <c r="Q23" s="248" t="s">
        <v>61</v>
      </c>
      <c r="R23" s="271" t="s">
        <v>199</v>
      </c>
      <c r="S23" s="130">
        <v>41541</v>
      </c>
      <c r="T23" s="134">
        <v>679</v>
      </c>
      <c r="U23" s="142">
        <v>6000000000</v>
      </c>
      <c r="V23" s="143"/>
    </row>
    <row r="24" spans="1:237" ht="111" customHeight="1" x14ac:dyDescent="0.35">
      <c r="A24" s="307"/>
      <c r="B24" s="234"/>
      <c r="C24" s="234"/>
      <c r="D24" s="283"/>
      <c r="E24" s="283"/>
      <c r="F24" s="286"/>
      <c r="G24" s="288"/>
      <c r="H24" s="277"/>
      <c r="I24" s="274"/>
      <c r="J24" s="266"/>
      <c r="K24" s="266"/>
      <c r="L24" s="247"/>
      <c r="M24" s="247"/>
      <c r="N24" s="127"/>
      <c r="O24" s="127"/>
      <c r="P24" s="247"/>
      <c r="Q24" s="249"/>
      <c r="R24" s="272"/>
      <c r="S24" s="123">
        <v>42090</v>
      </c>
      <c r="T24" s="140">
        <v>188</v>
      </c>
      <c r="U24" s="142">
        <v>3000000000</v>
      </c>
      <c r="V24" s="143"/>
    </row>
    <row r="25" spans="1:237" ht="60" customHeight="1" x14ac:dyDescent="0.35">
      <c r="A25" s="308" t="s">
        <v>341</v>
      </c>
      <c r="B25" s="233" t="s">
        <v>35</v>
      </c>
      <c r="C25" s="233" t="s">
        <v>338</v>
      </c>
      <c r="D25" s="281" t="s">
        <v>256</v>
      </c>
      <c r="E25" s="281" t="s">
        <v>14</v>
      </c>
      <c r="F25" s="285" t="s">
        <v>34</v>
      </c>
      <c r="G25" s="291" t="s">
        <v>127</v>
      </c>
      <c r="H25" s="276">
        <v>42004</v>
      </c>
      <c r="I25" s="273">
        <f t="shared" si="0"/>
        <v>5080384138.04</v>
      </c>
      <c r="J25" s="267"/>
      <c r="K25" s="267">
        <v>3939754717</v>
      </c>
      <c r="L25" s="246">
        <v>790629421.03999996</v>
      </c>
      <c r="M25" s="246"/>
      <c r="N25" s="116"/>
      <c r="O25" s="116"/>
      <c r="P25" s="246">
        <v>350000000</v>
      </c>
      <c r="Q25" s="248" t="s">
        <v>166</v>
      </c>
      <c r="R25" s="16" t="s">
        <v>199</v>
      </c>
      <c r="S25" s="123">
        <v>41578</v>
      </c>
      <c r="T25" s="140">
        <v>752</v>
      </c>
      <c r="U25" s="144">
        <v>3939754717</v>
      </c>
      <c r="V25" s="143"/>
    </row>
    <row r="26" spans="1:237" ht="60" customHeight="1" x14ac:dyDescent="0.35">
      <c r="A26" s="308"/>
      <c r="B26" s="295"/>
      <c r="C26" s="295"/>
      <c r="D26" s="282"/>
      <c r="E26" s="282"/>
      <c r="F26" s="289"/>
      <c r="G26" s="292"/>
      <c r="H26" s="293"/>
      <c r="I26" s="275"/>
      <c r="J26" s="268"/>
      <c r="K26" s="268"/>
      <c r="L26" s="270"/>
      <c r="M26" s="270"/>
      <c r="N26" s="135"/>
      <c r="O26" s="135"/>
      <c r="P26" s="270"/>
      <c r="Q26" s="279"/>
      <c r="R26" s="16" t="s">
        <v>199</v>
      </c>
      <c r="S26" s="123">
        <v>42199</v>
      </c>
      <c r="T26" s="140">
        <v>566</v>
      </c>
      <c r="U26" s="144">
        <v>-3918954717</v>
      </c>
      <c r="V26" s="143"/>
    </row>
    <row r="27" spans="1:237" ht="60" customHeight="1" x14ac:dyDescent="0.35">
      <c r="A27" s="308"/>
      <c r="B27" s="295"/>
      <c r="C27" s="295"/>
      <c r="D27" s="282"/>
      <c r="E27" s="282"/>
      <c r="F27" s="289"/>
      <c r="G27" s="292"/>
      <c r="H27" s="293"/>
      <c r="I27" s="275"/>
      <c r="J27" s="268"/>
      <c r="K27" s="268"/>
      <c r="L27" s="270"/>
      <c r="M27" s="270"/>
      <c r="N27" s="135"/>
      <c r="O27" s="135"/>
      <c r="P27" s="270"/>
      <c r="Q27" s="279"/>
      <c r="R27" s="16" t="s">
        <v>199</v>
      </c>
      <c r="S27" s="123">
        <v>43078</v>
      </c>
      <c r="T27" s="140">
        <v>817</v>
      </c>
      <c r="U27" s="144">
        <v>1924376</v>
      </c>
      <c r="V27" s="143"/>
    </row>
    <row r="28" spans="1:237" ht="60" customHeight="1" x14ac:dyDescent="0.35">
      <c r="A28" s="308"/>
      <c r="B28" s="295"/>
      <c r="C28" s="295"/>
      <c r="D28" s="282"/>
      <c r="E28" s="282"/>
      <c r="F28" s="289"/>
      <c r="G28" s="292"/>
      <c r="H28" s="293"/>
      <c r="I28" s="275"/>
      <c r="J28" s="268"/>
      <c r="K28" s="268"/>
      <c r="L28" s="270"/>
      <c r="M28" s="270"/>
      <c r="N28" s="135"/>
      <c r="O28" s="135"/>
      <c r="P28" s="270"/>
      <c r="Q28" s="279"/>
      <c r="R28" s="278" t="s">
        <v>193</v>
      </c>
      <c r="S28" s="123">
        <v>42242</v>
      </c>
      <c r="T28" s="140">
        <v>736</v>
      </c>
      <c r="U28" s="144">
        <v>4730384138</v>
      </c>
      <c r="V28" s="143"/>
    </row>
    <row r="29" spans="1:237" ht="60" customHeight="1" x14ac:dyDescent="0.35">
      <c r="A29" s="308"/>
      <c r="B29" s="234"/>
      <c r="C29" s="234"/>
      <c r="D29" s="283"/>
      <c r="E29" s="283"/>
      <c r="F29" s="286"/>
      <c r="G29" s="309"/>
      <c r="H29" s="277"/>
      <c r="I29" s="274"/>
      <c r="J29" s="269"/>
      <c r="K29" s="269"/>
      <c r="L29" s="247"/>
      <c r="M29" s="247"/>
      <c r="N29" s="127"/>
      <c r="O29" s="127"/>
      <c r="P29" s="247"/>
      <c r="Q29" s="249"/>
      <c r="R29" s="272"/>
      <c r="S29" s="123">
        <v>42348</v>
      </c>
      <c r="T29" s="140">
        <v>993</v>
      </c>
      <c r="U29" s="144">
        <v>-22724376</v>
      </c>
      <c r="V29" s="143"/>
    </row>
    <row r="30" spans="1:237" ht="278.25" customHeight="1" x14ac:dyDescent="0.35">
      <c r="A30" s="94" t="s">
        <v>210</v>
      </c>
      <c r="B30" s="12" t="s">
        <v>342</v>
      </c>
      <c r="C30" s="12" t="s">
        <v>37</v>
      </c>
      <c r="D30" s="27" t="s">
        <v>254</v>
      </c>
      <c r="E30" s="27" t="s">
        <v>14</v>
      </c>
      <c r="F30" s="58" t="s">
        <v>36</v>
      </c>
      <c r="G30" s="22" t="s">
        <v>128</v>
      </c>
      <c r="H30" s="6">
        <v>41897</v>
      </c>
      <c r="I30" s="71">
        <f t="shared" si="0"/>
        <v>6680584737.0900002</v>
      </c>
      <c r="J30" s="145"/>
      <c r="K30" s="145">
        <v>6680584737.0900002</v>
      </c>
      <c r="L30" s="122"/>
      <c r="M30" s="122"/>
      <c r="N30" s="122"/>
      <c r="O30" s="122"/>
      <c r="P30" s="122"/>
      <c r="Q30" s="45" t="s">
        <v>164</v>
      </c>
      <c r="R30" s="16" t="s">
        <v>104</v>
      </c>
      <c r="S30" s="123">
        <v>41913</v>
      </c>
      <c r="T30" s="124">
        <v>2295</v>
      </c>
      <c r="U30" s="145">
        <v>6680584737</v>
      </c>
      <c r="V30" s="143"/>
    </row>
    <row r="31" spans="1:237" ht="289.5" customHeight="1" x14ac:dyDescent="0.35">
      <c r="A31" s="94" t="s">
        <v>343</v>
      </c>
      <c r="B31" s="12" t="s">
        <v>344</v>
      </c>
      <c r="C31" s="12" t="s">
        <v>39</v>
      </c>
      <c r="D31" s="27" t="s">
        <v>247</v>
      </c>
      <c r="E31" s="27" t="s">
        <v>14</v>
      </c>
      <c r="F31" s="58" t="s">
        <v>38</v>
      </c>
      <c r="G31" s="22" t="s">
        <v>128</v>
      </c>
      <c r="H31" s="6">
        <v>41897</v>
      </c>
      <c r="I31" s="71">
        <f t="shared" si="0"/>
        <v>10717366494.714981</v>
      </c>
      <c r="J31" s="145"/>
      <c r="K31" s="145">
        <v>9511180274.7149811</v>
      </c>
      <c r="L31" s="122">
        <v>1206186220</v>
      </c>
      <c r="M31" s="122"/>
      <c r="N31" s="122"/>
      <c r="O31" s="122"/>
      <c r="P31" s="122"/>
      <c r="Q31" s="45" t="s">
        <v>165</v>
      </c>
      <c r="R31" s="16" t="s">
        <v>19</v>
      </c>
      <c r="S31" s="123" t="s">
        <v>493</v>
      </c>
      <c r="T31" s="140" t="s">
        <v>492</v>
      </c>
      <c r="U31" s="146">
        <v>10717366495</v>
      </c>
      <c r="V31" s="143"/>
    </row>
    <row r="32" spans="1:237" ht="303" customHeight="1" x14ac:dyDescent="0.35">
      <c r="A32" s="94" t="s">
        <v>346</v>
      </c>
      <c r="B32" s="12" t="s">
        <v>345</v>
      </c>
      <c r="C32" s="12" t="s">
        <v>41</v>
      </c>
      <c r="D32" s="27" t="s">
        <v>246</v>
      </c>
      <c r="E32" s="27" t="s">
        <v>14</v>
      </c>
      <c r="F32" s="58" t="s">
        <v>40</v>
      </c>
      <c r="G32" s="22" t="s">
        <v>128</v>
      </c>
      <c r="H32" s="6">
        <v>41897</v>
      </c>
      <c r="I32" s="71">
        <f t="shared" si="0"/>
        <v>11811350548</v>
      </c>
      <c r="J32" s="145"/>
      <c r="K32" s="145"/>
      <c r="L32" s="122">
        <v>11811350548</v>
      </c>
      <c r="M32" s="122"/>
      <c r="N32" s="122"/>
      <c r="O32" s="122"/>
      <c r="P32" s="122"/>
      <c r="Q32" s="45" t="s">
        <v>171</v>
      </c>
      <c r="R32" s="16" t="s">
        <v>19</v>
      </c>
      <c r="S32" s="123" t="s">
        <v>494</v>
      </c>
      <c r="T32" s="140" t="s">
        <v>491</v>
      </c>
      <c r="U32" s="146">
        <f>8493785106+1509309218+1808256224</f>
        <v>11811350548</v>
      </c>
      <c r="V32" s="143"/>
    </row>
    <row r="33" spans="1:237" ht="137.25" customHeight="1" x14ac:dyDescent="0.35">
      <c r="A33" s="307" t="s">
        <v>211</v>
      </c>
      <c r="B33" s="233" t="s">
        <v>347</v>
      </c>
      <c r="C33" s="233" t="s">
        <v>258</v>
      </c>
      <c r="D33" s="281" t="s">
        <v>253</v>
      </c>
      <c r="E33" s="281" t="s">
        <v>14</v>
      </c>
      <c r="F33" s="285" t="s">
        <v>42</v>
      </c>
      <c r="G33" s="291" t="s">
        <v>128</v>
      </c>
      <c r="H33" s="276">
        <v>41897</v>
      </c>
      <c r="I33" s="273">
        <f t="shared" si="0"/>
        <v>3773450282</v>
      </c>
      <c r="J33" s="267"/>
      <c r="K33" s="267"/>
      <c r="L33" s="246">
        <v>3773450282</v>
      </c>
      <c r="M33" s="246"/>
      <c r="N33" s="116"/>
      <c r="O33" s="116"/>
      <c r="P33" s="246"/>
      <c r="Q33" s="248" t="s">
        <v>141</v>
      </c>
      <c r="R33" s="271" t="s">
        <v>43</v>
      </c>
      <c r="S33" s="123">
        <v>41904</v>
      </c>
      <c r="T33" s="140">
        <v>92</v>
      </c>
      <c r="U33" s="146">
        <v>1313277827</v>
      </c>
      <c r="V33" s="143"/>
    </row>
    <row r="34" spans="1:237" ht="154.5" customHeight="1" x14ac:dyDescent="0.35">
      <c r="A34" s="307"/>
      <c r="B34" s="295"/>
      <c r="C34" s="295"/>
      <c r="D34" s="282"/>
      <c r="E34" s="282"/>
      <c r="F34" s="289"/>
      <c r="G34" s="292"/>
      <c r="H34" s="293"/>
      <c r="I34" s="275"/>
      <c r="J34" s="268"/>
      <c r="K34" s="268"/>
      <c r="L34" s="270"/>
      <c r="M34" s="270"/>
      <c r="N34" s="135"/>
      <c r="O34" s="135"/>
      <c r="P34" s="270"/>
      <c r="Q34" s="249"/>
      <c r="R34" s="278"/>
      <c r="S34" s="123">
        <v>42012</v>
      </c>
      <c r="T34" s="140">
        <v>3</v>
      </c>
      <c r="U34" s="146">
        <v>2460172455</v>
      </c>
      <c r="V34" s="143"/>
    </row>
    <row r="35" spans="1:237" ht="152.25" customHeight="1" x14ac:dyDescent="0.35">
      <c r="A35" s="308" t="s">
        <v>348</v>
      </c>
      <c r="B35" s="233"/>
      <c r="C35" s="233"/>
      <c r="D35" s="222"/>
      <c r="E35" s="281"/>
      <c r="F35" s="285" t="s">
        <v>270</v>
      </c>
      <c r="G35" s="22" t="s">
        <v>129</v>
      </c>
      <c r="H35" s="6">
        <v>42087</v>
      </c>
      <c r="I35" s="273">
        <f t="shared" si="0"/>
        <v>0</v>
      </c>
      <c r="J35" s="246"/>
      <c r="K35" s="246">
        <f>837450000-837450000</f>
        <v>0</v>
      </c>
      <c r="L35" s="246"/>
      <c r="M35" s="246"/>
      <c r="N35" s="116"/>
      <c r="O35" s="116"/>
      <c r="P35" s="246"/>
      <c r="Q35" s="248" t="s">
        <v>141</v>
      </c>
      <c r="R35" s="271" t="s">
        <v>199</v>
      </c>
      <c r="S35" s="123">
        <v>42090</v>
      </c>
      <c r="T35" s="140">
        <v>188</v>
      </c>
      <c r="U35" s="147">
        <v>837450000</v>
      </c>
      <c r="V35" s="143"/>
    </row>
    <row r="36" spans="1:237" ht="111" customHeight="1" x14ac:dyDescent="0.35">
      <c r="A36" s="308"/>
      <c r="B36" s="234"/>
      <c r="C36" s="294"/>
      <c r="D36" s="102"/>
      <c r="E36" s="284"/>
      <c r="F36" s="286"/>
      <c r="G36" s="22" t="s">
        <v>235</v>
      </c>
      <c r="H36" s="6" t="s">
        <v>236</v>
      </c>
      <c r="I36" s="274"/>
      <c r="J36" s="247"/>
      <c r="K36" s="247"/>
      <c r="L36" s="247"/>
      <c r="M36" s="247"/>
      <c r="N36" s="127"/>
      <c r="O36" s="127"/>
      <c r="P36" s="247"/>
      <c r="Q36" s="249"/>
      <c r="R36" s="272"/>
      <c r="S36" s="123">
        <v>43150</v>
      </c>
      <c r="T36" s="140">
        <v>95</v>
      </c>
      <c r="U36" s="144">
        <v>-837450000</v>
      </c>
      <c r="V36" s="143"/>
    </row>
    <row r="37" spans="1:237" ht="173.25" customHeight="1" x14ac:dyDescent="0.35">
      <c r="A37" s="96" t="s">
        <v>212</v>
      </c>
      <c r="B37" s="12" t="s">
        <v>349</v>
      </c>
      <c r="C37" s="12" t="s">
        <v>258</v>
      </c>
      <c r="D37" s="27" t="s">
        <v>247</v>
      </c>
      <c r="E37" s="27" t="s">
        <v>14</v>
      </c>
      <c r="F37" s="58" t="s">
        <v>9</v>
      </c>
      <c r="G37" s="22" t="s">
        <v>129</v>
      </c>
      <c r="H37" s="6">
        <v>42087</v>
      </c>
      <c r="I37" s="71">
        <f t="shared" si="0"/>
        <v>1000004195</v>
      </c>
      <c r="J37" s="145"/>
      <c r="K37" s="145"/>
      <c r="L37" s="122">
        <v>1000004195</v>
      </c>
      <c r="M37" s="122"/>
      <c r="N37" s="122"/>
      <c r="O37" s="122"/>
      <c r="P37" s="122"/>
      <c r="Q37" s="45" t="s">
        <v>144</v>
      </c>
      <c r="R37" s="16" t="s">
        <v>199</v>
      </c>
      <c r="S37" s="123">
        <v>42090</v>
      </c>
      <c r="T37" s="140">
        <v>188</v>
      </c>
      <c r="U37" s="146">
        <v>1000004195</v>
      </c>
      <c r="V37" s="143"/>
    </row>
    <row r="38" spans="1:237" ht="246" customHeight="1" x14ac:dyDescent="0.35">
      <c r="A38" s="43" t="s">
        <v>213</v>
      </c>
      <c r="B38" s="12" t="s">
        <v>45</v>
      </c>
      <c r="C38" s="12" t="s">
        <v>46</v>
      </c>
      <c r="D38" s="27" t="s">
        <v>251</v>
      </c>
      <c r="E38" s="27" t="s">
        <v>14</v>
      </c>
      <c r="F38" s="58" t="s">
        <v>44</v>
      </c>
      <c r="G38" s="8" t="s">
        <v>130</v>
      </c>
      <c r="H38" s="7">
        <v>41509</v>
      </c>
      <c r="I38" s="71">
        <f>SUBTOTAL(9,J38:P38)</f>
        <v>10914167890</v>
      </c>
      <c r="J38" s="114"/>
      <c r="K38" s="114"/>
      <c r="L38" s="122"/>
      <c r="M38" s="114">
        <v>10433020000</v>
      </c>
      <c r="N38" s="114"/>
      <c r="O38" s="114"/>
      <c r="P38" s="148">
        <v>481147890</v>
      </c>
      <c r="Q38" s="45" t="s">
        <v>141</v>
      </c>
      <c r="R38" s="16" t="s">
        <v>199</v>
      </c>
      <c r="S38" s="123">
        <v>41541</v>
      </c>
      <c r="T38" s="149">
        <v>679</v>
      </c>
      <c r="U38" s="141">
        <v>10433020000</v>
      </c>
      <c r="V38" s="143"/>
    </row>
    <row r="39" spans="1:237" ht="302.25" customHeight="1" x14ac:dyDescent="0.35">
      <c r="A39" s="94" t="s">
        <v>214</v>
      </c>
      <c r="B39" s="12" t="s">
        <v>350</v>
      </c>
      <c r="C39" s="12" t="s">
        <v>351</v>
      </c>
      <c r="D39" s="27" t="s">
        <v>251</v>
      </c>
      <c r="E39" s="27" t="s">
        <v>14</v>
      </c>
      <c r="F39" s="58" t="s">
        <v>47</v>
      </c>
      <c r="G39" s="8" t="s">
        <v>131</v>
      </c>
      <c r="H39" s="7">
        <v>41565</v>
      </c>
      <c r="I39" s="71">
        <f t="shared" si="0"/>
        <v>2194090000</v>
      </c>
      <c r="J39" s="114"/>
      <c r="K39" s="114"/>
      <c r="L39" s="122"/>
      <c r="M39" s="114">
        <v>1850000000</v>
      </c>
      <c r="N39" s="114"/>
      <c r="O39" s="114"/>
      <c r="P39" s="114">
        <v>344090000</v>
      </c>
      <c r="Q39" s="45" t="s">
        <v>170</v>
      </c>
      <c r="R39" s="16" t="s">
        <v>199</v>
      </c>
      <c r="S39" s="123">
        <v>41578</v>
      </c>
      <c r="T39" s="140">
        <v>752</v>
      </c>
      <c r="U39" s="146">
        <v>1850000000</v>
      </c>
      <c r="V39" s="143"/>
    </row>
    <row r="40" spans="1:237" ht="234.75" customHeight="1" x14ac:dyDescent="0.35">
      <c r="A40" s="42" t="s">
        <v>352</v>
      </c>
      <c r="B40" s="12" t="s">
        <v>353</v>
      </c>
      <c r="C40" s="12" t="s">
        <v>49</v>
      </c>
      <c r="D40" s="27" t="s">
        <v>251</v>
      </c>
      <c r="E40" s="27" t="s">
        <v>14</v>
      </c>
      <c r="F40" s="58" t="s">
        <v>48</v>
      </c>
      <c r="G40" s="8" t="s">
        <v>132</v>
      </c>
      <c r="H40" s="7">
        <v>41690</v>
      </c>
      <c r="I40" s="71">
        <f t="shared" si="0"/>
        <v>5597697073</v>
      </c>
      <c r="J40" s="114"/>
      <c r="K40" s="114"/>
      <c r="L40" s="122"/>
      <c r="M40" s="114">
        <v>3000000000</v>
      </c>
      <c r="N40" s="114"/>
      <c r="O40" s="114"/>
      <c r="P40" s="114">
        <v>2597697073</v>
      </c>
      <c r="Q40" s="45" t="s">
        <v>169</v>
      </c>
      <c r="R40" s="16" t="s">
        <v>199</v>
      </c>
      <c r="S40" s="123">
        <v>42005</v>
      </c>
      <c r="T40" s="140">
        <v>4</v>
      </c>
      <c r="U40" s="146">
        <v>3000000000</v>
      </c>
      <c r="V40" s="143"/>
    </row>
    <row r="41" spans="1:237" ht="401.25" customHeight="1" x14ac:dyDescent="0.35">
      <c r="A41" s="94" t="s">
        <v>215</v>
      </c>
      <c r="B41" s="12" t="s">
        <v>51</v>
      </c>
      <c r="C41" s="12" t="s">
        <v>259</v>
      </c>
      <c r="D41" s="27" t="s">
        <v>251</v>
      </c>
      <c r="E41" s="27" t="s">
        <v>14</v>
      </c>
      <c r="F41" s="58" t="s">
        <v>50</v>
      </c>
      <c r="G41" s="8" t="s">
        <v>133</v>
      </c>
      <c r="H41" s="7">
        <v>41789</v>
      </c>
      <c r="I41" s="71">
        <f t="shared" si="0"/>
        <v>2317126812</v>
      </c>
      <c r="J41" s="114"/>
      <c r="K41" s="114"/>
      <c r="L41" s="122"/>
      <c r="M41" s="114">
        <v>2194848732</v>
      </c>
      <c r="N41" s="114"/>
      <c r="O41" s="114"/>
      <c r="P41" s="150">
        <v>122278080</v>
      </c>
      <c r="Q41" s="45" t="s">
        <v>141</v>
      </c>
      <c r="R41" s="16" t="s">
        <v>199</v>
      </c>
      <c r="S41" s="123">
        <v>42005</v>
      </c>
      <c r="T41" s="140">
        <v>4</v>
      </c>
      <c r="U41" s="146">
        <v>2194848732</v>
      </c>
      <c r="V41" s="143"/>
    </row>
    <row r="42" spans="1:237" ht="249" customHeight="1" x14ac:dyDescent="0.35">
      <c r="A42" s="94" t="s">
        <v>354</v>
      </c>
      <c r="B42" s="12" t="s">
        <v>355</v>
      </c>
      <c r="C42" s="12" t="s">
        <v>53</v>
      </c>
      <c r="D42" s="27" t="s">
        <v>251</v>
      </c>
      <c r="E42" s="27" t="s">
        <v>14</v>
      </c>
      <c r="F42" s="58" t="s">
        <v>52</v>
      </c>
      <c r="G42" s="8" t="s">
        <v>134</v>
      </c>
      <c r="H42" s="7">
        <v>41856</v>
      </c>
      <c r="I42" s="71">
        <f t="shared" si="0"/>
        <v>1821596000</v>
      </c>
      <c r="J42" s="114"/>
      <c r="K42" s="114"/>
      <c r="L42" s="122"/>
      <c r="M42" s="114">
        <v>1532588000</v>
      </c>
      <c r="N42" s="114"/>
      <c r="O42" s="114"/>
      <c r="P42" s="150">
        <v>289008000</v>
      </c>
      <c r="Q42" s="45" t="s">
        <v>168</v>
      </c>
      <c r="R42" s="16" t="s">
        <v>31</v>
      </c>
      <c r="S42" s="123">
        <v>41876</v>
      </c>
      <c r="T42" s="140">
        <v>1775</v>
      </c>
      <c r="U42" s="142">
        <f>M42</f>
        <v>1532588000</v>
      </c>
      <c r="V42" s="143"/>
    </row>
    <row r="43" spans="1:237" s="62" customFormat="1" ht="211.5" customHeight="1" x14ac:dyDescent="0.35">
      <c r="A43" s="63" t="s">
        <v>216</v>
      </c>
      <c r="B43" s="12" t="s">
        <v>356</v>
      </c>
      <c r="C43" s="12" t="s">
        <v>260</v>
      </c>
      <c r="D43" s="27" t="s">
        <v>247</v>
      </c>
      <c r="E43" s="27" t="s">
        <v>14</v>
      </c>
      <c r="F43" s="103" t="s">
        <v>54</v>
      </c>
      <c r="G43" s="9" t="s">
        <v>136</v>
      </c>
      <c r="H43" s="75" t="s">
        <v>135</v>
      </c>
      <c r="I43" s="74">
        <f t="shared" si="0"/>
        <v>5206647058</v>
      </c>
      <c r="J43" s="225"/>
      <c r="K43" s="116">
        <v>3045762989</v>
      </c>
      <c r="L43" s="116">
        <f>2128440056+32444013</f>
        <v>2160884069</v>
      </c>
      <c r="M43" s="129"/>
      <c r="N43" s="129"/>
      <c r="O43" s="129"/>
      <c r="P43" s="129"/>
      <c r="Q43" s="45" t="s">
        <v>167</v>
      </c>
      <c r="R43" s="108" t="s">
        <v>19</v>
      </c>
      <c r="S43" s="123" t="s">
        <v>490</v>
      </c>
      <c r="T43" s="140" t="s">
        <v>489</v>
      </c>
      <c r="U43" s="146">
        <v>5206647057</v>
      </c>
      <c r="V43" s="143"/>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57"/>
      <c r="BS43" s="57"/>
      <c r="BT43" s="57"/>
      <c r="BU43" s="57"/>
      <c r="BV43" s="57"/>
      <c r="BW43" s="57"/>
      <c r="BX43" s="57"/>
      <c r="BY43" s="57"/>
      <c r="BZ43" s="57"/>
      <c r="CA43" s="57"/>
      <c r="CB43" s="57"/>
      <c r="CC43" s="57"/>
      <c r="CD43" s="57"/>
      <c r="CE43" s="57"/>
      <c r="CF43" s="57"/>
      <c r="CG43" s="57"/>
      <c r="CH43" s="57"/>
      <c r="CI43" s="57"/>
      <c r="CJ43" s="57"/>
      <c r="CK43" s="57"/>
      <c r="CL43" s="57"/>
      <c r="CM43" s="57"/>
      <c r="CN43" s="57"/>
      <c r="CO43" s="57"/>
      <c r="CP43" s="57"/>
      <c r="CQ43" s="57"/>
      <c r="CR43" s="57"/>
      <c r="CS43" s="57"/>
      <c r="CT43" s="57"/>
      <c r="CU43" s="57"/>
      <c r="CV43" s="57"/>
      <c r="CW43" s="57"/>
      <c r="CX43" s="57"/>
      <c r="CY43" s="57"/>
      <c r="CZ43" s="57"/>
      <c r="DA43" s="57"/>
      <c r="DB43" s="57"/>
      <c r="DC43" s="57"/>
      <c r="DD43" s="57"/>
      <c r="DE43" s="57"/>
      <c r="DF43" s="57"/>
      <c r="DG43" s="57"/>
      <c r="DH43" s="57"/>
      <c r="DI43" s="57"/>
      <c r="DJ43" s="57"/>
      <c r="DK43" s="57"/>
      <c r="DL43" s="57"/>
      <c r="DM43" s="57"/>
      <c r="DN43" s="57"/>
      <c r="DO43" s="57"/>
      <c r="DP43" s="57"/>
      <c r="DQ43" s="57"/>
      <c r="DR43" s="57"/>
      <c r="DS43" s="57"/>
      <c r="DT43" s="57"/>
      <c r="DU43" s="57"/>
      <c r="DV43" s="57"/>
      <c r="DW43" s="57"/>
      <c r="DX43" s="57"/>
      <c r="DY43" s="57"/>
      <c r="DZ43" s="57"/>
      <c r="EA43" s="57"/>
      <c r="EB43" s="57"/>
      <c r="EC43" s="57"/>
      <c r="ED43" s="57"/>
      <c r="EE43" s="57"/>
      <c r="EF43" s="57"/>
      <c r="EG43" s="57"/>
      <c r="EH43" s="57"/>
      <c r="EI43" s="57"/>
      <c r="EJ43" s="57"/>
      <c r="EK43" s="57"/>
      <c r="EL43" s="57"/>
      <c r="EM43" s="57"/>
      <c r="EN43" s="57"/>
      <c r="EO43" s="57"/>
      <c r="EP43" s="57"/>
      <c r="EQ43" s="57"/>
      <c r="ER43" s="57"/>
      <c r="ES43" s="57"/>
      <c r="ET43" s="57"/>
      <c r="EU43" s="57"/>
      <c r="EV43" s="57"/>
      <c r="EW43" s="57"/>
      <c r="EX43" s="57"/>
      <c r="EY43" s="57"/>
      <c r="EZ43" s="57"/>
      <c r="FA43" s="57"/>
      <c r="FB43" s="57"/>
      <c r="FC43" s="57"/>
      <c r="FD43" s="57"/>
      <c r="FE43" s="57"/>
      <c r="FF43" s="57"/>
      <c r="FG43" s="57"/>
      <c r="FH43" s="57"/>
      <c r="FI43" s="57"/>
      <c r="FJ43" s="57"/>
      <c r="FK43" s="57"/>
      <c r="FL43" s="57"/>
      <c r="FM43" s="57"/>
      <c r="FN43" s="57"/>
      <c r="FO43" s="57"/>
      <c r="FP43" s="57"/>
      <c r="FQ43" s="57"/>
      <c r="FR43" s="57"/>
      <c r="FS43" s="57"/>
      <c r="FT43" s="57"/>
      <c r="FU43" s="57"/>
      <c r="FV43" s="57"/>
      <c r="FW43" s="57"/>
      <c r="FX43" s="57"/>
      <c r="FY43" s="57"/>
      <c r="FZ43" s="57"/>
      <c r="GA43" s="57"/>
      <c r="GB43" s="57"/>
      <c r="GC43" s="57"/>
      <c r="GD43" s="57"/>
      <c r="GE43" s="57"/>
      <c r="GF43" s="57"/>
      <c r="GG43" s="57"/>
      <c r="GH43" s="57"/>
      <c r="GI43" s="57"/>
      <c r="GJ43" s="57"/>
      <c r="GK43" s="57"/>
      <c r="GL43" s="57"/>
      <c r="GM43" s="57"/>
      <c r="GN43" s="57"/>
      <c r="GO43" s="57"/>
      <c r="GP43" s="57"/>
      <c r="GQ43" s="57"/>
      <c r="GR43" s="57"/>
      <c r="GS43" s="57"/>
      <c r="GT43" s="57"/>
      <c r="GU43" s="57"/>
      <c r="GV43" s="57"/>
      <c r="GW43" s="57"/>
      <c r="GX43" s="57"/>
      <c r="GY43" s="57"/>
      <c r="GZ43" s="57"/>
      <c r="HA43" s="57"/>
      <c r="HB43" s="57"/>
      <c r="HC43" s="57"/>
      <c r="HD43" s="57"/>
      <c r="HE43" s="57"/>
      <c r="HF43" s="57"/>
      <c r="HG43" s="57"/>
      <c r="HH43" s="57"/>
      <c r="HI43" s="57"/>
      <c r="HJ43" s="57"/>
      <c r="HK43" s="57"/>
      <c r="HL43" s="57"/>
      <c r="HM43" s="57"/>
      <c r="HN43" s="57"/>
      <c r="HO43" s="57"/>
      <c r="HP43" s="57"/>
      <c r="HQ43" s="57"/>
      <c r="HR43" s="57"/>
      <c r="HS43" s="57"/>
      <c r="HT43" s="57"/>
      <c r="HU43" s="57"/>
      <c r="HV43" s="57"/>
      <c r="HW43" s="57"/>
      <c r="HX43" s="57"/>
      <c r="HY43" s="57"/>
      <c r="HZ43" s="57"/>
      <c r="IA43" s="57"/>
      <c r="IB43" s="57"/>
      <c r="IC43" s="57"/>
    </row>
    <row r="44" spans="1:237" ht="162.75" customHeight="1" x14ac:dyDescent="0.35">
      <c r="A44" s="94" t="s">
        <v>217</v>
      </c>
      <c r="B44" s="12" t="s">
        <v>357</v>
      </c>
      <c r="C44" s="12" t="s">
        <v>264</v>
      </c>
      <c r="D44" s="27" t="s">
        <v>247</v>
      </c>
      <c r="E44" s="27" t="s">
        <v>14</v>
      </c>
      <c r="F44" s="103" t="s">
        <v>161</v>
      </c>
      <c r="G44" s="9" t="s">
        <v>136</v>
      </c>
      <c r="H44" s="75" t="s">
        <v>135</v>
      </c>
      <c r="I44" s="74">
        <f>L44</f>
        <v>2128227123</v>
      </c>
      <c r="J44" s="225"/>
      <c r="K44" s="116"/>
      <c r="L44" s="144">
        <v>2128227123</v>
      </c>
      <c r="M44" s="129"/>
      <c r="N44" s="129"/>
      <c r="O44" s="129"/>
      <c r="P44" s="129"/>
      <c r="Q44" s="45" t="s">
        <v>166</v>
      </c>
      <c r="R44" s="108" t="s">
        <v>199</v>
      </c>
      <c r="S44" s="151">
        <v>41289</v>
      </c>
      <c r="T44" s="140">
        <v>54</v>
      </c>
      <c r="U44" s="146">
        <v>2128227123</v>
      </c>
      <c r="V44" s="143"/>
    </row>
    <row r="45" spans="1:237" ht="250.5" customHeight="1" x14ac:dyDescent="0.35">
      <c r="A45" s="94" t="s">
        <v>218</v>
      </c>
      <c r="B45" s="12" t="s">
        <v>358</v>
      </c>
      <c r="C45" s="12" t="s">
        <v>56</v>
      </c>
      <c r="D45" s="27" t="s">
        <v>255</v>
      </c>
      <c r="E45" s="27" t="s">
        <v>14</v>
      </c>
      <c r="F45" s="58" t="s">
        <v>55</v>
      </c>
      <c r="G45" s="9" t="s">
        <v>136</v>
      </c>
      <c r="H45" s="6" t="s">
        <v>135</v>
      </c>
      <c r="I45" s="71">
        <f>SUM(J45:P45)</f>
        <v>2830855494</v>
      </c>
      <c r="J45" s="114"/>
      <c r="K45" s="114"/>
      <c r="L45" s="122">
        <v>2830855494</v>
      </c>
      <c r="M45" s="114"/>
      <c r="N45" s="114"/>
      <c r="O45" s="114"/>
      <c r="P45" s="114"/>
      <c r="Q45" s="45" t="s">
        <v>191</v>
      </c>
      <c r="R45" s="16" t="s">
        <v>19</v>
      </c>
      <c r="S45" s="123">
        <v>41255</v>
      </c>
      <c r="T45" s="140">
        <v>95</v>
      </c>
      <c r="U45" s="146">
        <v>2830855494</v>
      </c>
      <c r="V45" s="143"/>
    </row>
    <row r="46" spans="1:237" ht="110.25" customHeight="1" x14ac:dyDescent="0.35">
      <c r="A46" s="96" t="s">
        <v>219</v>
      </c>
      <c r="B46" s="12" t="s">
        <v>58</v>
      </c>
      <c r="C46" s="12" t="s">
        <v>359</v>
      </c>
      <c r="D46" s="27" t="s">
        <v>254</v>
      </c>
      <c r="E46" s="27" t="s">
        <v>14</v>
      </c>
      <c r="F46" s="58" t="s">
        <v>57</v>
      </c>
      <c r="G46" s="9" t="s">
        <v>136</v>
      </c>
      <c r="H46" s="6" t="s">
        <v>135</v>
      </c>
      <c r="I46" s="71">
        <f>SUM(J46:P46)</f>
        <v>2308768031</v>
      </c>
      <c r="J46" s="114"/>
      <c r="K46" s="114">
        <v>943744651</v>
      </c>
      <c r="L46" s="122">
        <v>1365023380</v>
      </c>
      <c r="M46" s="114"/>
      <c r="N46" s="114"/>
      <c r="O46" s="114"/>
      <c r="P46" s="114"/>
      <c r="Q46" s="45" t="s">
        <v>166</v>
      </c>
      <c r="R46" s="16" t="s">
        <v>104</v>
      </c>
      <c r="S46" s="123">
        <v>41341</v>
      </c>
      <c r="T46" s="140">
        <v>468</v>
      </c>
      <c r="U46" s="146">
        <v>2308768031</v>
      </c>
      <c r="V46" s="143"/>
    </row>
    <row r="47" spans="1:237" ht="138.75" customHeight="1" x14ac:dyDescent="0.35">
      <c r="A47" s="96" t="s">
        <v>220</v>
      </c>
      <c r="B47" s="12" t="s">
        <v>60</v>
      </c>
      <c r="C47" s="12" t="s">
        <v>61</v>
      </c>
      <c r="D47" s="27" t="s">
        <v>252</v>
      </c>
      <c r="E47" s="27" t="s">
        <v>14</v>
      </c>
      <c r="F47" s="58" t="s">
        <v>59</v>
      </c>
      <c r="G47" s="9" t="s">
        <v>136</v>
      </c>
      <c r="H47" s="6" t="s">
        <v>135</v>
      </c>
      <c r="I47" s="71">
        <f t="shared" si="0"/>
        <v>1547453948</v>
      </c>
      <c r="J47" s="114"/>
      <c r="K47" s="114"/>
      <c r="L47" s="122">
        <v>1547453948</v>
      </c>
      <c r="M47" s="114"/>
      <c r="N47" s="114"/>
      <c r="O47" s="114"/>
      <c r="P47" s="114"/>
      <c r="Q47" s="45" t="s">
        <v>175</v>
      </c>
      <c r="R47" s="16" t="s">
        <v>19</v>
      </c>
      <c r="S47" s="123">
        <v>41255</v>
      </c>
      <c r="T47" s="140">
        <v>95</v>
      </c>
      <c r="U47" s="146">
        <v>1547453948</v>
      </c>
      <c r="V47" s="143"/>
    </row>
    <row r="48" spans="1:237" ht="228.75" customHeight="1" x14ac:dyDescent="0.35">
      <c r="A48" s="44" t="s">
        <v>360</v>
      </c>
      <c r="B48" s="12" t="s">
        <v>361</v>
      </c>
      <c r="C48" s="12" t="s">
        <v>63</v>
      </c>
      <c r="D48" s="27" t="s">
        <v>245</v>
      </c>
      <c r="E48" s="27" t="s">
        <v>64</v>
      </c>
      <c r="F48" s="58" t="s">
        <v>62</v>
      </c>
      <c r="G48" s="23" t="s">
        <v>137</v>
      </c>
      <c r="H48" s="6">
        <v>41520</v>
      </c>
      <c r="I48" s="71">
        <f t="shared" si="0"/>
        <v>387481825</v>
      </c>
      <c r="J48" s="122"/>
      <c r="K48" s="122"/>
      <c r="L48" s="122">
        <v>386699206</v>
      </c>
      <c r="M48" s="114"/>
      <c r="N48" s="114"/>
      <c r="O48" s="114"/>
      <c r="P48" s="114">
        <v>782619</v>
      </c>
      <c r="Q48" s="45" t="s">
        <v>175</v>
      </c>
      <c r="R48" s="152" t="s">
        <v>65</v>
      </c>
      <c r="S48" s="123">
        <v>41699</v>
      </c>
      <c r="T48" s="124">
        <v>16</v>
      </c>
      <c r="U48" s="142">
        <v>386699209</v>
      </c>
      <c r="V48" s="143"/>
      <c r="IB48" s="1"/>
      <c r="IC48" s="1"/>
    </row>
    <row r="49" spans="1:237" ht="188.25" customHeight="1" x14ac:dyDescent="0.35">
      <c r="A49" s="44" t="s">
        <v>221</v>
      </c>
      <c r="B49" s="12" t="s">
        <v>362</v>
      </c>
      <c r="C49" s="12" t="s">
        <v>63</v>
      </c>
      <c r="D49" s="27" t="s">
        <v>253</v>
      </c>
      <c r="E49" s="27" t="s">
        <v>64</v>
      </c>
      <c r="F49" s="58" t="s">
        <v>66</v>
      </c>
      <c r="G49" s="23" t="s">
        <v>137</v>
      </c>
      <c r="H49" s="6">
        <v>41520</v>
      </c>
      <c r="I49" s="71">
        <f t="shared" si="0"/>
        <v>408937922</v>
      </c>
      <c r="J49" s="122"/>
      <c r="K49" s="122"/>
      <c r="L49" s="122">
        <v>408937922</v>
      </c>
      <c r="M49" s="114"/>
      <c r="N49" s="114"/>
      <c r="O49" s="114"/>
      <c r="P49" s="114"/>
      <c r="Q49" s="45" t="s">
        <v>175</v>
      </c>
      <c r="R49" s="16" t="s">
        <v>19</v>
      </c>
      <c r="S49" s="123" t="s">
        <v>158</v>
      </c>
      <c r="T49" s="124" t="s">
        <v>157</v>
      </c>
      <c r="U49" s="142">
        <v>408937922</v>
      </c>
      <c r="V49" s="143"/>
      <c r="IB49" s="1"/>
      <c r="IC49" s="1"/>
    </row>
    <row r="50" spans="1:237" ht="217.5" customHeight="1" x14ac:dyDescent="0.35">
      <c r="A50" s="44" t="s">
        <v>363</v>
      </c>
      <c r="B50" s="12" t="s">
        <v>68</v>
      </c>
      <c r="C50" s="12" t="s">
        <v>69</v>
      </c>
      <c r="D50" s="27" t="s">
        <v>247</v>
      </c>
      <c r="E50" s="27" t="s">
        <v>70</v>
      </c>
      <c r="F50" s="58" t="s">
        <v>67</v>
      </c>
      <c r="G50" s="23" t="s">
        <v>137</v>
      </c>
      <c r="H50" s="6">
        <v>41520</v>
      </c>
      <c r="I50" s="71">
        <f t="shared" si="0"/>
        <v>1527551857</v>
      </c>
      <c r="J50" s="122"/>
      <c r="K50" s="122"/>
      <c r="L50" s="122">
        <v>1527551857</v>
      </c>
      <c r="M50" s="114"/>
      <c r="N50" s="114"/>
      <c r="O50" s="114"/>
      <c r="P50" s="114"/>
      <c r="Q50" s="45" t="s">
        <v>176</v>
      </c>
      <c r="R50" s="16" t="s">
        <v>19</v>
      </c>
      <c r="S50" s="123">
        <v>41552</v>
      </c>
      <c r="T50" s="124" t="s">
        <v>151</v>
      </c>
      <c r="U50" s="142">
        <v>1527551857</v>
      </c>
      <c r="V50" s="143"/>
      <c r="IB50" s="1"/>
      <c r="IC50" s="1"/>
    </row>
    <row r="51" spans="1:237" ht="156.75" customHeight="1" x14ac:dyDescent="0.35">
      <c r="A51" s="44" t="s">
        <v>222</v>
      </c>
      <c r="B51" s="12" t="s">
        <v>72</v>
      </c>
      <c r="C51" s="12" t="s">
        <v>73</v>
      </c>
      <c r="D51" s="27" t="s">
        <v>247</v>
      </c>
      <c r="E51" s="27" t="s">
        <v>74</v>
      </c>
      <c r="F51" s="58" t="s">
        <v>71</v>
      </c>
      <c r="G51" s="23" t="s">
        <v>137</v>
      </c>
      <c r="H51" s="6">
        <v>41520</v>
      </c>
      <c r="I51" s="71">
        <f t="shared" si="0"/>
        <v>768720273</v>
      </c>
      <c r="J51" s="122"/>
      <c r="K51" s="122"/>
      <c r="L51" s="122">
        <f>768720273-K51</f>
        <v>768720273</v>
      </c>
      <c r="M51" s="114"/>
      <c r="N51" s="114"/>
      <c r="O51" s="114"/>
      <c r="P51" s="114"/>
      <c r="Q51" s="45" t="s">
        <v>177</v>
      </c>
      <c r="R51" s="16" t="s">
        <v>19</v>
      </c>
      <c r="S51" s="123" t="s">
        <v>152</v>
      </c>
      <c r="T51" s="124" t="s">
        <v>153</v>
      </c>
      <c r="U51" s="142">
        <f>514928003+253792270</f>
        <v>768720273</v>
      </c>
      <c r="V51" s="143"/>
      <c r="IB51" s="1"/>
      <c r="IC51" s="1"/>
    </row>
    <row r="52" spans="1:237" s="62" customFormat="1" ht="138" customHeight="1" x14ac:dyDescent="0.35">
      <c r="A52" s="44" t="s">
        <v>365</v>
      </c>
      <c r="B52" s="12" t="s">
        <v>364</v>
      </c>
      <c r="C52" s="12" t="s">
        <v>76</v>
      </c>
      <c r="D52" s="27" t="s">
        <v>245</v>
      </c>
      <c r="E52" s="27" t="s">
        <v>77</v>
      </c>
      <c r="F52" s="58" t="s">
        <v>75</v>
      </c>
      <c r="G52" s="23" t="s">
        <v>137</v>
      </c>
      <c r="H52" s="6">
        <v>41520</v>
      </c>
      <c r="I52" s="71">
        <f t="shared" si="0"/>
        <v>1488121934</v>
      </c>
      <c r="J52" s="122"/>
      <c r="K52" s="122"/>
      <c r="L52" s="122">
        <v>1288121934</v>
      </c>
      <c r="M52" s="114"/>
      <c r="N52" s="114"/>
      <c r="O52" s="114"/>
      <c r="P52" s="114">
        <v>200000000</v>
      </c>
      <c r="Q52" s="45" t="s">
        <v>178</v>
      </c>
      <c r="R52" s="16" t="s">
        <v>19</v>
      </c>
      <c r="S52" s="123" t="s">
        <v>158</v>
      </c>
      <c r="T52" s="124" t="s">
        <v>157</v>
      </c>
      <c r="U52" s="142">
        <v>1488121935</v>
      </c>
      <c r="V52" s="143"/>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7"/>
      <c r="BQ52" s="57"/>
      <c r="BR52" s="57"/>
      <c r="BS52" s="57"/>
      <c r="BT52" s="57"/>
      <c r="BU52" s="57"/>
      <c r="BV52" s="57"/>
      <c r="BW52" s="57"/>
      <c r="BX52" s="57"/>
      <c r="BY52" s="57"/>
      <c r="BZ52" s="57"/>
      <c r="CA52" s="57"/>
      <c r="CB52" s="57"/>
      <c r="CC52" s="57"/>
      <c r="CD52" s="57"/>
      <c r="CE52" s="57"/>
      <c r="CF52" s="57"/>
      <c r="CG52" s="57"/>
      <c r="CH52" s="57"/>
      <c r="CI52" s="57"/>
      <c r="CJ52" s="57"/>
      <c r="CK52" s="57"/>
      <c r="CL52" s="57"/>
      <c r="CM52" s="57"/>
      <c r="CN52" s="57"/>
      <c r="CO52" s="57"/>
      <c r="CP52" s="57"/>
      <c r="CQ52" s="57"/>
      <c r="CR52" s="57"/>
      <c r="CS52" s="57"/>
      <c r="CT52" s="57"/>
      <c r="CU52" s="57"/>
      <c r="CV52" s="57"/>
      <c r="CW52" s="57"/>
      <c r="CX52" s="57"/>
      <c r="CY52" s="57"/>
      <c r="CZ52" s="57"/>
      <c r="DA52" s="57"/>
      <c r="DB52" s="57"/>
      <c r="DC52" s="57"/>
      <c r="DD52" s="57"/>
      <c r="DE52" s="57"/>
      <c r="DF52" s="57"/>
      <c r="DG52" s="57"/>
      <c r="DH52" s="57"/>
      <c r="DI52" s="57"/>
      <c r="DJ52" s="57"/>
      <c r="DK52" s="57"/>
      <c r="DL52" s="57"/>
      <c r="DM52" s="57"/>
      <c r="DN52" s="57"/>
      <c r="DO52" s="57"/>
      <c r="DP52" s="57"/>
      <c r="DQ52" s="57"/>
      <c r="DR52" s="57"/>
      <c r="DS52" s="57"/>
      <c r="DT52" s="57"/>
      <c r="DU52" s="57"/>
      <c r="DV52" s="57"/>
      <c r="DW52" s="57"/>
      <c r="DX52" s="57"/>
      <c r="DY52" s="57"/>
      <c r="DZ52" s="57"/>
      <c r="EA52" s="57"/>
      <c r="EB52" s="57"/>
      <c r="EC52" s="57"/>
      <c r="ED52" s="57"/>
      <c r="EE52" s="57"/>
      <c r="EF52" s="57"/>
      <c r="EG52" s="57"/>
      <c r="EH52" s="57"/>
      <c r="EI52" s="57"/>
      <c r="EJ52" s="57"/>
      <c r="EK52" s="57"/>
      <c r="EL52" s="57"/>
      <c r="EM52" s="57"/>
      <c r="EN52" s="57"/>
      <c r="EO52" s="57"/>
      <c r="EP52" s="57"/>
      <c r="EQ52" s="57"/>
      <c r="ER52" s="57"/>
      <c r="ES52" s="57"/>
      <c r="ET52" s="57"/>
      <c r="EU52" s="57"/>
      <c r="EV52" s="57"/>
      <c r="EW52" s="57"/>
      <c r="EX52" s="57"/>
      <c r="EY52" s="57"/>
      <c r="EZ52" s="57"/>
      <c r="FA52" s="57"/>
      <c r="FB52" s="57"/>
      <c r="FC52" s="57"/>
      <c r="FD52" s="57"/>
      <c r="FE52" s="57"/>
      <c r="FF52" s="57"/>
      <c r="FG52" s="57"/>
      <c r="FH52" s="57"/>
      <c r="FI52" s="57"/>
      <c r="FJ52" s="57"/>
      <c r="FK52" s="57"/>
      <c r="FL52" s="57"/>
      <c r="FM52" s="57"/>
      <c r="FN52" s="57"/>
      <c r="FO52" s="57"/>
      <c r="FP52" s="57"/>
      <c r="FQ52" s="57"/>
      <c r="FR52" s="57"/>
      <c r="FS52" s="57"/>
      <c r="FT52" s="57"/>
      <c r="FU52" s="57"/>
      <c r="FV52" s="57"/>
      <c r="FW52" s="57"/>
      <c r="FX52" s="57"/>
      <c r="FY52" s="57"/>
      <c r="FZ52" s="57"/>
      <c r="GA52" s="57"/>
      <c r="GB52" s="57"/>
      <c r="GC52" s="57"/>
      <c r="GD52" s="57"/>
      <c r="GE52" s="57"/>
      <c r="GF52" s="57"/>
      <c r="GG52" s="57"/>
      <c r="GH52" s="57"/>
      <c r="GI52" s="57"/>
      <c r="GJ52" s="57"/>
      <c r="GK52" s="57"/>
      <c r="GL52" s="57"/>
      <c r="GM52" s="57"/>
      <c r="GN52" s="57"/>
      <c r="GO52" s="57"/>
      <c r="GP52" s="57"/>
      <c r="GQ52" s="57"/>
      <c r="GR52" s="57"/>
      <c r="GS52" s="57"/>
      <c r="GT52" s="57"/>
      <c r="GU52" s="57"/>
      <c r="GV52" s="57"/>
      <c r="GW52" s="57"/>
      <c r="GX52" s="57"/>
      <c r="GY52" s="57"/>
      <c r="GZ52" s="57"/>
      <c r="HA52" s="57"/>
      <c r="HB52" s="57"/>
      <c r="HC52" s="57"/>
      <c r="HD52" s="57"/>
      <c r="HE52" s="57"/>
      <c r="HF52" s="57"/>
      <c r="HG52" s="57"/>
      <c r="HH52" s="57"/>
      <c r="HI52" s="57"/>
      <c r="HJ52" s="57"/>
      <c r="HK52" s="57"/>
      <c r="HL52" s="57"/>
      <c r="HM52" s="57"/>
      <c r="HN52" s="57"/>
      <c r="HO52" s="57"/>
      <c r="HP52" s="57"/>
      <c r="HQ52" s="57"/>
      <c r="HR52" s="57"/>
      <c r="HS52" s="57"/>
      <c r="HT52" s="57"/>
      <c r="HU52" s="57"/>
      <c r="HV52" s="57"/>
      <c r="HW52" s="57"/>
      <c r="HX52" s="57"/>
      <c r="HY52" s="57"/>
      <c r="HZ52" s="57"/>
      <c r="IA52" s="57"/>
      <c r="IB52" s="61"/>
      <c r="IC52" s="61"/>
    </row>
    <row r="53" spans="1:237" ht="121.5" customHeight="1" x14ac:dyDescent="0.35">
      <c r="A53" s="44" t="s">
        <v>223</v>
      </c>
      <c r="B53" s="12" t="s">
        <v>79</v>
      </c>
      <c r="C53" s="12" t="s">
        <v>80</v>
      </c>
      <c r="D53" s="27" t="s">
        <v>254</v>
      </c>
      <c r="E53" s="27" t="s">
        <v>81</v>
      </c>
      <c r="F53" s="58" t="s">
        <v>78</v>
      </c>
      <c r="G53" s="23" t="s">
        <v>137</v>
      </c>
      <c r="H53" s="6">
        <v>41520</v>
      </c>
      <c r="I53" s="71">
        <f t="shared" si="0"/>
        <v>182160817</v>
      </c>
      <c r="J53" s="122"/>
      <c r="K53" s="122"/>
      <c r="L53" s="122">
        <v>179660817</v>
      </c>
      <c r="M53" s="114"/>
      <c r="N53" s="114"/>
      <c r="O53" s="114"/>
      <c r="P53" s="114">
        <v>2500000</v>
      </c>
      <c r="Q53" s="45" t="s">
        <v>179</v>
      </c>
      <c r="R53" s="152" t="s">
        <v>82</v>
      </c>
      <c r="S53" s="123">
        <v>41705</v>
      </c>
      <c r="T53" s="124">
        <v>13</v>
      </c>
      <c r="U53" s="142">
        <v>179660817</v>
      </c>
      <c r="V53" s="143"/>
      <c r="IB53" s="1"/>
      <c r="IC53" s="1"/>
    </row>
    <row r="54" spans="1:237" ht="177" customHeight="1" x14ac:dyDescent="0.35">
      <c r="A54" s="44" t="s">
        <v>366</v>
      </c>
      <c r="B54" s="12" t="s">
        <v>84</v>
      </c>
      <c r="C54" s="12" t="s">
        <v>85</v>
      </c>
      <c r="D54" s="27" t="s">
        <v>246</v>
      </c>
      <c r="E54" s="27" t="s">
        <v>81</v>
      </c>
      <c r="F54" s="58" t="s">
        <v>83</v>
      </c>
      <c r="G54" s="23" t="s">
        <v>137</v>
      </c>
      <c r="H54" s="6">
        <v>41520</v>
      </c>
      <c r="I54" s="71">
        <f t="shared" si="0"/>
        <v>97397028</v>
      </c>
      <c r="J54" s="122"/>
      <c r="K54" s="122"/>
      <c r="L54" s="122">
        <v>95007028</v>
      </c>
      <c r="M54" s="114"/>
      <c r="N54" s="114"/>
      <c r="O54" s="114"/>
      <c r="P54" s="114">
        <v>2390000</v>
      </c>
      <c r="Q54" s="45" t="s">
        <v>179</v>
      </c>
      <c r="R54" s="152" t="s">
        <v>82</v>
      </c>
      <c r="S54" s="123">
        <v>41705</v>
      </c>
      <c r="T54" s="124">
        <v>13</v>
      </c>
      <c r="U54" s="142">
        <v>95007008</v>
      </c>
      <c r="V54" s="143"/>
      <c r="IB54" s="1"/>
      <c r="IC54" s="1"/>
    </row>
    <row r="55" spans="1:237" ht="149.25" customHeight="1" x14ac:dyDescent="0.35">
      <c r="A55" s="46" t="s">
        <v>224</v>
      </c>
      <c r="B55" s="12" t="s">
        <v>87</v>
      </c>
      <c r="C55" s="12" t="s">
        <v>88</v>
      </c>
      <c r="D55" s="27" t="s">
        <v>247</v>
      </c>
      <c r="E55" s="27" t="s">
        <v>89</v>
      </c>
      <c r="F55" s="58" t="s">
        <v>86</v>
      </c>
      <c r="G55" s="23" t="s">
        <v>137</v>
      </c>
      <c r="H55" s="6">
        <v>41520</v>
      </c>
      <c r="I55" s="71">
        <f t="shared" si="0"/>
        <v>499497515</v>
      </c>
      <c r="J55" s="122"/>
      <c r="K55" s="122"/>
      <c r="L55" s="122">
        <v>499497515</v>
      </c>
      <c r="M55" s="114"/>
      <c r="N55" s="114"/>
      <c r="O55" s="114"/>
      <c r="P55" s="114"/>
      <c r="Q55" s="45" t="s">
        <v>180</v>
      </c>
      <c r="R55" s="16" t="s">
        <v>19</v>
      </c>
      <c r="S55" s="123">
        <v>41552</v>
      </c>
      <c r="T55" s="124" t="s">
        <v>151</v>
      </c>
      <c r="U55" s="142">
        <v>499497514.56</v>
      </c>
      <c r="V55" s="143"/>
      <c r="IB55" s="1"/>
      <c r="IC55" s="1"/>
    </row>
    <row r="56" spans="1:237" ht="132" customHeight="1" x14ac:dyDescent="0.35">
      <c r="A56" s="44" t="s">
        <v>225</v>
      </c>
      <c r="B56" s="12" t="s">
        <v>91</v>
      </c>
      <c r="C56" s="12" t="s">
        <v>367</v>
      </c>
      <c r="D56" s="27" t="s">
        <v>247</v>
      </c>
      <c r="E56" s="27" t="s">
        <v>93</v>
      </c>
      <c r="F56" s="58" t="s">
        <v>90</v>
      </c>
      <c r="G56" s="23" t="s">
        <v>137</v>
      </c>
      <c r="H56" s="6">
        <v>41520</v>
      </c>
      <c r="I56" s="71">
        <f t="shared" si="0"/>
        <v>128339480</v>
      </c>
      <c r="J56" s="122"/>
      <c r="K56" s="122"/>
      <c r="L56" s="122">
        <v>128339480</v>
      </c>
      <c r="M56" s="114"/>
      <c r="N56" s="114"/>
      <c r="O56" s="114"/>
      <c r="P56" s="114"/>
      <c r="Q56" s="45" t="s">
        <v>181</v>
      </c>
      <c r="R56" s="152" t="s">
        <v>94</v>
      </c>
      <c r="S56" s="123">
        <v>41713</v>
      </c>
      <c r="T56" s="124">
        <v>35</v>
      </c>
      <c r="U56" s="142">
        <v>128339480</v>
      </c>
      <c r="V56" s="143"/>
      <c r="IB56" s="1"/>
      <c r="IC56" s="1"/>
    </row>
    <row r="57" spans="1:237" s="62" customFormat="1" ht="120.75" customHeight="1" x14ac:dyDescent="0.35">
      <c r="A57" s="44" t="s">
        <v>226</v>
      </c>
      <c r="B57" s="12" t="s">
        <v>96</v>
      </c>
      <c r="C57" s="12" t="s">
        <v>367</v>
      </c>
      <c r="D57" s="27" t="s">
        <v>247</v>
      </c>
      <c r="E57" s="27" t="s">
        <v>93</v>
      </c>
      <c r="F57" s="58" t="s">
        <v>95</v>
      </c>
      <c r="G57" s="23" t="s">
        <v>137</v>
      </c>
      <c r="H57" s="6">
        <v>41520</v>
      </c>
      <c r="I57" s="71">
        <f t="shared" si="0"/>
        <v>178941390</v>
      </c>
      <c r="J57" s="122"/>
      <c r="K57" s="122"/>
      <c r="L57" s="122">
        <v>178941390</v>
      </c>
      <c r="M57" s="114"/>
      <c r="N57" s="114"/>
      <c r="O57" s="114"/>
      <c r="P57" s="114"/>
      <c r="Q57" s="45" t="s">
        <v>181</v>
      </c>
      <c r="R57" s="152" t="s">
        <v>94</v>
      </c>
      <c r="S57" s="123">
        <v>41713</v>
      </c>
      <c r="T57" s="124">
        <v>35</v>
      </c>
      <c r="U57" s="142">
        <v>178941390</v>
      </c>
      <c r="V57" s="143"/>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57"/>
      <c r="BF57" s="57"/>
      <c r="BG57" s="57"/>
      <c r="BH57" s="57"/>
      <c r="BI57" s="57"/>
      <c r="BJ57" s="57"/>
      <c r="BK57" s="57"/>
      <c r="BL57" s="57"/>
      <c r="BM57" s="57"/>
      <c r="BN57" s="57"/>
      <c r="BO57" s="57"/>
      <c r="BP57" s="57"/>
      <c r="BQ57" s="57"/>
      <c r="BR57" s="57"/>
      <c r="BS57" s="57"/>
      <c r="BT57" s="57"/>
      <c r="BU57" s="57"/>
      <c r="BV57" s="57"/>
      <c r="BW57" s="57"/>
      <c r="BX57" s="57"/>
      <c r="BY57" s="57"/>
      <c r="BZ57" s="57"/>
      <c r="CA57" s="57"/>
      <c r="CB57" s="57"/>
      <c r="CC57" s="57"/>
      <c r="CD57" s="57"/>
      <c r="CE57" s="57"/>
      <c r="CF57" s="57"/>
      <c r="CG57" s="57"/>
      <c r="CH57" s="57"/>
      <c r="CI57" s="57"/>
      <c r="CJ57" s="57"/>
      <c r="CK57" s="57"/>
      <c r="CL57" s="57"/>
      <c r="CM57" s="57"/>
      <c r="CN57" s="57"/>
      <c r="CO57" s="57"/>
      <c r="CP57" s="57"/>
      <c r="CQ57" s="57"/>
      <c r="CR57" s="57"/>
      <c r="CS57" s="57"/>
      <c r="CT57" s="57"/>
      <c r="CU57" s="57"/>
      <c r="CV57" s="57"/>
      <c r="CW57" s="57"/>
      <c r="CX57" s="57"/>
      <c r="CY57" s="57"/>
      <c r="CZ57" s="57"/>
      <c r="DA57" s="57"/>
      <c r="DB57" s="57"/>
      <c r="DC57" s="57"/>
      <c r="DD57" s="57"/>
      <c r="DE57" s="57"/>
      <c r="DF57" s="57"/>
      <c r="DG57" s="57"/>
      <c r="DH57" s="57"/>
      <c r="DI57" s="57"/>
      <c r="DJ57" s="57"/>
      <c r="DK57" s="57"/>
      <c r="DL57" s="57"/>
      <c r="DM57" s="57"/>
      <c r="DN57" s="57"/>
      <c r="DO57" s="57"/>
      <c r="DP57" s="57"/>
      <c r="DQ57" s="57"/>
      <c r="DR57" s="57"/>
      <c r="DS57" s="57"/>
      <c r="DT57" s="57"/>
      <c r="DU57" s="57"/>
      <c r="DV57" s="57"/>
      <c r="DW57" s="57"/>
      <c r="DX57" s="57"/>
      <c r="DY57" s="57"/>
      <c r="DZ57" s="57"/>
      <c r="EA57" s="57"/>
      <c r="EB57" s="57"/>
      <c r="EC57" s="57"/>
      <c r="ED57" s="57"/>
      <c r="EE57" s="57"/>
      <c r="EF57" s="57"/>
      <c r="EG57" s="57"/>
      <c r="EH57" s="57"/>
      <c r="EI57" s="57"/>
      <c r="EJ57" s="57"/>
      <c r="EK57" s="57"/>
      <c r="EL57" s="57"/>
      <c r="EM57" s="57"/>
      <c r="EN57" s="57"/>
      <c r="EO57" s="57"/>
      <c r="EP57" s="57"/>
      <c r="EQ57" s="57"/>
      <c r="ER57" s="57"/>
      <c r="ES57" s="57"/>
      <c r="ET57" s="57"/>
      <c r="EU57" s="57"/>
      <c r="EV57" s="57"/>
      <c r="EW57" s="57"/>
      <c r="EX57" s="57"/>
      <c r="EY57" s="57"/>
      <c r="EZ57" s="57"/>
      <c r="FA57" s="57"/>
      <c r="FB57" s="57"/>
      <c r="FC57" s="57"/>
      <c r="FD57" s="57"/>
      <c r="FE57" s="57"/>
      <c r="FF57" s="57"/>
      <c r="FG57" s="57"/>
      <c r="FH57" s="57"/>
      <c r="FI57" s="57"/>
      <c r="FJ57" s="57"/>
      <c r="FK57" s="57"/>
      <c r="FL57" s="57"/>
      <c r="FM57" s="57"/>
      <c r="FN57" s="57"/>
      <c r="FO57" s="57"/>
      <c r="FP57" s="57"/>
      <c r="FQ57" s="57"/>
      <c r="FR57" s="57"/>
      <c r="FS57" s="57"/>
      <c r="FT57" s="57"/>
      <c r="FU57" s="57"/>
      <c r="FV57" s="57"/>
      <c r="FW57" s="57"/>
      <c r="FX57" s="57"/>
      <c r="FY57" s="57"/>
      <c r="FZ57" s="57"/>
      <c r="GA57" s="57"/>
      <c r="GB57" s="57"/>
      <c r="GC57" s="57"/>
      <c r="GD57" s="57"/>
      <c r="GE57" s="57"/>
      <c r="GF57" s="57"/>
      <c r="GG57" s="57"/>
      <c r="GH57" s="57"/>
      <c r="GI57" s="57"/>
      <c r="GJ57" s="57"/>
      <c r="GK57" s="57"/>
      <c r="GL57" s="57"/>
      <c r="GM57" s="57"/>
      <c r="GN57" s="57"/>
      <c r="GO57" s="57"/>
      <c r="GP57" s="57"/>
      <c r="GQ57" s="57"/>
      <c r="GR57" s="57"/>
      <c r="GS57" s="57"/>
      <c r="GT57" s="57"/>
      <c r="GU57" s="57"/>
      <c r="GV57" s="57"/>
      <c r="GW57" s="57"/>
      <c r="GX57" s="57"/>
      <c r="GY57" s="57"/>
      <c r="GZ57" s="57"/>
      <c r="HA57" s="57"/>
      <c r="HB57" s="57"/>
      <c r="HC57" s="57"/>
      <c r="HD57" s="57"/>
      <c r="HE57" s="57"/>
      <c r="HF57" s="57"/>
      <c r="HG57" s="57"/>
      <c r="HH57" s="57"/>
      <c r="HI57" s="57"/>
      <c r="HJ57" s="57"/>
      <c r="HK57" s="57"/>
      <c r="HL57" s="57"/>
      <c r="HM57" s="57"/>
      <c r="HN57" s="57"/>
      <c r="HO57" s="57"/>
      <c r="HP57" s="57"/>
      <c r="HQ57" s="57"/>
      <c r="HR57" s="57"/>
      <c r="HS57" s="57"/>
      <c r="HT57" s="57"/>
      <c r="HU57" s="57"/>
      <c r="HV57" s="57"/>
      <c r="HW57" s="57"/>
      <c r="HX57" s="57"/>
      <c r="HY57" s="57"/>
      <c r="HZ57" s="57"/>
      <c r="IA57" s="57"/>
      <c r="IB57" s="61"/>
      <c r="IC57" s="61"/>
    </row>
    <row r="58" spans="1:237" ht="147" customHeight="1" x14ac:dyDescent="0.35">
      <c r="A58" s="44" t="s">
        <v>227</v>
      </c>
      <c r="B58" s="12" t="s">
        <v>98</v>
      </c>
      <c r="C58" s="12" t="s">
        <v>99</v>
      </c>
      <c r="D58" s="27" t="s">
        <v>247</v>
      </c>
      <c r="E58" s="27" t="s">
        <v>100</v>
      </c>
      <c r="F58" s="58" t="s">
        <v>97</v>
      </c>
      <c r="G58" s="23" t="s">
        <v>137</v>
      </c>
      <c r="H58" s="6">
        <v>41520</v>
      </c>
      <c r="I58" s="71">
        <f t="shared" si="0"/>
        <v>1518862661</v>
      </c>
      <c r="J58" s="122">
        <v>10775175</v>
      </c>
      <c r="K58" s="122"/>
      <c r="L58" s="122">
        <v>1507215260</v>
      </c>
      <c r="M58" s="114"/>
      <c r="N58" s="114"/>
      <c r="O58" s="114"/>
      <c r="P58" s="114">
        <v>872226</v>
      </c>
      <c r="Q58" s="45" t="s">
        <v>182</v>
      </c>
      <c r="R58" s="16" t="s">
        <v>19</v>
      </c>
      <c r="S58" s="123">
        <v>41968</v>
      </c>
      <c r="T58" s="124" t="s">
        <v>155</v>
      </c>
      <c r="U58" s="142">
        <v>1518862661</v>
      </c>
      <c r="V58" s="143"/>
      <c r="IB58" s="1"/>
      <c r="IC58" s="1"/>
    </row>
    <row r="59" spans="1:237" ht="143.25" customHeight="1" x14ac:dyDescent="0.35">
      <c r="A59" s="44" t="s">
        <v>228</v>
      </c>
      <c r="B59" s="12" t="s">
        <v>102</v>
      </c>
      <c r="C59" s="12" t="s">
        <v>368</v>
      </c>
      <c r="D59" s="27" t="s">
        <v>254</v>
      </c>
      <c r="E59" s="27" t="s">
        <v>103</v>
      </c>
      <c r="F59" s="58" t="s">
        <v>101</v>
      </c>
      <c r="G59" s="23" t="s">
        <v>137</v>
      </c>
      <c r="H59" s="6">
        <v>41520</v>
      </c>
      <c r="I59" s="71">
        <f t="shared" si="0"/>
        <v>742511963</v>
      </c>
      <c r="J59" s="122"/>
      <c r="K59" s="122"/>
      <c r="L59" s="122">
        <v>742511963</v>
      </c>
      <c r="M59" s="114"/>
      <c r="N59" s="114"/>
      <c r="O59" s="114"/>
      <c r="P59" s="114"/>
      <c r="Q59" s="45" t="s">
        <v>183</v>
      </c>
      <c r="R59" s="16" t="s">
        <v>104</v>
      </c>
      <c r="S59" s="123">
        <v>41654</v>
      </c>
      <c r="T59" s="124">
        <v>37</v>
      </c>
      <c r="U59" s="142">
        <v>742511963</v>
      </c>
      <c r="V59" s="143"/>
      <c r="IB59" s="1"/>
      <c r="IC59" s="1"/>
    </row>
    <row r="60" spans="1:237" ht="146.25" customHeight="1" x14ac:dyDescent="0.35">
      <c r="A60" s="44" t="s">
        <v>229</v>
      </c>
      <c r="B60" s="12" t="s">
        <v>106</v>
      </c>
      <c r="C60" s="12" t="s">
        <v>107</v>
      </c>
      <c r="D60" s="27" t="s">
        <v>247</v>
      </c>
      <c r="E60" s="27" t="s">
        <v>103</v>
      </c>
      <c r="F60" s="58" t="s">
        <v>105</v>
      </c>
      <c r="G60" s="23" t="s">
        <v>137</v>
      </c>
      <c r="H60" s="6">
        <v>41520</v>
      </c>
      <c r="I60" s="71">
        <f t="shared" si="0"/>
        <v>651361443</v>
      </c>
      <c r="J60" s="122"/>
      <c r="K60" s="122"/>
      <c r="L60" s="122">
        <v>624723467</v>
      </c>
      <c r="M60" s="114"/>
      <c r="N60" s="114"/>
      <c r="O60" s="114"/>
      <c r="P60" s="122">
        <v>26637976</v>
      </c>
      <c r="Q60" s="45" t="s">
        <v>183</v>
      </c>
      <c r="R60" s="16" t="s">
        <v>19</v>
      </c>
      <c r="S60" s="123">
        <v>41552</v>
      </c>
      <c r="T60" s="124" t="s">
        <v>151</v>
      </c>
      <c r="U60" s="142">
        <v>624723467</v>
      </c>
      <c r="V60" s="143"/>
      <c r="IB60" s="1"/>
      <c r="IC60" s="1"/>
    </row>
    <row r="61" spans="1:237" ht="195" customHeight="1" x14ac:dyDescent="0.35">
      <c r="A61" s="44" t="s">
        <v>230</v>
      </c>
      <c r="B61" s="12" t="s">
        <v>369</v>
      </c>
      <c r="C61" s="12" t="s">
        <v>109</v>
      </c>
      <c r="D61" s="27" t="s">
        <v>253</v>
      </c>
      <c r="E61" s="27" t="s">
        <v>292</v>
      </c>
      <c r="F61" s="58" t="s">
        <v>108</v>
      </c>
      <c r="G61" s="23" t="s">
        <v>137</v>
      </c>
      <c r="H61" s="6">
        <v>41520</v>
      </c>
      <c r="I61" s="71">
        <f t="shared" si="0"/>
        <v>2169856842</v>
      </c>
      <c r="J61" s="122"/>
      <c r="K61" s="122"/>
      <c r="L61" s="122">
        <v>2169856842</v>
      </c>
      <c r="M61" s="114"/>
      <c r="N61" s="114"/>
      <c r="O61" s="114"/>
      <c r="P61" s="114"/>
      <c r="Q61" s="45" t="s">
        <v>169</v>
      </c>
      <c r="R61" s="16" t="s">
        <v>19</v>
      </c>
      <c r="S61" s="123" t="s">
        <v>149</v>
      </c>
      <c r="T61" s="124" t="s">
        <v>150</v>
      </c>
      <c r="U61" s="142">
        <v>2169856842</v>
      </c>
      <c r="V61" s="143"/>
      <c r="IB61" s="1"/>
      <c r="IC61" s="1"/>
    </row>
    <row r="62" spans="1:237" ht="132" customHeight="1" x14ac:dyDescent="0.35">
      <c r="A62" s="44" t="s">
        <v>231</v>
      </c>
      <c r="B62" s="12" t="s">
        <v>370</v>
      </c>
      <c r="C62" s="12" t="s">
        <v>371</v>
      </c>
      <c r="D62" s="27" t="s">
        <v>254</v>
      </c>
      <c r="E62" s="27" t="s">
        <v>111</v>
      </c>
      <c r="F62" s="58" t="s">
        <v>110</v>
      </c>
      <c r="G62" s="4" t="s">
        <v>138</v>
      </c>
      <c r="H62" s="6">
        <v>41614</v>
      </c>
      <c r="I62" s="71">
        <f t="shared" si="0"/>
        <v>602631734.89999998</v>
      </c>
      <c r="J62" s="122"/>
      <c r="K62" s="122"/>
      <c r="L62" s="122">
        <v>602631734.89999998</v>
      </c>
      <c r="M62" s="114"/>
      <c r="N62" s="114"/>
      <c r="O62" s="114"/>
      <c r="P62" s="114"/>
      <c r="Q62" s="45" t="s">
        <v>184</v>
      </c>
      <c r="R62" s="16" t="s">
        <v>19</v>
      </c>
      <c r="S62" s="123">
        <v>41689</v>
      </c>
      <c r="T62" s="124" t="s">
        <v>154</v>
      </c>
      <c r="U62" s="142">
        <v>602631734.89999998</v>
      </c>
      <c r="V62" s="143"/>
      <c r="IB62" s="1"/>
      <c r="IC62" s="1"/>
    </row>
    <row r="63" spans="1:237" ht="235.5" customHeight="1" x14ac:dyDescent="0.35">
      <c r="A63" s="44" t="s">
        <v>232</v>
      </c>
      <c r="B63" s="12" t="s">
        <v>372</v>
      </c>
      <c r="C63" s="12" t="s">
        <v>113</v>
      </c>
      <c r="D63" s="27" t="s">
        <v>248</v>
      </c>
      <c r="E63" s="27" t="s">
        <v>81</v>
      </c>
      <c r="F63" s="58" t="s">
        <v>112</v>
      </c>
      <c r="G63" s="4" t="s">
        <v>138</v>
      </c>
      <c r="H63" s="6">
        <v>41614</v>
      </c>
      <c r="I63" s="71">
        <f t="shared" si="0"/>
        <v>185937057.47</v>
      </c>
      <c r="J63" s="122"/>
      <c r="K63" s="122"/>
      <c r="L63" s="122">
        <v>185937057.47</v>
      </c>
      <c r="M63" s="114"/>
      <c r="N63" s="114"/>
      <c r="O63" s="114"/>
      <c r="P63" s="114"/>
      <c r="Q63" s="45" t="s">
        <v>185</v>
      </c>
      <c r="R63" s="152" t="s">
        <v>114</v>
      </c>
      <c r="S63" s="123">
        <v>41793</v>
      </c>
      <c r="T63" s="124">
        <v>28</v>
      </c>
      <c r="U63" s="133">
        <v>185937057.47</v>
      </c>
      <c r="V63" s="143"/>
      <c r="IB63" s="1"/>
      <c r="IC63" s="1"/>
    </row>
    <row r="64" spans="1:237" ht="111" customHeight="1" x14ac:dyDescent="0.35">
      <c r="A64" s="44" t="s">
        <v>373</v>
      </c>
      <c r="B64" s="12" t="s">
        <v>374</v>
      </c>
      <c r="C64" s="12" t="s">
        <v>69</v>
      </c>
      <c r="D64" s="27" t="s">
        <v>247</v>
      </c>
      <c r="E64" s="27" t="s">
        <v>70</v>
      </c>
      <c r="F64" s="58" t="s">
        <v>115</v>
      </c>
      <c r="G64" s="23" t="s">
        <v>139</v>
      </c>
      <c r="H64" s="6">
        <v>41262</v>
      </c>
      <c r="I64" s="71">
        <f t="shared" si="0"/>
        <v>687633943</v>
      </c>
      <c r="J64" s="153"/>
      <c r="K64" s="153"/>
      <c r="L64" s="122">
        <v>687633943</v>
      </c>
      <c r="M64" s="114"/>
      <c r="N64" s="114"/>
      <c r="O64" s="114"/>
      <c r="P64" s="114"/>
      <c r="Q64" s="45" t="s">
        <v>186</v>
      </c>
      <c r="R64" s="16" t="s">
        <v>19</v>
      </c>
      <c r="S64" s="123">
        <v>41436</v>
      </c>
      <c r="T64" s="140" t="s">
        <v>145</v>
      </c>
      <c r="U64" s="146">
        <v>687633943</v>
      </c>
      <c r="V64" s="143"/>
      <c r="HZ64" s="1"/>
      <c r="IA64" s="1"/>
      <c r="IB64" s="1"/>
      <c r="IC64" s="1"/>
    </row>
    <row r="65" spans="1:237" ht="105.75" customHeight="1" x14ac:dyDescent="0.35">
      <c r="A65" s="44" t="s">
        <v>375</v>
      </c>
      <c r="B65" s="12" t="s">
        <v>376</v>
      </c>
      <c r="C65" s="12" t="s">
        <v>80</v>
      </c>
      <c r="D65" s="27" t="s">
        <v>250</v>
      </c>
      <c r="E65" s="27" t="s">
        <v>81</v>
      </c>
      <c r="F65" s="58" t="s">
        <v>116</v>
      </c>
      <c r="G65" s="23" t="s">
        <v>139</v>
      </c>
      <c r="H65" s="6">
        <v>41262</v>
      </c>
      <c r="I65" s="71">
        <f t="shared" si="0"/>
        <v>169000020</v>
      </c>
      <c r="J65" s="153"/>
      <c r="K65" s="153"/>
      <c r="L65" s="122">
        <v>169000020</v>
      </c>
      <c r="M65" s="114"/>
      <c r="N65" s="114"/>
      <c r="O65" s="114"/>
      <c r="P65" s="114"/>
      <c r="Q65" s="45" t="s">
        <v>185</v>
      </c>
      <c r="R65" s="16" t="s">
        <v>19</v>
      </c>
      <c r="S65" s="123">
        <v>41436</v>
      </c>
      <c r="T65" s="140" t="s">
        <v>145</v>
      </c>
      <c r="U65" s="146">
        <v>169000020</v>
      </c>
      <c r="V65" s="143"/>
      <c r="HZ65" s="1"/>
      <c r="IA65" s="1"/>
      <c r="IB65" s="1"/>
      <c r="IC65" s="1"/>
    </row>
    <row r="66" spans="1:237" ht="112.5" customHeight="1" x14ac:dyDescent="0.35">
      <c r="A66" s="44" t="s">
        <v>377</v>
      </c>
      <c r="B66" s="12" t="s">
        <v>378</v>
      </c>
      <c r="C66" s="12" t="s">
        <v>92</v>
      </c>
      <c r="D66" s="27" t="s">
        <v>247</v>
      </c>
      <c r="E66" s="27" t="s">
        <v>93</v>
      </c>
      <c r="F66" s="58" t="s">
        <v>117</v>
      </c>
      <c r="G66" s="23" t="s">
        <v>139</v>
      </c>
      <c r="H66" s="6">
        <v>41262</v>
      </c>
      <c r="I66" s="71">
        <f t="shared" si="0"/>
        <v>139891652</v>
      </c>
      <c r="J66" s="153"/>
      <c r="K66" s="153"/>
      <c r="L66" s="154">
        <v>139891652</v>
      </c>
      <c r="M66" s="114"/>
      <c r="N66" s="114"/>
      <c r="O66" s="114"/>
      <c r="P66" s="114"/>
      <c r="Q66" s="45" t="s">
        <v>187</v>
      </c>
      <c r="R66" s="16" t="s">
        <v>19</v>
      </c>
      <c r="S66" s="123">
        <v>41436</v>
      </c>
      <c r="T66" s="140" t="s">
        <v>145</v>
      </c>
      <c r="U66" s="146">
        <v>139891652</v>
      </c>
      <c r="V66" s="143"/>
      <c r="HZ66" s="1"/>
      <c r="IA66" s="1"/>
      <c r="IB66" s="1"/>
      <c r="IC66" s="1"/>
    </row>
    <row r="67" spans="1:237" ht="122.25" customHeight="1" x14ac:dyDescent="0.35">
      <c r="A67" s="44" t="s">
        <v>379</v>
      </c>
      <c r="B67" s="12" t="s">
        <v>380</v>
      </c>
      <c r="C67" s="12" t="s">
        <v>63</v>
      </c>
      <c r="D67" s="27" t="s">
        <v>247</v>
      </c>
      <c r="E67" s="27" t="s">
        <v>64</v>
      </c>
      <c r="F67" s="58" t="s">
        <v>118</v>
      </c>
      <c r="G67" s="23" t="s">
        <v>139</v>
      </c>
      <c r="H67" s="6">
        <v>41262</v>
      </c>
      <c r="I67" s="71">
        <f t="shared" si="0"/>
        <v>371337353</v>
      </c>
      <c r="J67" s="153"/>
      <c r="K67" s="154"/>
      <c r="L67" s="154">
        <v>371337353</v>
      </c>
      <c r="M67" s="114"/>
      <c r="N67" s="114"/>
      <c r="O67" s="114"/>
      <c r="P67" s="114"/>
      <c r="Q67" s="45" t="s">
        <v>175</v>
      </c>
      <c r="R67" s="16" t="s">
        <v>19</v>
      </c>
      <c r="S67" s="123" t="s">
        <v>146</v>
      </c>
      <c r="T67" s="140" t="s">
        <v>147</v>
      </c>
      <c r="U67" s="146">
        <v>371337353</v>
      </c>
      <c r="V67" s="143"/>
      <c r="IB67" s="1"/>
      <c r="IC67" s="1"/>
    </row>
    <row r="68" spans="1:237" ht="146.25" customHeight="1" x14ac:dyDescent="0.35">
      <c r="A68" s="44" t="s">
        <v>381</v>
      </c>
      <c r="B68" s="12" t="s">
        <v>382</v>
      </c>
      <c r="C68" s="12" t="s">
        <v>80</v>
      </c>
      <c r="D68" s="27" t="s">
        <v>245</v>
      </c>
      <c r="E68" s="27" t="s">
        <v>293</v>
      </c>
      <c r="F68" s="58" t="s">
        <v>119</v>
      </c>
      <c r="G68" s="23" t="s">
        <v>139</v>
      </c>
      <c r="H68" s="6">
        <v>41262</v>
      </c>
      <c r="I68" s="71">
        <f t="shared" si="0"/>
        <v>40690670</v>
      </c>
      <c r="J68" s="153"/>
      <c r="K68" s="154"/>
      <c r="L68" s="154">
        <v>40690670</v>
      </c>
      <c r="M68" s="114"/>
      <c r="N68" s="114"/>
      <c r="O68" s="114"/>
      <c r="P68" s="114"/>
      <c r="Q68" s="45" t="s">
        <v>188</v>
      </c>
      <c r="R68" s="16" t="s">
        <v>19</v>
      </c>
      <c r="S68" s="123">
        <v>41436</v>
      </c>
      <c r="T68" s="140" t="s">
        <v>145</v>
      </c>
      <c r="U68" s="146">
        <v>40690670</v>
      </c>
      <c r="V68" s="143"/>
      <c r="IB68" s="1"/>
      <c r="IC68" s="1"/>
    </row>
    <row r="69" spans="1:237" ht="109.5" customHeight="1" x14ac:dyDescent="0.35">
      <c r="A69" s="44" t="s">
        <v>383</v>
      </c>
      <c r="B69" s="12" t="s">
        <v>384</v>
      </c>
      <c r="C69" s="12" t="s">
        <v>88</v>
      </c>
      <c r="D69" s="27" t="s">
        <v>247</v>
      </c>
      <c r="E69" s="27" t="s">
        <v>89</v>
      </c>
      <c r="F69" s="58" t="s">
        <v>120</v>
      </c>
      <c r="G69" s="23" t="s">
        <v>136</v>
      </c>
      <c r="H69" s="6" t="s">
        <v>135</v>
      </c>
      <c r="I69" s="71">
        <f t="shared" si="0"/>
        <v>227801795</v>
      </c>
      <c r="J69" s="153"/>
      <c r="K69" s="154"/>
      <c r="L69" s="154">
        <v>227801795</v>
      </c>
      <c r="M69" s="114"/>
      <c r="N69" s="114"/>
      <c r="O69" s="114"/>
      <c r="P69" s="114"/>
      <c r="Q69" s="45" t="s">
        <v>189</v>
      </c>
      <c r="R69" s="16" t="s">
        <v>19</v>
      </c>
      <c r="S69" s="123">
        <v>41388</v>
      </c>
      <c r="T69" s="140" t="s">
        <v>148</v>
      </c>
      <c r="U69" s="146">
        <v>227801795</v>
      </c>
      <c r="V69" s="143"/>
      <c r="IB69" s="1"/>
      <c r="IC69" s="1"/>
    </row>
    <row r="70" spans="1:237" s="62" customFormat="1" ht="158.25" customHeight="1" x14ac:dyDescent="0.35">
      <c r="A70" s="44" t="s">
        <v>385</v>
      </c>
      <c r="B70" s="12" t="s">
        <v>121</v>
      </c>
      <c r="C70" s="12" t="s">
        <v>237</v>
      </c>
      <c r="D70" s="27"/>
      <c r="E70" s="27" t="s">
        <v>77</v>
      </c>
      <c r="F70" s="58" t="s">
        <v>294</v>
      </c>
      <c r="G70" s="23" t="s">
        <v>263</v>
      </c>
      <c r="H70" s="6" t="s">
        <v>262</v>
      </c>
      <c r="I70" s="71">
        <f t="shared" si="0"/>
        <v>0</v>
      </c>
      <c r="J70" s="153"/>
      <c r="K70" s="154"/>
      <c r="L70" s="122">
        <f>295240000-295240000</f>
        <v>0</v>
      </c>
      <c r="M70" s="114"/>
      <c r="N70" s="114"/>
      <c r="O70" s="114"/>
      <c r="P70" s="114"/>
      <c r="Q70" s="45" t="s">
        <v>190</v>
      </c>
      <c r="R70" s="16" t="s">
        <v>122</v>
      </c>
      <c r="S70" s="123">
        <v>42417</v>
      </c>
      <c r="T70" s="140">
        <v>1</v>
      </c>
      <c r="U70" s="146">
        <v>295240000</v>
      </c>
      <c r="V70" s="143"/>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c r="BC70" s="57"/>
      <c r="BD70" s="57"/>
      <c r="BE70" s="57"/>
      <c r="BF70" s="57"/>
      <c r="BG70" s="57"/>
      <c r="BH70" s="57"/>
      <c r="BI70" s="57"/>
      <c r="BJ70" s="57"/>
      <c r="BK70" s="57"/>
      <c r="BL70" s="57"/>
      <c r="BM70" s="57"/>
      <c r="BN70" s="57"/>
      <c r="BO70" s="57"/>
      <c r="BP70" s="57"/>
      <c r="BQ70" s="57"/>
      <c r="BR70" s="57"/>
      <c r="BS70" s="57"/>
      <c r="BT70" s="57"/>
      <c r="BU70" s="57"/>
      <c r="BV70" s="57"/>
      <c r="BW70" s="57"/>
      <c r="BX70" s="57"/>
      <c r="BY70" s="57"/>
      <c r="BZ70" s="57"/>
      <c r="CA70" s="57"/>
      <c r="CB70" s="57"/>
      <c r="CC70" s="57"/>
      <c r="CD70" s="57"/>
      <c r="CE70" s="57"/>
      <c r="CF70" s="57"/>
      <c r="CG70" s="57"/>
      <c r="CH70" s="57"/>
      <c r="CI70" s="57"/>
      <c r="CJ70" s="57"/>
      <c r="CK70" s="57"/>
      <c r="CL70" s="57"/>
      <c r="CM70" s="57"/>
      <c r="CN70" s="57"/>
      <c r="CO70" s="57"/>
      <c r="CP70" s="57"/>
      <c r="CQ70" s="57"/>
      <c r="CR70" s="57"/>
      <c r="CS70" s="57"/>
      <c r="CT70" s="57"/>
      <c r="CU70" s="57"/>
      <c r="CV70" s="57"/>
      <c r="CW70" s="57"/>
      <c r="CX70" s="57"/>
      <c r="CY70" s="57"/>
      <c r="CZ70" s="57"/>
      <c r="DA70" s="57"/>
      <c r="DB70" s="57"/>
      <c r="DC70" s="57"/>
      <c r="DD70" s="57"/>
      <c r="DE70" s="57"/>
      <c r="DF70" s="57"/>
      <c r="DG70" s="57"/>
      <c r="DH70" s="57"/>
      <c r="DI70" s="57"/>
      <c r="DJ70" s="57"/>
      <c r="DK70" s="57"/>
      <c r="DL70" s="57"/>
      <c r="DM70" s="57"/>
      <c r="DN70" s="57"/>
      <c r="DO70" s="57"/>
      <c r="DP70" s="57"/>
      <c r="DQ70" s="57"/>
      <c r="DR70" s="57"/>
      <c r="DS70" s="57"/>
      <c r="DT70" s="57"/>
      <c r="DU70" s="57"/>
      <c r="DV70" s="57"/>
      <c r="DW70" s="57"/>
      <c r="DX70" s="57"/>
      <c r="DY70" s="57"/>
      <c r="DZ70" s="57"/>
      <c r="EA70" s="57"/>
      <c r="EB70" s="57"/>
      <c r="EC70" s="57"/>
      <c r="ED70" s="57"/>
      <c r="EE70" s="57"/>
      <c r="EF70" s="57"/>
      <c r="EG70" s="57"/>
      <c r="EH70" s="57"/>
      <c r="EI70" s="57"/>
      <c r="EJ70" s="57"/>
      <c r="EK70" s="57"/>
      <c r="EL70" s="57"/>
      <c r="EM70" s="57"/>
      <c r="EN70" s="57"/>
      <c r="EO70" s="57"/>
      <c r="EP70" s="57"/>
      <c r="EQ70" s="57"/>
      <c r="ER70" s="57"/>
      <c r="ES70" s="57"/>
      <c r="ET70" s="57"/>
      <c r="EU70" s="57"/>
      <c r="EV70" s="57"/>
      <c r="EW70" s="57"/>
      <c r="EX70" s="57"/>
      <c r="EY70" s="57"/>
      <c r="EZ70" s="57"/>
      <c r="FA70" s="57"/>
      <c r="FB70" s="57"/>
      <c r="FC70" s="57"/>
      <c r="FD70" s="57"/>
      <c r="FE70" s="57"/>
      <c r="FF70" s="57"/>
      <c r="FG70" s="57"/>
      <c r="FH70" s="57"/>
      <c r="FI70" s="57"/>
      <c r="FJ70" s="57"/>
      <c r="FK70" s="57"/>
      <c r="FL70" s="57"/>
      <c r="FM70" s="57"/>
      <c r="FN70" s="57"/>
      <c r="FO70" s="57"/>
      <c r="FP70" s="57"/>
      <c r="FQ70" s="57"/>
      <c r="FR70" s="57"/>
      <c r="FS70" s="57"/>
      <c r="FT70" s="57"/>
      <c r="FU70" s="57"/>
      <c r="FV70" s="57"/>
      <c r="FW70" s="57"/>
      <c r="FX70" s="57"/>
      <c r="FY70" s="57"/>
      <c r="FZ70" s="57"/>
      <c r="GA70" s="57"/>
      <c r="GB70" s="57"/>
      <c r="GC70" s="57"/>
      <c r="GD70" s="57"/>
      <c r="GE70" s="57"/>
      <c r="GF70" s="57"/>
      <c r="GG70" s="57"/>
      <c r="GH70" s="57"/>
      <c r="GI70" s="57"/>
      <c r="GJ70" s="57"/>
      <c r="GK70" s="57"/>
      <c r="GL70" s="57"/>
      <c r="GM70" s="57"/>
      <c r="GN70" s="57"/>
      <c r="GO70" s="57"/>
      <c r="GP70" s="57"/>
      <c r="GQ70" s="57"/>
      <c r="GR70" s="57"/>
      <c r="GS70" s="57"/>
      <c r="GT70" s="57"/>
      <c r="GU70" s="57"/>
      <c r="GV70" s="57"/>
      <c r="GW70" s="57"/>
      <c r="GX70" s="57"/>
      <c r="GY70" s="57"/>
      <c r="GZ70" s="57"/>
      <c r="HA70" s="57"/>
      <c r="HB70" s="57"/>
      <c r="HC70" s="57"/>
      <c r="HD70" s="57"/>
      <c r="HE70" s="57"/>
      <c r="HF70" s="57"/>
      <c r="HG70" s="57"/>
      <c r="HH70" s="57"/>
      <c r="HI70" s="57"/>
      <c r="HJ70" s="57"/>
      <c r="HK70" s="57"/>
      <c r="HL70" s="57"/>
      <c r="HM70" s="57"/>
      <c r="HN70" s="57"/>
      <c r="HO70" s="57"/>
      <c r="HP70" s="57"/>
      <c r="HQ70" s="57"/>
      <c r="HR70" s="57"/>
      <c r="HS70" s="57"/>
      <c r="HT70" s="57"/>
      <c r="HU70" s="57"/>
      <c r="HV70" s="57"/>
      <c r="HW70" s="57"/>
      <c r="HX70" s="57"/>
      <c r="HY70" s="57"/>
      <c r="HZ70" s="57"/>
      <c r="IA70" s="57"/>
      <c r="IB70" s="61"/>
      <c r="IC70" s="61"/>
    </row>
    <row r="71" spans="1:237" s="19" customFormat="1" ht="153" customHeight="1" x14ac:dyDescent="0.35">
      <c r="A71" s="46" t="s">
        <v>386</v>
      </c>
      <c r="B71" s="93" t="s">
        <v>387</v>
      </c>
      <c r="C71" s="93"/>
      <c r="D71" s="222" t="s">
        <v>247</v>
      </c>
      <c r="E71" s="17" t="s">
        <v>70</v>
      </c>
      <c r="F71" s="58" t="s">
        <v>123</v>
      </c>
      <c r="G71" s="23" t="s">
        <v>140</v>
      </c>
      <c r="H71" s="6">
        <v>42353</v>
      </c>
      <c r="I71" s="71">
        <f t="shared" si="0"/>
        <v>815784860.55999994</v>
      </c>
      <c r="J71" s="155"/>
      <c r="K71" s="156"/>
      <c r="L71" s="122">
        <v>815784860.55999994</v>
      </c>
      <c r="M71" s="157"/>
      <c r="N71" s="157"/>
      <c r="O71" s="157"/>
      <c r="P71" s="155"/>
      <c r="Q71" s="45" t="s">
        <v>186</v>
      </c>
      <c r="R71" s="16" t="s">
        <v>200</v>
      </c>
      <c r="S71" s="123">
        <v>42353</v>
      </c>
      <c r="T71" s="158" t="s">
        <v>156</v>
      </c>
      <c r="U71" s="159">
        <v>815784861</v>
      </c>
      <c r="V71" s="160"/>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8"/>
      <c r="BS71" s="18"/>
      <c r="BT71" s="18"/>
      <c r="BU71" s="18"/>
      <c r="BV71" s="18"/>
      <c r="BW71" s="18"/>
      <c r="BX71" s="18"/>
      <c r="BY71" s="18"/>
      <c r="BZ71" s="18"/>
      <c r="CA71" s="18"/>
      <c r="CB71" s="18"/>
      <c r="CC71" s="18"/>
      <c r="CD71" s="18"/>
      <c r="CE71" s="18"/>
      <c r="CF71" s="18"/>
      <c r="CG71" s="18"/>
      <c r="CH71" s="18"/>
      <c r="CI71" s="18"/>
      <c r="CJ71" s="18"/>
      <c r="CK71" s="18"/>
      <c r="CL71" s="18"/>
      <c r="CM71" s="18"/>
      <c r="CN71" s="18"/>
      <c r="CO71" s="18"/>
      <c r="CP71" s="18"/>
      <c r="CQ71" s="18"/>
      <c r="CR71" s="18"/>
      <c r="CS71" s="18"/>
      <c r="CT71" s="18"/>
      <c r="CU71" s="18"/>
      <c r="CV71" s="18"/>
      <c r="CW71" s="18"/>
      <c r="CX71" s="18"/>
      <c r="CY71" s="18"/>
      <c r="CZ71" s="18"/>
      <c r="DA71" s="18"/>
      <c r="DB71" s="18"/>
      <c r="DC71" s="18"/>
      <c r="DD71" s="18"/>
      <c r="DE71" s="18"/>
      <c r="DF71" s="18"/>
      <c r="DG71" s="18"/>
      <c r="DH71" s="18"/>
      <c r="DI71" s="18"/>
      <c r="DJ71" s="18"/>
      <c r="DK71" s="18"/>
      <c r="DL71" s="18"/>
      <c r="DM71" s="18"/>
      <c r="DN71" s="18"/>
      <c r="DO71" s="18"/>
      <c r="DP71" s="18"/>
      <c r="DQ71" s="18"/>
      <c r="DR71" s="18"/>
      <c r="DS71" s="18"/>
      <c r="DT71" s="18"/>
      <c r="DU71" s="18"/>
      <c r="DV71" s="18"/>
      <c r="DW71" s="18"/>
      <c r="DX71" s="18"/>
      <c r="DY71" s="18"/>
      <c r="DZ71" s="18"/>
      <c r="EA71" s="18"/>
      <c r="EB71" s="18"/>
      <c r="EC71" s="18"/>
      <c r="ED71" s="18"/>
      <c r="EE71" s="18"/>
      <c r="EF71" s="18"/>
      <c r="EG71" s="18"/>
      <c r="EH71" s="18"/>
      <c r="EI71" s="18"/>
      <c r="EJ71" s="18"/>
      <c r="EK71" s="18"/>
      <c r="EL71" s="18"/>
      <c r="EM71" s="18"/>
      <c r="EN71" s="18"/>
      <c r="EO71" s="18"/>
      <c r="EP71" s="18"/>
      <c r="EQ71" s="18"/>
      <c r="ER71" s="18"/>
      <c r="ES71" s="18"/>
      <c r="ET71" s="18"/>
      <c r="EU71" s="18"/>
      <c r="EV71" s="18"/>
      <c r="EW71" s="18"/>
      <c r="EX71" s="18"/>
      <c r="EY71" s="18"/>
      <c r="EZ71" s="18"/>
      <c r="FA71" s="18"/>
      <c r="FB71" s="18"/>
      <c r="FC71" s="18"/>
      <c r="FD71" s="18"/>
      <c r="FE71" s="18"/>
      <c r="FF71" s="18"/>
      <c r="FG71" s="18"/>
      <c r="FH71" s="18"/>
      <c r="FI71" s="18"/>
      <c r="FJ71" s="18"/>
      <c r="FK71" s="18"/>
      <c r="FL71" s="18"/>
      <c r="FM71" s="18"/>
      <c r="FN71" s="18"/>
      <c r="FO71" s="18"/>
      <c r="FP71" s="18"/>
      <c r="FQ71" s="18"/>
      <c r="FR71" s="18"/>
      <c r="FS71" s="18"/>
      <c r="FT71" s="18"/>
      <c r="FU71" s="18"/>
      <c r="FV71" s="18"/>
      <c r="FW71" s="18"/>
      <c r="FX71" s="18"/>
      <c r="FY71" s="18"/>
      <c r="FZ71" s="18"/>
      <c r="GA71" s="18"/>
      <c r="GB71" s="18"/>
      <c r="GC71" s="18"/>
      <c r="GD71" s="18"/>
      <c r="GE71" s="18"/>
      <c r="GF71" s="18"/>
      <c r="GG71" s="18"/>
      <c r="GH71" s="18"/>
      <c r="GI71" s="18"/>
      <c r="GJ71" s="18"/>
      <c r="GK71" s="18"/>
      <c r="GL71" s="18"/>
      <c r="GM71" s="18"/>
      <c r="GN71" s="18"/>
      <c r="GO71" s="18"/>
      <c r="GP71" s="18"/>
      <c r="GQ71" s="18"/>
      <c r="GR71" s="18"/>
      <c r="GS71" s="18"/>
      <c r="GT71" s="18"/>
      <c r="GU71" s="18"/>
      <c r="GV71" s="18"/>
      <c r="GW71" s="18"/>
      <c r="GX71" s="18"/>
      <c r="GY71" s="18"/>
      <c r="GZ71" s="18"/>
      <c r="HA71" s="18"/>
      <c r="HB71" s="18"/>
      <c r="HC71" s="18"/>
      <c r="HD71" s="18"/>
      <c r="HE71" s="18"/>
      <c r="HF71" s="18"/>
      <c r="HG71" s="18"/>
      <c r="HH71" s="18"/>
      <c r="HI71" s="18"/>
      <c r="HJ71" s="18"/>
      <c r="HK71" s="18"/>
      <c r="HL71" s="18"/>
      <c r="HM71" s="18"/>
      <c r="HN71" s="18"/>
      <c r="HO71" s="18"/>
      <c r="HP71" s="18"/>
      <c r="HQ71" s="18"/>
      <c r="HR71" s="18"/>
      <c r="HS71" s="18"/>
      <c r="HT71" s="18"/>
      <c r="HU71" s="18"/>
    </row>
    <row r="72" spans="1:237" ht="130.5" customHeight="1" x14ac:dyDescent="0.25">
      <c r="A72" s="307" t="s">
        <v>233</v>
      </c>
      <c r="B72" s="233" t="s">
        <v>239</v>
      </c>
      <c r="C72" s="233" t="s">
        <v>238</v>
      </c>
      <c r="D72" s="281" t="s">
        <v>247</v>
      </c>
      <c r="E72" s="281" t="s">
        <v>14</v>
      </c>
      <c r="F72" s="257">
        <v>2016000040034</v>
      </c>
      <c r="G72" s="300" t="s">
        <v>202</v>
      </c>
      <c r="H72" s="302" t="s">
        <v>203</v>
      </c>
      <c r="I72" s="259">
        <f>SUM(J72:P72)</f>
        <v>11463057890</v>
      </c>
      <c r="J72" s="265"/>
      <c r="K72" s="265">
        <f>11197445129+265612761</f>
        <v>11463057890</v>
      </c>
      <c r="L72" s="265"/>
      <c r="M72" s="265"/>
      <c r="N72" s="129"/>
      <c r="O72" s="129"/>
      <c r="P72" s="265"/>
      <c r="Q72" s="248" t="s">
        <v>425</v>
      </c>
      <c r="R72" s="248" t="s">
        <v>199</v>
      </c>
      <c r="S72" s="161">
        <v>42795</v>
      </c>
      <c r="T72" s="140">
        <v>158</v>
      </c>
      <c r="U72" s="162">
        <v>11197445129</v>
      </c>
      <c r="V72" s="163"/>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11"/>
      <c r="CW72" s="11"/>
      <c r="CX72" s="11"/>
      <c r="CY72" s="11"/>
      <c r="CZ72" s="11"/>
      <c r="DA72" s="11"/>
      <c r="DB72" s="11"/>
      <c r="DC72" s="11"/>
      <c r="DD72" s="11"/>
      <c r="DE72" s="11"/>
      <c r="DF72" s="11"/>
      <c r="DG72" s="11"/>
      <c r="DH72" s="11"/>
      <c r="DI72" s="11"/>
      <c r="DJ72" s="11"/>
      <c r="DK72" s="11"/>
      <c r="DL72" s="11"/>
      <c r="DM72" s="11"/>
      <c r="DN72" s="11"/>
      <c r="DO72" s="11"/>
      <c r="DP72" s="11"/>
      <c r="DQ72" s="11"/>
      <c r="DR72" s="11"/>
      <c r="DS72" s="11"/>
      <c r="DT72" s="11"/>
      <c r="DU72" s="11"/>
      <c r="DV72" s="11"/>
      <c r="DW72" s="11"/>
      <c r="DX72" s="11"/>
      <c r="DY72" s="11"/>
      <c r="DZ72" s="11"/>
      <c r="EA72" s="11"/>
      <c r="EB72" s="11"/>
      <c r="EC72" s="11"/>
      <c r="ED72" s="11"/>
      <c r="EE72" s="11"/>
      <c r="EF72" s="11"/>
      <c r="EG72" s="11"/>
      <c r="EH72" s="11"/>
      <c r="EI72" s="11"/>
      <c r="EJ72" s="11"/>
      <c r="EK72" s="11"/>
      <c r="EL72" s="11"/>
      <c r="EM72" s="11"/>
      <c r="EN72" s="11"/>
      <c r="EO72" s="11"/>
      <c r="EP72" s="11"/>
      <c r="EQ72" s="11"/>
      <c r="ER72" s="11"/>
      <c r="ES72" s="11"/>
      <c r="ET72" s="11"/>
      <c r="EU72" s="11"/>
      <c r="EV72" s="11"/>
      <c r="EW72" s="11"/>
      <c r="EX72" s="11"/>
      <c r="EY72" s="11"/>
      <c r="EZ72" s="11"/>
      <c r="FA72" s="11"/>
      <c r="FB72" s="11"/>
      <c r="FC72" s="11"/>
      <c r="FD72" s="11"/>
      <c r="FE72" s="11"/>
      <c r="FF72" s="11"/>
      <c r="FG72" s="11"/>
      <c r="FH72" s="11"/>
      <c r="FI72" s="11"/>
      <c r="FJ72" s="11"/>
      <c r="FK72" s="11"/>
      <c r="FL72" s="11"/>
      <c r="FM72" s="11"/>
      <c r="FN72" s="11"/>
      <c r="FO72" s="11"/>
      <c r="FP72" s="11"/>
      <c r="FQ72" s="11"/>
      <c r="FR72" s="11"/>
      <c r="FS72" s="11"/>
      <c r="FT72" s="11"/>
      <c r="FU72" s="11"/>
      <c r="FV72" s="11"/>
      <c r="FW72" s="11"/>
      <c r="FX72" s="11"/>
      <c r="FY72" s="11"/>
      <c r="FZ72" s="11"/>
      <c r="GA72" s="11"/>
      <c r="GB72" s="11"/>
      <c r="GC72" s="11"/>
      <c r="GD72" s="11"/>
      <c r="GE72" s="11"/>
      <c r="GF72" s="11"/>
      <c r="GG72" s="11"/>
      <c r="GH72" s="11"/>
      <c r="GI72" s="11"/>
      <c r="GJ72" s="11"/>
      <c r="GK72" s="11"/>
      <c r="GL72" s="11"/>
      <c r="GM72" s="11"/>
      <c r="GN72" s="11"/>
      <c r="GO72" s="11"/>
      <c r="GP72" s="11"/>
      <c r="GQ72" s="11"/>
      <c r="GR72" s="11"/>
      <c r="GS72" s="11"/>
      <c r="GT72" s="11"/>
      <c r="GU72" s="11"/>
      <c r="GV72" s="11"/>
      <c r="GW72" s="11"/>
      <c r="GX72" s="11"/>
      <c r="GY72" s="11"/>
      <c r="GZ72" s="11"/>
      <c r="HA72" s="11"/>
      <c r="HB72" s="11"/>
      <c r="HC72" s="11"/>
      <c r="HD72" s="11"/>
      <c r="HE72" s="11"/>
      <c r="HF72" s="11"/>
      <c r="HG72" s="11"/>
      <c r="HH72" s="11"/>
      <c r="HI72" s="11"/>
      <c r="HJ72" s="11"/>
      <c r="HK72" s="11"/>
      <c r="HL72" s="11"/>
      <c r="HM72" s="11"/>
      <c r="HN72" s="11"/>
      <c r="HO72" s="11"/>
      <c r="HP72" s="11"/>
      <c r="HQ72" s="11"/>
      <c r="HR72" s="11"/>
      <c r="HS72" s="11"/>
      <c r="HT72" s="11"/>
      <c r="HU72" s="11"/>
      <c r="HV72" s="11"/>
      <c r="HW72" s="11"/>
      <c r="HX72" s="11"/>
      <c r="HY72" s="11"/>
      <c r="HZ72" s="11"/>
      <c r="IA72" s="11"/>
      <c r="IB72" s="11"/>
      <c r="IC72" s="11"/>
    </row>
    <row r="73" spans="1:237" ht="130.5" customHeight="1" x14ac:dyDescent="0.25">
      <c r="A73" s="307"/>
      <c r="B73" s="234"/>
      <c r="C73" s="234"/>
      <c r="D73" s="283"/>
      <c r="E73" s="283"/>
      <c r="F73" s="258"/>
      <c r="G73" s="301"/>
      <c r="H73" s="303"/>
      <c r="I73" s="260"/>
      <c r="J73" s="266"/>
      <c r="K73" s="266"/>
      <c r="L73" s="266"/>
      <c r="M73" s="266"/>
      <c r="N73" s="164"/>
      <c r="O73" s="164"/>
      <c r="P73" s="266"/>
      <c r="Q73" s="249"/>
      <c r="R73" s="249"/>
      <c r="S73" s="161">
        <v>42928</v>
      </c>
      <c r="T73" s="140">
        <v>388</v>
      </c>
      <c r="U73" s="162">
        <v>265612761</v>
      </c>
      <c r="V73" s="163"/>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11"/>
      <c r="CW73" s="11"/>
      <c r="CX73" s="11"/>
      <c r="CY73" s="11"/>
      <c r="CZ73" s="11"/>
      <c r="DA73" s="11"/>
      <c r="DB73" s="11"/>
      <c r="DC73" s="11"/>
      <c r="DD73" s="11"/>
      <c r="DE73" s="11"/>
      <c r="DF73" s="11"/>
      <c r="DG73" s="11"/>
      <c r="DH73" s="11"/>
      <c r="DI73" s="11"/>
      <c r="DJ73" s="11"/>
      <c r="DK73" s="11"/>
      <c r="DL73" s="11"/>
      <c r="DM73" s="11"/>
      <c r="DN73" s="11"/>
      <c r="DO73" s="11"/>
      <c r="DP73" s="11"/>
      <c r="DQ73" s="11"/>
      <c r="DR73" s="11"/>
      <c r="DS73" s="11"/>
      <c r="DT73" s="11"/>
      <c r="DU73" s="11"/>
      <c r="DV73" s="11"/>
      <c r="DW73" s="11"/>
      <c r="DX73" s="11"/>
      <c r="DY73" s="11"/>
      <c r="DZ73" s="11"/>
      <c r="EA73" s="11"/>
      <c r="EB73" s="11"/>
      <c r="EC73" s="11"/>
      <c r="ED73" s="11"/>
      <c r="EE73" s="11"/>
      <c r="EF73" s="11"/>
      <c r="EG73" s="11"/>
      <c r="EH73" s="11"/>
      <c r="EI73" s="11"/>
      <c r="EJ73" s="11"/>
      <c r="EK73" s="11"/>
      <c r="EL73" s="11"/>
      <c r="EM73" s="11"/>
      <c r="EN73" s="11"/>
      <c r="EO73" s="11"/>
      <c r="EP73" s="11"/>
      <c r="EQ73" s="11"/>
      <c r="ER73" s="11"/>
      <c r="ES73" s="11"/>
      <c r="ET73" s="11"/>
      <c r="EU73" s="11"/>
      <c r="EV73" s="11"/>
      <c r="EW73" s="11"/>
      <c r="EX73" s="11"/>
      <c r="EY73" s="11"/>
      <c r="EZ73" s="11"/>
      <c r="FA73" s="11"/>
      <c r="FB73" s="11"/>
      <c r="FC73" s="11"/>
      <c r="FD73" s="11"/>
      <c r="FE73" s="11"/>
      <c r="FF73" s="11"/>
      <c r="FG73" s="11"/>
      <c r="FH73" s="11"/>
      <c r="FI73" s="11"/>
      <c r="FJ73" s="11"/>
      <c r="FK73" s="11"/>
      <c r="FL73" s="11"/>
      <c r="FM73" s="11"/>
      <c r="FN73" s="11"/>
      <c r="FO73" s="11"/>
      <c r="FP73" s="11"/>
      <c r="FQ73" s="11"/>
      <c r="FR73" s="11"/>
      <c r="FS73" s="11"/>
      <c r="FT73" s="11"/>
      <c r="FU73" s="11"/>
      <c r="FV73" s="11"/>
      <c r="FW73" s="11"/>
      <c r="FX73" s="11"/>
      <c r="FY73" s="11"/>
      <c r="FZ73" s="11"/>
      <c r="GA73" s="11"/>
      <c r="GB73" s="11"/>
      <c r="GC73" s="11"/>
      <c r="GD73" s="11"/>
      <c r="GE73" s="11"/>
      <c r="GF73" s="11"/>
      <c r="GG73" s="11"/>
      <c r="GH73" s="11"/>
      <c r="GI73" s="11"/>
      <c r="GJ73" s="11"/>
      <c r="GK73" s="11"/>
      <c r="GL73" s="11"/>
      <c r="GM73" s="11"/>
      <c r="GN73" s="11"/>
      <c r="GO73" s="11"/>
      <c r="GP73" s="11"/>
      <c r="GQ73" s="11"/>
      <c r="GR73" s="11"/>
      <c r="GS73" s="11"/>
      <c r="GT73" s="11"/>
      <c r="GU73" s="11"/>
      <c r="GV73" s="11"/>
      <c r="GW73" s="11"/>
      <c r="GX73" s="11"/>
      <c r="GY73" s="11"/>
      <c r="GZ73" s="11"/>
      <c r="HA73" s="11"/>
      <c r="HB73" s="11"/>
      <c r="HC73" s="11"/>
      <c r="HD73" s="11"/>
      <c r="HE73" s="11"/>
      <c r="HF73" s="11"/>
      <c r="HG73" s="11"/>
      <c r="HH73" s="11"/>
      <c r="HI73" s="11"/>
      <c r="HJ73" s="11"/>
      <c r="HK73" s="11"/>
      <c r="HL73" s="11"/>
      <c r="HM73" s="11"/>
      <c r="HN73" s="11"/>
      <c r="HO73" s="11"/>
      <c r="HP73" s="11"/>
      <c r="HQ73" s="11"/>
      <c r="HR73" s="11"/>
      <c r="HS73" s="11"/>
      <c r="HT73" s="11"/>
      <c r="HU73" s="11"/>
      <c r="HV73" s="11"/>
      <c r="HW73" s="11"/>
      <c r="HX73" s="11"/>
      <c r="HY73" s="11"/>
      <c r="HZ73" s="11"/>
      <c r="IA73" s="11"/>
      <c r="IB73" s="11"/>
      <c r="IC73" s="11"/>
    </row>
    <row r="74" spans="1:237" ht="119.25" customHeight="1" x14ac:dyDescent="0.35">
      <c r="A74" s="94" t="s">
        <v>399</v>
      </c>
      <c r="B74" s="12"/>
      <c r="C74" s="12"/>
      <c r="D74" s="27"/>
      <c r="E74" s="24"/>
      <c r="F74" s="59">
        <v>2014000040009</v>
      </c>
      <c r="G74" s="66" t="s">
        <v>192</v>
      </c>
      <c r="H74" s="7">
        <v>41897</v>
      </c>
      <c r="I74" s="76">
        <f>SUM(J74:P74)</f>
        <v>0</v>
      </c>
      <c r="J74" s="165"/>
      <c r="K74" s="166">
        <f>3365609674-3365609674</f>
        <v>0</v>
      </c>
      <c r="L74" s="114"/>
      <c r="M74" s="114"/>
      <c r="N74" s="114"/>
      <c r="O74" s="114"/>
      <c r="P74" s="114"/>
      <c r="Q74" s="45" t="s">
        <v>169</v>
      </c>
      <c r="R74" s="45" t="s">
        <v>199</v>
      </c>
      <c r="S74" s="161"/>
      <c r="T74" s="140"/>
      <c r="U74" s="162"/>
      <c r="V74" s="143"/>
    </row>
    <row r="75" spans="1:237" ht="132" customHeight="1" x14ac:dyDescent="0.35">
      <c r="A75" s="307" t="s">
        <v>234</v>
      </c>
      <c r="B75" s="233" t="s">
        <v>241</v>
      </c>
      <c r="C75" s="233" t="s">
        <v>240</v>
      </c>
      <c r="D75" s="281" t="s">
        <v>255</v>
      </c>
      <c r="E75" s="281" t="s">
        <v>14</v>
      </c>
      <c r="F75" s="257">
        <v>2016000040028</v>
      </c>
      <c r="G75" s="40" t="s">
        <v>194</v>
      </c>
      <c r="H75" s="77">
        <v>42733</v>
      </c>
      <c r="I75" s="259">
        <f>SUM(J75:P76)</f>
        <v>15411339372</v>
      </c>
      <c r="J75" s="261"/>
      <c r="K75" s="263"/>
      <c r="L75" s="265">
        <v>15411339372</v>
      </c>
      <c r="M75" s="265"/>
      <c r="N75" s="129"/>
      <c r="O75" s="129"/>
      <c r="P75" s="265"/>
      <c r="Q75" s="248" t="s">
        <v>425</v>
      </c>
      <c r="R75" s="248" t="s">
        <v>199</v>
      </c>
      <c r="S75" s="161">
        <v>42928</v>
      </c>
      <c r="T75" s="140">
        <v>388</v>
      </c>
      <c r="U75" s="255">
        <v>15411339372</v>
      </c>
      <c r="V75" s="143"/>
    </row>
    <row r="76" spans="1:237" ht="132" customHeight="1" x14ac:dyDescent="0.35">
      <c r="A76" s="307"/>
      <c r="B76" s="234"/>
      <c r="C76" s="234"/>
      <c r="D76" s="283"/>
      <c r="E76" s="283"/>
      <c r="F76" s="258"/>
      <c r="G76" s="41" t="s">
        <v>201</v>
      </c>
      <c r="H76" s="78">
        <v>42961</v>
      </c>
      <c r="I76" s="260"/>
      <c r="J76" s="262"/>
      <c r="K76" s="264"/>
      <c r="L76" s="266"/>
      <c r="M76" s="266"/>
      <c r="N76" s="164"/>
      <c r="O76" s="164"/>
      <c r="P76" s="266"/>
      <c r="Q76" s="249"/>
      <c r="R76" s="249"/>
      <c r="S76" s="161">
        <v>43038</v>
      </c>
      <c r="T76" s="140">
        <v>593</v>
      </c>
      <c r="U76" s="256"/>
      <c r="V76" s="143"/>
    </row>
    <row r="77" spans="1:237" ht="154.5" customHeight="1" x14ac:dyDescent="0.35">
      <c r="A77" s="94" t="s">
        <v>388</v>
      </c>
      <c r="B77" s="93" t="s">
        <v>243</v>
      </c>
      <c r="C77" s="93" t="s">
        <v>242</v>
      </c>
      <c r="D77" s="222" t="s">
        <v>253</v>
      </c>
      <c r="E77" s="50" t="s">
        <v>14</v>
      </c>
      <c r="F77" s="59">
        <v>2017000040012</v>
      </c>
      <c r="G77" s="66" t="s">
        <v>195</v>
      </c>
      <c r="H77" s="7">
        <v>42998</v>
      </c>
      <c r="I77" s="76">
        <f>SUM(K77:P77)</f>
        <v>3077850586</v>
      </c>
      <c r="J77" s="165"/>
      <c r="K77" s="166">
        <v>3077850586</v>
      </c>
      <c r="L77" s="114"/>
      <c r="M77" s="114"/>
      <c r="N77" s="114"/>
      <c r="O77" s="114"/>
      <c r="P77" s="114"/>
      <c r="Q77" s="45" t="s">
        <v>197</v>
      </c>
      <c r="R77" s="45" t="s">
        <v>199</v>
      </c>
      <c r="S77" s="161">
        <v>43053</v>
      </c>
      <c r="T77" s="140">
        <v>611</v>
      </c>
      <c r="U77" s="162">
        <v>3077850586</v>
      </c>
      <c r="V77" s="143"/>
    </row>
    <row r="78" spans="1:237" s="62" customFormat="1" ht="193.5" customHeight="1" x14ac:dyDescent="0.35">
      <c r="A78" s="85" t="s">
        <v>407</v>
      </c>
      <c r="B78" s="86" t="s">
        <v>408</v>
      </c>
      <c r="C78" s="87" t="s">
        <v>409</v>
      </c>
      <c r="D78" s="87" t="s">
        <v>247</v>
      </c>
      <c r="E78" s="27" t="s">
        <v>14</v>
      </c>
      <c r="F78" s="59">
        <v>20181301010001</v>
      </c>
      <c r="G78" s="66" t="s">
        <v>410</v>
      </c>
      <c r="H78" s="7">
        <v>43125</v>
      </c>
      <c r="I78" s="14">
        <v>6269583176</v>
      </c>
      <c r="J78" s="165"/>
      <c r="K78" s="162"/>
      <c r="L78" s="114"/>
      <c r="M78" s="114"/>
      <c r="N78" s="114">
        <v>6269583176</v>
      </c>
      <c r="O78" s="114"/>
      <c r="P78" s="114"/>
      <c r="Q78" s="45" t="s">
        <v>411</v>
      </c>
      <c r="R78" s="49" t="s">
        <v>412</v>
      </c>
      <c r="S78" s="161"/>
      <c r="T78" s="161"/>
      <c r="U78" s="167"/>
      <c r="V78" s="143"/>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57"/>
      <c r="BC78" s="57"/>
      <c r="BD78" s="57"/>
      <c r="BE78" s="57"/>
      <c r="BF78" s="57"/>
      <c r="BG78" s="57"/>
      <c r="BH78" s="57"/>
      <c r="BI78" s="57"/>
      <c r="BJ78" s="57"/>
      <c r="BK78" s="57"/>
      <c r="BL78" s="57"/>
      <c r="BM78" s="57"/>
      <c r="BN78" s="57"/>
      <c r="BO78" s="57"/>
      <c r="BP78" s="57"/>
      <c r="BQ78" s="57"/>
      <c r="BR78" s="57"/>
      <c r="BS78" s="57"/>
      <c r="BT78" s="57"/>
      <c r="BU78" s="57"/>
      <c r="BV78" s="57"/>
      <c r="BW78" s="57"/>
      <c r="BX78" s="57"/>
      <c r="BY78" s="57"/>
      <c r="BZ78" s="57"/>
      <c r="CA78" s="57"/>
      <c r="CB78" s="57"/>
      <c r="CC78" s="57"/>
      <c r="CD78" s="57"/>
      <c r="CE78" s="57"/>
      <c r="CF78" s="57"/>
      <c r="CG78" s="57"/>
      <c r="CH78" s="57"/>
      <c r="CI78" s="57"/>
      <c r="CJ78" s="57"/>
      <c r="CK78" s="57"/>
      <c r="CL78" s="57"/>
      <c r="CM78" s="57"/>
      <c r="CN78" s="57"/>
      <c r="CO78" s="57"/>
      <c r="CP78" s="57"/>
      <c r="CQ78" s="57"/>
      <c r="CR78" s="57"/>
      <c r="CS78" s="57"/>
      <c r="CT78" s="57"/>
      <c r="CU78" s="57"/>
      <c r="CV78" s="57"/>
      <c r="CW78" s="57"/>
      <c r="CX78" s="57"/>
      <c r="CY78" s="57"/>
      <c r="CZ78" s="57"/>
      <c r="DA78" s="57"/>
      <c r="DB78" s="57"/>
      <c r="DC78" s="57"/>
      <c r="DD78" s="57"/>
      <c r="DE78" s="57"/>
      <c r="DF78" s="57"/>
      <c r="DG78" s="57"/>
      <c r="DH78" s="57"/>
      <c r="DI78" s="57"/>
      <c r="DJ78" s="57"/>
      <c r="DK78" s="57"/>
      <c r="DL78" s="57"/>
      <c r="DM78" s="57"/>
      <c r="DN78" s="57"/>
      <c r="DO78" s="57"/>
      <c r="DP78" s="57"/>
      <c r="DQ78" s="57"/>
      <c r="DR78" s="57"/>
      <c r="DS78" s="57"/>
      <c r="DT78" s="57"/>
      <c r="DU78" s="57"/>
      <c r="DV78" s="57"/>
      <c r="DW78" s="57"/>
      <c r="DX78" s="57"/>
      <c r="DY78" s="57"/>
      <c r="DZ78" s="57"/>
      <c r="EA78" s="57"/>
      <c r="EB78" s="57"/>
      <c r="EC78" s="57"/>
      <c r="ED78" s="57"/>
      <c r="EE78" s="57"/>
      <c r="EF78" s="57"/>
      <c r="EG78" s="57"/>
      <c r="EH78" s="57"/>
      <c r="EI78" s="57"/>
      <c r="EJ78" s="57"/>
      <c r="EK78" s="57"/>
      <c r="EL78" s="57"/>
      <c r="EM78" s="57"/>
      <c r="EN78" s="57"/>
      <c r="EO78" s="57"/>
      <c r="EP78" s="57"/>
      <c r="EQ78" s="57"/>
      <c r="ER78" s="57"/>
      <c r="ES78" s="57"/>
      <c r="ET78" s="57"/>
      <c r="EU78" s="57"/>
      <c r="EV78" s="57"/>
      <c r="EW78" s="57"/>
      <c r="EX78" s="57"/>
      <c r="EY78" s="57"/>
      <c r="EZ78" s="57"/>
      <c r="FA78" s="57"/>
      <c r="FB78" s="57"/>
      <c r="FC78" s="57"/>
      <c r="FD78" s="57"/>
      <c r="FE78" s="57"/>
      <c r="FF78" s="57"/>
      <c r="FG78" s="57"/>
      <c r="FH78" s="57"/>
      <c r="FI78" s="57"/>
      <c r="FJ78" s="57"/>
      <c r="FK78" s="57"/>
      <c r="FL78" s="57"/>
      <c r="FM78" s="57"/>
      <c r="FN78" s="57"/>
      <c r="FO78" s="57"/>
      <c r="FP78" s="57"/>
      <c r="FQ78" s="57"/>
      <c r="FR78" s="57"/>
      <c r="FS78" s="57"/>
      <c r="FT78" s="57"/>
      <c r="FU78" s="57"/>
      <c r="FV78" s="57"/>
      <c r="FW78" s="57"/>
      <c r="FX78" s="57"/>
      <c r="FY78" s="57"/>
      <c r="FZ78" s="57"/>
      <c r="GA78" s="57"/>
      <c r="GB78" s="57"/>
      <c r="GC78" s="57"/>
      <c r="GD78" s="57"/>
      <c r="GE78" s="57"/>
      <c r="GF78" s="57"/>
      <c r="GG78" s="57"/>
      <c r="GH78" s="57"/>
      <c r="GI78" s="57"/>
      <c r="GJ78" s="57"/>
      <c r="GK78" s="57"/>
      <c r="GL78" s="57"/>
      <c r="GM78" s="57"/>
      <c r="GN78" s="57"/>
      <c r="GO78" s="57"/>
      <c r="GP78" s="57"/>
      <c r="GQ78" s="57"/>
      <c r="GR78" s="57"/>
      <c r="GS78" s="57"/>
      <c r="GT78" s="57"/>
      <c r="GU78" s="57"/>
      <c r="GV78" s="57"/>
      <c r="GW78" s="57"/>
      <c r="GX78" s="57"/>
      <c r="GY78" s="57"/>
      <c r="GZ78" s="57"/>
      <c r="HA78" s="57"/>
      <c r="HB78" s="57"/>
      <c r="HC78" s="57"/>
      <c r="HD78" s="57"/>
      <c r="HE78" s="57"/>
      <c r="HF78" s="57"/>
      <c r="HG78" s="57"/>
      <c r="HH78" s="57"/>
      <c r="HI78" s="57"/>
      <c r="HJ78" s="57"/>
      <c r="HK78" s="57"/>
      <c r="HL78" s="57"/>
      <c r="HM78" s="57"/>
      <c r="HN78" s="57"/>
      <c r="HO78" s="57"/>
      <c r="HP78" s="57"/>
      <c r="HQ78" s="57"/>
      <c r="HR78" s="57"/>
      <c r="HS78" s="57"/>
      <c r="HT78" s="57"/>
      <c r="HU78" s="57"/>
      <c r="HV78" s="57"/>
      <c r="HW78" s="57"/>
      <c r="HX78" s="57"/>
      <c r="HY78" s="57"/>
      <c r="HZ78" s="57"/>
      <c r="IA78" s="57"/>
      <c r="IB78" s="57"/>
      <c r="IC78" s="57"/>
    </row>
    <row r="79" spans="1:237" ht="129.75" customHeight="1" x14ac:dyDescent="0.35">
      <c r="A79" s="312" t="s">
        <v>275</v>
      </c>
      <c r="B79" s="233" t="s">
        <v>244</v>
      </c>
      <c r="C79" s="233" t="s">
        <v>389</v>
      </c>
      <c r="D79" s="281" t="s">
        <v>257</v>
      </c>
      <c r="E79" s="233" t="s">
        <v>14</v>
      </c>
      <c r="F79" s="257">
        <v>2017000040013</v>
      </c>
      <c r="G79" s="177" t="s">
        <v>196</v>
      </c>
      <c r="H79" s="79">
        <v>43017</v>
      </c>
      <c r="I79" s="259">
        <f>SUM(K79:P79)</f>
        <v>0</v>
      </c>
      <c r="J79" s="261"/>
      <c r="K79" s="263">
        <f>10025313466-10025313466</f>
        <v>0</v>
      </c>
      <c r="L79" s="265"/>
      <c r="M79" s="265"/>
      <c r="N79" s="129"/>
      <c r="O79" s="129"/>
      <c r="P79" s="265"/>
      <c r="Q79" s="248" t="s">
        <v>198</v>
      </c>
      <c r="R79" s="298" t="s">
        <v>199</v>
      </c>
      <c r="S79" s="109">
        <v>43053</v>
      </c>
      <c r="T79" s="168">
        <v>611</v>
      </c>
      <c r="U79" s="113">
        <v>10025313466</v>
      </c>
      <c r="V79" s="143"/>
    </row>
    <row r="80" spans="1:237" ht="117.75" customHeight="1" x14ac:dyDescent="0.35">
      <c r="A80" s="313"/>
      <c r="B80" s="234"/>
      <c r="C80" s="234"/>
      <c r="D80" s="283"/>
      <c r="E80" s="234"/>
      <c r="F80" s="258"/>
      <c r="G80" s="66" t="s">
        <v>277</v>
      </c>
      <c r="H80" s="54" t="s">
        <v>276</v>
      </c>
      <c r="I80" s="260"/>
      <c r="J80" s="262"/>
      <c r="K80" s="264"/>
      <c r="L80" s="266"/>
      <c r="M80" s="266"/>
      <c r="N80" s="164"/>
      <c r="O80" s="164"/>
      <c r="P80" s="266"/>
      <c r="Q80" s="249"/>
      <c r="R80" s="299"/>
      <c r="S80" s="169">
        <v>43438</v>
      </c>
      <c r="T80" s="170">
        <v>829</v>
      </c>
      <c r="U80" s="144">
        <v>-10025313466</v>
      </c>
      <c r="V80" s="143"/>
    </row>
    <row r="81" spans="1:237" ht="348.75" customHeight="1" x14ac:dyDescent="0.35">
      <c r="A81" s="312" t="s">
        <v>390</v>
      </c>
      <c r="B81" s="281" t="s">
        <v>269</v>
      </c>
      <c r="C81" s="233" t="s">
        <v>391</v>
      </c>
      <c r="D81" s="281" t="s">
        <v>256</v>
      </c>
      <c r="E81" s="281" t="s">
        <v>14</v>
      </c>
      <c r="F81" s="257">
        <v>2017000040014</v>
      </c>
      <c r="G81" s="304" t="s">
        <v>446</v>
      </c>
      <c r="H81" s="302" t="s">
        <v>428</v>
      </c>
      <c r="I81" s="259">
        <f t="shared" ref="I81:I88" si="1">SUM(J81:P81)</f>
        <v>14495103048</v>
      </c>
      <c r="J81" s="261"/>
      <c r="K81" s="265">
        <f>12778686420+1716416628</f>
        <v>14495103048</v>
      </c>
      <c r="L81" s="296"/>
      <c r="M81" s="296"/>
      <c r="N81" s="296"/>
      <c r="O81" s="296"/>
      <c r="P81" s="296"/>
      <c r="Q81" s="248" t="s">
        <v>141</v>
      </c>
      <c r="R81" s="298" t="s">
        <v>199</v>
      </c>
      <c r="S81" s="161">
        <v>43230</v>
      </c>
      <c r="T81" s="140">
        <v>370</v>
      </c>
      <c r="U81" s="162">
        <v>12778686420</v>
      </c>
      <c r="V81" s="45"/>
    </row>
    <row r="82" spans="1:237" ht="348.75" customHeight="1" x14ac:dyDescent="0.35">
      <c r="A82" s="313"/>
      <c r="B82" s="283"/>
      <c r="C82" s="234"/>
      <c r="D82" s="283"/>
      <c r="E82" s="283"/>
      <c r="F82" s="258"/>
      <c r="G82" s="305"/>
      <c r="H82" s="303"/>
      <c r="I82" s="260"/>
      <c r="J82" s="262"/>
      <c r="K82" s="266"/>
      <c r="L82" s="297"/>
      <c r="M82" s="297"/>
      <c r="N82" s="297"/>
      <c r="O82" s="297"/>
      <c r="P82" s="297"/>
      <c r="Q82" s="249"/>
      <c r="R82" s="299"/>
      <c r="S82" s="109">
        <v>43859</v>
      </c>
      <c r="T82" s="168">
        <v>108</v>
      </c>
      <c r="U82" s="113">
        <v>1716416628</v>
      </c>
      <c r="V82" s="45"/>
    </row>
    <row r="83" spans="1:237" s="62" customFormat="1" ht="153.75" customHeight="1" x14ac:dyDescent="0.35">
      <c r="A83" s="229" t="s">
        <v>271</v>
      </c>
      <c r="B83" s="229" t="s">
        <v>272</v>
      </c>
      <c r="C83" s="231" t="s">
        <v>290</v>
      </c>
      <c r="D83" s="231" t="s">
        <v>255</v>
      </c>
      <c r="E83" s="233" t="s">
        <v>273</v>
      </c>
      <c r="F83" s="257">
        <v>2017000040038</v>
      </c>
      <c r="G83" s="300" t="s">
        <v>475</v>
      </c>
      <c r="H83" s="302" t="s">
        <v>476</v>
      </c>
      <c r="I83" s="320">
        <f>SUM(J83:P83)</f>
        <v>12178872155.030001</v>
      </c>
      <c r="J83" s="322"/>
      <c r="K83" s="259">
        <f>11203039266.69-76766793.92+1052599682.26</f>
        <v>12178872155.030001</v>
      </c>
      <c r="L83" s="281"/>
      <c r="M83" s="281"/>
      <c r="N83" s="281"/>
      <c r="O83" s="281"/>
      <c r="P83" s="281"/>
      <c r="Q83" s="237" t="s">
        <v>291</v>
      </c>
      <c r="R83" s="281" t="s">
        <v>273</v>
      </c>
      <c r="S83" s="203">
        <v>43441</v>
      </c>
      <c r="T83" s="204">
        <v>5038</v>
      </c>
      <c r="U83" s="205">
        <v>11203039266.690001</v>
      </c>
      <c r="V83" s="237" t="s">
        <v>501</v>
      </c>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c r="BD83" s="57"/>
      <c r="BE83" s="57"/>
      <c r="BF83" s="57"/>
      <c r="BG83" s="57"/>
      <c r="BH83" s="57"/>
      <c r="BI83" s="57"/>
      <c r="BJ83" s="57"/>
      <c r="BK83" s="57"/>
      <c r="BL83" s="57"/>
      <c r="BM83" s="57"/>
      <c r="BN83" s="57"/>
      <c r="BO83" s="57"/>
      <c r="BP83" s="57"/>
      <c r="BQ83" s="57"/>
      <c r="BR83" s="57"/>
      <c r="BS83" s="57"/>
      <c r="BT83" s="57"/>
      <c r="BU83" s="57"/>
      <c r="BV83" s="57"/>
      <c r="BW83" s="57"/>
      <c r="BX83" s="57"/>
      <c r="BY83" s="57"/>
      <c r="BZ83" s="57"/>
      <c r="CA83" s="57"/>
      <c r="CB83" s="57"/>
      <c r="CC83" s="57"/>
      <c r="CD83" s="57"/>
      <c r="CE83" s="57"/>
      <c r="CF83" s="57"/>
      <c r="CG83" s="57"/>
      <c r="CH83" s="57"/>
      <c r="CI83" s="57"/>
      <c r="CJ83" s="57"/>
      <c r="CK83" s="57"/>
      <c r="CL83" s="57"/>
      <c r="CM83" s="57"/>
      <c r="CN83" s="57"/>
      <c r="CO83" s="57"/>
      <c r="CP83" s="57"/>
      <c r="CQ83" s="57"/>
      <c r="CR83" s="57"/>
      <c r="CS83" s="57"/>
      <c r="CT83" s="57"/>
      <c r="CU83" s="57"/>
      <c r="CV83" s="57"/>
      <c r="CW83" s="57"/>
      <c r="CX83" s="57"/>
      <c r="CY83" s="57"/>
      <c r="CZ83" s="57"/>
      <c r="DA83" s="57"/>
      <c r="DB83" s="57"/>
      <c r="DC83" s="57"/>
      <c r="DD83" s="57"/>
      <c r="DE83" s="57"/>
      <c r="DF83" s="57"/>
      <c r="DG83" s="57"/>
      <c r="DH83" s="57"/>
      <c r="DI83" s="57"/>
      <c r="DJ83" s="57"/>
      <c r="DK83" s="57"/>
      <c r="DL83" s="57"/>
      <c r="DM83" s="57"/>
      <c r="DN83" s="57"/>
      <c r="DO83" s="57"/>
      <c r="DP83" s="57"/>
      <c r="DQ83" s="57"/>
      <c r="DR83" s="57"/>
      <c r="DS83" s="57"/>
      <c r="DT83" s="57"/>
      <c r="DU83" s="57"/>
      <c r="DV83" s="57"/>
      <c r="DW83" s="57"/>
      <c r="DX83" s="57"/>
      <c r="DY83" s="57"/>
      <c r="DZ83" s="57"/>
      <c r="EA83" s="57"/>
      <c r="EB83" s="57"/>
      <c r="EC83" s="57"/>
      <c r="ED83" s="57"/>
      <c r="EE83" s="57"/>
      <c r="EF83" s="57"/>
      <c r="EG83" s="57"/>
      <c r="EH83" s="57"/>
      <c r="EI83" s="57"/>
      <c r="EJ83" s="57"/>
      <c r="EK83" s="57"/>
      <c r="EL83" s="57"/>
      <c r="EM83" s="57"/>
      <c r="EN83" s="57"/>
      <c r="EO83" s="57"/>
      <c r="EP83" s="57"/>
      <c r="EQ83" s="57"/>
      <c r="ER83" s="57"/>
      <c r="ES83" s="57"/>
      <c r="ET83" s="57"/>
      <c r="EU83" s="57"/>
      <c r="EV83" s="57"/>
      <c r="EW83" s="57"/>
      <c r="EX83" s="57"/>
      <c r="EY83" s="57"/>
      <c r="EZ83" s="57"/>
      <c r="FA83" s="57"/>
      <c r="FB83" s="57"/>
      <c r="FC83" s="57"/>
      <c r="FD83" s="57"/>
      <c r="FE83" s="57"/>
      <c r="FF83" s="57"/>
      <c r="FG83" s="57"/>
      <c r="FH83" s="57"/>
      <c r="FI83" s="57"/>
      <c r="FJ83" s="57"/>
      <c r="FK83" s="57"/>
      <c r="FL83" s="57"/>
      <c r="FM83" s="57"/>
      <c r="FN83" s="57"/>
      <c r="FO83" s="57"/>
      <c r="FP83" s="57"/>
      <c r="FQ83" s="57"/>
      <c r="FR83" s="57"/>
      <c r="FS83" s="57"/>
      <c r="FT83" s="57"/>
      <c r="FU83" s="57"/>
      <c r="FV83" s="57"/>
      <c r="FW83" s="57"/>
      <c r="FX83" s="57"/>
      <c r="FY83" s="57"/>
      <c r="FZ83" s="57"/>
      <c r="GA83" s="57"/>
      <c r="GB83" s="57"/>
      <c r="GC83" s="57"/>
      <c r="GD83" s="57"/>
      <c r="GE83" s="57"/>
      <c r="GF83" s="57"/>
      <c r="GG83" s="57"/>
      <c r="GH83" s="57"/>
      <c r="GI83" s="57"/>
      <c r="GJ83" s="57"/>
      <c r="GK83" s="57"/>
      <c r="GL83" s="57"/>
      <c r="GM83" s="57"/>
      <c r="GN83" s="57"/>
      <c r="GO83" s="57"/>
      <c r="GP83" s="57"/>
      <c r="GQ83" s="57"/>
      <c r="GR83" s="57"/>
      <c r="GS83" s="57"/>
      <c r="GT83" s="57"/>
      <c r="GU83" s="57"/>
      <c r="GV83" s="57"/>
      <c r="GW83" s="57"/>
      <c r="GX83" s="57"/>
      <c r="GY83" s="57"/>
      <c r="GZ83" s="57"/>
      <c r="HA83" s="57"/>
      <c r="HB83" s="57"/>
      <c r="HC83" s="57"/>
      <c r="HD83" s="57"/>
      <c r="HE83" s="57"/>
      <c r="HF83" s="57"/>
      <c r="HG83" s="57"/>
      <c r="HH83" s="57"/>
      <c r="HI83" s="57"/>
      <c r="HJ83" s="57"/>
      <c r="HK83" s="57"/>
      <c r="HL83" s="57"/>
      <c r="HM83" s="57"/>
      <c r="HN83" s="57"/>
      <c r="HO83" s="57"/>
      <c r="HP83" s="57"/>
      <c r="HQ83" s="57"/>
      <c r="HR83" s="57"/>
      <c r="HS83" s="57"/>
      <c r="HT83" s="57"/>
      <c r="HU83" s="57"/>
      <c r="HV83" s="57"/>
      <c r="HW83" s="57"/>
      <c r="HX83" s="57"/>
      <c r="HY83" s="57"/>
      <c r="HZ83" s="57"/>
      <c r="IA83" s="57"/>
      <c r="IB83" s="57"/>
      <c r="IC83" s="57"/>
    </row>
    <row r="84" spans="1:237" s="62" customFormat="1" ht="153.75" customHeight="1" x14ac:dyDescent="0.35">
      <c r="A84" s="314"/>
      <c r="B84" s="314"/>
      <c r="C84" s="315"/>
      <c r="D84" s="315"/>
      <c r="E84" s="234"/>
      <c r="F84" s="316"/>
      <c r="G84" s="317"/>
      <c r="H84" s="311"/>
      <c r="I84" s="321"/>
      <c r="J84" s="323"/>
      <c r="K84" s="260"/>
      <c r="L84" s="283"/>
      <c r="M84" s="283"/>
      <c r="N84" s="283"/>
      <c r="O84" s="283"/>
      <c r="P84" s="283"/>
      <c r="Q84" s="238"/>
      <c r="R84" s="283"/>
      <c r="S84" s="203">
        <v>44026</v>
      </c>
      <c r="T84" s="204">
        <v>844</v>
      </c>
      <c r="U84" s="205">
        <v>1052599682</v>
      </c>
      <c r="V84" s="238"/>
      <c r="W84" s="57"/>
      <c r="X84" s="57"/>
      <c r="Y84" s="57"/>
      <c r="Z84" s="57"/>
      <c r="AA84" s="57"/>
      <c r="AB84" s="57"/>
      <c r="AC84" s="57"/>
      <c r="AD84" s="57"/>
      <c r="AE84" s="57"/>
      <c r="AF84" s="57"/>
      <c r="AG84" s="57"/>
      <c r="AH84" s="57"/>
      <c r="AI84" s="57"/>
      <c r="AJ84" s="57"/>
      <c r="AK84" s="57"/>
      <c r="AL84" s="57"/>
      <c r="AM84" s="57"/>
      <c r="AN84" s="57"/>
      <c r="AO84" s="57"/>
      <c r="AP84" s="57"/>
      <c r="AQ84" s="57"/>
      <c r="AR84" s="57"/>
      <c r="AS84" s="57"/>
      <c r="AT84" s="57"/>
      <c r="AU84" s="57"/>
      <c r="AV84" s="57"/>
      <c r="AW84" s="57"/>
      <c r="AX84" s="57"/>
      <c r="AY84" s="57"/>
      <c r="AZ84" s="57"/>
      <c r="BA84" s="57"/>
      <c r="BB84" s="57"/>
      <c r="BC84" s="57"/>
      <c r="BD84" s="57"/>
      <c r="BE84" s="57"/>
      <c r="BF84" s="57"/>
      <c r="BG84" s="57"/>
      <c r="BH84" s="57"/>
      <c r="BI84" s="57"/>
      <c r="BJ84" s="57"/>
      <c r="BK84" s="57"/>
      <c r="BL84" s="57"/>
      <c r="BM84" s="57"/>
      <c r="BN84" s="57"/>
      <c r="BO84" s="57"/>
      <c r="BP84" s="57"/>
      <c r="BQ84" s="57"/>
      <c r="BR84" s="57"/>
      <c r="BS84" s="57"/>
      <c r="BT84" s="57"/>
      <c r="BU84" s="57"/>
      <c r="BV84" s="57"/>
      <c r="BW84" s="57"/>
      <c r="BX84" s="57"/>
      <c r="BY84" s="57"/>
      <c r="BZ84" s="57"/>
      <c r="CA84" s="57"/>
      <c r="CB84" s="57"/>
      <c r="CC84" s="57"/>
      <c r="CD84" s="57"/>
      <c r="CE84" s="57"/>
      <c r="CF84" s="57"/>
      <c r="CG84" s="57"/>
      <c r="CH84" s="57"/>
      <c r="CI84" s="57"/>
      <c r="CJ84" s="57"/>
      <c r="CK84" s="57"/>
      <c r="CL84" s="57"/>
      <c r="CM84" s="57"/>
      <c r="CN84" s="57"/>
      <c r="CO84" s="57"/>
      <c r="CP84" s="57"/>
      <c r="CQ84" s="57"/>
      <c r="CR84" s="57"/>
      <c r="CS84" s="57"/>
      <c r="CT84" s="57"/>
      <c r="CU84" s="57"/>
      <c r="CV84" s="57"/>
      <c r="CW84" s="57"/>
      <c r="CX84" s="57"/>
      <c r="CY84" s="57"/>
      <c r="CZ84" s="57"/>
      <c r="DA84" s="57"/>
      <c r="DB84" s="57"/>
      <c r="DC84" s="57"/>
      <c r="DD84" s="57"/>
      <c r="DE84" s="57"/>
      <c r="DF84" s="57"/>
      <c r="DG84" s="57"/>
      <c r="DH84" s="57"/>
      <c r="DI84" s="57"/>
      <c r="DJ84" s="57"/>
      <c r="DK84" s="57"/>
      <c r="DL84" s="57"/>
      <c r="DM84" s="57"/>
      <c r="DN84" s="57"/>
      <c r="DO84" s="57"/>
      <c r="DP84" s="57"/>
      <c r="DQ84" s="57"/>
      <c r="DR84" s="57"/>
      <c r="DS84" s="57"/>
      <c r="DT84" s="57"/>
      <c r="DU84" s="57"/>
      <c r="DV84" s="57"/>
      <c r="DW84" s="57"/>
      <c r="DX84" s="57"/>
      <c r="DY84" s="57"/>
      <c r="DZ84" s="57"/>
      <c r="EA84" s="57"/>
      <c r="EB84" s="57"/>
      <c r="EC84" s="57"/>
      <c r="ED84" s="57"/>
      <c r="EE84" s="57"/>
      <c r="EF84" s="57"/>
      <c r="EG84" s="57"/>
      <c r="EH84" s="57"/>
      <c r="EI84" s="57"/>
      <c r="EJ84" s="57"/>
      <c r="EK84" s="57"/>
      <c r="EL84" s="57"/>
      <c r="EM84" s="57"/>
      <c r="EN84" s="57"/>
      <c r="EO84" s="57"/>
      <c r="EP84" s="57"/>
      <c r="EQ84" s="57"/>
      <c r="ER84" s="57"/>
      <c r="ES84" s="57"/>
      <c r="ET84" s="57"/>
      <c r="EU84" s="57"/>
      <c r="EV84" s="57"/>
      <c r="EW84" s="57"/>
      <c r="EX84" s="57"/>
      <c r="EY84" s="57"/>
      <c r="EZ84" s="57"/>
      <c r="FA84" s="57"/>
      <c r="FB84" s="57"/>
      <c r="FC84" s="57"/>
      <c r="FD84" s="57"/>
      <c r="FE84" s="57"/>
      <c r="FF84" s="57"/>
      <c r="FG84" s="57"/>
      <c r="FH84" s="57"/>
      <c r="FI84" s="57"/>
      <c r="FJ84" s="57"/>
      <c r="FK84" s="57"/>
      <c r="FL84" s="57"/>
      <c r="FM84" s="57"/>
      <c r="FN84" s="57"/>
      <c r="FO84" s="57"/>
      <c r="FP84" s="57"/>
      <c r="FQ84" s="57"/>
      <c r="FR84" s="57"/>
      <c r="FS84" s="57"/>
      <c r="FT84" s="57"/>
      <c r="FU84" s="57"/>
      <c r="FV84" s="57"/>
      <c r="FW84" s="57"/>
      <c r="FX84" s="57"/>
      <c r="FY84" s="57"/>
      <c r="FZ84" s="57"/>
      <c r="GA84" s="57"/>
      <c r="GB84" s="57"/>
      <c r="GC84" s="57"/>
      <c r="GD84" s="57"/>
      <c r="GE84" s="57"/>
      <c r="GF84" s="57"/>
      <c r="GG84" s="57"/>
      <c r="GH84" s="57"/>
      <c r="GI84" s="57"/>
      <c r="GJ84" s="57"/>
      <c r="GK84" s="57"/>
      <c r="GL84" s="57"/>
      <c r="GM84" s="57"/>
      <c r="GN84" s="57"/>
      <c r="GO84" s="57"/>
      <c r="GP84" s="57"/>
      <c r="GQ84" s="57"/>
      <c r="GR84" s="57"/>
      <c r="GS84" s="57"/>
      <c r="GT84" s="57"/>
      <c r="GU84" s="57"/>
      <c r="GV84" s="57"/>
      <c r="GW84" s="57"/>
      <c r="GX84" s="57"/>
      <c r="GY84" s="57"/>
      <c r="GZ84" s="57"/>
      <c r="HA84" s="57"/>
      <c r="HB84" s="57"/>
      <c r="HC84" s="57"/>
      <c r="HD84" s="57"/>
      <c r="HE84" s="57"/>
      <c r="HF84" s="57"/>
      <c r="HG84" s="57"/>
      <c r="HH84" s="57"/>
      <c r="HI84" s="57"/>
      <c r="HJ84" s="57"/>
      <c r="HK84" s="57"/>
      <c r="HL84" s="57"/>
      <c r="HM84" s="57"/>
      <c r="HN84" s="57"/>
      <c r="HO84" s="57"/>
      <c r="HP84" s="57"/>
      <c r="HQ84" s="57"/>
      <c r="HR84" s="57"/>
      <c r="HS84" s="57"/>
      <c r="HT84" s="57"/>
      <c r="HU84" s="57"/>
      <c r="HV84" s="57"/>
      <c r="HW84" s="57"/>
      <c r="HX84" s="57"/>
      <c r="HY84" s="57"/>
      <c r="HZ84" s="57"/>
      <c r="IA84" s="57"/>
      <c r="IB84" s="57"/>
      <c r="IC84" s="57"/>
    </row>
    <row r="85" spans="1:237" s="62" customFormat="1" ht="164.25" customHeight="1" x14ac:dyDescent="0.35">
      <c r="A85" s="230"/>
      <c r="B85" s="230"/>
      <c r="C85" s="232"/>
      <c r="D85" s="232"/>
      <c r="E85" s="220" t="s">
        <v>274</v>
      </c>
      <c r="F85" s="258"/>
      <c r="G85" s="301"/>
      <c r="H85" s="303"/>
      <c r="I85" s="65">
        <f>SUM(J85:P85)</f>
        <v>1220818115.79</v>
      </c>
      <c r="J85" s="186"/>
      <c r="K85" s="202">
        <f>1105051321.87+76766793.92+39000000-39000000</f>
        <v>1181818115.79</v>
      </c>
      <c r="L85" s="14"/>
      <c r="M85" s="14"/>
      <c r="N85" s="14"/>
      <c r="O85" s="14"/>
      <c r="P85" s="14">
        <v>39000000</v>
      </c>
      <c r="Q85" s="239"/>
      <c r="R85" s="201" t="s">
        <v>274</v>
      </c>
      <c r="S85" s="203" t="s">
        <v>477</v>
      </c>
      <c r="T85" s="204" t="s">
        <v>478</v>
      </c>
      <c r="U85" s="205">
        <f>1105051321.87+115766793.92</f>
        <v>1220818115.79</v>
      </c>
      <c r="V85" s="239"/>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7"/>
      <c r="AX85" s="57"/>
      <c r="AY85" s="57"/>
      <c r="AZ85" s="57"/>
      <c r="BA85" s="57"/>
      <c r="BB85" s="57"/>
      <c r="BC85" s="57"/>
      <c r="BD85" s="57"/>
      <c r="BE85" s="57"/>
      <c r="BF85" s="57"/>
      <c r="BG85" s="57"/>
      <c r="BH85" s="57"/>
      <c r="BI85" s="57"/>
      <c r="BJ85" s="57"/>
      <c r="BK85" s="57"/>
      <c r="BL85" s="57"/>
      <c r="BM85" s="57"/>
      <c r="BN85" s="57"/>
      <c r="BO85" s="57"/>
      <c r="BP85" s="57"/>
      <c r="BQ85" s="57"/>
      <c r="BR85" s="57"/>
      <c r="BS85" s="57"/>
      <c r="BT85" s="57"/>
      <c r="BU85" s="57"/>
      <c r="BV85" s="57"/>
      <c r="BW85" s="57"/>
      <c r="BX85" s="57"/>
      <c r="BY85" s="57"/>
      <c r="BZ85" s="57"/>
      <c r="CA85" s="57"/>
      <c r="CB85" s="57"/>
      <c r="CC85" s="57"/>
      <c r="CD85" s="57"/>
      <c r="CE85" s="57"/>
      <c r="CF85" s="57"/>
      <c r="CG85" s="57"/>
      <c r="CH85" s="57"/>
      <c r="CI85" s="57"/>
      <c r="CJ85" s="57"/>
      <c r="CK85" s="57"/>
      <c r="CL85" s="57"/>
      <c r="CM85" s="57"/>
      <c r="CN85" s="57"/>
      <c r="CO85" s="57"/>
      <c r="CP85" s="57"/>
      <c r="CQ85" s="57"/>
      <c r="CR85" s="57"/>
      <c r="CS85" s="57"/>
      <c r="CT85" s="57"/>
      <c r="CU85" s="57"/>
      <c r="CV85" s="57"/>
      <c r="CW85" s="57"/>
      <c r="CX85" s="57"/>
      <c r="CY85" s="57"/>
      <c r="CZ85" s="57"/>
      <c r="DA85" s="57"/>
      <c r="DB85" s="57"/>
      <c r="DC85" s="57"/>
      <c r="DD85" s="57"/>
      <c r="DE85" s="57"/>
      <c r="DF85" s="57"/>
      <c r="DG85" s="57"/>
      <c r="DH85" s="57"/>
      <c r="DI85" s="57"/>
      <c r="DJ85" s="57"/>
      <c r="DK85" s="57"/>
      <c r="DL85" s="57"/>
      <c r="DM85" s="57"/>
      <c r="DN85" s="57"/>
      <c r="DO85" s="57"/>
      <c r="DP85" s="57"/>
      <c r="DQ85" s="57"/>
      <c r="DR85" s="57"/>
      <c r="DS85" s="57"/>
      <c r="DT85" s="57"/>
      <c r="DU85" s="57"/>
      <c r="DV85" s="57"/>
      <c r="DW85" s="57"/>
      <c r="DX85" s="57"/>
      <c r="DY85" s="57"/>
      <c r="DZ85" s="57"/>
      <c r="EA85" s="57"/>
      <c r="EB85" s="57"/>
      <c r="EC85" s="57"/>
      <c r="ED85" s="57"/>
      <c r="EE85" s="57"/>
      <c r="EF85" s="57"/>
      <c r="EG85" s="57"/>
      <c r="EH85" s="57"/>
      <c r="EI85" s="57"/>
      <c r="EJ85" s="57"/>
      <c r="EK85" s="57"/>
      <c r="EL85" s="57"/>
      <c r="EM85" s="57"/>
      <c r="EN85" s="57"/>
      <c r="EO85" s="57"/>
      <c r="EP85" s="57"/>
      <c r="EQ85" s="57"/>
      <c r="ER85" s="57"/>
      <c r="ES85" s="57"/>
      <c r="ET85" s="57"/>
      <c r="EU85" s="57"/>
      <c r="EV85" s="57"/>
      <c r="EW85" s="57"/>
      <c r="EX85" s="57"/>
      <c r="EY85" s="57"/>
      <c r="EZ85" s="57"/>
      <c r="FA85" s="57"/>
      <c r="FB85" s="57"/>
      <c r="FC85" s="57"/>
      <c r="FD85" s="57"/>
      <c r="FE85" s="57"/>
      <c r="FF85" s="57"/>
      <c r="FG85" s="57"/>
      <c r="FH85" s="57"/>
      <c r="FI85" s="57"/>
      <c r="FJ85" s="57"/>
      <c r="FK85" s="57"/>
      <c r="FL85" s="57"/>
      <c r="FM85" s="57"/>
      <c r="FN85" s="57"/>
      <c r="FO85" s="57"/>
      <c r="FP85" s="57"/>
      <c r="FQ85" s="57"/>
      <c r="FR85" s="57"/>
      <c r="FS85" s="57"/>
      <c r="FT85" s="57"/>
      <c r="FU85" s="57"/>
      <c r="FV85" s="57"/>
      <c r="FW85" s="57"/>
      <c r="FX85" s="57"/>
      <c r="FY85" s="57"/>
      <c r="FZ85" s="57"/>
      <c r="GA85" s="57"/>
      <c r="GB85" s="57"/>
      <c r="GC85" s="57"/>
      <c r="GD85" s="57"/>
      <c r="GE85" s="57"/>
      <c r="GF85" s="57"/>
      <c r="GG85" s="57"/>
      <c r="GH85" s="57"/>
      <c r="GI85" s="57"/>
      <c r="GJ85" s="57"/>
      <c r="GK85" s="57"/>
      <c r="GL85" s="57"/>
      <c r="GM85" s="57"/>
      <c r="GN85" s="57"/>
      <c r="GO85" s="57"/>
      <c r="GP85" s="57"/>
      <c r="GQ85" s="57"/>
      <c r="GR85" s="57"/>
      <c r="GS85" s="57"/>
      <c r="GT85" s="57"/>
      <c r="GU85" s="57"/>
      <c r="GV85" s="57"/>
      <c r="GW85" s="57"/>
      <c r="GX85" s="57"/>
      <c r="GY85" s="57"/>
      <c r="GZ85" s="57"/>
      <c r="HA85" s="57"/>
      <c r="HB85" s="57"/>
      <c r="HC85" s="57"/>
      <c r="HD85" s="57"/>
      <c r="HE85" s="57"/>
      <c r="HF85" s="57"/>
      <c r="HG85" s="57"/>
      <c r="HH85" s="57"/>
      <c r="HI85" s="57"/>
      <c r="HJ85" s="57"/>
      <c r="HK85" s="57"/>
      <c r="HL85" s="57"/>
      <c r="HM85" s="57"/>
      <c r="HN85" s="57"/>
      <c r="HO85" s="57"/>
      <c r="HP85" s="57"/>
      <c r="HQ85" s="57"/>
      <c r="HR85" s="57"/>
      <c r="HS85" s="57"/>
      <c r="HT85" s="57"/>
      <c r="HU85" s="57"/>
      <c r="HV85" s="57"/>
      <c r="HW85" s="57"/>
      <c r="HX85" s="57"/>
      <c r="HY85" s="57"/>
      <c r="HZ85" s="57"/>
      <c r="IA85" s="57"/>
      <c r="IB85" s="57"/>
      <c r="IC85" s="57"/>
    </row>
    <row r="86" spans="1:237" ht="132.75" customHeight="1" x14ac:dyDescent="0.35">
      <c r="A86" s="312" t="s">
        <v>278</v>
      </c>
      <c r="B86" s="312" t="s">
        <v>392</v>
      </c>
      <c r="C86" s="324" t="s">
        <v>281</v>
      </c>
      <c r="D86" s="324" t="s">
        <v>247</v>
      </c>
      <c r="E86" s="60" t="s">
        <v>279</v>
      </c>
      <c r="F86" s="257">
        <v>2016000040029</v>
      </c>
      <c r="G86" s="300" t="s">
        <v>443</v>
      </c>
      <c r="H86" s="302" t="s">
        <v>280</v>
      </c>
      <c r="I86" s="65">
        <f t="shared" si="1"/>
        <v>7117734330</v>
      </c>
      <c r="J86" s="165"/>
      <c r="K86" s="129">
        <v>7117734330</v>
      </c>
      <c r="L86" s="114"/>
      <c r="M86" s="114"/>
      <c r="N86" s="114"/>
      <c r="O86" s="114"/>
      <c r="P86" s="114"/>
      <c r="Q86" s="248" t="s">
        <v>427</v>
      </c>
      <c r="R86" s="171" t="s">
        <v>279</v>
      </c>
      <c r="S86" s="109">
        <v>43833</v>
      </c>
      <c r="T86" s="168" t="s">
        <v>440</v>
      </c>
      <c r="U86" s="110">
        <v>7117734330</v>
      </c>
      <c r="V86" s="143"/>
    </row>
    <row r="87" spans="1:237" ht="110.25" customHeight="1" x14ac:dyDescent="0.35">
      <c r="A87" s="313"/>
      <c r="B87" s="313"/>
      <c r="C87" s="325"/>
      <c r="D87" s="325"/>
      <c r="E87" s="60" t="s">
        <v>274</v>
      </c>
      <c r="F87" s="258"/>
      <c r="G87" s="301"/>
      <c r="H87" s="303"/>
      <c r="I87" s="65">
        <f t="shared" si="1"/>
        <v>453699927</v>
      </c>
      <c r="J87" s="165"/>
      <c r="K87" s="129">
        <v>453699927</v>
      </c>
      <c r="L87" s="114"/>
      <c r="M87" s="114"/>
      <c r="N87" s="114"/>
      <c r="O87" s="114"/>
      <c r="P87" s="114"/>
      <c r="Q87" s="249"/>
      <c r="R87" s="171" t="s">
        <v>274</v>
      </c>
      <c r="S87" s="161" t="s">
        <v>298</v>
      </c>
      <c r="T87" s="140" t="s">
        <v>297</v>
      </c>
      <c r="U87" s="172">
        <v>453699927</v>
      </c>
      <c r="V87" s="143"/>
    </row>
    <row r="88" spans="1:237" ht="165" customHeight="1" x14ac:dyDescent="0.35">
      <c r="A88" s="69" t="s">
        <v>282</v>
      </c>
      <c r="B88" s="69" t="s">
        <v>286</v>
      </c>
      <c r="C88" s="70" t="s">
        <v>287</v>
      </c>
      <c r="D88" s="226" t="s">
        <v>248</v>
      </c>
      <c r="E88" s="68" t="s">
        <v>14</v>
      </c>
      <c r="F88" s="98">
        <v>2018000040015</v>
      </c>
      <c r="G88" s="178" t="s">
        <v>444</v>
      </c>
      <c r="H88" s="80" t="s">
        <v>295</v>
      </c>
      <c r="I88" s="65">
        <f t="shared" si="1"/>
        <v>14845854825</v>
      </c>
      <c r="J88" s="165"/>
      <c r="K88" s="129">
        <v>5605504524</v>
      </c>
      <c r="L88" s="114"/>
      <c r="M88" s="114"/>
      <c r="N88" s="114"/>
      <c r="O88" s="114">
        <v>9240350301</v>
      </c>
      <c r="P88" s="114"/>
      <c r="Q88" s="45" t="s">
        <v>141</v>
      </c>
      <c r="R88" s="171" t="s">
        <v>14</v>
      </c>
      <c r="S88" s="173">
        <v>43522</v>
      </c>
      <c r="T88" s="174">
        <v>130</v>
      </c>
      <c r="U88" s="175">
        <v>14845854825</v>
      </c>
      <c r="V88" s="143"/>
    </row>
    <row r="89" spans="1:237" s="62" customFormat="1" ht="144.75" customHeight="1" x14ac:dyDescent="0.35">
      <c r="A89" s="69" t="s">
        <v>283</v>
      </c>
      <c r="B89" s="69" t="s">
        <v>289</v>
      </c>
      <c r="C89" s="70" t="s">
        <v>288</v>
      </c>
      <c r="D89" s="223" t="s">
        <v>248</v>
      </c>
      <c r="E89" s="183" t="s">
        <v>14</v>
      </c>
      <c r="F89" s="98">
        <v>2018000040042</v>
      </c>
      <c r="G89" s="184" t="s">
        <v>445</v>
      </c>
      <c r="H89" s="185" t="s">
        <v>296</v>
      </c>
      <c r="I89" s="14">
        <f>SUM(J89:P89)</f>
        <v>8725329896</v>
      </c>
      <c r="J89" s="186"/>
      <c r="K89" s="65">
        <v>8725329896</v>
      </c>
      <c r="L89" s="14"/>
      <c r="M89" s="14"/>
      <c r="N89" s="14"/>
      <c r="O89" s="14"/>
      <c r="P89" s="14"/>
      <c r="Q89" s="44" t="s">
        <v>141</v>
      </c>
      <c r="R89" s="183" t="s">
        <v>285</v>
      </c>
      <c r="S89" s="190">
        <v>43522</v>
      </c>
      <c r="T89" s="188">
        <v>20</v>
      </c>
      <c r="U89" s="191">
        <v>8725329896</v>
      </c>
      <c r="V89" s="189"/>
      <c r="W89" s="57"/>
      <c r="X89" s="57"/>
      <c r="Y89" s="57"/>
      <c r="Z89" s="57"/>
      <c r="AA89" s="57"/>
      <c r="AB89" s="57"/>
      <c r="AC89" s="57"/>
      <c r="AD89" s="57"/>
      <c r="AE89" s="57"/>
      <c r="AF89" s="57"/>
      <c r="AG89" s="57"/>
      <c r="AH89" s="57"/>
      <c r="AI89" s="57"/>
      <c r="AJ89" s="57"/>
      <c r="AK89" s="57"/>
      <c r="AL89" s="57"/>
      <c r="AM89" s="57"/>
      <c r="AN89" s="57"/>
      <c r="AO89" s="57"/>
      <c r="AP89" s="57"/>
      <c r="AQ89" s="57"/>
      <c r="AR89" s="57"/>
      <c r="AS89" s="57"/>
      <c r="AT89" s="57"/>
      <c r="AU89" s="57"/>
      <c r="AV89" s="57"/>
      <c r="AW89" s="57"/>
      <c r="AX89" s="57"/>
      <c r="AY89" s="57"/>
      <c r="AZ89" s="57"/>
      <c r="BA89" s="57"/>
      <c r="BB89" s="57"/>
      <c r="BC89" s="57"/>
      <c r="BD89" s="57"/>
      <c r="BE89" s="57"/>
      <c r="BF89" s="57"/>
      <c r="BG89" s="57"/>
      <c r="BH89" s="57"/>
      <c r="BI89" s="57"/>
      <c r="BJ89" s="57"/>
      <c r="BK89" s="57"/>
      <c r="BL89" s="57"/>
      <c r="BM89" s="57"/>
      <c r="BN89" s="57"/>
      <c r="BO89" s="57"/>
      <c r="BP89" s="57"/>
      <c r="BQ89" s="57"/>
      <c r="BR89" s="57"/>
      <c r="BS89" s="57"/>
      <c r="BT89" s="57"/>
      <c r="BU89" s="57"/>
      <c r="BV89" s="57"/>
      <c r="BW89" s="57"/>
      <c r="BX89" s="57"/>
      <c r="BY89" s="57"/>
      <c r="BZ89" s="57"/>
      <c r="CA89" s="57"/>
      <c r="CB89" s="57"/>
      <c r="CC89" s="57"/>
      <c r="CD89" s="57"/>
      <c r="CE89" s="57"/>
      <c r="CF89" s="57"/>
      <c r="CG89" s="57"/>
      <c r="CH89" s="57"/>
      <c r="CI89" s="57"/>
      <c r="CJ89" s="57"/>
      <c r="CK89" s="57"/>
      <c r="CL89" s="57"/>
      <c r="CM89" s="57"/>
      <c r="CN89" s="57"/>
      <c r="CO89" s="57"/>
      <c r="CP89" s="57"/>
      <c r="CQ89" s="57"/>
      <c r="CR89" s="57"/>
      <c r="CS89" s="57"/>
      <c r="CT89" s="57"/>
      <c r="CU89" s="57"/>
      <c r="CV89" s="57"/>
      <c r="CW89" s="57"/>
      <c r="CX89" s="57"/>
      <c r="CY89" s="57"/>
      <c r="CZ89" s="57"/>
      <c r="DA89" s="57"/>
      <c r="DB89" s="57"/>
      <c r="DC89" s="57"/>
      <c r="DD89" s="57"/>
      <c r="DE89" s="57"/>
      <c r="DF89" s="57"/>
      <c r="DG89" s="57"/>
      <c r="DH89" s="57"/>
      <c r="DI89" s="57"/>
      <c r="DJ89" s="57"/>
      <c r="DK89" s="57"/>
      <c r="DL89" s="57"/>
      <c r="DM89" s="57"/>
      <c r="DN89" s="57"/>
      <c r="DO89" s="57"/>
      <c r="DP89" s="57"/>
      <c r="DQ89" s="57"/>
      <c r="DR89" s="57"/>
      <c r="DS89" s="57"/>
      <c r="DT89" s="57"/>
      <c r="DU89" s="57"/>
      <c r="DV89" s="57"/>
      <c r="DW89" s="57"/>
      <c r="DX89" s="57"/>
      <c r="DY89" s="57"/>
      <c r="DZ89" s="57"/>
      <c r="EA89" s="57"/>
      <c r="EB89" s="57"/>
      <c r="EC89" s="57"/>
      <c r="ED89" s="57"/>
      <c r="EE89" s="57"/>
      <c r="EF89" s="57"/>
      <c r="EG89" s="57"/>
      <c r="EH89" s="57"/>
      <c r="EI89" s="57"/>
      <c r="EJ89" s="57"/>
      <c r="EK89" s="57"/>
      <c r="EL89" s="57"/>
      <c r="EM89" s="57"/>
      <c r="EN89" s="57"/>
      <c r="EO89" s="57"/>
      <c r="EP89" s="57"/>
      <c r="EQ89" s="57"/>
      <c r="ER89" s="57"/>
      <c r="ES89" s="57"/>
      <c r="ET89" s="57"/>
      <c r="EU89" s="57"/>
      <c r="EV89" s="57"/>
      <c r="EW89" s="57"/>
      <c r="EX89" s="57"/>
      <c r="EY89" s="57"/>
      <c r="EZ89" s="57"/>
      <c r="FA89" s="57"/>
      <c r="FB89" s="57"/>
      <c r="FC89" s="57"/>
      <c r="FD89" s="57"/>
      <c r="FE89" s="57"/>
      <c r="FF89" s="57"/>
      <c r="FG89" s="57"/>
      <c r="FH89" s="57"/>
      <c r="FI89" s="57"/>
      <c r="FJ89" s="57"/>
      <c r="FK89" s="57"/>
      <c r="FL89" s="57"/>
      <c r="FM89" s="57"/>
      <c r="FN89" s="57"/>
      <c r="FO89" s="57"/>
      <c r="FP89" s="57"/>
      <c r="FQ89" s="57"/>
      <c r="FR89" s="57"/>
      <c r="FS89" s="57"/>
      <c r="FT89" s="57"/>
      <c r="FU89" s="57"/>
      <c r="FV89" s="57"/>
      <c r="FW89" s="57"/>
      <c r="FX89" s="57"/>
      <c r="FY89" s="57"/>
      <c r="FZ89" s="57"/>
      <c r="GA89" s="57"/>
      <c r="GB89" s="57"/>
      <c r="GC89" s="57"/>
      <c r="GD89" s="57"/>
      <c r="GE89" s="57"/>
      <c r="GF89" s="57"/>
      <c r="GG89" s="57"/>
      <c r="GH89" s="57"/>
      <c r="GI89" s="57"/>
      <c r="GJ89" s="57"/>
      <c r="GK89" s="57"/>
      <c r="GL89" s="57"/>
      <c r="GM89" s="57"/>
      <c r="GN89" s="57"/>
      <c r="GO89" s="57"/>
      <c r="GP89" s="57"/>
      <c r="GQ89" s="57"/>
      <c r="GR89" s="57"/>
      <c r="GS89" s="57"/>
      <c r="GT89" s="57"/>
      <c r="GU89" s="57"/>
      <c r="GV89" s="57"/>
      <c r="GW89" s="57"/>
      <c r="GX89" s="57"/>
      <c r="GY89" s="57"/>
      <c r="GZ89" s="57"/>
      <c r="HA89" s="57"/>
      <c r="HB89" s="57"/>
      <c r="HC89" s="57"/>
      <c r="HD89" s="57"/>
      <c r="HE89" s="57"/>
      <c r="HF89" s="57"/>
      <c r="HG89" s="57"/>
      <c r="HH89" s="57"/>
      <c r="HI89" s="57"/>
      <c r="HJ89" s="57"/>
      <c r="HK89" s="57"/>
      <c r="HL89" s="57"/>
      <c r="HM89" s="57"/>
      <c r="HN89" s="57"/>
      <c r="HO89" s="57"/>
      <c r="HP89" s="57"/>
      <c r="HQ89" s="57"/>
      <c r="HR89" s="57"/>
      <c r="HS89" s="57"/>
      <c r="HT89" s="57"/>
      <c r="HU89" s="57"/>
      <c r="HV89" s="57"/>
      <c r="HW89" s="57"/>
      <c r="HX89" s="57"/>
      <c r="HY89" s="57"/>
      <c r="HZ89" s="57"/>
      <c r="IA89" s="57"/>
      <c r="IB89" s="57"/>
      <c r="IC89" s="57"/>
    </row>
    <row r="90" spans="1:237" s="62" customFormat="1" ht="144.75" customHeight="1" x14ac:dyDescent="0.35">
      <c r="A90" s="69" t="s">
        <v>393</v>
      </c>
      <c r="B90" s="69" t="s">
        <v>394</v>
      </c>
      <c r="C90" s="70" t="s">
        <v>299</v>
      </c>
      <c r="D90" s="223" t="s">
        <v>247</v>
      </c>
      <c r="E90" s="83" t="s">
        <v>14</v>
      </c>
      <c r="F90" s="98">
        <v>20181301011385</v>
      </c>
      <c r="G90" s="178" t="s">
        <v>300</v>
      </c>
      <c r="H90" s="84">
        <v>43602</v>
      </c>
      <c r="I90" s="14">
        <f>+J90+K90+L90+M90+O90+P90</f>
        <v>3105294006</v>
      </c>
      <c r="J90" s="165"/>
      <c r="K90" s="113">
        <v>3105294006</v>
      </c>
      <c r="L90" s="114"/>
      <c r="M90" s="114"/>
      <c r="N90" s="114"/>
      <c r="O90" s="114"/>
      <c r="P90" s="114"/>
      <c r="Q90" s="45" t="s">
        <v>141</v>
      </c>
      <c r="R90" s="171" t="s">
        <v>14</v>
      </c>
      <c r="S90" s="173">
        <v>43636</v>
      </c>
      <c r="T90" s="174">
        <v>372</v>
      </c>
      <c r="U90" s="113">
        <v>3105294006</v>
      </c>
      <c r="V90" s="143"/>
      <c r="W90" s="57"/>
      <c r="X90" s="57"/>
      <c r="Y90" s="57"/>
      <c r="Z90" s="57"/>
      <c r="AA90" s="57"/>
      <c r="AB90" s="57"/>
      <c r="AC90" s="57"/>
      <c r="AD90" s="57"/>
      <c r="AE90" s="57"/>
      <c r="AF90" s="57"/>
      <c r="AG90" s="57"/>
      <c r="AH90" s="57"/>
      <c r="AI90" s="57"/>
      <c r="AJ90" s="57"/>
      <c r="AK90" s="57"/>
      <c r="AL90" s="57"/>
      <c r="AM90" s="57"/>
      <c r="AN90" s="57"/>
      <c r="AO90" s="57"/>
      <c r="AP90" s="57"/>
      <c r="AQ90" s="57"/>
      <c r="AR90" s="57"/>
      <c r="AS90" s="57"/>
      <c r="AT90" s="57"/>
      <c r="AU90" s="57"/>
      <c r="AV90" s="57"/>
      <c r="AW90" s="57"/>
      <c r="AX90" s="57"/>
      <c r="AY90" s="57"/>
      <c r="AZ90" s="57"/>
      <c r="BA90" s="57"/>
      <c r="BB90" s="57"/>
      <c r="BC90" s="57"/>
      <c r="BD90" s="57"/>
      <c r="BE90" s="57"/>
      <c r="BF90" s="57"/>
      <c r="BG90" s="57"/>
      <c r="BH90" s="57"/>
      <c r="BI90" s="57"/>
      <c r="BJ90" s="57"/>
      <c r="BK90" s="57"/>
      <c r="BL90" s="57"/>
      <c r="BM90" s="57"/>
      <c r="BN90" s="57"/>
      <c r="BO90" s="57"/>
      <c r="BP90" s="57"/>
      <c r="BQ90" s="57"/>
      <c r="BR90" s="57"/>
      <c r="BS90" s="57"/>
      <c r="BT90" s="57"/>
      <c r="BU90" s="57"/>
      <c r="BV90" s="57"/>
      <c r="BW90" s="57"/>
      <c r="BX90" s="57"/>
      <c r="BY90" s="57"/>
      <c r="BZ90" s="57"/>
      <c r="CA90" s="57"/>
      <c r="CB90" s="57"/>
      <c r="CC90" s="57"/>
      <c r="CD90" s="57"/>
      <c r="CE90" s="57"/>
      <c r="CF90" s="57"/>
      <c r="CG90" s="57"/>
      <c r="CH90" s="57"/>
      <c r="CI90" s="57"/>
      <c r="CJ90" s="57"/>
      <c r="CK90" s="57"/>
      <c r="CL90" s="57"/>
      <c r="CM90" s="57"/>
      <c r="CN90" s="57"/>
      <c r="CO90" s="57"/>
      <c r="CP90" s="57"/>
      <c r="CQ90" s="57"/>
      <c r="CR90" s="57"/>
      <c r="CS90" s="57"/>
      <c r="CT90" s="57"/>
      <c r="CU90" s="57"/>
      <c r="CV90" s="57"/>
      <c r="CW90" s="57"/>
      <c r="CX90" s="57"/>
      <c r="CY90" s="57"/>
      <c r="CZ90" s="57"/>
      <c r="DA90" s="57"/>
      <c r="DB90" s="57"/>
      <c r="DC90" s="57"/>
      <c r="DD90" s="57"/>
      <c r="DE90" s="57"/>
      <c r="DF90" s="57"/>
      <c r="DG90" s="57"/>
      <c r="DH90" s="57"/>
      <c r="DI90" s="57"/>
      <c r="DJ90" s="57"/>
      <c r="DK90" s="57"/>
      <c r="DL90" s="57"/>
      <c r="DM90" s="57"/>
      <c r="DN90" s="57"/>
      <c r="DO90" s="57"/>
      <c r="DP90" s="57"/>
      <c r="DQ90" s="57"/>
      <c r="DR90" s="57"/>
      <c r="DS90" s="57"/>
      <c r="DT90" s="57"/>
      <c r="DU90" s="57"/>
      <c r="DV90" s="57"/>
      <c r="DW90" s="57"/>
      <c r="DX90" s="57"/>
      <c r="DY90" s="57"/>
      <c r="DZ90" s="57"/>
      <c r="EA90" s="57"/>
      <c r="EB90" s="57"/>
      <c r="EC90" s="57"/>
      <c r="ED90" s="57"/>
      <c r="EE90" s="57"/>
      <c r="EF90" s="57"/>
      <c r="EG90" s="57"/>
      <c r="EH90" s="57"/>
      <c r="EI90" s="57"/>
      <c r="EJ90" s="57"/>
      <c r="EK90" s="57"/>
      <c r="EL90" s="57"/>
      <c r="EM90" s="57"/>
      <c r="EN90" s="57"/>
      <c r="EO90" s="57"/>
      <c r="EP90" s="57"/>
      <c r="EQ90" s="57"/>
      <c r="ER90" s="57"/>
      <c r="ES90" s="57"/>
      <c r="ET90" s="57"/>
      <c r="EU90" s="57"/>
      <c r="EV90" s="57"/>
      <c r="EW90" s="57"/>
      <c r="EX90" s="57"/>
      <c r="EY90" s="57"/>
      <c r="EZ90" s="57"/>
      <c r="FA90" s="57"/>
      <c r="FB90" s="57"/>
      <c r="FC90" s="57"/>
      <c r="FD90" s="57"/>
      <c r="FE90" s="57"/>
      <c r="FF90" s="57"/>
      <c r="FG90" s="57"/>
      <c r="FH90" s="57"/>
      <c r="FI90" s="57"/>
      <c r="FJ90" s="57"/>
      <c r="FK90" s="57"/>
      <c r="FL90" s="57"/>
      <c r="FM90" s="57"/>
      <c r="FN90" s="57"/>
      <c r="FO90" s="57"/>
      <c r="FP90" s="57"/>
      <c r="FQ90" s="57"/>
      <c r="FR90" s="57"/>
      <c r="FS90" s="57"/>
      <c r="FT90" s="57"/>
      <c r="FU90" s="57"/>
      <c r="FV90" s="57"/>
      <c r="FW90" s="57"/>
      <c r="FX90" s="57"/>
      <c r="FY90" s="57"/>
      <c r="FZ90" s="57"/>
      <c r="GA90" s="57"/>
      <c r="GB90" s="57"/>
      <c r="GC90" s="57"/>
      <c r="GD90" s="57"/>
      <c r="GE90" s="57"/>
      <c r="GF90" s="57"/>
      <c r="GG90" s="57"/>
      <c r="GH90" s="57"/>
      <c r="GI90" s="57"/>
      <c r="GJ90" s="57"/>
      <c r="GK90" s="57"/>
      <c r="GL90" s="57"/>
      <c r="GM90" s="57"/>
      <c r="GN90" s="57"/>
      <c r="GO90" s="57"/>
      <c r="GP90" s="57"/>
      <c r="GQ90" s="57"/>
      <c r="GR90" s="57"/>
      <c r="GS90" s="57"/>
      <c r="GT90" s="57"/>
      <c r="GU90" s="57"/>
      <c r="GV90" s="57"/>
      <c r="GW90" s="57"/>
      <c r="GX90" s="57"/>
      <c r="GY90" s="57"/>
      <c r="GZ90" s="57"/>
      <c r="HA90" s="57"/>
      <c r="HB90" s="57"/>
      <c r="HC90" s="57"/>
      <c r="HD90" s="57"/>
      <c r="HE90" s="57"/>
      <c r="HF90" s="57"/>
      <c r="HG90" s="57"/>
      <c r="HH90" s="57"/>
      <c r="HI90" s="57"/>
      <c r="HJ90" s="57"/>
      <c r="HK90" s="57"/>
      <c r="HL90" s="57"/>
      <c r="HM90" s="57"/>
      <c r="HN90" s="57"/>
      <c r="HO90" s="57"/>
      <c r="HP90" s="57"/>
      <c r="HQ90" s="57"/>
      <c r="HR90" s="57"/>
      <c r="HS90" s="57"/>
      <c r="HT90" s="57"/>
      <c r="HU90" s="57"/>
      <c r="HV90" s="57"/>
      <c r="HW90" s="57"/>
      <c r="HX90" s="57"/>
      <c r="HY90" s="57"/>
      <c r="HZ90" s="57"/>
      <c r="IA90" s="57"/>
      <c r="IB90" s="57"/>
      <c r="IC90" s="57"/>
    </row>
    <row r="91" spans="1:237" s="62" customFormat="1" ht="144.75" customHeight="1" x14ac:dyDescent="0.35">
      <c r="A91" s="69" t="s">
        <v>301</v>
      </c>
      <c r="B91" s="69" t="s">
        <v>302</v>
      </c>
      <c r="C91" s="70" t="s">
        <v>303</v>
      </c>
      <c r="D91" s="223" t="s">
        <v>248</v>
      </c>
      <c r="E91" s="83" t="s">
        <v>14</v>
      </c>
      <c r="F91" s="98">
        <v>2018000040014</v>
      </c>
      <c r="G91" s="178" t="s">
        <v>305</v>
      </c>
      <c r="H91" s="84">
        <v>43691</v>
      </c>
      <c r="I91" s="14">
        <f>+J91+K91+L91+M91+O91+P91</f>
        <v>7744633587</v>
      </c>
      <c r="J91" s="165"/>
      <c r="K91" s="113">
        <v>7739633587</v>
      </c>
      <c r="L91" s="114"/>
      <c r="M91" s="114"/>
      <c r="N91" s="114"/>
      <c r="O91" s="114"/>
      <c r="P91" s="114">
        <v>5000000</v>
      </c>
      <c r="Q91" s="45" t="s">
        <v>141</v>
      </c>
      <c r="R91" s="171" t="s">
        <v>14</v>
      </c>
      <c r="S91" s="173">
        <v>43712</v>
      </c>
      <c r="T91" s="174">
        <v>491</v>
      </c>
      <c r="U91" s="113">
        <f>+I91</f>
        <v>7744633587</v>
      </c>
      <c r="V91" s="143"/>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7"/>
      <c r="BS91" s="57"/>
      <c r="BT91" s="57"/>
      <c r="BU91" s="57"/>
      <c r="BV91" s="57"/>
      <c r="BW91" s="57"/>
      <c r="BX91" s="57"/>
      <c r="BY91" s="57"/>
      <c r="BZ91" s="57"/>
      <c r="CA91" s="57"/>
      <c r="CB91" s="57"/>
      <c r="CC91" s="57"/>
      <c r="CD91" s="57"/>
      <c r="CE91" s="57"/>
      <c r="CF91" s="57"/>
      <c r="CG91" s="57"/>
      <c r="CH91" s="57"/>
      <c r="CI91" s="57"/>
      <c r="CJ91" s="57"/>
      <c r="CK91" s="57"/>
      <c r="CL91" s="57"/>
      <c r="CM91" s="57"/>
      <c r="CN91" s="57"/>
      <c r="CO91" s="57"/>
      <c r="CP91" s="57"/>
      <c r="CQ91" s="57"/>
      <c r="CR91" s="57"/>
      <c r="CS91" s="57"/>
      <c r="CT91" s="57"/>
      <c r="CU91" s="57"/>
      <c r="CV91" s="57"/>
      <c r="CW91" s="57"/>
      <c r="CX91" s="57"/>
      <c r="CY91" s="57"/>
      <c r="CZ91" s="57"/>
      <c r="DA91" s="57"/>
      <c r="DB91" s="57"/>
      <c r="DC91" s="57"/>
      <c r="DD91" s="57"/>
      <c r="DE91" s="57"/>
      <c r="DF91" s="57"/>
      <c r="DG91" s="57"/>
      <c r="DH91" s="57"/>
      <c r="DI91" s="57"/>
      <c r="DJ91" s="57"/>
      <c r="DK91" s="57"/>
      <c r="DL91" s="57"/>
      <c r="DM91" s="57"/>
      <c r="DN91" s="57"/>
      <c r="DO91" s="57"/>
      <c r="DP91" s="57"/>
      <c r="DQ91" s="57"/>
      <c r="DR91" s="57"/>
      <c r="DS91" s="57"/>
      <c r="DT91" s="57"/>
      <c r="DU91" s="57"/>
      <c r="DV91" s="57"/>
      <c r="DW91" s="57"/>
      <c r="DX91" s="57"/>
      <c r="DY91" s="57"/>
      <c r="DZ91" s="57"/>
      <c r="EA91" s="57"/>
      <c r="EB91" s="57"/>
      <c r="EC91" s="57"/>
      <c r="ED91" s="57"/>
      <c r="EE91" s="57"/>
      <c r="EF91" s="57"/>
      <c r="EG91" s="57"/>
      <c r="EH91" s="57"/>
      <c r="EI91" s="57"/>
      <c r="EJ91" s="57"/>
      <c r="EK91" s="57"/>
      <c r="EL91" s="57"/>
      <c r="EM91" s="57"/>
      <c r="EN91" s="57"/>
      <c r="EO91" s="57"/>
      <c r="EP91" s="57"/>
      <c r="EQ91" s="57"/>
      <c r="ER91" s="57"/>
      <c r="ES91" s="57"/>
      <c r="ET91" s="57"/>
      <c r="EU91" s="57"/>
      <c r="EV91" s="57"/>
      <c r="EW91" s="57"/>
      <c r="EX91" s="57"/>
      <c r="EY91" s="57"/>
      <c r="EZ91" s="57"/>
      <c r="FA91" s="57"/>
      <c r="FB91" s="57"/>
      <c r="FC91" s="57"/>
      <c r="FD91" s="57"/>
      <c r="FE91" s="57"/>
      <c r="FF91" s="57"/>
      <c r="FG91" s="57"/>
      <c r="FH91" s="57"/>
      <c r="FI91" s="57"/>
      <c r="FJ91" s="57"/>
      <c r="FK91" s="57"/>
      <c r="FL91" s="57"/>
      <c r="FM91" s="57"/>
      <c r="FN91" s="57"/>
      <c r="FO91" s="57"/>
      <c r="FP91" s="57"/>
      <c r="FQ91" s="57"/>
      <c r="FR91" s="57"/>
      <c r="FS91" s="57"/>
      <c r="FT91" s="57"/>
      <c r="FU91" s="57"/>
      <c r="FV91" s="57"/>
      <c r="FW91" s="57"/>
      <c r="FX91" s="57"/>
      <c r="FY91" s="57"/>
      <c r="FZ91" s="57"/>
      <c r="GA91" s="57"/>
      <c r="GB91" s="57"/>
      <c r="GC91" s="57"/>
      <c r="GD91" s="57"/>
      <c r="GE91" s="57"/>
      <c r="GF91" s="57"/>
      <c r="GG91" s="57"/>
      <c r="GH91" s="57"/>
      <c r="GI91" s="57"/>
      <c r="GJ91" s="57"/>
      <c r="GK91" s="57"/>
      <c r="GL91" s="57"/>
      <c r="GM91" s="57"/>
      <c r="GN91" s="57"/>
      <c r="GO91" s="57"/>
      <c r="GP91" s="57"/>
      <c r="GQ91" s="57"/>
      <c r="GR91" s="57"/>
      <c r="GS91" s="57"/>
      <c r="GT91" s="57"/>
      <c r="GU91" s="57"/>
      <c r="GV91" s="57"/>
      <c r="GW91" s="57"/>
      <c r="GX91" s="57"/>
      <c r="GY91" s="57"/>
      <c r="GZ91" s="57"/>
      <c r="HA91" s="57"/>
      <c r="HB91" s="57"/>
      <c r="HC91" s="57"/>
      <c r="HD91" s="57"/>
      <c r="HE91" s="57"/>
      <c r="HF91" s="57"/>
      <c r="HG91" s="57"/>
      <c r="HH91" s="57"/>
      <c r="HI91" s="57"/>
      <c r="HJ91" s="57"/>
      <c r="HK91" s="57"/>
      <c r="HL91" s="57"/>
      <c r="HM91" s="57"/>
      <c r="HN91" s="57"/>
      <c r="HO91" s="57"/>
      <c r="HP91" s="57"/>
      <c r="HQ91" s="57"/>
      <c r="HR91" s="57"/>
      <c r="HS91" s="57"/>
      <c r="HT91" s="57"/>
      <c r="HU91" s="57"/>
      <c r="HV91" s="57"/>
      <c r="HW91" s="57"/>
      <c r="HX91" s="57"/>
      <c r="HY91" s="57"/>
      <c r="HZ91" s="57"/>
      <c r="IA91" s="57"/>
      <c r="IB91" s="57"/>
      <c r="IC91" s="57"/>
    </row>
    <row r="92" spans="1:237" s="62" customFormat="1" ht="144.75" customHeight="1" x14ac:dyDescent="0.35">
      <c r="A92" s="229" t="s">
        <v>395</v>
      </c>
      <c r="B92" s="229" t="s">
        <v>396</v>
      </c>
      <c r="C92" s="231" t="s">
        <v>304</v>
      </c>
      <c r="D92" s="231" t="s">
        <v>247</v>
      </c>
      <c r="E92" s="233" t="s">
        <v>14</v>
      </c>
      <c r="F92" s="235">
        <v>2018000040059</v>
      </c>
      <c r="G92" s="178" t="s">
        <v>305</v>
      </c>
      <c r="H92" s="84">
        <v>43691</v>
      </c>
      <c r="I92" s="14">
        <f>+J92+K92+L92+M92+O92+P92</f>
        <v>20238528792</v>
      </c>
      <c r="J92" s="165"/>
      <c r="K92" s="113">
        <v>20238528792</v>
      </c>
      <c r="L92" s="114"/>
      <c r="M92" s="114"/>
      <c r="N92" s="114"/>
      <c r="O92" s="114"/>
      <c r="P92" s="114"/>
      <c r="Q92" s="45" t="s">
        <v>141</v>
      </c>
      <c r="R92" s="171" t="s">
        <v>14</v>
      </c>
      <c r="S92" s="173">
        <v>43712</v>
      </c>
      <c r="T92" s="174">
        <v>491</v>
      </c>
      <c r="U92" s="113">
        <f>+I92</f>
        <v>20238528792</v>
      </c>
      <c r="V92" s="143"/>
      <c r="W92" s="57"/>
      <c r="X92" s="57"/>
      <c r="Y92" s="57"/>
      <c r="Z92" s="57"/>
      <c r="AA92" s="57"/>
      <c r="AB92" s="57"/>
      <c r="AC92" s="57"/>
      <c r="AD92" s="57"/>
      <c r="AE92" s="57"/>
      <c r="AF92" s="57"/>
      <c r="AG92" s="57"/>
      <c r="AH92" s="57"/>
      <c r="AI92" s="57"/>
      <c r="AJ92" s="57"/>
      <c r="AK92" s="57"/>
      <c r="AL92" s="57"/>
      <c r="AM92" s="57"/>
      <c r="AN92" s="57"/>
      <c r="AO92" s="57"/>
      <c r="AP92" s="57"/>
      <c r="AQ92" s="57"/>
      <c r="AR92" s="57"/>
      <c r="AS92" s="57"/>
      <c r="AT92" s="57"/>
      <c r="AU92" s="57"/>
      <c r="AV92" s="57"/>
      <c r="AW92" s="57"/>
      <c r="AX92" s="57"/>
      <c r="AY92" s="57"/>
      <c r="AZ92" s="57"/>
      <c r="BA92" s="57"/>
      <c r="BB92" s="57"/>
      <c r="BC92" s="57"/>
      <c r="BD92" s="57"/>
      <c r="BE92" s="57"/>
      <c r="BF92" s="57"/>
      <c r="BG92" s="57"/>
      <c r="BH92" s="57"/>
      <c r="BI92" s="57"/>
      <c r="BJ92" s="57"/>
      <c r="BK92" s="57"/>
      <c r="BL92" s="57"/>
      <c r="BM92" s="57"/>
      <c r="BN92" s="57"/>
      <c r="BO92" s="57"/>
      <c r="BP92" s="57"/>
      <c r="BQ92" s="57"/>
      <c r="BR92" s="57"/>
      <c r="BS92" s="57"/>
      <c r="BT92" s="57"/>
      <c r="BU92" s="57"/>
      <c r="BV92" s="57"/>
      <c r="BW92" s="57"/>
      <c r="BX92" s="57"/>
      <c r="BY92" s="57"/>
      <c r="BZ92" s="57"/>
      <c r="CA92" s="57"/>
      <c r="CB92" s="57"/>
      <c r="CC92" s="57"/>
      <c r="CD92" s="57"/>
      <c r="CE92" s="57"/>
      <c r="CF92" s="57"/>
      <c r="CG92" s="57"/>
      <c r="CH92" s="57"/>
      <c r="CI92" s="57"/>
      <c r="CJ92" s="57"/>
      <c r="CK92" s="57"/>
      <c r="CL92" s="57"/>
      <c r="CM92" s="57"/>
      <c r="CN92" s="57"/>
      <c r="CO92" s="57"/>
      <c r="CP92" s="57"/>
      <c r="CQ92" s="57"/>
      <c r="CR92" s="57"/>
      <c r="CS92" s="57"/>
      <c r="CT92" s="57"/>
      <c r="CU92" s="57"/>
      <c r="CV92" s="57"/>
      <c r="CW92" s="57"/>
      <c r="CX92" s="57"/>
      <c r="CY92" s="57"/>
      <c r="CZ92" s="57"/>
      <c r="DA92" s="57"/>
      <c r="DB92" s="57"/>
      <c r="DC92" s="57"/>
      <c r="DD92" s="57"/>
      <c r="DE92" s="57"/>
      <c r="DF92" s="57"/>
      <c r="DG92" s="57"/>
      <c r="DH92" s="57"/>
      <c r="DI92" s="57"/>
      <c r="DJ92" s="57"/>
      <c r="DK92" s="57"/>
      <c r="DL92" s="57"/>
      <c r="DM92" s="57"/>
      <c r="DN92" s="57"/>
      <c r="DO92" s="57"/>
      <c r="DP92" s="57"/>
      <c r="DQ92" s="57"/>
      <c r="DR92" s="57"/>
      <c r="DS92" s="57"/>
      <c r="DT92" s="57"/>
      <c r="DU92" s="57"/>
      <c r="DV92" s="57"/>
      <c r="DW92" s="57"/>
      <c r="DX92" s="57"/>
      <c r="DY92" s="57"/>
      <c r="DZ92" s="57"/>
      <c r="EA92" s="57"/>
      <c r="EB92" s="57"/>
      <c r="EC92" s="57"/>
      <c r="ED92" s="57"/>
      <c r="EE92" s="57"/>
      <c r="EF92" s="57"/>
      <c r="EG92" s="57"/>
      <c r="EH92" s="57"/>
      <c r="EI92" s="57"/>
      <c r="EJ92" s="57"/>
      <c r="EK92" s="57"/>
      <c r="EL92" s="57"/>
      <c r="EM92" s="57"/>
      <c r="EN92" s="57"/>
      <c r="EO92" s="57"/>
      <c r="EP92" s="57"/>
      <c r="EQ92" s="57"/>
      <c r="ER92" s="57"/>
      <c r="ES92" s="57"/>
      <c r="ET92" s="57"/>
      <c r="EU92" s="57"/>
      <c r="EV92" s="57"/>
      <c r="EW92" s="57"/>
      <c r="EX92" s="57"/>
      <c r="EY92" s="57"/>
      <c r="EZ92" s="57"/>
      <c r="FA92" s="57"/>
      <c r="FB92" s="57"/>
      <c r="FC92" s="57"/>
      <c r="FD92" s="57"/>
      <c r="FE92" s="57"/>
      <c r="FF92" s="57"/>
      <c r="FG92" s="57"/>
      <c r="FH92" s="57"/>
      <c r="FI92" s="57"/>
      <c r="FJ92" s="57"/>
      <c r="FK92" s="57"/>
      <c r="FL92" s="57"/>
      <c r="FM92" s="57"/>
      <c r="FN92" s="57"/>
      <c r="FO92" s="57"/>
      <c r="FP92" s="57"/>
      <c r="FQ92" s="57"/>
      <c r="FR92" s="57"/>
      <c r="FS92" s="57"/>
      <c r="FT92" s="57"/>
      <c r="FU92" s="57"/>
      <c r="FV92" s="57"/>
      <c r="FW92" s="57"/>
      <c r="FX92" s="57"/>
      <c r="FY92" s="57"/>
      <c r="FZ92" s="57"/>
      <c r="GA92" s="57"/>
      <c r="GB92" s="57"/>
      <c r="GC92" s="57"/>
      <c r="GD92" s="57"/>
      <c r="GE92" s="57"/>
      <c r="GF92" s="57"/>
      <c r="GG92" s="57"/>
      <c r="GH92" s="57"/>
      <c r="GI92" s="57"/>
      <c r="GJ92" s="57"/>
      <c r="GK92" s="57"/>
      <c r="GL92" s="57"/>
      <c r="GM92" s="57"/>
      <c r="GN92" s="57"/>
      <c r="GO92" s="57"/>
      <c r="GP92" s="57"/>
      <c r="GQ92" s="57"/>
      <c r="GR92" s="57"/>
      <c r="GS92" s="57"/>
      <c r="GT92" s="57"/>
      <c r="GU92" s="57"/>
      <c r="GV92" s="57"/>
      <c r="GW92" s="57"/>
      <c r="GX92" s="57"/>
      <c r="GY92" s="57"/>
      <c r="GZ92" s="57"/>
      <c r="HA92" s="57"/>
      <c r="HB92" s="57"/>
      <c r="HC92" s="57"/>
      <c r="HD92" s="57"/>
      <c r="HE92" s="57"/>
      <c r="HF92" s="57"/>
      <c r="HG92" s="57"/>
      <c r="HH92" s="57"/>
      <c r="HI92" s="57"/>
      <c r="HJ92" s="57"/>
      <c r="HK92" s="57"/>
      <c r="HL92" s="57"/>
      <c r="HM92" s="57"/>
      <c r="HN92" s="57"/>
      <c r="HO92" s="57"/>
      <c r="HP92" s="57"/>
      <c r="HQ92" s="57"/>
      <c r="HR92" s="57"/>
      <c r="HS92" s="57"/>
      <c r="HT92" s="57"/>
      <c r="HU92" s="57"/>
      <c r="HV92" s="57"/>
      <c r="HW92" s="57"/>
      <c r="HX92" s="57"/>
      <c r="HY92" s="57"/>
      <c r="HZ92" s="57"/>
      <c r="IA92" s="57"/>
      <c r="IB92" s="57"/>
      <c r="IC92" s="57"/>
    </row>
    <row r="93" spans="1:237" s="62" customFormat="1" ht="144.75" customHeight="1" x14ac:dyDescent="0.35">
      <c r="A93" s="230"/>
      <c r="B93" s="230"/>
      <c r="C93" s="232"/>
      <c r="D93" s="232"/>
      <c r="E93" s="234"/>
      <c r="F93" s="236"/>
      <c r="G93" s="212" t="s">
        <v>307</v>
      </c>
      <c r="H93" s="213">
        <v>44126</v>
      </c>
      <c r="I93" s="14">
        <f>+J93+K93+L93+M93+O93+P93</f>
        <v>3537203963.3699999</v>
      </c>
      <c r="J93" s="186"/>
      <c r="K93" s="65">
        <v>3537203963.3699999</v>
      </c>
      <c r="L93" s="14"/>
      <c r="M93" s="14"/>
      <c r="N93" s="14"/>
      <c r="O93" s="14"/>
      <c r="P93" s="14"/>
      <c r="Q93" s="44" t="s">
        <v>141</v>
      </c>
      <c r="R93" s="211" t="s">
        <v>14</v>
      </c>
      <c r="S93" s="190">
        <v>44133</v>
      </c>
      <c r="T93" s="188">
        <v>565</v>
      </c>
      <c r="U93" s="65">
        <v>3537203963.3699999</v>
      </c>
      <c r="V93" s="44"/>
      <c r="W93" s="57"/>
      <c r="X93" s="57"/>
      <c r="Y93" s="57"/>
      <c r="Z93" s="57"/>
      <c r="AA93" s="57"/>
      <c r="AB93" s="57"/>
      <c r="AC93" s="57"/>
      <c r="AD93" s="57"/>
      <c r="AE93" s="57"/>
      <c r="AF93" s="57"/>
      <c r="AG93" s="57"/>
      <c r="AH93" s="57"/>
      <c r="AI93" s="57"/>
      <c r="AJ93" s="57"/>
      <c r="AK93" s="57"/>
      <c r="AL93" s="57"/>
      <c r="AM93" s="57"/>
      <c r="AN93" s="57"/>
      <c r="AO93" s="57"/>
      <c r="AP93" s="57"/>
      <c r="AQ93" s="57"/>
      <c r="AR93" s="57"/>
      <c r="AS93" s="57"/>
      <c r="AT93" s="57"/>
      <c r="AU93" s="57"/>
      <c r="AV93" s="57"/>
      <c r="AW93" s="57"/>
      <c r="AX93" s="57"/>
      <c r="AY93" s="57"/>
      <c r="AZ93" s="57"/>
      <c r="BA93" s="57"/>
      <c r="BB93" s="57"/>
      <c r="BC93" s="57"/>
      <c r="BD93" s="57"/>
      <c r="BE93" s="57"/>
      <c r="BF93" s="57"/>
      <c r="BG93" s="57"/>
      <c r="BH93" s="57"/>
      <c r="BI93" s="57"/>
      <c r="BJ93" s="57"/>
      <c r="BK93" s="57"/>
      <c r="BL93" s="57"/>
      <c r="BM93" s="57"/>
      <c r="BN93" s="57"/>
      <c r="BO93" s="57"/>
      <c r="BP93" s="57"/>
      <c r="BQ93" s="57"/>
      <c r="BR93" s="57"/>
      <c r="BS93" s="57"/>
      <c r="BT93" s="57"/>
      <c r="BU93" s="57"/>
      <c r="BV93" s="57"/>
      <c r="BW93" s="57"/>
      <c r="BX93" s="57"/>
      <c r="BY93" s="57"/>
      <c r="BZ93" s="57"/>
      <c r="CA93" s="57"/>
      <c r="CB93" s="57"/>
      <c r="CC93" s="57"/>
      <c r="CD93" s="57"/>
      <c r="CE93" s="57"/>
      <c r="CF93" s="57"/>
      <c r="CG93" s="57"/>
      <c r="CH93" s="57"/>
      <c r="CI93" s="57"/>
      <c r="CJ93" s="57"/>
      <c r="CK93" s="57"/>
      <c r="CL93" s="57"/>
      <c r="CM93" s="57"/>
      <c r="CN93" s="57"/>
      <c r="CO93" s="57"/>
      <c r="CP93" s="57"/>
      <c r="CQ93" s="57"/>
      <c r="CR93" s="57"/>
      <c r="CS93" s="57"/>
      <c r="CT93" s="57"/>
      <c r="CU93" s="57"/>
      <c r="CV93" s="57"/>
      <c r="CW93" s="57"/>
      <c r="CX93" s="57"/>
      <c r="CY93" s="57"/>
      <c r="CZ93" s="57"/>
      <c r="DA93" s="57"/>
      <c r="DB93" s="57"/>
      <c r="DC93" s="57"/>
      <c r="DD93" s="57"/>
      <c r="DE93" s="57"/>
      <c r="DF93" s="57"/>
      <c r="DG93" s="57"/>
      <c r="DH93" s="57"/>
      <c r="DI93" s="57"/>
      <c r="DJ93" s="57"/>
      <c r="DK93" s="57"/>
      <c r="DL93" s="57"/>
      <c r="DM93" s="57"/>
      <c r="DN93" s="57"/>
      <c r="DO93" s="57"/>
      <c r="DP93" s="57"/>
      <c r="DQ93" s="57"/>
      <c r="DR93" s="57"/>
      <c r="DS93" s="57"/>
      <c r="DT93" s="57"/>
      <c r="DU93" s="57"/>
      <c r="DV93" s="57"/>
      <c r="DW93" s="57"/>
      <c r="DX93" s="57"/>
      <c r="DY93" s="57"/>
      <c r="DZ93" s="57"/>
      <c r="EA93" s="57"/>
      <c r="EB93" s="57"/>
      <c r="EC93" s="57"/>
      <c r="ED93" s="57"/>
      <c r="EE93" s="57"/>
      <c r="EF93" s="57"/>
      <c r="EG93" s="57"/>
      <c r="EH93" s="57"/>
      <c r="EI93" s="57"/>
      <c r="EJ93" s="57"/>
      <c r="EK93" s="57"/>
      <c r="EL93" s="57"/>
      <c r="EM93" s="57"/>
      <c r="EN93" s="57"/>
      <c r="EO93" s="57"/>
      <c r="EP93" s="57"/>
      <c r="EQ93" s="57"/>
      <c r="ER93" s="57"/>
      <c r="ES93" s="57"/>
      <c r="ET93" s="57"/>
      <c r="EU93" s="57"/>
      <c r="EV93" s="57"/>
      <c r="EW93" s="57"/>
      <c r="EX93" s="57"/>
      <c r="EY93" s="57"/>
      <c r="EZ93" s="57"/>
      <c r="FA93" s="57"/>
      <c r="FB93" s="57"/>
      <c r="FC93" s="57"/>
      <c r="FD93" s="57"/>
      <c r="FE93" s="57"/>
      <c r="FF93" s="57"/>
      <c r="FG93" s="57"/>
      <c r="FH93" s="57"/>
      <c r="FI93" s="57"/>
      <c r="FJ93" s="57"/>
      <c r="FK93" s="57"/>
      <c r="FL93" s="57"/>
      <c r="FM93" s="57"/>
      <c r="FN93" s="57"/>
      <c r="FO93" s="57"/>
      <c r="FP93" s="57"/>
      <c r="FQ93" s="57"/>
      <c r="FR93" s="57"/>
      <c r="FS93" s="57"/>
      <c r="FT93" s="57"/>
      <c r="FU93" s="57"/>
      <c r="FV93" s="57"/>
      <c r="FW93" s="57"/>
      <c r="FX93" s="57"/>
      <c r="FY93" s="57"/>
      <c r="FZ93" s="57"/>
      <c r="GA93" s="57"/>
      <c r="GB93" s="57"/>
      <c r="GC93" s="57"/>
      <c r="GD93" s="57"/>
      <c r="GE93" s="57"/>
      <c r="GF93" s="57"/>
      <c r="GG93" s="57"/>
      <c r="GH93" s="57"/>
      <c r="GI93" s="57"/>
      <c r="GJ93" s="57"/>
      <c r="GK93" s="57"/>
      <c r="GL93" s="57"/>
      <c r="GM93" s="57"/>
      <c r="GN93" s="57"/>
      <c r="GO93" s="57"/>
      <c r="GP93" s="57"/>
      <c r="GQ93" s="57"/>
      <c r="GR93" s="57"/>
      <c r="GS93" s="57"/>
      <c r="GT93" s="57"/>
      <c r="GU93" s="57"/>
      <c r="GV93" s="57"/>
      <c r="GW93" s="57"/>
      <c r="GX93" s="57"/>
      <c r="GY93" s="57"/>
      <c r="GZ93" s="57"/>
      <c r="HA93" s="57"/>
      <c r="HB93" s="57"/>
      <c r="HC93" s="57"/>
      <c r="HD93" s="57"/>
      <c r="HE93" s="57"/>
      <c r="HF93" s="57"/>
      <c r="HG93" s="57"/>
      <c r="HH93" s="57"/>
      <c r="HI93" s="57"/>
      <c r="HJ93" s="57"/>
      <c r="HK93" s="57"/>
      <c r="HL93" s="57"/>
      <c r="HM93" s="57"/>
      <c r="HN93" s="57"/>
      <c r="HO93" s="57"/>
      <c r="HP93" s="57"/>
      <c r="HQ93" s="57"/>
      <c r="HR93" s="57"/>
      <c r="HS93" s="57"/>
      <c r="HT93" s="57"/>
      <c r="HU93" s="57"/>
      <c r="HV93" s="57"/>
      <c r="HW93" s="57"/>
      <c r="HX93" s="57"/>
      <c r="HY93" s="57"/>
      <c r="HZ93" s="57"/>
      <c r="IA93" s="57"/>
      <c r="IB93" s="57"/>
      <c r="IC93" s="57"/>
    </row>
    <row r="94" spans="1:237" s="62" customFormat="1" ht="144.75" customHeight="1" x14ac:dyDescent="0.35">
      <c r="A94" s="69" t="s">
        <v>306</v>
      </c>
      <c r="B94" s="69" t="s">
        <v>309</v>
      </c>
      <c r="C94" s="70" t="s">
        <v>308</v>
      </c>
      <c r="D94" s="223" t="s">
        <v>251</v>
      </c>
      <c r="E94" s="83" t="s">
        <v>14</v>
      </c>
      <c r="F94" s="98">
        <v>2017000100113</v>
      </c>
      <c r="G94" s="178" t="s">
        <v>307</v>
      </c>
      <c r="H94" s="84">
        <v>43698</v>
      </c>
      <c r="I94" s="14">
        <f>+J94+K94+L94+M94++O94+P94</f>
        <v>5338865360</v>
      </c>
      <c r="J94" s="165"/>
      <c r="K94" s="113"/>
      <c r="L94" s="114"/>
      <c r="M94" s="114">
        <v>4741315360</v>
      </c>
      <c r="N94" s="114"/>
      <c r="O94" s="114"/>
      <c r="P94" s="114">
        <v>597550000</v>
      </c>
      <c r="Q94" s="45" t="s">
        <v>141</v>
      </c>
      <c r="R94" s="171" t="s">
        <v>14</v>
      </c>
      <c r="S94" s="161">
        <v>43739</v>
      </c>
      <c r="T94" s="174">
        <v>544</v>
      </c>
      <c r="U94" s="113">
        <v>4741315360</v>
      </c>
      <c r="V94" s="143"/>
      <c r="W94" s="57"/>
      <c r="X94" s="57"/>
      <c r="Y94" s="57"/>
      <c r="Z94" s="57"/>
      <c r="AA94" s="57"/>
      <c r="AB94" s="57"/>
      <c r="AC94" s="57"/>
      <c r="AD94" s="57"/>
      <c r="AE94" s="57"/>
      <c r="AF94" s="57"/>
      <c r="AG94" s="57"/>
      <c r="AH94" s="57"/>
      <c r="AI94" s="57"/>
      <c r="AJ94" s="57"/>
      <c r="AK94" s="57"/>
      <c r="AL94" s="57"/>
      <c r="AM94" s="57"/>
      <c r="AN94" s="57"/>
      <c r="AO94" s="57"/>
      <c r="AP94" s="57"/>
      <c r="AQ94" s="57"/>
      <c r="AR94" s="57"/>
      <c r="AS94" s="57"/>
      <c r="AT94" s="57"/>
      <c r="AU94" s="57"/>
      <c r="AV94" s="57"/>
      <c r="AW94" s="57"/>
      <c r="AX94" s="57"/>
      <c r="AY94" s="57"/>
      <c r="AZ94" s="57"/>
      <c r="BA94" s="57"/>
      <c r="BB94" s="57"/>
      <c r="BC94" s="57"/>
      <c r="BD94" s="57"/>
      <c r="BE94" s="57"/>
      <c r="BF94" s="57"/>
      <c r="BG94" s="57"/>
      <c r="BH94" s="57"/>
      <c r="BI94" s="57"/>
      <c r="BJ94" s="57"/>
      <c r="BK94" s="57"/>
      <c r="BL94" s="57"/>
      <c r="BM94" s="57"/>
      <c r="BN94" s="57"/>
      <c r="BO94" s="57"/>
      <c r="BP94" s="57"/>
      <c r="BQ94" s="57"/>
      <c r="BR94" s="57"/>
      <c r="BS94" s="57"/>
      <c r="BT94" s="57"/>
      <c r="BU94" s="57"/>
      <c r="BV94" s="57"/>
      <c r="BW94" s="57"/>
      <c r="BX94" s="57"/>
      <c r="BY94" s="57"/>
      <c r="BZ94" s="57"/>
      <c r="CA94" s="57"/>
      <c r="CB94" s="57"/>
      <c r="CC94" s="57"/>
      <c r="CD94" s="57"/>
      <c r="CE94" s="57"/>
      <c r="CF94" s="57"/>
      <c r="CG94" s="57"/>
      <c r="CH94" s="57"/>
      <c r="CI94" s="57"/>
      <c r="CJ94" s="57"/>
      <c r="CK94" s="57"/>
      <c r="CL94" s="57"/>
      <c r="CM94" s="57"/>
      <c r="CN94" s="57"/>
      <c r="CO94" s="57"/>
      <c r="CP94" s="57"/>
      <c r="CQ94" s="57"/>
      <c r="CR94" s="57"/>
      <c r="CS94" s="57"/>
      <c r="CT94" s="57"/>
      <c r="CU94" s="57"/>
      <c r="CV94" s="57"/>
      <c r="CW94" s="57"/>
      <c r="CX94" s="57"/>
      <c r="CY94" s="57"/>
      <c r="CZ94" s="57"/>
      <c r="DA94" s="57"/>
      <c r="DB94" s="57"/>
      <c r="DC94" s="57"/>
      <c r="DD94" s="57"/>
      <c r="DE94" s="57"/>
      <c r="DF94" s="57"/>
      <c r="DG94" s="57"/>
      <c r="DH94" s="57"/>
      <c r="DI94" s="57"/>
      <c r="DJ94" s="57"/>
      <c r="DK94" s="57"/>
      <c r="DL94" s="57"/>
      <c r="DM94" s="57"/>
      <c r="DN94" s="57"/>
      <c r="DO94" s="57"/>
      <c r="DP94" s="57"/>
      <c r="DQ94" s="57"/>
      <c r="DR94" s="57"/>
      <c r="DS94" s="57"/>
      <c r="DT94" s="57"/>
      <c r="DU94" s="57"/>
      <c r="DV94" s="57"/>
      <c r="DW94" s="57"/>
      <c r="DX94" s="57"/>
      <c r="DY94" s="57"/>
      <c r="DZ94" s="57"/>
      <c r="EA94" s="57"/>
      <c r="EB94" s="57"/>
      <c r="EC94" s="57"/>
      <c r="ED94" s="57"/>
      <c r="EE94" s="57"/>
      <c r="EF94" s="57"/>
      <c r="EG94" s="57"/>
      <c r="EH94" s="57"/>
      <c r="EI94" s="57"/>
      <c r="EJ94" s="57"/>
      <c r="EK94" s="57"/>
      <c r="EL94" s="57"/>
      <c r="EM94" s="57"/>
      <c r="EN94" s="57"/>
      <c r="EO94" s="57"/>
      <c r="EP94" s="57"/>
      <c r="EQ94" s="57"/>
      <c r="ER94" s="57"/>
      <c r="ES94" s="57"/>
      <c r="ET94" s="57"/>
      <c r="EU94" s="57"/>
      <c r="EV94" s="57"/>
      <c r="EW94" s="57"/>
      <c r="EX94" s="57"/>
      <c r="EY94" s="57"/>
      <c r="EZ94" s="57"/>
      <c r="FA94" s="57"/>
      <c r="FB94" s="57"/>
      <c r="FC94" s="57"/>
      <c r="FD94" s="57"/>
      <c r="FE94" s="57"/>
      <c r="FF94" s="57"/>
      <c r="FG94" s="57"/>
      <c r="FH94" s="57"/>
      <c r="FI94" s="57"/>
      <c r="FJ94" s="57"/>
      <c r="FK94" s="57"/>
      <c r="FL94" s="57"/>
      <c r="FM94" s="57"/>
      <c r="FN94" s="57"/>
      <c r="FO94" s="57"/>
      <c r="FP94" s="57"/>
      <c r="FQ94" s="57"/>
      <c r="FR94" s="57"/>
      <c r="FS94" s="57"/>
      <c r="FT94" s="57"/>
      <c r="FU94" s="57"/>
      <c r="FV94" s="57"/>
      <c r="FW94" s="57"/>
      <c r="FX94" s="57"/>
      <c r="FY94" s="57"/>
      <c r="FZ94" s="57"/>
      <c r="GA94" s="57"/>
      <c r="GB94" s="57"/>
      <c r="GC94" s="57"/>
      <c r="GD94" s="57"/>
      <c r="GE94" s="57"/>
      <c r="GF94" s="57"/>
      <c r="GG94" s="57"/>
      <c r="GH94" s="57"/>
      <c r="GI94" s="57"/>
      <c r="GJ94" s="57"/>
      <c r="GK94" s="57"/>
      <c r="GL94" s="57"/>
      <c r="GM94" s="57"/>
      <c r="GN94" s="57"/>
      <c r="GO94" s="57"/>
      <c r="GP94" s="57"/>
      <c r="GQ94" s="57"/>
      <c r="GR94" s="57"/>
      <c r="GS94" s="57"/>
      <c r="GT94" s="57"/>
      <c r="GU94" s="57"/>
      <c r="GV94" s="57"/>
      <c r="GW94" s="57"/>
      <c r="GX94" s="57"/>
      <c r="GY94" s="57"/>
      <c r="GZ94" s="57"/>
      <c r="HA94" s="57"/>
      <c r="HB94" s="57"/>
      <c r="HC94" s="57"/>
      <c r="HD94" s="57"/>
      <c r="HE94" s="57"/>
      <c r="HF94" s="57"/>
      <c r="HG94" s="57"/>
      <c r="HH94" s="57"/>
      <c r="HI94" s="57"/>
      <c r="HJ94" s="57"/>
      <c r="HK94" s="57"/>
      <c r="HL94" s="57"/>
      <c r="HM94" s="57"/>
      <c r="HN94" s="57"/>
      <c r="HO94" s="57"/>
      <c r="HP94" s="57"/>
      <c r="HQ94" s="57"/>
      <c r="HR94" s="57"/>
      <c r="HS94" s="57"/>
      <c r="HT94" s="57"/>
      <c r="HU94" s="57"/>
      <c r="HV94" s="57"/>
      <c r="HW94" s="57"/>
      <c r="HX94" s="57"/>
      <c r="HY94" s="57"/>
      <c r="HZ94" s="57"/>
      <c r="IA94" s="57"/>
      <c r="IB94" s="57"/>
      <c r="IC94" s="57"/>
    </row>
    <row r="95" spans="1:237" s="62" customFormat="1" ht="193.5" customHeight="1" x14ac:dyDescent="0.35">
      <c r="A95" s="69" t="s">
        <v>397</v>
      </c>
      <c r="B95" s="69" t="s">
        <v>398</v>
      </c>
      <c r="C95" s="70" t="s">
        <v>311</v>
      </c>
      <c r="D95" s="223" t="s">
        <v>247</v>
      </c>
      <c r="E95" s="83" t="s">
        <v>14</v>
      </c>
      <c r="F95" s="98">
        <v>20181301011142</v>
      </c>
      <c r="G95" s="178" t="s">
        <v>310</v>
      </c>
      <c r="H95" s="84">
        <v>43728</v>
      </c>
      <c r="I95" s="14">
        <f>+J95+K95+L95+M95++O95+P95</f>
        <v>20046643058</v>
      </c>
      <c r="J95" s="165"/>
      <c r="K95" s="113"/>
      <c r="L95" s="114">
        <v>20046643058</v>
      </c>
      <c r="M95" s="114"/>
      <c r="N95" s="114"/>
      <c r="O95" s="114"/>
      <c r="P95" s="114"/>
      <c r="Q95" s="45" t="s">
        <v>141</v>
      </c>
      <c r="R95" s="171" t="s">
        <v>14</v>
      </c>
      <c r="S95" s="161">
        <v>43739</v>
      </c>
      <c r="T95" s="174">
        <v>544</v>
      </c>
      <c r="U95" s="113">
        <v>20046643058</v>
      </c>
      <c r="V95" s="143"/>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57"/>
      <c r="AW95" s="57"/>
      <c r="AX95" s="57"/>
      <c r="AY95" s="57"/>
      <c r="AZ95" s="57"/>
      <c r="BA95" s="57"/>
      <c r="BB95" s="57"/>
      <c r="BC95" s="57"/>
      <c r="BD95" s="57"/>
      <c r="BE95" s="57"/>
      <c r="BF95" s="57"/>
      <c r="BG95" s="57"/>
      <c r="BH95" s="57"/>
      <c r="BI95" s="57"/>
      <c r="BJ95" s="57"/>
      <c r="BK95" s="57"/>
      <c r="BL95" s="57"/>
      <c r="BM95" s="57"/>
      <c r="BN95" s="57"/>
      <c r="BO95" s="57"/>
      <c r="BP95" s="57"/>
      <c r="BQ95" s="57"/>
      <c r="BR95" s="57"/>
      <c r="BS95" s="57"/>
      <c r="BT95" s="57"/>
      <c r="BU95" s="57"/>
      <c r="BV95" s="57"/>
      <c r="BW95" s="57"/>
      <c r="BX95" s="57"/>
      <c r="BY95" s="57"/>
      <c r="BZ95" s="57"/>
      <c r="CA95" s="57"/>
      <c r="CB95" s="57"/>
      <c r="CC95" s="57"/>
      <c r="CD95" s="57"/>
      <c r="CE95" s="57"/>
      <c r="CF95" s="57"/>
      <c r="CG95" s="57"/>
      <c r="CH95" s="57"/>
      <c r="CI95" s="57"/>
      <c r="CJ95" s="57"/>
      <c r="CK95" s="57"/>
      <c r="CL95" s="57"/>
      <c r="CM95" s="57"/>
      <c r="CN95" s="57"/>
      <c r="CO95" s="57"/>
      <c r="CP95" s="57"/>
      <c r="CQ95" s="57"/>
      <c r="CR95" s="57"/>
      <c r="CS95" s="57"/>
      <c r="CT95" s="57"/>
      <c r="CU95" s="57"/>
      <c r="CV95" s="57"/>
      <c r="CW95" s="57"/>
      <c r="CX95" s="57"/>
      <c r="CY95" s="57"/>
      <c r="CZ95" s="57"/>
      <c r="DA95" s="57"/>
      <c r="DB95" s="57"/>
      <c r="DC95" s="57"/>
      <c r="DD95" s="57"/>
      <c r="DE95" s="57"/>
      <c r="DF95" s="57"/>
      <c r="DG95" s="57"/>
      <c r="DH95" s="57"/>
      <c r="DI95" s="57"/>
      <c r="DJ95" s="57"/>
      <c r="DK95" s="57"/>
      <c r="DL95" s="57"/>
      <c r="DM95" s="57"/>
      <c r="DN95" s="57"/>
      <c r="DO95" s="57"/>
      <c r="DP95" s="57"/>
      <c r="DQ95" s="57"/>
      <c r="DR95" s="57"/>
      <c r="DS95" s="57"/>
      <c r="DT95" s="57"/>
      <c r="DU95" s="57"/>
      <c r="DV95" s="57"/>
      <c r="DW95" s="57"/>
      <c r="DX95" s="57"/>
      <c r="DY95" s="57"/>
      <c r="DZ95" s="57"/>
      <c r="EA95" s="57"/>
      <c r="EB95" s="57"/>
      <c r="EC95" s="57"/>
      <c r="ED95" s="57"/>
      <c r="EE95" s="57"/>
      <c r="EF95" s="57"/>
      <c r="EG95" s="57"/>
      <c r="EH95" s="57"/>
      <c r="EI95" s="57"/>
      <c r="EJ95" s="57"/>
      <c r="EK95" s="57"/>
      <c r="EL95" s="57"/>
      <c r="EM95" s="57"/>
      <c r="EN95" s="57"/>
      <c r="EO95" s="57"/>
      <c r="EP95" s="57"/>
      <c r="EQ95" s="57"/>
      <c r="ER95" s="57"/>
      <c r="ES95" s="57"/>
      <c r="ET95" s="57"/>
      <c r="EU95" s="57"/>
      <c r="EV95" s="57"/>
      <c r="EW95" s="57"/>
      <c r="EX95" s="57"/>
      <c r="EY95" s="57"/>
      <c r="EZ95" s="57"/>
      <c r="FA95" s="57"/>
      <c r="FB95" s="57"/>
      <c r="FC95" s="57"/>
      <c r="FD95" s="57"/>
      <c r="FE95" s="57"/>
      <c r="FF95" s="57"/>
      <c r="FG95" s="57"/>
      <c r="FH95" s="57"/>
      <c r="FI95" s="57"/>
      <c r="FJ95" s="57"/>
      <c r="FK95" s="57"/>
      <c r="FL95" s="57"/>
      <c r="FM95" s="57"/>
      <c r="FN95" s="57"/>
      <c r="FO95" s="57"/>
      <c r="FP95" s="57"/>
      <c r="FQ95" s="57"/>
      <c r="FR95" s="57"/>
      <c r="FS95" s="57"/>
      <c r="FT95" s="57"/>
      <c r="FU95" s="57"/>
      <c r="FV95" s="57"/>
      <c r="FW95" s="57"/>
      <c r="FX95" s="57"/>
      <c r="FY95" s="57"/>
      <c r="FZ95" s="57"/>
      <c r="GA95" s="57"/>
      <c r="GB95" s="57"/>
      <c r="GC95" s="57"/>
      <c r="GD95" s="57"/>
      <c r="GE95" s="57"/>
      <c r="GF95" s="57"/>
      <c r="GG95" s="57"/>
      <c r="GH95" s="57"/>
      <c r="GI95" s="57"/>
      <c r="GJ95" s="57"/>
      <c r="GK95" s="57"/>
      <c r="GL95" s="57"/>
      <c r="GM95" s="57"/>
      <c r="GN95" s="57"/>
      <c r="GO95" s="57"/>
      <c r="GP95" s="57"/>
      <c r="GQ95" s="57"/>
      <c r="GR95" s="57"/>
      <c r="GS95" s="57"/>
      <c r="GT95" s="57"/>
      <c r="GU95" s="57"/>
      <c r="GV95" s="57"/>
      <c r="GW95" s="57"/>
      <c r="GX95" s="57"/>
      <c r="GY95" s="57"/>
      <c r="GZ95" s="57"/>
      <c r="HA95" s="57"/>
      <c r="HB95" s="57"/>
      <c r="HC95" s="57"/>
      <c r="HD95" s="57"/>
      <c r="HE95" s="57"/>
      <c r="HF95" s="57"/>
      <c r="HG95" s="57"/>
      <c r="HH95" s="57"/>
      <c r="HI95" s="57"/>
      <c r="HJ95" s="57"/>
      <c r="HK95" s="57"/>
      <c r="HL95" s="57"/>
      <c r="HM95" s="57"/>
      <c r="HN95" s="57"/>
      <c r="HO95" s="57"/>
      <c r="HP95" s="57"/>
      <c r="HQ95" s="57"/>
      <c r="HR95" s="57"/>
      <c r="HS95" s="57"/>
      <c r="HT95" s="57"/>
      <c r="HU95" s="57"/>
      <c r="HV95" s="57"/>
      <c r="HW95" s="57"/>
      <c r="HX95" s="57"/>
      <c r="HY95" s="57"/>
      <c r="HZ95" s="57"/>
      <c r="IA95" s="57"/>
      <c r="IB95" s="57"/>
      <c r="IC95" s="57"/>
    </row>
    <row r="96" spans="1:237" s="62" customFormat="1" ht="193.5" customHeight="1" x14ac:dyDescent="0.35">
      <c r="A96" s="69" t="s">
        <v>400</v>
      </c>
      <c r="B96" s="69" t="s">
        <v>403</v>
      </c>
      <c r="C96" s="70" t="s">
        <v>404</v>
      </c>
      <c r="D96" s="223" t="s">
        <v>247</v>
      </c>
      <c r="E96" s="183" t="s">
        <v>14</v>
      </c>
      <c r="F96" s="98">
        <v>2019000040048</v>
      </c>
      <c r="G96" s="184" t="s">
        <v>401</v>
      </c>
      <c r="H96" s="185">
        <v>43749</v>
      </c>
      <c r="I96" s="14">
        <f>+J96+K96+L96+M96++O96+P96</f>
        <v>9533776046</v>
      </c>
      <c r="J96" s="186"/>
      <c r="K96" s="65">
        <v>9533776046</v>
      </c>
      <c r="L96" s="14"/>
      <c r="M96" s="14"/>
      <c r="N96" s="14"/>
      <c r="O96" s="14"/>
      <c r="P96" s="14"/>
      <c r="Q96" s="44" t="s">
        <v>405</v>
      </c>
      <c r="R96" s="183" t="s">
        <v>402</v>
      </c>
      <c r="S96" s="187">
        <v>43774</v>
      </c>
      <c r="T96" s="188">
        <v>59</v>
      </c>
      <c r="U96" s="14">
        <v>9533776046</v>
      </c>
      <c r="V96" s="189"/>
      <c r="W96" s="57"/>
      <c r="X96" s="57"/>
      <c r="Y96" s="57"/>
      <c r="Z96" s="57"/>
      <c r="AA96" s="57"/>
      <c r="AB96" s="57"/>
      <c r="AC96" s="57"/>
      <c r="AD96" s="57"/>
      <c r="AE96" s="57"/>
      <c r="AF96" s="57"/>
      <c r="AG96" s="57"/>
      <c r="AH96" s="57"/>
      <c r="AI96" s="57"/>
      <c r="AJ96" s="57"/>
      <c r="AK96" s="57"/>
      <c r="AL96" s="57"/>
      <c r="AM96" s="57"/>
      <c r="AN96" s="57"/>
      <c r="AO96" s="57"/>
      <c r="AP96" s="57"/>
      <c r="AQ96" s="57"/>
      <c r="AR96" s="57"/>
      <c r="AS96" s="57"/>
      <c r="AT96" s="57"/>
      <c r="AU96" s="57"/>
      <c r="AV96" s="57"/>
      <c r="AW96" s="57"/>
      <c r="AX96" s="57"/>
      <c r="AY96" s="57"/>
      <c r="AZ96" s="57"/>
      <c r="BA96" s="57"/>
      <c r="BB96" s="57"/>
      <c r="BC96" s="57"/>
      <c r="BD96" s="57"/>
      <c r="BE96" s="57"/>
      <c r="BF96" s="57"/>
      <c r="BG96" s="57"/>
      <c r="BH96" s="57"/>
      <c r="BI96" s="57"/>
      <c r="BJ96" s="57"/>
      <c r="BK96" s="57"/>
      <c r="BL96" s="57"/>
      <c r="BM96" s="57"/>
      <c r="BN96" s="57"/>
      <c r="BO96" s="57"/>
      <c r="BP96" s="57"/>
      <c r="BQ96" s="57"/>
      <c r="BR96" s="57"/>
      <c r="BS96" s="57"/>
      <c r="BT96" s="57"/>
      <c r="BU96" s="57"/>
      <c r="BV96" s="57"/>
      <c r="BW96" s="57"/>
      <c r="BX96" s="57"/>
      <c r="BY96" s="57"/>
      <c r="BZ96" s="57"/>
      <c r="CA96" s="57"/>
      <c r="CB96" s="57"/>
      <c r="CC96" s="57"/>
      <c r="CD96" s="57"/>
      <c r="CE96" s="57"/>
      <c r="CF96" s="57"/>
      <c r="CG96" s="57"/>
      <c r="CH96" s="57"/>
      <c r="CI96" s="57"/>
      <c r="CJ96" s="57"/>
      <c r="CK96" s="57"/>
      <c r="CL96" s="57"/>
      <c r="CM96" s="57"/>
      <c r="CN96" s="57"/>
      <c r="CO96" s="57"/>
      <c r="CP96" s="57"/>
      <c r="CQ96" s="57"/>
      <c r="CR96" s="57"/>
      <c r="CS96" s="57"/>
      <c r="CT96" s="57"/>
      <c r="CU96" s="57"/>
      <c r="CV96" s="57"/>
      <c r="CW96" s="57"/>
      <c r="CX96" s="57"/>
      <c r="CY96" s="57"/>
      <c r="CZ96" s="57"/>
      <c r="DA96" s="57"/>
      <c r="DB96" s="57"/>
      <c r="DC96" s="57"/>
      <c r="DD96" s="57"/>
      <c r="DE96" s="57"/>
      <c r="DF96" s="57"/>
      <c r="DG96" s="57"/>
      <c r="DH96" s="57"/>
      <c r="DI96" s="57"/>
      <c r="DJ96" s="57"/>
      <c r="DK96" s="57"/>
      <c r="DL96" s="57"/>
      <c r="DM96" s="57"/>
      <c r="DN96" s="57"/>
      <c r="DO96" s="57"/>
      <c r="DP96" s="57"/>
      <c r="DQ96" s="57"/>
      <c r="DR96" s="57"/>
      <c r="DS96" s="57"/>
      <c r="DT96" s="57"/>
      <c r="DU96" s="57"/>
      <c r="DV96" s="57"/>
      <c r="DW96" s="57"/>
      <c r="DX96" s="57"/>
      <c r="DY96" s="57"/>
      <c r="DZ96" s="57"/>
      <c r="EA96" s="57"/>
      <c r="EB96" s="57"/>
      <c r="EC96" s="57"/>
      <c r="ED96" s="57"/>
      <c r="EE96" s="57"/>
      <c r="EF96" s="57"/>
      <c r="EG96" s="57"/>
      <c r="EH96" s="57"/>
      <c r="EI96" s="57"/>
      <c r="EJ96" s="57"/>
      <c r="EK96" s="57"/>
      <c r="EL96" s="57"/>
      <c r="EM96" s="57"/>
      <c r="EN96" s="57"/>
      <c r="EO96" s="57"/>
      <c r="EP96" s="57"/>
      <c r="EQ96" s="57"/>
      <c r="ER96" s="57"/>
      <c r="ES96" s="57"/>
      <c r="ET96" s="57"/>
      <c r="EU96" s="57"/>
      <c r="EV96" s="57"/>
      <c r="EW96" s="57"/>
      <c r="EX96" s="57"/>
      <c r="EY96" s="57"/>
      <c r="EZ96" s="57"/>
      <c r="FA96" s="57"/>
      <c r="FB96" s="57"/>
      <c r="FC96" s="57"/>
      <c r="FD96" s="57"/>
      <c r="FE96" s="57"/>
      <c r="FF96" s="57"/>
      <c r="FG96" s="57"/>
      <c r="FH96" s="57"/>
      <c r="FI96" s="57"/>
      <c r="FJ96" s="57"/>
      <c r="FK96" s="57"/>
      <c r="FL96" s="57"/>
      <c r="FM96" s="57"/>
      <c r="FN96" s="57"/>
      <c r="FO96" s="57"/>
      <c r="FP96" s="57"/>
      <c r="FQ96" s="57"/>
      <c r="FR96" s="57"/>
      <c r="FS96" s="57"/>
      <c r="FT96" s="57"/>
      <c r="FU96" s="57"/>
      <c r="FV96" s="57"/>
      <c r="FW96" s="57"/>
      <c r="FX96" s="57"/>
      <c r="FY96" s="57"/>
      <c r="FZ96" s="57"/>
      <c r="GA96" s="57"/>
      <c r="GB96" s="57"/>
      <c r="GC96" s="57"/>
      <c r="GD96" s="57"/>
      <c r="GE96" s="57"/>
      <c r="GF96" s="57"/>
      <c r="GG96" s="57"/>
      <c r="GH96" s="57"/>
      <c r="GI96" s="57"/>
      <c r="GJ96" s="57"/>
      <c r="GK96" s="57"/>
      <c r="GL96" s="57"/>
      <c r="GM96" s="57"/>
      <c r="GN96" s="57"/>
      <c r="GO96" s="57"/>
      <c r="GP96" s="57"/>
      <c r="GQ96" s="57"/>
      <c r="GR96" s="57"/>
      <c r="GS96" s="57"/>
      <c r="GT96" s="57"/>
      <c r="GU96" s="57"/>
      <c r="GV96" s="57"/>
      <c r="GW96" s="57"/>
      <c r="GX96" s="57"/>
      <c r="GY96" s="57"/>
      <c r="GZ96" s="57"/>
      <c r="HA96" s="57"/>
      <c r="HB96" s="57"/>
      <c r="HC96" s="57"/>
      <c r="HD96" s="57"/>
      <c r="HE96" s="57"/>
      <c r="HF96" s="57"/>
      <c r="HG96" s="57"/>
      <c r="HH96" s="57"/>
      <c r="HI96" s="57"/>
      <c r="HJ96" s="57"/>
      <c r="HK96" s="57"/>
      <c r="HL96" s="57"/>
      <c r="HM96" s="57"/>
      <c r="HN96" s="57"/>
      <c r="HO96" s="57"/>
      <c r="HP96" s="57"/>
      <c r="HQ96" s="57"/>
      <c r="HR96" s="57"/>
      <c r="HS96" s="57"/>
      <c r="HT96" s="57"/>
      <c r="HU96" s="57"/>
      <c r="HV96" s="57"/>
      <c r="HW96" s="57"/>
      <c r="HX96" s="57"/>
      <c r="HY96" s="57"/>
      <c r="HZ96" s="57"/>
      <c r="IA96" s="57"/>
      <c r="IB96" s="57"/>
      <c r="IC96" s="57"/>
    </row>
    <row r="97" spans="1:237" s="62" customFormat="1" ht="193.5" customHeight="1" x14ac:dyDescent="0.35">
      <c r="A97" s="90" t="s">
        <v>413</v>
      </c>
      <c r="B97" s="69" t="s">
        <v>415</v>
      </c>
      <c r="C97" s="70" t="s">
        <v>417</v>
      </c>
      <c r="D97" s="223" t="s">
        <v>247</v>
      </c>
      <c r="E97" s="88" t="s">
        <v>14</v>
      </c>
      <c r="F97" s="101">
        <v>20181301011064</v>
      </c>
      <c r="G97" s="178" t="s">
        <v>424</v>
      </c>
      <c r="H97" s="92">
        <v>43791</v>
      </c>
      <c r="I97" s="14">
        <f>+J97+K97+L97+M97++O97+P97</f>
        <v>6779870768</v>
      </c>
      <c r="J97" s="165"/>
      <c r="K97" s="45"/>
      <c r="L97" s="129">
        <v>6779870768</v>
      </c>
      <c r="M97" s="114"/>
      <c r="N97" s="114"/>
      <c r="O97" s="114"/>
      <c r="P97" s="114"/>
      <c r="Q97" s="45" t="s">
        <v>416</v>
      </c>
      <c r="R97" s="171" t="s">
        <v>14</v>
      </c>
      <c r="S97" s="161">
        <v>43816</v>
      </c>
      <c r="T97" s="181">
        <v>660</v>
      </c>
      <c r="U97" s="114">
        <v>6779870768</v>
      </c>
      <c r="V97" s="143"/>
      <c r="W97" s="57"/>
      <c r="X97" s="57"/>
      <c r="Y97" s="57"/>
      <c r="Z97" s="57"/>
      <c r="AA97" s="57"/>
      <c r="AB97" s="57"/>
      <c r="AC97" s="57"/>
      <c r="AD97" s="57"/>
      <c r="AE97" s="57"/>
      <c r="AF97" s="57"/>
      <c r="AG97" s="57"/>
      <c r="AH97" s="57"/>
      <c r="AI97" s="57"/>
      <c r="AJ97" s="57"/>
      <c r="AK97" s="57"/>
      <c r="AL97" s="57"/>
      <c r="AM97" s="57"/>
      <c r="AN97" s="57"/>
      <c r="AO97" s="57"/>
      <c r="AP97" s="57"/>
      <c r="AQ97" s="57"/>
      <c r="AR97" s="57"/>
      <c r="AS97" s="57"/>
      <c r="AT97" s="57"/>
      <c r="AU97" s="57"/>
      <c r="AV97" s="57"/>
      <c r="AW97" s="57"/>
      <c r="AX97" s="57"/>
      <c r="AY97" s="57"/>
      <c r="AZ97" s="57"/>
      <c r="BA97" s="57"/>
      <c r="BB97" s="57"/>
      <c r="BC97" s="57"/>
      <c r="BD97" s="57"/>
      <c r="BE97" s="57"/>
      <c r="BF97" s="57"/>
      <c r="BG97" s="57"/>
      <c r="BH97" s="57"/>
      <c r="BI97" s="57"/>
      <c r="BJ97" s="57"/>
      <c r="BK97" s="57"/>
      <c r="BL97" s="57"/>
      <c r="BM97" s="57"/>
      <c r="BN97" s="57"/>
      <c r="BO97" s="57"/>
      <c r="BP97" s="57"/>
      <c r="BQ97" s="57"/>
      <c r="BR97" s="57"/>
      <c r="BS97" s="57"/>
      <c r="BT97" s="57"/>
      <c r="BU97" s="57"/>
      <c r="BV97" s="57"/>
      <c r="BW97" s="57"/>
      <c r="BX97" s="57"/>
      <c r="BY97" s="57"/>
      <c r="BZ97" s="57"/>
      <c r="CA97" s="57"/>
      <c r="CB97" s="57"/>
      <c r="CC97" s="57"/>
      <c r="CD97" s="57"/>
      <c r="CE97" s="57"/>
      <c r="CF97" s="57"/>
      <c r="CG97" s="57"/>
      <c r="CH97" s="57"/>
      <c r="CI97" s="57"/>
      <c r="CJ97" s="57"/>
      <c r="CK97" s="57"/>
      <c r="CL97" s="57"/>
      <c r="CM97" s="57"/>
      <c r="CN97" s="57"/>
      <c r="CO97" s="57"/>
      <c r="CP97" s="57"/>
      <c r="CQ97" s="57"/>
      <c r="CR97" s="57"/>
      <c r="CS97" s="57"/>
      <c r="CT97" s="57"/>
      <c r="CU97" s="57"/>
      <c r="CV97" s="57"/>
      <c r="CW97" s="57"/>
      <c r="CX97" s="57"/>
      <c r="CY97" s="57"/>
      <c r="CZ97" s="57"/>
      <c r="DA97" s="57"/>
      <c r="DB97" s="57"/>
      <c r="DC97" s="57"/>
      <c r="DD97" s="57"/>
      <c r="DE97" s="57"/>
      <c r="DF97" s="57"/>
      <c r="DG97" s="57"/>
      <c r="DH97" s="57"/>
      <c r="DI97" s="57"/>
      <c r="DJ97" s="57"/>
      <c r="DK97" s="57"/>
      <c r="DL97" s="57"/>
      <c r="DM97" s="57"/>
      <c r="DN97" s="57"/>
      <c r="DO97" s="57"/>
      <c r="DP97" s="57"/>
      <c r="DQ97" s="57"/>
      <c r="DR97" s="57"/>
      <c r="DS97" s="57"/>
      <c r="DT97" s="57"/>
      <c r="DU97" s="57"/>
      <c r="DV97" s="57"/>
      <c r="DW97" s="57"/>
      <c r="DX97" s="57"/>
      <c r="DY97" s="57"/>
      <c r="DZ97" s="57"/>
      <c r="EA97" s="57"/>
      <c r="EB97" s="57"/>
      <c r="EC97" s="57"/>
      <c r="ED97" s="57"/>
      <c r="EE97" s="57"/>
      <c r="EF97" s="57"/>
      <c r="EG97" s="57"/>
      <c r="EH97" s="57"/>
      <c r="EI97" s="57"/>
      <c r="EJ97" s="57"/>
      <c r="EK97" s="57"/>
      <c r="EL97" s="57"/>
      <c r="EM97" s="57"/>
      <c r="EN97" s="57"/>
      <c r="EO97" s="57"/>
      <c r="EP97" s="57"/>
      <c r="EQ97" s="57"/>
      <c r="ER97" s="57"/>
      <c r="ES97" s="57"/>
      <c r="ET97" s="57"/>
      <c r="EU97" s="57"/>
      <c r="EV97" s="57"/>
      <c r="EW97" s="57"/>
      <c r="EX97" s="57"/>
      <c r="EY97" s="57"/>
      <c r="EZ97" s="57"/>
      <c r="FA97" s="57"/>
      <c r="FB97" s="57"/>
      <c r="FC97" s="57"/>
      <c r="FD97" s="57"/>
      <c r="FE97" s="57"/>
      <c r="FF97" s="57"/>
      <c r="FG97" s="57"/>
      <c r="FH97" s="57"/>
      <c r="FI97" s="57"/>
      <c r="FJ97" s="57"/>
      <c r="FK97" s="57"/>
      <c r="FL97" s="57"/>
      <c r="FM97" s="57"/>
      <c r="FN97" s="57"/>
      <c r="FO97" s="57"/>
      <c r="FP97" s="57"/>
      <c r="FQ97" s="57"/>
      <c r="FR97" s="57"/>
      <c r="FS97" s="57"/>
      <c r="FT97" s="57"/>
      <c r="FU97" s="57"/>
      <c r="FV97" s="57"/>
      <c r="FW97" s="57"/>
      <c r="FX97" s="57"/>
      <c r="FY97" s="57"/>
      <c r="FZ97" s="57"/>
      <c r="GA97" s="57"/>
      <c r="GB97" s="57"/>
      <c r="GC97" s="57"/>
      <c r="GD97" s="57"/>
      <c r="GE97" s="57"/>
      <c r="GF97" s="57"/>
      <c r="GG97" s="57"/>
      <c r="GH97" s="57"/>
      <c r="GI97" s="57"/>
      <c r="GJ97" s="57"/>
      <c r="GK97" s="57"/>
      <c r="GL97" s="57"/>
      <c r="GM97" s="57"/>
      <c r="GN97" s="57"/>
      <c r="GO97" s="57"/>
      <c r="GP97" s="57"/>
      <c r="GQ97" s="57"/>
      <c r="GR97" s="57"/>
      <c r="GS97" s="57"/>
      <c r="GT97" s="57"/>
      <c r="GU97" s="57"/>
      <c r="GV97" s="57"/>
      <c r="GW97" s="57"/>
      <c r="GX97" s="57"/>
      <c r="GY97" s="57"/>
      <c r="GZ97" s="57"/>
      <c r="HA97" s="57"/>
      <c r="HB97" s="57"/>
      <c r="HC97" s="57"/>
      <c r="HD97" s="57"/>
      <c r="HE97" s="57"/>
      <c r="HF97" s="57"/>
      <c r="HG97" s="57"/>
      <c r="HH97" s="57"/>
      <c r="HI97" s="57"/>
      <c r="HJ97" s="57"/>
      <c r="HK97" s="57"/>
      <c r="HL97" s="57"/>
      <c r="HM97" s="57"/>
      <c r="HN97" s="57"/>
      <c r="HO97" s="57"/>
      <c r="HP97" s="57"/>
      <c r="HQ97" s="57"/>
      <c r="HR97" s="57"/>
      <c r="HS97" s="57"/>
      <c r="HT97" s="57"/>
      <c r="HU97" s="57"/>
      <c r="HV97" s="57"/>
      <c r="HW97" s="57"/>
      <c r="HX97" s="57"/>
      <c r="HY97" s="57"/>
      <c r="HZ97" s="57"/>
      <c r="IA97" s="57"/>
      <c r="IB97" s="57"/>
      <c r="IC97" s="57"/>
    </row>
    <row r="98" spans="1:237" s="62" customFormat="1" ht="193.5" customHeight="1" x14ac:dyDescent="0.35">
      <c r="A98" s="90" t="s">
        <v>414</v>
      </c>
      <c r="B98" s="69" t="s">
        <v>418</v>
      </c>
      <c r="C98" s="70" t="s">
        <v>419</v>
      </c>
      <c r="D98" s="223" t="s">
        <v>255</v>
      </c>
      <c r="E98" s="88" t="s">
        <v>14</v>
      </c>
      <c r="F98" s="101">
        <v>2019000040042</v>
      </c>
      <c r="G98" s="178" t="s">
        <v>424</v>
      </c>
      <c r="H98" s="92">
        <v>43791</v>
      </c>
      <c r="I98" s="14">
        <f>+K98+L98+M98+N98+O98+P98</f>
        <v>12367361298.379999</v>
      </c>
      <c r="J98" s="114"/>
      <c r="K98" s="45"/>
      <c r="L98" s="129">
        <v>12367361298.379999</v>
      </c>
      <c r="M98" s="114"/>
      <c r="N98" s="114"/>
      <c r="O98" s="114"/>
      <c r="P98" s="114"/>
      <c r="Q98" s="45" t="s">
        <v>426</v>
      </c>
      <c r="R98" s="45" t="s">
        <v>273</v>
      </c>
      <c r="S98" s="161">
        <v>43853</v>
      </c>
      <c r="T98" s="182">
        <v>6957</v>
      </c>
      <c r="U98" s="114">
        <v>12367361298.379999</v>
      </c>
      <c r="V98" s="167"/>
      <c r="W98" s="57"/>
      <c r="X98" s="57"/>
      <c r="Y98" s="57"/>
      <c r="Z98" s="57"/>
      <c r="AA98" s="57"/>
      <c r="AB98" s="57"/>
      <c r="AC98" s="57"/>
      <c r="AD98" s="57"/>
      <c r="AE98" s="57"/>
      <c r="AF98" s="57"/>
      <c r="AG98" s="57"/>
      <c r="AH98" s="57"/>
      <c r="AI98" s="57"/>
      <c r="AJ98" s="57"/>
      <c r="AK98" s="57"/>
      <c r="AL98" s="57"/>
      <c r="AM98" s="57"/>
      <c r="AN98" s="57"/>
      <c r="AO98" s="57"/>
      <c r="AP98" s="57"/>
      <c r="AQ98" s="57"/>
      <c r="AR98" s="57"/>
      <c r="AS98" s="57"/>
      <c r="AT98" s="57"/>
      <c r="AU98" s="57"/>
      <c r="AV98" s="57"/>
      <c r="AW98" s="57"/>
      <c r="AX98" s="57"/>
      <c r="AY98" s="57"/>
      <c r="AZ98" s="57"/>
      <c r="BA98" s="57"/>
      <c r="BB98" s="57"/>
      <c r="BC98" s="57"/>
      <c r="BD98" s="57"/>
      <c r="BE98" s="57"/>
      <c r="BF98" s="57"/>
      <c r="BG98" s="57"/>
      <c r="BH98" s="57"/>
      <c r="BI98" s="57"/>
      <c r="BJ98" s="57"/>
      <c r="BK98" s="57"/>
      <c r="BL98" s="57"/>
      <c r="BM98" s="57"/>
      <c r="BN98" s="57"/>
      <c r="BO98" s="57"/>
      <c r="BP98" s="57"/>
      <c r="BQ98" s="57"/>
      <c r="BR98" s="57"/>
      <c r="BS98" s="57"/>
      <c r="BT98" s="57"/>
      <c r="BU98" s="57"/>
      <c r="BV98" s="57"/>
      <c r="BW98" s="57"/>
      <c r="BX98" s="57"/>
      <c r="BY98" s="57"/>
      <c r="BZ98" s="57"/>
      <c r="CA98" s="57"/>
      <c r="CB98" s="57"/>
      <c r="CC98" s="57"/>
      <c r="CD98" s="57"/>
      <c r="CE98" s="57"/>
      <c r="CF98" s="57"/>
      <c r="CG98" s="57"/>
      <c r="CH98" s="57"/>
      <c r="CI98" s="57"/>
      <c r="CJ98" s="57"/>
      <c r="CK98" s="57"/>
      <c r="CL98" s="57"/>
      <c r="CM98" s="57"/>
      <c r="CN98" s="57"/>
      <c r="CO98" s="57"/>
      <c r="CP98" s="57"/>
      <c r="CQ98" s="57"/>
      <c r="CR98" s="57"/>
      <c r="CS98" s="57"/>
      <c r="CT98" s="57"/>
      <c r="CU98" s="57"/>
      <c r="CV98" s="57"/>
      <c r="CW98" s="57"/>
      <c r="CX98" s="57"/>
      <c r="CY98" s="57"/>
      <c r="CZ98" s="57"/>
      <c r="DA98" s="57"/>
      <c r="DB98" s="57"/>
      <c r="DC98" s="57"/>
      <c r="DD98" s="57"/>
      <c r="DE98" s="57"/>
      <c r="DF98" s="57"/>
      <c r="DG98" s="57"/>
      <c r="DH98" s="57"/>
      <c r="DI98" s="57"/>
      <c r="DJ98" s="57"/>
      <c r="DK98" s="57"/>
      <c r="DL98" s="57"/>
      <c r="DM98" s="57"/>
      <c r="DN98" s="57"/>
      <c r="DO98" s="57"/>
      <c r="DP98" s="57"/>
      <c r="DQ98" s="57"/>
      <c r="DR98" s="57"/>
      <c r="DS98" s="57"/>
      <c r="DT98" s="57"/>
      <c r="DU98" s="57"/>
      <c r="DV98" s="57"/>
      <c r="DW98" s="57"/>
      <c r="DX98" s="57"/>
      <c r="DY98" s="57"/>
      <c r="DZ98" s="57"/>
      <c r="EA98" s="57"/>
      <c r="EB98" s="57"/>
      <c r="EC98" s="57"/>
      <c r="ED98" s="57"/>
      <c r="EE98" s="57"/>
      <c r="EF98" s="57"/>
      <c r="EG98" s="57"/>
      <c r="EH98" s="57"/>
      <c r="EI98" s="57"/>
      <c r="EJ98" s="57"/>
      <c r="EK98" s="57"/>
      <c r="EL98" s="57"/>
      <c r="EM98" s="57"/>
      <c r="EN98" s="57"/>
      <c r="EO98" s="57"/>
      <c r="EP98" s="57"/>
      <c r="EQ98" s="57"/>
      <c r="ER98" s="57"/>
      <c r="ES98" s="57"/>
      <c r="ET98" s="57"/>
      <c r="EU98" s="57"/>
      <c r="EV98" s="57"/>
      <c r="EW98" s="57"/>
      <c r="EX98" s="57"/>
      <c r="EY98" s="57"/>
      <c r="EZ98" s="57"/>
      <c r="FA98" s="57"/>
      <c r="FB98" s="57"/>
      <c r="FC98" s="57"/>
      <c r="FD98" s="57"/>
      <c r="FE98" s="57"/>
      <c r="FF98" s="57"/>
      <c r="FG98" s="57"/>
      <c r="FH98" s="57"/>
      <c r="FI98" s="57"/>
      <c r="FJ98" s="57"/>
      <c r="FK98" s="57"/>
      <c r="FL98" s="57"/>
      <c r="FM98" s="57"/>
      <c r="FN98" s="57"/>
      <c r="FO98" s="57"/>
      <c r="FP98" s="57"/>
      <c r="FQ98" s="57"/>
      <c r="FR98" s="57"/>
      <c r="FS98" s="57"/>
      <c r="FT98" s="57"/>
      <c r="FU98" s="57"/>
      <c r="FV98" s="57"/>
      <c r="FW98" s="57"/>
      <c r="FX98" s="57"/>
      <c r="FY98" s="57"/>
      <c r="FZ98" s="57"/>
      <c r="GA98" s="57"/>
      <c r="GB98" s="57"/>
      <c r="GC98" s="57"/>
      <c r="GD98" s="57"/>
      <c r="GE98" s="57"/>
      <c r="GF98" s="57"/>
      <c r="GG98" s="57"/>
      <c r="GH98" s="57"/>
      <c r="GI98" s="57"/>
      <c r="GJ98" s="57"/>
      <c r="GK98" s="57"/>
      <c r="GL98" s="57"/>
      <c r="GM98" s="57"/>
      <c r="GN98" s="57"/>
      <c r="GO98" s="57"/>
      <c r="GP98" s="57"/>
      <c r="GQ98" s="57"/>
      <c r="GR98" s="57"/>
      <c r="GS98" s="57"/>
      <c r="GT98" s="57"/>
      <c r="GU98" s="57"/>
      <c r="GV98" s="57"/>
      <c r="GW98" s="57"/>
      <c r="GX98" s="57"/>
      <c r="GY98" s="57"/>
      <c r="GZ98" s="57"/>
      <c r="HA98" s="57"/>
      <c r="HB98" s="57"/>
      <c r="HC98" s="57"/>
      <c r="HD98" s="57"/>
      <c r="HE98" s="57"/>
      <c r="HF98" s="57"/>
      <c r="HG98" s="57"/>
      <c r="HH98" s="57"/>
      <c r="HI98" s="57"/>
      <c r="HJ98" s="57"/>
      <c r="HK98" s="57"/>
      <c r="HL98" s="57"/>
      <c r="HM98" s="57"/>
      <c r="HN98" s="57"/>
      <c r="HO98" s="57"/>
      <c r="HP98" s="57"/>
      <c r="HQ98" s="57"/>
      <c r="HR98" s="57"/>
      <c r="HS98" s="57"/>
      <c r="HT98" s="57"/>
      <c r="HU98" s="57"/>
      <c r="HV98" s="57"/>
      <c r="HW98" s="57"/>
      <c r="HX98" s="57"/>
      <c r="HY98" s="57"/>
      <c r="HZ98" s="57"/>
      <c r="IA98" s="57"/>
      <c r="IB98" s="57"/>
      <c r="IC98" s="57"/>
    </row>
    <row r="99" spans="1:237" s="62" customFormat="1" ht="193.5" customHeight="1" x14ac:dyDescent="0.35">
      <c r="A99" s="90" t="s">
        <v>423</v>
      </c>
      <c r="B99" s="69" t="s">
        <v>420</v>
      </c>
      <c r="C99" s="70" t="s">
        <v>421</v>
      </c>
      <c r="D99" s="223" t="s">
        <v>246</v>
      </c>
      <c r="E99" s="88" t="s">
        <v>14</v>
      </c>
      <c r="F99" s="101">
        <v>2019000040046</v>
      </c>
      <c r="G99" s="178" t="s">
        <v>424</v>
      </c>
      <c r="H99" s="92">
        <v>43791</v>
      </c>
      <c r="I99" s="14">
        <f>SUM(J99:P99)</f>
        <v>3279986369</v>
      </c>
      <c r="J99" s="165"/>
      <c r="K99" s="113">
        <v>3259986369</v>
      </c>
      <c r="L99" s="114"/>
      <c r="M99" s="114"/>
      <c r="N99" s="114"/>
      <c r="O99" s="114"/>
      <c r="P99" s="114">
        <v>20000000</v>
      </c>
      <c r="Q99" s="45" t="s">
        <v>141</v>
      </c>
      <c r="R99" s="171" t="s">
        <v>14</v>
      </c>
      <c r="S99" s="161">
        <v>43816</v>
      </c>
      <c r="T99" s="181">
        <v>660</v>
      </c>
      <c r="U99" s="114">
        <v>3259986369</v>
      </c>
      <c r="V99" s="143"/>
      <c r="W99" s="57"/>
      <c r="X99" s="57"/>
      <c r="Y99" s="57"/>
      <c r="Z99" s="57"/>
      <c r="AA99" s="57"/>
      <c r="AB99" s="57"/>
      <c r="AC99" s="57"/>
      <c r="AD99" s="57"/>
      <c r="AE99" s="57"/>
      <c r="AF99" s="57"/>
      <c r="AG99" s="57"/>
      <c r="AH99" s="57"/>
      <c r="AI99" s="57"/>
      <c r="AJ99" s="57"/>
      <c r="AK99" s="57"/>
      <c r="AL99" s="57"/>
      <c r="AM99" s="57"/>
      <c r="AN99" s="57"/>
      <c r="AO99" s="57"/>
      <c r="AP99" s="57"/>
      <c r="AQ99" s="57"/>
      <c r="AR99" s="57"/>
      <c r="AS99" s="57"/>
      <c r="AT99" s="57"/>
      <c r="AU99" s="57"/>
      <c r="AV99" s="57"/>
      <c r="AW99" s="57"/>
      <c r="AX99" s="57"/>
      <c r="AY99" s="57"/>
      <c r="AZ99" s="57"/>
      <c r="BA99" s="57"/>
      <c r="BB99" s="57"/>
      <c r="BC99" s="57"/>
      <c r="BD99" s="57"/>
      <c r="BE99" s="57"/>
      <c r="BF99" s="57"/>
      <c r="BG99" s="57"/>
      <c r="BH99" s="57"/>
      <c r="BI99" s="57"/>
      <c r="BJ99" s="57"/>
      <c r="BK99" s="57"/>
      <c r="BL99" s="57"/>
      <c r="BM99" s="57"/>
      <c r="BN99" s="57"/>
      <c r="BO99" s="57"/>
      <c r="BP99" s="57"/>
      <c r="BQ99" s="57"/>
      <c r="BR99" s="57"/>
      <c r="BS99" s="57"/>
      <c r="BT99" s="57"/>
      <c r="BU99" s="57"/>
      <c r="BV99" s="57"/>
      <c r="BW99" s="57"/>
      <c r="BX99" s="57"/>
      <c r="BY99" s="57"/>
      <c r="BZ99" s="57"/>
      <c r="CA99" s="57"/>
      <c r="CB99" s="57"/>
      <c r="CC99" s="57"/>
      <c r="CD99" s="57"/>
      <c r="CE99" s="57"/>
      <c r="CF99" s="57"/>
      <c r="CG99" s="57"/>
      <c r="CH99" s="57"/>
      <c r="CI99" s="57"/>
      <c r="CJ99" s="57"/>
      <c r="CK99" s="57"/>
      <c r="CL99" s="57"/>
      <c r="CM99" s="57"/>
      <c r="CN99" s="57"/>
      <c r="CO99" s="57"/>
      <c r="CP99" s="57"/>
      <c r="CQ99" s="57"/>
      <c r="CR99" s="57"/>
      <c r="CS99" s="57"/>
      <c r="CT99" s="57"/>
      <c r="CU99" s="57"/>
      <c r="CV99" s="57"/>
      <c r="CW99" s="57"/>
      <c r="CX99" s="57"/>
      <c r="CY99" s="57"/>
      <c r="CZ99" s="57"/>
      <c r="DA99" s="57"/>
      <c r="DB99" s="57"/>
      <c r="DC99" s="57"/>
      <c r="DD99" s="57"/>
      <c r="DE99" s="57"/>
      <c r="DF99" s="57"/>
      <c r="DG99" s="57"/>
      <c r="DH99" s="57"/>
      <c r="DI99" s="57"/>
      <c r="DJ99" s="57"/>
      <c r="DK99" s="57"/>
      <c r="DL99" s="57"/>
      <c r="DM99" s="57"/>
      <c r="DN99" s="57"/>
      <c r="DO99" s="57"/>
      <c r="DP99" s="57"/>
      <c r="DQ99" s="57"/>
      <c r="DR99" s="57"/>
      <c r="DS99" s="57"/>
      <c r="DT99" s="57"/>
      <c r="DU99" s="57"/>
      <c r="DV99" s="57"/>
      <c r="DW99" s="57"/>
      <c r="DX99" s="57"/>
      <c r="DY99" s="57"/>
      <c r="DZ99" s="57"/>
      <c r="EA99" s="57"/>
      <c r="EB99" s="57"/>
      <c r="EC99" s="57"/>
      <c r="ED99" s="57"/>
      <c r="EE99" s="57"/>
      <c r="EF99" s="57"/>
      <c r="EG99" s="57"/>
      <c r="EH99" s="57"/>
      <c r="EI99" s="57"/>
      <c r="EJ99" s="57"/>
      <c r="EK99" s="57"/>
      <c r="EL99" s="57"/>
      <c r="EM99" s="57"/>
      <c r="EN99" s="57"/>
      <c r="EO99" s="57"/>
      <c r="EP99" s="57"/>
      <c r="EQ99" s="57"/>
      <c r="ER99" s="57"/>
      <c r="ES99" s="57"/>
      <c r="ET99" s="57"/>
      <c r="EU99" s="57"/>
      <c r="EV99" s="57"/>
      <c r="EW99" s="57"/>
      <c r="EX99" s="57"/>
      <c r="EY99" s="57"/>
      <c r="EZ99" s="57"/>
      <c r="FA99" s="57"/>
      <c r="FB99" s="57"/>
      <c r="FC99" s="57"/>
      <c r="FD99" s="57"/>
      <c r="FE99" s="57"/>
      <c r="FF99" s="57"/>
      <c r="FG99" s="57"/>
      <c r="FH99" s="57"/>
      <c r="FI99" s="57"/>
      <c r="FJ99" s="57"/>
      <c r="FK99" s="57"/>
      <c r="FL99" s="57"/>
      <c r="FM99" s="57"/>
      <c r="FN99" s="57"/>
      <c r="FO99" s="57"/>
      <c r="FP99" s="57"/>
      <c r="FQ99" s="57"/>
      <c r="FR99" s="57"/>
      <c r="FS99" s="57"/>
      <c r="FT99" s="57"/>
      <c r="FU99" s="57"/>
      <c r="FV99" s="57"/>
      <c r="FW99" s="57"/>
      <c r="FX99" s="57"/>
      <c r="FY99" s="57"/>
      <c r="FZ99" s="57"/>
      <c r="GA99" s="57"/>
      <c r="GB99" s="57"/>
      <c r="GC99" s="57"/>
      <c r="GD99" s="57"/>
      <c r="GE99" s="57"/>
      <c r="GF99" s="57"/>
      <c r="GG99" s="57"/>
      <c r="GH99" s="57"/>
      <c r="GI99" s="57"/>
      <c r="GJ99" s="57"/>
      <c r="GK99" s="57"/>
      <c r="GL99" s="57"/>
      <c r="GM99" s="57"/>
      <c r="GN99" s="57"/>
      <c r="GO99" s="57"/>
      <c r="GP99" s="57"/>
      <c r="GQ99" s="57"/>
      <c r="GR99" s="57"/>
      <c r="GS99" s="57"/>
      <c r="GT99" s="57"/>
      <c r="GU99" s="57"/>
      <c r="GV99" s="57"/>
      <c r="GW99" s="57"/>
      <c r="GX99" s="57"/>
      <c r="GY99" s="57"/>
      <c r="GZ99" s="57"/>
      <c r="HA99" s="57"/>
      <c r="HB99" s="57"/>
      <c r="HC99" s="57"/>
      <c r="HD99" s="57"/>
      <c r="HE99" s="57"/>
      <c r="HF99" s="57"/>
      <c r="HG99" s="57"/>
      <c r="HH99" s="57"/>
      <c r="HI99" s="57"/>
      <c r="HJ99" s="57"/>
      <c r="HK99" s="57"/>
      <c r="HL99" s="57"/>
      <c r="HM99" s="57"/>
      <c r="HN99" s="57"/>
      <c r="HO99" s="57"/>
      <c r="HP99" s="57"/>
      <c r="HQ99" s="57"/>
      <c r="HR99" s="57"/>
      <c r="HS99" s="57"/>
      <c r="HT99" s="57"/>
      <c r="HU99" s="57"/>
      <c r="HV99" s="57"/>
      <c r="HW99" s="57"/>
      <c r="HX99" s="57"/>
      <c r="HY99" s="57"/>
      <c r="HZ99" s="57"/>
      <c r="IA99" s="57"/>
      <c r="IB99" s="57"/>
      <c r="IC99" s="57"/>
    </row>
    <row r="100" spans="1:237" s="62" customFormat="1" ht="268.5" customHeight="1" x14ac:dyDescent="0.35">
      <c r="A100" s="318" t="s">
        <v>431</v>
      </c>
      <c r="B100" s="318" t="s">
        <v>441</v>
      </c>
      <c r="C100" s="231" t="s">
        <v>456</v>
      </c>
      <c r="D100" s="231" t="s">
        <v>432</v>
      </c>
      <c r="E100" s="281" t="s">
        <v>433</v>
      </c>
      <c r="F100" s="235">
        <v>2019000040051</v>
      </c>
      <c r="G100" s="218" t="s">
        <v>434</v>
      </c>
      <c r="H100" s="217">
        <v>43825</v>
      </c>
      <c r="I100" s="197">
        <f>SUM(J100:P100)</f>
        <v>2838162773</v>
      </c>
      <c r="J100" s="186"/>
      <c r="K100" s="44"/>
      <c r="L100" s="65">
        <v>2808162773</v>
      </c>
      <c r="M100" s="14"/>
      <c r="N100" s="14"/>
      <c r="O100" s="14"/>
      <c r="P100" s="14">
        <v>30000000</v>
      </c>
      <c r="Q100" s="237" t="s">
        <v>447</v>
      </c>
      <c r="R100" s="237" t="s">
        <v>435</v>
      </c>
      <c r="S100" s="187">
        <v>43859</v>
      </c>
      <c r="T100" s="59">
        <v>108</v>
      </c>
      <c r="U100" s="14">
        <v>2808162773</v>
      </c>
      <c r="V100" s="44"/>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c r="AS100" s="57"/>
      <c r="AT100" s="57"/>
      <c r="AU100" s="57"/>
      <c r="AV100" s="57"/>
      <c r="AW100" s="57"/>
      <c r="AX100" s="57"/>
      <c r="AY100" s="57"/>
      <c r="AZ100" s="57"/>
      <c r="BA100" s="57"/>
      <c r="BB100" s="57"/>
      <c r="BC100" s="57"/>
      <c r="BD100" s="57"/>
      <c r="BE100" s="57"/>
      <c r="BF100" s="57"/>
      <c r="BG100" s="57"/>
      <c r="BH100" s="57"/>
      <c r="BI100" s="57"/>
      <c r="BJ100" s="57"/>
      <c r="BK100" s="57"/>
      <c r="BL100" s="57"/>
      <c r="BM100" s="57"/>
      <c r="BN100" s="57"/>
      <c r="BO100" s="57"/>
      <c r="BP100" s="57"/>
      <c r="BQ100" s="57"/>
      <c r="BR100" s="57"/>
      <c r="BS100" s="57"/>
      <c r="BT100" s="57"/>
      <c r="BU100" s="57"/>
      <c r="BV100" s="57"/>
      <c r="BW100" s="57"/>
      <c r="BX100" s="57"/>
      <c r="BY100" s="57"/>
      <c r="BZ100" s="57"/>
      <c r="CA100" s="57"/>
      <c r="CB100" s="57"/>
      <c r="CC100" s="57"/>
      <c r="CD100" s="57"/>
      <c r="CE100" s="57"/>
      <c r="CF100" s="57"/>
      <c r="CG100" s="57"/>
      <c r="CH100" s="57"/>
      <c r="CI100" s="57"/>
      <c r="CJ100" s="57"/>
      <c r="CK100" s="57"/>
      <c r="CL100" s="57"/>
      <c r="CM100" s="57"/>
      <c r="CN100" s="57"/>
      <c r="CO100" s="57"/>
      <c r="CP100" s="57"/>
      <c r="CQ100" s="57"/>
      <c r="CR100" s="57"/>
      <c r="CS100" s="57"/>
      <c r="CT100" s="57"/>
      <c r="CU100" s="57"/>
      <c r="CV100" s="57"/>
      <c r="CW100" s="57"/>
      <c r="CX100" s="57"/>
      <c r="CY100" s="57"/>
      <c r="CZ100" s="57"/>
      <c r="DA100" s="57"/>
      <c r="DB100" s="57"/>
      <c r="DC100" s="57"/>
      <c r="DD100" s="57"/>
      <c r="DE100" s="57"/>
      <c r="DF100" s="57"/>
      <c r="DG100" s="57"/>
      <c r="DH100" s="57"/>
      <c r="DI100" s="57"/>
      <c r="DJ100" s="57"/>
      <c r="DK100" s="57"/>
      <c r="DL100" s="57"/>
      <c r="DM100" s="57"/>
      <c r="DN100" s="57"/>
      <c r="DO100" s="57"/>
      <c r="DP100" s="57"/>
      <c r="DQ100" s="57"/>
      <c r="DR100" s="57"/>
      <c r="DS100" s="57"/>
      <c r="DT100" s="57"/>
      <c r="DU100" s="57"/>
      <c r="DV100" s="57"/>
      <c r="DW100" s="57"/>
      <c r="DX100" s="57"/>
      <c r="DY100" s="57"/>
      <c r="DZ100" s="57"/>
      <c r="EA100" s="57"/>
      <c r="EB100" s="57"/>
      <c r="EC100" s="57"/>
      <c r="ED100" s="57"/>
      <c r="EE100" s="57"/>
      <c r="EF100" s="57"/>
      <c r="EG100" s="57"/>
      <c r="EH100" s="57"/>
      <c r="EI100" s="57"/>
      <c r="EJ100" s="57"/>
      <c r="EK100" s="57"/>
      <c r="EL100" s="57"/>
      <c r="EM100" s="57"/>
      <c r="EN100" s="57"/>
      <c r="EO100" s="57"/>
      <c r="EP100" s="57"/>
      <c r="EQ100" s="57"/>
      <c r="ER100" s="57"/>
      <c r="ES100" s="57"/>
      <c r="ET100" s="57"/>
      <c r="EU100" s="57"/>
      <c r="EV100" s="57"/>
      <c r="EW100" s="57"/>
      <c r="EX100" s="57"/>
      <c r="EY100" s="57"/>
      <c r="EZ100" s="57"/>
      <c r="FA100" s="57"/>
      <c r="FB100" s="57"/>
      <c r="FC100" s="57"/>
      <c r="FD100" s="57"/>
      <c r="FE100" s="57"/>
      <c r="FF100" s="57"/>
      <c r="FG100" s="57"/>
      <c r="FH100" s="57"/>
      <c r="FI100" s="57"/>
      <c r="FJ100" s="57"/>
      <c r="FK100" s="57"/>
      <c r="FL100" s="57"/>
      <c r="FM100" s="57"/>
      <c r="FN100" s="57"/>
      <c r="FO100" s="57"/>
      <c r="FP100" s="57"/>
      <c r="FQ100" s="57"/>
      <c r="FR100" s="57"/>
      <c r="FS100" s="57"/>
      <c r="FT100" s="57"/>
      <c r="FU100" s="57"/>
      <c r="FV100" s="57"/>
      <c r="FW100" s="57"/>
      <c r="FX100" s="57"/>
      <c r="FY100" s="57"/>
      <c r="FZ100" s="57"/>
      <c r="GA100" s="57"/>
      <c r="GB100" s="57"/>
      <c r="GC100" s="57"/>
      <c r="GD100" s="57"/>
      <c r="GE100" s="57"/>
      <c r="GF100" s="57"/>
      <c r="GG100" s="57"/>
      <c r="GH100" s="57"/>
      <c r="GI100" s="57"/>
      <c r="GJ100" s="57"/>
      <c r="GK100" s="57"/>
      <c r="GL100" s="57"/>
      <c r="GM100" s="57"/>
      <c r="GN100" s="57"/>
      <c r="GO100" s="57"/>
      <c r="GP100" s="57"/>
      <c r="GQ100" s="57"/>
      <c r="GR100" s="57"/>
      <c r="GS100" s="57"/>
      <c r="GT100" s="57"/>
      <c r="GU100" s="57"/>
      <c r="GV100" s="57"/>
      <c r="GW100" s="57"/>
      <c r="GX100" s="57"/>
      <c r="GY100" s="57"/>
      <c r="GZ100" s="57"/>
      <c r="HA100" s="57"/>
      <c r="HB100" s="57"/>
      <c r="HC100" s="57"/>
      <c r="HD100" s="57"/>
      <c r="HE100" s="57"/>
      <c r="HF100" s="57"/>
      <c r="HG100" s="57"/>
      <c r="HH100" s="57"/>
      <c r="HI100" s="57"/>
      <c r="HJ100" s="57"/>
      <c r="HK100" s="57"/>
      <c r="HL100" s="57"/>
      <c r="HM100" s="57"/>
      <c r="HN100" s="57"/>
      <c r="HO100" s="57"/>
      <c r="HP100" s="57"/>
      <c r="HQ100" s="57"/>
      <c r="HR100" s="57"/>
      <c r="HS100" s="57"/>
      <c r="HT100" s="57"/>
      <c r="HU100" s="57"/>
      <c r="HV100" s="57"/>
      <c r="HW100" s="57"/>
      <c r="HX100" s="57"/>
      <c r="HY100" s="57"/>
      <c r="HZ100" s="57"/>
      <c r="IA100" s="57"/>
      <c r="IB100" s="57"/>
      <c r="IC100" s="57"/>
    </row>
    <row r="101" spans="1:237" s="62" customFormat="1" ht="268.5" customHeight="1" x14ac:dyDescent="0.35">
      <c r="A101" s="319"/>
      <c r="B101" s="319"/>
      <c r="C101" s="232"/>
      <c r="D101" s="232"/>
      <c r="E101" s="283"/>
      <c r="F101" s="236"/>
      <c r="G101" s="218" t="s">
        <v>502</v>
      </c>
      <c r="H101" s="217">
        <v>44160</v>
      </c>
      <c r="I101" s="221">
        <f>J101+K101+L101+M101+N101+O101+P101</f>
        <v>416252339.54000002</v>
      </c>
      <c r="J101" s="186"/>
      <c r="K101" s="219"/>
      <c r="L101" s="65">
        <v>416252339.54000002</v>
      </c>
      <c r="M101" s="14"/>
      <c r="N101" s="14"/>
      <c r="O101" s="14"/>
      <c r="P101" s="14"/>
      <c r="Q101" s="239"/>
      <c r="R101" s="239"/>
      <c r="S101" s="187"/>
      <c r="T101" s="59"/>
      <c r="U101" s="14"/>
      <c r="V101" s="44" t="s">
        <v>503</v>
      </c>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7"/>
      <c r="AS101" s="57"/>
      <c r="AT101" s="57"/>
      <c r="AU101" s="57"/>
      <c r="AV101" s="57"/>
      <c r="AW101" s="57"/>
      <c r="AX101" s="57"/>
      <c r="AY101" s="57"/>
      <c r="AZ101" s="57"/>
      <c r="BA101" s="57"/>
      <c r="BB101" s="57"/>
      <c r="BC101" s="57"/>
      <c r="BD101" s="57"/>
      <c r="BE101" s="57"/>
      <c r="BF101" s="57"/>
      <c r="BG101" s="57"/>
      <c r="BH101" s="57"/>
      <c r="BI101" s="57"/>
      <c r="BJ101" s="57"/>
      <c r="BK101" s="57"/>
      <c r="BL101" s="57"/>
      <c r="BM101" s="57"/>
      <c r="BN101" s="57"/>
      <c r="BO101" s="57"/>
      <c r="BP101" s="57"/>
      <c r="BQ101" s="57"/>
      <c r="BR101" s="57"/>
      <c r="BS101" s="57"/>
      <c r="BT101" s="57"/>
      <c r="BU101" s="57"/>
      <c r="BV101" s="57"/>
      <c r="BW101" s="57"/>
      <c r="BX101" s="57"/>
      <c r="BY101" s="57"/>
      <c r="BZ101" s="57"/>
      <c r="CA101" s="57"/>
      <c r="CB101" s="57"/>
      <c r="CC101" s="57"/>
      <c r="CD101" s="57"/>
      <c r="CE101" s="57"/>
      <c r="CF101" s="57"/>
      <c r="CG101" s="57"/>
      <c r="CH101" s="57"/>
      <c r="CI101" s="57"/>
      <c r="CJ101" s="57"/>
      <c r="CK101" s="57"/>
      <c r="CL101" s="57"/>
      <c r="CM101" s="57"/>
      <c r="CN101" s="57"/>
      <c r="CO101" s="57"/>
      <c r="CP101" s="57"/>
      <c r="CQ101" s="57"/>
      <c r="CR101" s="57"/>
      <c r="CS101" s="57"/>
      <c r="CT101" s="57"/>
      <c r="CU101" s="57"/>
      <c r="CV101" s="57"/>
      <c r="CW101" s="57"/>
      <c r="CX101" s="57"/>
      <c r="CY101" s="57"/>
      <c r="CZ101" s="57"/>
      <c r="DA101" s="57"/>
      <c r="DB101" s="57"/>
      <c r="DC101" s="57"/>
      <c r="DD101" s="57"/>
      <c r="DE101" s="57"/>
      <c r="DF101" s="57"/>
      <c r="DG101" s="57"/>
      <c r="DH101" s="57"/>
      <c r="DI101" s="57"/>
      <c r="DJ101" s="57"/>
      <c r="DK101" s="57"/>
      <c r="DL101" s="57"/>
      <c r="DM101" s="57"/>
      <c r="DN101" s="57"/>
      <c r="DO101" s="57"/>
      <c r="DP101" s="57"/>
      <c r="DQ101" s="57"/>
      <c r="DR101" s="57"/>
      <c r="DS101" s="57"/>
      <c r="DT101" s="57"/>
      <c r="DU101" s="57"/>
      <c r="DV101" s="57"/>
      <c r="DW101" s="57"/>
      <c r="DX101" s="57"/>
      <c r="DY101" s="57"/>
      <c r="DZ101" s="57"/>
      <c r="EA101" s="57"/>
      <c r="EB101" s="57"/>
      <c r="EC101" s="57"/>
      <c r="ED101" s="57"/>
      <c r="EE101" s="57"/>
      <c r="EF101" s="57"/>
      <c r="EG101" s="57"/>
      <c r="EH101" s="57"/>
      <c r="EI101" s="57"/>
      <c r="EJ101" s="57"/>
      <c r="EK101" s="57"/>
      <c r="EL101" s="57"/>
      <c r="EM101" s="57"/>
      <c r="EN101" s="57"/>
      <c r="EO101" s="57"/>
      <c r="EP101" s="57"/>
      <c r="EQ101" s="57"/>
      <c r="ER101" s="57"/>
      <c r="ES101" s="57"/>
      <c r="ET101" s="57"/>
      <c r="EU101" s="57"/>
      <c r="EV101" s="57"/>
      <c r="EW101" s="57"/>
      <c r="EX101" s="57"/>
      <c r="EY101" s="57"/>
      <c r="EZ101" s="57"/>
      <c r="FA101" s="57"/>
      <c r="FB101" s="57"/>
      <c r="FC101" s="57"/>
      <c r="FD101" s="57"/>
      <c r="FE101" s="57"/>
      <c r="FF101" s="57"/>
      <c r="FG101" s="57"/>
      <c r="FH101" s="57"/>
      <c r="FI101" s="57"/>
      <c r="FJ101" s="57"/>
      <c r="FK101" s="57"/>
      <c r="FL101" s="57"/>
      <c r="FM101" s="57"/>
      <c r="FN101" s="57"/>
      <c r="FO101" s="57"/>
      <c r="FP101" s="57"/>
      <c r="FQ101" s="57"/>
      <c r="FR101" s="57"/>
      <c r="FS101" s="57"/>
      <c r="FT101" s="57"/>
      <c r="FU101" s="57"/>
      <c r="FV101" s="57"/>
      <c r="FW101" s="57"/>
      <c r="FX101" s="57"/>
      <c r="FY101" s="57"/>
      <c r="FZ101" s="57"/>
      <c r="GA101" s="57"/>
      <c r="GB101" s="57"/>
      <c r="GC101" s="57"/>
      <c r="GD101" s="57"/>
      <c r="GE101" s="57"/>
      <c r="GF101" s="57"/>
      <c r="GG101" s="57"/>
      <c r="GH101" s="57"/>
      <c r="GI101" s="57"/>
      <c r="GJ101" s="57"/>
      <c r="GK101" s="57"/>
      <c r="GL101" s="57"/>
      <c r="GM101" s="57"/>
      <c r="GN101" s="57"/>
      <c r="GO101" s="57"/>
      <c r="GP101" s="57"/>
      <c r="GQ101" s="57"/>
      <c r="GR101" s="57"/>
      <c r="GS101" s="57"/>
      <c r="GT101" s="57"/>
      <c r="GU101" s="57"/>
      <c r="GV101" s="57"/>
      <c r="GW101" s="57"/>
      <c r="GX101" s="57"/>
      <c r="GY101" s="57"/>
      <c r="GZ101" s="57"/>
      <c r="HA101" s="57"/>
      <c r="HB101" s="57"/>
      <c r="HC101" s="57"/>
      <c r="HD101" s="57"/>
      <c r="HE101" s="57"/>
      <c r="HF101" s="57"/>
      <c r="HG101" s="57"/>
      <c r="HH101" s="57"/>
      <c r="HI101" s="57"/>
      <c r="HJ101" s="57"/>
      <c r="HK101" s="57"/>
      <c r="HL101" s="57"/>
      <c r="HM101" s="57"/>
      <c r="HN101" s="57"/>
      <c r="HO101" s="57"/>
      <c r="HP101" s="57"/>
      <c r="HQ101" s="57"/>
      <c r="HR101" s="57"/>
      <c r="HS101" s="57"/>
      <c r="HT101" s="57"/>
      <c r="HU101" s="57"/>
      <c r="HV101" s="57"/>
      <c r="HW101" s="57"/>
      <c r="HX101" s="57"/>
      <c r="HY101" s="57"/>
      <c r="HZ101" s="57"/>
      <c r="IA101" s="57"/>
      <c r="IB101" s="57"/>
      <c r="IC101" s="57"/>
    </row>
    <row r="102" spans="1:237" s="62" customFormat="1" ht="268.5" customHeight="1" x14ac:dyDescent="0.35">
      <c r="A102" s="90" t="s">
        <v>481</v>
      </c>
      <c r="B102" s="209" t="s">
        <v>482</v>
      </c>
      <c r="C102" s="210" t="s">
        <v>480</v>
      </c>
      <c r="D102" s="223" t="s">
        <v>479</v>
      </c>
      <c r="E102" s="206" t="s">
        <v>433</v>
      </c>
      <c r="F102" s="101">
        <v>2019000040022</v>
      </c>
      <c r="G102" s="207" t="s">
        <v>434</v>
      </c>
      <c r="H102" s="208">
        <v>43825</v>
      </c>
      <c r="I102" s="14">
        <f>SUM(J102:P102)</f>
        <v>906590321</v>
      </c>
      <c r="J102" s="186"/>
      <c r="K102" s="65">
        <v>906590321</v>
      </c>
      <c r="L102" s="65"/>
      <c r="M102" s="14"/>
      <c r="N102" s="14"/>
      <c r="O102" s="14"/>
      <c r="P102" s="14"/>
      <c r="Q102" s="44" t="s">
        <v>483</v>
      </c>
      <c r="R102" s="214" t="s">
        <v>483</v>
      </c>
      <c r="S102" s="187">
        <v>43872</v>
      </c>
      <c r="T102" s="59">
        <v>79</v>
      </c>
      <c r="U102" s="14">
        <v>906590321</v>
      </c>
      <c r="V102" s="44"/>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c r="BA102" s="57"/>
      <c r="BB102" s="57"/>
      <c r="BC102" s="57"/>
      <c r="BD102" s="57"/>
      <c r="BE102" s="57"/>
      <c r="BF102" s="57"/>
      <c r="BG102" s="57"/>
      <c r="BH102" s="57"/>
      <c r="BI102" s="57"/>
      <c r="BJ102" s="57"/>
      <c r="BK102" s="57"/>
      <c r="BL102" s="57"/>
      <c r="BM102" s="57"/>
      <c r="BN102" s="57"/>
      <c r="BO102" s="57"/>
      <c r="BP102" s="57"/>
      <c r="BQ102" s="57"/>
      <c r="BR102" s="57"/>
      <c r="BS102" s="57"/>
      <c r="BT102" s="57"/>
      <c r="BU102" s="57"/>
      <c r="BV102" s="57"/>
      <c r="BW102" s="57"/>
      <c r="BX102" s="57"/>
      <c r="BY102" s="57"/>
      <c r="BZ102" s="57"/>
      <c r="CA102" s="57"/>
      <c r="CB102" s="57"/>
      <c r="CC102" s="57"/>
      <c r="CD102" s="57"/>
      <c r="CE102" s="57"/>
      <c r="CF102" s="57"/>
      <c r="CG102" s="57"/>
      <c r="CH102" s="57"/>
      <c r="CI102" s="57"/>
      <c r="CJ102" s="57"/>
      <c r="CK102" s="57"/>
      <c r="CL102" s="57"/>
      <c r="CM102" s="57"/>
      <c r="CN102" s="57"/>
      <c r="CO102" s="57"/>
      <c r="CP102" s="57"/>
      <c r="CQ102" s="57"/>
      <c r="CR102" s="57"/>
      <c r="CS102" s="57"/>
      <c r="CT102" s="57"/>
      <c r="CU102" s="57"/>
      <c r="CV102" s="57"/>
      <c r="CW102" s="57"/>
      <c r="CX102" s="57"/>
      <c r="CY102" s="57"/>
      <c r="CZ102" s="57"/>
      <c r="DA102" s="57"/>
      <c r="DB102" s="57"/>
      <c r="DC102" s="57"/>
      <c r="DD102" s="57"/>
      <c r="DE102" s="57"/>
      <c r="DF102" s="57"/>
      <c r="DG102" s="57"/>
      <c r="DH102" s="57"/>
      <c r="DI102" s="57"/>
      <c r="DJ102" s="57"/>
      <c r="DK102" s="57"/>
      <c r="DL102" s="57"/>
      <c r="DM102" s="57"/>
      <c r="DN102" s="57"/>
      <c r="DO102" s="57"/>
      <c r="DP102" s="57"/>
      <c r="DQ102" s="57"/>
      <c r="DR102" s="57"/>
      <c r="DS102" s="57"/>
      <c r="DT102" s="57"/>
      <c r="DU102" s="57"/>
      <c r="DV102" s="57"/>
      <c r="DW102" s="57"/>
      <c r="DX102" s="57"/>
      <c r="DY102" s="57"/>
      <c r="DZ102" s="57"/>
      <c r="EA102" s="57"/>
      <c r="EB102" s="57"/>
      <c r="EC102" s="57"/>
      <c r="ED102" s="57"/>
      <c r="EE102" s="57"/>
      <c r="EF102" s="57"/>
      <c r="EG102" s="57"/>
      <c r="EH102" s="57"/>
      <c r="EI102" s="57"/>
      <c r="EJ102" s="57"/>
      <c r="EK102" s="57"/>
      <c r="EL102" s="57"/>
      <c r="EM102" s="57"/>
      <c r="EN102" s="57"/>
      <c r="EO102" s="57"/>
      <c r="EP102" s="57"/>
      <c r="EQ102" s="57"/>
      <c r="ER102" s="57"/>
      <c r="ES102" s="57"/>
      <c r="ET102" s="57"/>
      <c r="EU102" s="57"/>
      <c r="EV102" s="57"/>
      <c r="EW102" s="57"/>
      <c r="EX102" s="57"/>
      <c r="EY102" s="57"/>
      <c r="EZ102" s="57"/>
      <c r="FA102" s="57"/>
      <c r="FB102" s="57"/>
      <c r="FC102" s="57"/>
      <c r="FD102" s="57"/>
      <c r="FE102" s="57"/>
      <c r="FF102" s="57"/>
      <c r="FG102" s="57"/>
      <c r="FH102" s="57"/>
      <c r="FI102" s="57"/>
      <c r="FJ102" s="57"/>
      <c r="FK102" s="57"/>
      <c r="FL102" s="57"/>
      <c r="FM102" s="57"/>
      <c r="FN102" s="57"/>
      <c r="FO102" s="57"/>
      <c r="FP102" s="57"/>
      <c r="FQ102" s="57"/>
      <c r="FR102" s="57"/>
      <c r="FS102" s="57"/>
      <c r="FT102" s="57"/>
      <c r="FU102" s="57"/>
      <c r="FV102" s="57"/>
      <c r="FW102" s="57"/>
      <c r="FX102" s="57"/>
      <c r="FY102" s="57"/>
      <c r="FZ102" s="57"/>
      <c r="GA102" s="57"/>
      <c r="GB102" s="57"/>
      <c r="GC102" s="57"/>
      <c r="GD102" s="57"/>
      <c r="GE102" s="57"/>
      <c r="GF102" s="57"/>
      <c r="GG102" s="57"/>
      <c r="GH102" s="57"/>
      <c r="GI102" s="57"/>
      <c r="GJ102" s="57"/>
      <c r="GK102" s="57"/>
      <c r="GL102" s="57"/>
      <c r="GM102" s="57"/>
      <c r="GN102" s="57"/>
      <c r="GO102" s="57"/>
      <c r="GP102" s="57"/>
      <c r="GQ102" s="57"/>
      <c r="GR102" s="57"/>
      <c r="GS102" s="57"/>
      <c r="GT102" s="57"/>
      <c r="GU102" s="57"/>
      <c r="GV102" s="57"/>
      <c r="GW102" s="57"/>
      <c r="GX102" s="57"/>
      <c r="GY102" s="57"/>
      <c r="GZ102" s="57"/>
      <c r="HA102" s="57"/>
      <c r="HB102" s="57"/>
      <c r="HC102" s="57"/>
      <c r="HD102" s="57"/>
      <c r="HE102" s="57"/>
      <c r="HF102" s="57"/>
      <c r="HG102" s="57"/>
      <c r="HH102" s="57"/>
      <c r="HI102" s="57"/>
      <c r="HJ102" s="57"/>
      <c r="HK102" s="57"/>
      <c r="HL102" s="57"/>
      <c r="HM102" s="57"/>
      <c r="HN102" s="57"/>
      <c r="HO102" s="57"/>
      <c r="HP102" s="57"/>
      <c r="HQ102" s="57"/>
      <c r="HR102" s="57"/>
      <c r="HS102" s="57"/>
      <c r="HT102" s="57"/>
      <c r="HU102" s="57"/>
      <c r="HV102" s="57"/>
      <c r="HW102" s="57"/>
      <c r="HX102" s="57"/>
      <c r="HY102" s="57"/>
      <c r="HZ102" s="57"/>
      <c r="IA102" s="57"/>
      <c r="IB102" s="57"/>
      <c r="IC102" s="57"/>
    </row>
    <row r="103" spans="1:237" s="62" customFormat="1" ht="326.25" customHeight="1" x14ac:dyDescent="0.35">
      <c r="A103" s="90" t="s">
        <v>436</v>
      </c>
      <c r="B103" s="69" t="s">
        <v>442</v>
      </c>
      <c r="C103" s="70" t="s">
        <v>457</v>
      </c>
      <c r="D103" s="223" t="s">
        <v>437</v>
      </c>
      <c r="E103" s="105" t="s">
        <v>438</v>
      </c>
      <c r="F103" s="101">
        <v>2017000100099</v>
      </c>
      <c r="G103" s="178" t="s">
        <v>439</v>
      </c>
      <c r="H103" s="104">
        <v>43830</v>
      </c>
      <c r="I103" s="14">
        <f>+M103+P103</f>
        <v>10808199673</v>
      </c>
      <c r="J103" s="165"/>
      <c r="K103" s="113"/>
      <c r="L103" s="114"/>
      <c r="M103" s="114">
        <v>8147282102</v>
      </c>
      <c r="N103" s="114"/>
      <c r="O103" s="114"/>
      <c r="P103" s="180">
        <v>2660917571</v>
      </c>
      <c r="Q103" s="45" t="s">
        <v>448</v>
      </c>
      <c r="R103" s="171" t="s">
        <v>435</v>
      </c>
      <c r="S103" s="161">
        <v>43859</v>
      </c>
      <c r="T103" s="182">
        <v>108</v>
      </c>
      <c r="U103" s="114">
        <v>8147282102</v>
      </c>
      <c r="V103" s="176"/>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7"/>
      <c r="BB103" s="57"/>
      <c r="BC103" s="57"/>
      <c r="BD103" s="57"/>
      <c r="BE103" s="57"/>
      <c r="BF103" s="57"/>
      <c r="BG103" s="57"/>
      <c r="BH103" s="57"/>
      <c r="BI103" s="57"/>
      <c r="BJ103" s="57"/>
      <c r="BK103" s="57"/>
      <c r="BL103" s="57"/>
      <c r="BM103" s="57"/>
      <c r="BN103" s="57"/>
      <c r="BO103" s="57"/>
      <c r="BP103" s="57"/>
      <c r="BQ103" s="57"/>
      <c r="BR103" s="57"/>
      <c r="BS103" s="57"/>
      <c r="BT103" s="57"/>
      <c r="BU103" s="57"/>
      <c r="BV103" s="57"/>
      <c r="BW103" s="57"/>
      <c r="BX103" s="57"/>
      <c r="BY103" s="57"/>
      <c r="BZ103" s="57"/>
      <c r="CA103" s="57"/>
      <c r="CB103" s="57"/>
      <c r="CC103" s="57"/>
      <c r="CD103" s="57"/>
      <c r="CE103" s="57"/>
      <c r="CF103" s="57"/>
      <c r="CG103" s="57"/>
      <c r="CH103" s="57"/>
      <c r="CI103" s="57"/>
      <c r="CJ103" s="57"/>
      <c r="CK103" s="57"/>
      <c r="CL103" s="57"/>
      <c r="CM103" s="57"/>
      <c r="CN103" s="57"/>
      <c r="CO103" s="57"/>
      <c r="CP103" s="57"/>
      <c r="CQ103" s="57"/>
      <c r="CR103" s="57"/>
      <c r="CS103" s="57"/>
      <c r="CT103" s="57"/>
      <c r="CU103" s="57"/>
      <c r="CV103" s="57"/>
      <c r="CW103" s="57"/>
      <c r="CX103" s="57"/>
      <c r="CY103" s="57"/>
      <c r="CZ103" s="57"/>
      <c r="DA103" s="57"/>
      <c r="DB103" s="57"/>
      <c r="DC103" s="57"/>
      <c r="DD103" s="57"/>
      <c r="DE103" s="57"/>
      <c r="DF103" s="57"/>
      <c r="DG103" s="57"/>
      <c r="DH103" s="57"/>
      <c r="DI103" s="57"/>
      <c r="DJ103" s="57"/>
      <c r="DK103" s="57"/>
      <c r="DL103" s="57"/>
      <c r="DM103" s="57"/>
      <c r="DN103" s="57"/>
      <c r="DO103" s="57"/>
      <c r="DP103" s="57"/>
      <c r="DQ103" s="57"/>
      <c r="DR103" s="57"/>
      <c r="DS103" s="57"/>
      <c r="DT103" s="57"/>
      <c r="DU103" s="57"/>
      <c r="DV103" s="57"/>
      <c r="DW103" s="57"/>
      <c r="DX103" s="57"/>
      <c r="DY103" s="57"/>
      <c r="DZ103" s="57"/>
      <c r="EA103" s="57"/>
      <c r="EB103" s="57"/>
      <c r="EC103" s="57"/>
      <c r="ED103" s="57"/>
      <c r="EE103" s="57"/>
      <c r="EF103" s="57"/>
      <c r="EG103" s="57"/>
      <c r="EH103" s="57"/>
      <c r="EI103" s="57"/>
      <c r="EJ103" s="57"/>
      <c r="EK103" s="57"/>
      <c r="EL103" s="57"/>
      <c r="EM103" s="57"/>
      <c r="EN103" s="57"/>
      <c r="EO103" s="57"/>
      <c r="EP103" s="57"/>
      <c r="EQ103" s="57"/>
      <c r="ER103" s="57"/>
      <c r="ES103" s="57"/>
      <c r="ET103" s="57"/>
      <c r="EU103" s="57"/>
      <c r="EV103" s="57"/>
      <c r="EW103" s="57"/>
      <c r="EX103" s="57"/>
      <c r="EY103" s="57"/>
      <c r="EZ103" s="57"/>
      <c r="FA103" s="57"/>
      <c r="FB103" s="57"/>
      <c r="FC103" s="57"/>
      <c r="FD103" s="57"/>
      <c r="FE103" s="57"/>
      <c r="FF103" s="57"/>
      <c r="FG103" s="57"/>
      <c r="FH103" s="57"/>
      <c r="FI103" s="57"/>
      <c r="FJ103" s="57"/>
      <c r="FK103" s="57"/>
      <c r="FL103" s="57"/>
      <c r="FM103" s="57"/>
      <c r="FN103" s="57"/>
      <c r="FO103" s="57"/>
      <c r="FP103" s="57"/>
      <c r="FQ103" s="57"/>
      <c r="FR103" s="57"/>
      <c r="FS103" s="57"/>
      <c r="FT103" s="57"/>
      <c r="FU103" s="57"/>
      <c r="FV103" s="57"/>
      <c r="FW103" s="57"/>
      <c r="FX103" s="57"/>
      <c r="FY103" s="57"/>
      <c r="FZ103" s="57"/>
      <c r="GA103" s="57"/>
      <c r="GB103" s="57"/>
      <c r="GC103" s="57"/>
      <c r="GD103" s="57"/>
      <c r="GE103" s="57"/>
      <c r="GF103" s="57"/>
      <c r="GG103" s="57"/>
      <c r="GH103" s="57"/>
      <c r="GI103" s="57"/>
      <c r="GJ103" s="57"/>
      <c r="GK103" s="57"/>
      <c r="GL103" s="57"/>
      <c r="GM103" s="57"/>
      <c r="GN103" s="57"/>
      <c r="GO103" s="57"/>
      <c r="GP103" s="57"/>
      <c r="GQ103" s="57"/>
      <c r="GR103" s="57"/>
      <c r="GS103" s="57"/>
      <c r="GT103" s="57"/>
      <c r="GU103" s="57"/>
      <c r="GV103" s="57"/>
      <c r="GW103" s="57"/>
      <c r="GX103" s="57"/>
      <c r="GY103" s="57"/>
      <c r="GZ103" s="57"/>
      <c r="HA103" s="57"/>
      <c r="HB103" s="57"/>
      <c r="HC103" s="57"/>
      <c r="HD103" s="57"/>
      <c r="HE103" s="57"/>
      <c r="HF103" s="57"/>
      <c r="HG103" s="57"/>
      <c r="HH103" s="57"/>
      <c r="HI103" s="57"/>
      <c r="HJ103" s="57"/>
      <c r="HK103" s="57"/>
      <c r="HL103" s="57"/>
      <c r="HM103" s="57"/>
      <c r="HN103" s="57"/>
      <c r="HO103" s="57"/>
      <c r="HP103" s="57"/>
      <c r="HQ103" s="57"/>
      <c r="HR103" s="57"/>
      <c r="HS103" s="57"/>
      <c r="HT103" s="57"/>
      <c r="HU103" s="57"/>
      <c r="HV103" s="57"/>
      <c r="HW103" s="57"/>
      <c r="HX103" s="57"/>
      <c r="HY103" s="57"/>
      <c r="HZ103" s="57"/>
      <c r="IA103" s="57"/>
      <c r="IB103" s="57"/>
      <c r="IC103" s="57"/>
    </row>
    <row r="104" spans="1:237" s="62" customFormat="1" ht="219" customHeight="1" x14ac:dyDescent="0.25">
      <c r="A104" s="192" t="s">
        <v>451</v>
      </c>
      <c r="B104" s="12" t="s">
        <v>455</v>
      </c>
      <c r="C104" s="27" t="s">
        <v>459</v>
      </c>
      <c r="D104" s="27" t="s">
        <v>449</v>
      </c>
      <c r="E104" s="27" t="s">
        <v>14</v>
      </c>
      <c r="F104" s="101">
        <v>2020000100132</v>
      </c>
      <c r="G104" s="66" t="s">
        <v>453</v>
      </c>
      <c r="H104" s="193">
        <v>43966</v>
      </c>
      <c r="I104" s="194">
        <f t="shared" ref="I104:I110" si="2">SUM(J104:P104)</f>
        <v>1999837777</v>
      </c>
      <c r="J104" s="228"/>
      <c r="K104" s="91"/>
      <c r="L104" s="91"/>
      <c r="M104" s="14">
        <v>1999837777</v>
      </c>
      <c r="N104" s="91"/>
      <c r="O104" s="91"/>
      <c r="P104" s="91"/>
      <c r="Q104" s="196" t="s">
        <v>450</v>
      </c>
      <c r="R104" s="195" t="s">
        <v>450</v>
      </c>
      <c r="S104" s="161">
        <v>43994</v>
      </c>
      <c r="T104" s="182">
        <v>369</v>
      </c>
      <c r="U104" s="14">
        <f>M104</f>
        <v>1999837777</v>
      </c>
      <c r="V104" s="197" t="s">
        <v>498</v>
      </c>
      <c r="W104" s="198"/>
      <c r="X104" s="198"/>
      <c r="Y104" s="198"/>
      <c r="Z104" s="198"/>
      <c r="AA104" s="198"/>
      <c r="AB104" s="198"/>
      <c r="AC104" s="198"/>
      <c r="AD104" s="198"/>
      <c r="AE104" s="198"/>
      <c r="AF104" s="198"/>
      <c r="AG104" s="198"/>
      <c r="AH104" s="198"/>
      <c r="AI104" s="198"/>
      <c r="AJ104" s="198"/>
      <c r="AK104" s="198"/>
      <c r="AL104" s="198"/>
      <c r="AM104" s="198"/>
      <c r="AN104" s="198"/>
      <c r="AO104" s="198"/>
      <c r="AP104" s="198"/>
      <c r="AQ104" s="198"/>
      <c r="AR104" s="198"/>
      <c r="AS104" s="198"/>
      <c r="AT104" s="198"/>
      <c r="AU104" s="198"/>
      <c r="AV104" s="198"/>
      <c r="AW104" s="198"/>
      <c r="AX104" s="198"/>
      <c r="AY104" s="198"/>
      <c r="AZ104" s="198"/>
      <c r="BA104" s="198"/>
      <c r="BB104" s="198"/>
      <c r="BC104" s="198"/>
      <c r="BD104" s="198"/>
      <c r="BE104" s="198"/>
      <c r="BF104" s="198"/>
      <c r="BG104" s="198"/>
      <c r="BH104" s="198"/>
      <c r="BI104" s="198"/>
      <c r="BJ104" s="198"/>
      <c r="BK104" s="198"/>
      <c r="BL104" s="198"/>
      <c r="BM104" s="198"/>
      <c r="BN104" s="198"/>
      <c r="BO104" s="198"/>
      <c r="BP104" s="198"/>
      <c r="BQ104" s="198"/>
      <c r="BR104" s="198"/>
      <c r="BS104" s="198"/>
      <c r="BT104" s="198"/>
      <c r="BU104" s="198"/>
      <c r="BV104" s="198"/>
      <c r="BW104" s="198"/>
      <c r="BX104" s="198"/>
      <c r="BY104" s="198"/>
      <c r="BZ104" s="198"/>
      <c r="CA104" s="198"/>
      <c r="CB104" s="198"/>
      <c r="CC104" s="198"/>
      <c r="CD104" s="198"/>
      <c r="CE104" s="198"/>
      <c r="CF104" s="198"/>
      <c r="CG104" s="198"/>
      <c r="CH104" s="198"/>
      <c r="CI104" s="198"/>
      <c r="CJ104" s="198"/>
      <c r="CK104" s="198"/>
      <c r="CL104" s="198"/>
      <c r="CM104" s="198"/>
      <c r="CN104" s="198"/>
      <c r="CO104" s="198"/>
      <c r="CP104" s="198"/>
      <c r="CQ104" s="198"/>
      <c r="CR104" s="198"/>
      <c r="CS104" s="198"/>
      <c r="CT104" s="198"/>
      <c r="CU104" s="198"/>
      <c r="CV104" s="198"/>
      <c r="CW104" s="198"/>
      <c r="CX104" s="198"/>
      <c r="CY104" s="198"/>
      <c r="CZ104" s="198"/>
      <c r="DA104" s="198"/>
      <c r="DB104" s="198"/>
      <c r="DC104" s="198"/>
      <c r="DD104" s="198"/>
      <c r="DE104" s="198"/>
      <c r="DF104" s="198"/>
      <c r="DG104" s="198"/>
      <c r="DH104" s="198"/>
      <c r="DI104" s="198"/>
      <c r="DJ104" s="198"/>
      <c r="DK104" s="198"/>
      <c r="DL104" s="198"/>
      <c r="DM104" s="198"/>
      <c r="DN104" s="198"/>
      <c r="DO104" s="198"/>
      <c r="DP104" s="198"/>
      <c r="DQ104" s="198"/>
      <c r="DR104" s="198"/>
      <c r="DS104" s="198"/>
      <c r="DT104" s="198"/>
      <c r="DU104" s="198"/>
      <c r="DV104" s="198"/>
      <c r="DW104" s="198"/>
      <c r="DX104" s="198"/>
      <c r="DY104" s="198"/>
      <c r="DZ104" s="198"/>
      <c r="EA104" s="198"/>
      <c r="EB104" s="198"/>
      <c r="EC104" s="198"/>
      <c r="ED104" s="198"/>
      <c r="EE104" s="198"/>
      <c r="EF104" s="198"/>
      <c r="EG104" s="198"/>
      <c r="EH104" s="198"/>
      <c r="EI104" s="198"/>
      <c r="EJ104" s="198"/>
      <c r="EK104" s="198"/>
      <c r="EL104" s="198"/>
      <c r="EM104" s="198"/>
      <c r="EN104" s="198"/>
      <c r="EO104" s="198"/>
      <c r="EP104" s="198"/>
      <c r="EQ104" s="198"/>
      <c r="ER104" s="198"/>
      <c r="ES104" s="198"/>
      <c r="ET104" s="198"/>
      <c r="EU104" s="198"/>
      <c r="EV104" s="198"/>
      <c r="EW104" s="198"/>
      <c r="EX104" s="198"/>
      <c r="EY104" s="198"/>
      <c r="EZ104" s="198"/>
      <c r="FA104" s="198"/>
      <c r="FB104" s="198"/>
      <c r="FC104" s="198"/>
      <c r="FD104" s="198"/>
      <c r="FE104" s="198"/>
      <c r="FF104" s="198"/>
      <c r="FG104" s="198"/>
      <c r="FH104" s="198"/>
      <c r="FI104" s="198"/>
      <c r="FJ104" s="198"/>
      <c r="FK104" s="198"/>
      <c r="FL104" s="198"/>
      <c r="FM104" s="198"/>
      <c r="FN104" s="198"/>
      <c r="FO104" s="198"/>
      <c r="FP104" s="198"/>
      <c r="FQ104" s="198"/>
      <c r="FR104" s="198"/>
      <c r="FS104" s="198"/>
      <c r="FT104" s="198"/>
      <c r="FU104" s="198"/>
      <c r="FV104" s="198"/>
      <c r="FW104" s="198"/>
      <c r="FX104" s="198"/>
      <c r="FY104" s="198"/>
      <c r="FZ104" s="198"/>
      <c r="GA104" s="198"/>
      <c r="GB104" s="198"/>
      <c r="GC104" s="198"/>
      <c r="GD104" s="198"/>
      <c r="GE104" s="198"/>
      <c r="GF104" s="198"/>
      <c r="GG104" s="198"/>
      <c r="GH104" s="198"/>
      <c r="GI104" s="198"/>
      <c r="GJ104" s="198"/>
      <c r="GK104" s="198"/>
      <c r="GL104" s="198"/>
      <c r="GM104" s="198"/>
      <c r="GN104" s="198"/>
      <c r="GO104" s="198"/>
      <c r="GP104" s="198"/>
      <c r="GQ104" s="198"/>
      <c r="GR104" s="198"/>
      <c r="GS104" s="198"/>
      <c r="GT104" s="198"/>
      <c r="GU104" s="198"/>
      <c r="GV104" s="198"/>
      <c r="GW104" s="198"/>
      <c r="GX104" s="198"/>
      <c r="GY104" s="198"/>
      <c r="GZ104" s="198"/>
      <c r="HA104" s="198"/>
      <c r="HB104" s="198"/>
      <c r="HC104" s="198"/>
      <c r="HD104" s="198"/>
      <c r="HE104" s="198"/>
      <c r="HF104" s="198"/>
      <c r="HG104" s="198"/>
      <c r="HH104" s="198"/>
      <c r="HI104" s="198"/>
      <c r="HJ104" s="198"/>
      <c r="HK104" s="198"/>
      <c r="HL104" s="198"/>
      <c r="HM104" s="198"/>
      <c r="HN104" s="198"/>
      <c r="HO104" s="198"/>
      <c r="HP104" s="198"/>
      <c r="HQ104" s="198"/>
      <c r="HR104" s="198"/>
      <c r="HS104" s="198"/>
      <c r="HT104" s="198"/>
      <c r="HU104" s="198"/>
      <c r="HV104" s="198"/>
      <c r="HW104" s="198"/>
      <c r="HX104" s="198"/>
      <c r="HY104" s="198"/>
      <c r="HZ104" s="198"/>
      <c r="IA104" s="198"/>
      <c r="IB104" s="198"/>
      <c r="IC104" s="198"/>
    </row>
    <row r="105" spans="1:237" s="62" customFormat="1" ht="213.75" customHeight="1" x14ac:dyDescent="0.25">
      <c r="A105" s="192" t="s">
        <v>452</v>
      </c>
      <c r="B105" s="12" t="s">
        <v>458</v>
      </c>
      <c r="C105" s="27" t="s">
        <v>459</v>
      </c>
      <c r="D105" s="27" t="s">
        <v>449</v>
      </c>
      <c r="E105" s="27" t="s">
        <v>14</v>
      </c>
      <c r="F105" s="101">
        <v>2020000100172</v>
      </c>
      <c r="G105" s="66" t="s">
        <v>453</v>
      </c>
      <c r="H105" s="193">
        <v>43966</v>
      </c>
      <c r="I105" s="194">
        <f t="shared" si="2"/>
        <v>2520647419.8400002</v>
      </c>
      <c r="J105" s="228"/>
      <c r="K105" s="91"/>
      <c r="L105" s="91"/>
      <c r="M105" s="14">
        <v>1999679540</v>
      </c>
      <c r="N105" s="91"/>
      <c r="O105" s="91"/>
      <c r="P105" s="14">
        <v>520967879.83999997</v>
      </c>
      <c r="Q105" s="196" t="s">
        <v>450</v>
      </c>
      <c r="R105" s="196" t="s">
        <v>454</v>
      </c>
      <c r="S105" s="161">
        <v>43978</v>
      </c>
      <c r="T105" s="182">
        <v>7191</v>
      </c>
      <c r="U105" s="14">
        <v>1999679540</v>
      </c>
      <c r="V105" s="197" t="s">
        <v>498</v>
      </c>
      <c r="W105" s="198"/>
      <c r="X105" s="198"/>
      <c r="Y105" s="198"/>
      <c r="Z105" s="198"/>
      <c r="AA105" s="198"/>
      <c r="AB105" s="198"/>
      <c r="AC105" s="198"/>
      <c r="AD105" s="198"/>
      <c r="AE105" s="198"/>
      <c r="AF105" s="198"/>
      <c r="AG105" s="198"/>
      <c r="AH105" s="198"/>
      <c r="AI105" s="198"/>
      <c r="AJ105" s="198"/>
      <c r="AK105" s="198"/>
      <c r="AL105" s="198"/>
      <c r="AM105" s="198"/>
      <c r="AN105" s="198"/>
      <c r="AO105" s="198"/>
      <c r="AP105" s="198"/>
      <c r="AQ105" s="198"/>
      <c r="AR105" s="198"/>
      <c r="AS105" s="198"/>
      <c r="AT105" s="198"/>
      <c r="AU105" s="198"/>
      <c r="AV105" s="198"/>
      <c r="AW105" s="198"/>
      <c r="AX105" s="198"/>
      <c r="AY105" s="198"/>
      <c r="AZ105" s="198"/>
      <c r="BA105" s="198"/>
      <c r="BB105" s="198"/>
      <c r="BC105" s="198"/>
      <c r="BD105" s="198"/>
      <c r="BE105" s="198"/>
      <c r="BF105" s="198"/>
      <c r="BG105" s="198"/>
      <c r="BH105" s="198"/>
      <c r="BI105" s="198"/>
      <c r="BJ105" s="198"/>
      <c r="BK105" s="198"/>
      <c r="BL105" s="198"/>
      <c r="BM105" s="198"/>
      <c r="BN105" s="198"/>
      <c r="BO105" s="198"/>
      <c r="BP105" s="198"/>
      <c r="BQ105" s="198"/>
      <c r="BR105" s="198"/>
      <c r="BS105" s="198"/>
      <c r="BT105" s="198"/>
      <c r="BU105" s="198"/>
      <c r="BV105" s="198"/>
      <c r="BW105" s="198"/>
      <c r="BX105" s="198"/>
      <c r="BY105" s="198"/>
      <c r="BZ105" s="198"/>
      <c r="CA105" s="198"/>
      <c r="CB105" s="198"/>
      <c r="CC105" s="198"/>
      <c r="CD105" s="198"/>
      <c r="CE105" s="198"/>
      <c r="CF105" s="198"/>
      <c r="CG105" s="198"/>
      <c r="CH105" s="198"/>
      <c r="CI105" s="198"/>
      <c r="CJ105" s="198"/>
      <c r="CK105" s="198"/>
      <c r="CL105" s="198"/>
      <c r="CM105" s="198"/>
      <c r="CN105" s="198"/>
      <c r="CO105" s="198"/>
      <c r="CP105" s="198"/>
      <c r="CQ105" s="198"/>
      <c r="CR105" s="198"/>
      <c r="CS105" s="198"/>
      <c r="CT105" s="198"/>
      <c r="CU105" s="198"/>
      <c r="CV105" s="198"/>
      <c r="CW105" s="198"/>
      <c r="CX105" s="198"/>
      <c r="CY105" s="198"/>
      <c r="CZ105" s="198"/>
      <c r="DA105" s="198"/>
      <c r="DB105" s="198"/>
      <c r="DC105" s="198"/>
      <c r="DD105" s="198"/>
      <c r="DE105" s="198"/>
      <c r="DF105" s="198"/>
      <c r="DG105" s="198"/>
      <c r="DH105" s="198"/>
      <c r="DI105" s="198"/>
      <c r="DJ105" s="198"/>
      <c r="DK105" s="198"/>
      <c r="DL105" s="198"/>
      <c r="DM105" s="198"/>
      <c r="DN105" s="198"/>
      <c r="DO105" s="198"/>
      <c r="DP105" s="198"/>
      <c r="DQ105" s="198"/>
      <c r="DR105" s="198"/>
      <c r="DS105" s="198"/>
      <c r="DT105" s="198"/>
      <c r="DU105" s="198"/>
      <c r="DV105" s="198"/>
      <c r="DW105" s="198"/>
      <c r="DX105" s="198"/>
      <c r="DY105" s="198"/>
      <c r="DZ105" s="198"/>
      <c r="EA105" s="198"/>
      <c r="EB105" s="198"/>
      <c r="EC105" s="198"/>
      <c r="ED105" s="198"/>
      <c r="EE105" s="198"/>
      <c r="EF105" s="198"/>
      <c r="EG105" s="198"/>
      <c r="EH105" s="198"/>
      <c r="EI105" s="198"/>
      <c r="EJ105" s="198"/>
      <c r="EK105" s="198"/>
      <c r="EL105" s="198"/>
      <c r="EM105" s="198"/>
      <c r="EN105" s="198"/>
      <c r="EO105" s="198"/>
      <c r="EP105" s="198"/>
      <c r="EQ105" s="198"/>
      <c r="ER105" s="198"/>
      <c r="ES105" s="198"/>
      <c r="ET105" s="198"/>
      <c r="EU105" s="198"/>
      <c r="EV105" s="198"/>
      <c r="EW105" s="198"/>
      <c r="EX105" s="198"/>
      <c r="EY105" s="198"/>
      <c r="EZ105" s="198"/>
      <c r="FA105" s="198"/>
      <c r="FB105" s="198"/>
      <c r="FC105" s="198"/>
      <c r="FD105" s="198"/>
      <c r="FE105" s="198"/>
      <c r="FF105" s="198"/>
      <c r="FG105" s="198"/>
      <c r="FH105" s="198"/>
      <c r="FI105" s="198"/>
      <c r="FJ105" s="198"/>
      <c r="FK105" s="198"/>
      <c r="FL105" s="198"/>
      <c r="FM105" s="198"/>
      <c r="FN105" s="198"/>
      <c r="FO105" s="198"/>
      <c r="FP105" s="198"/>
      <c r="FQ105" s="198"/>
      <c r="FR105" s="198"/>
      <c r="FS105" s="198"/>
      <c r="FT105" s="198"/>
      <c r="FU105" s="198"/>
      <c r="FV105" s="198"/>
      <c r="FW105" s="198"/>
      <c r="FX105" s="198"/>
      <c r="FY105" s="198"/>
      <c r="FZ105" s="198"/>
      <c r="GA105" s="198"/>
      <c r="GB105" s="198"/>
      <c r="GC105" s="198"/>
      <c r="GD105" s="198"/>
      <c r="GE105" s="198"/>
      <c r="GF105" s="198"/>
      <c r="GG105" s="198"/>
      <c r="GH105" s="198"/>
      <c r="GI105" s="198"/>
      <c r="GJ105" s="198"/>
      <c r="GK105" s="198"/>
      <c r="GL105" s="198"/>
      <c r="GM105" s="198"/>
      <c r="GN105" s="198"/>
      <c r="GO105" s="198"/>
      <c r="GP105" s="198"/>
      <c r="GQ105" s="198"/>
      <c r="GR105" s="198"/>
      <c r="GS105" s="198"/>
      <c r="GT105" s="198"/>
      <c r="GU105" s="198"/>
      <c r="GV105" s="198"/>
      <c r="GW105" s="198"/>
      <c r="GX105" s="198"/>
      <c r="GY105" s="198"/>
      <c r="GZ105" s="198"/>
      <c r="HA105" s="198"/>
      <c r="HB105" s="198"/>
      <c r="HC105" s="198"/>
      <c r="HD105" s="198"/>
      <c r="HE105" s="198"/>
      <c r="HF105" s="198"/>
      <c r="HG105" s="198"/>
      <c r="HH105" s="198"/>
      <c r="HI105" s="198"/>
      <c r="HJ105" s="198"/>
      <c r="HK105" s="198"/>
      <c r="HL105" s="198"/>
      <c r="HM105" s="198"/>
      <c r="HN105" s="198"/>
      <c r="HO105" s="198"/>
      <c r="HP105" s="198"/>
      <c r="HQ105" s="198"/>
      <c r="HR105" s="198"/>
      <c r="HS105" s="198"/>
      <c r="HT105" s="198"/>
      <c r="HU105" s="198"/>
      <c r="HV105" s="198"/>
      <c r="HW105" s="198"/>
      <c r="HX105" s="198"/>
      <c r="HY105" s="198"/>
      <c r="HZ105" s="198"/>
      <c r="IA105" s="198"/>
      <c r="IB105" s="198"/>
      <c r="IC105" s="198"/>
    </row>
    <row r="106" spans="1:237" s="62" customFormat="1" ht="159" customHeight="1" x14ac:dyDescent="0.25">
      <c r="A106" s="192" t="s">
        <v>460</v>
      </c>
      <c r="B106" s="12" t="s">
        <v>461</v>
      </c>
      <c r="C106" s="27" t="s">
        <v>459</v>
      </c>
      <c r="D106" s="27" t="s">
        <v>462</v>
      </c>
      <c r="E106" s="27" t="s">
        <v>450</v>
      </c>
      <c r="F106" s="101">
        <v>2020000040006</v>
      </c>
      <c r="G106" s="66" t="s">
        <v>464</v>
      </c>
      <c r="H106" s="193">
        <v>43994</v>
      </c>
      <c r="I106" s="194">
        <f t="shared" si="2"/>
        <v>5050130620</v>
      </c>
      <c r="J106" s="228"/>
      <c r="K106" s="91"/>
      <c r="L106" s="14">
        <v>5050130620</v>
      </c>
      <c r="M106" s="14"/>
      <c r="N106" s="91"/>
      <c r="O106" s="91"/>
      <c r="P106" s="14"/>
      <c r="Q106" s="196" t="s">
        <v>450</v>
      </c>
      <c r="R106" s="196" t="s">
        <v>463</v>
      </c>
      <c r="S106" s="161">
        <v>44021</v>
      </c>
      <c r="T106" s="182">
        <v>10</v>
      </c>
      <c r="U106" s="195">
        <f>L106</f>
        <v>5050130620</v>
      </c>
      <c r="V106" s="197" t="s">
        <v>497</v>
      </c>
      <c r="W106" s="198"/>
      <c r="X106" s="198"/>
      <c r="Y106" s="198"/>
      <c r="Z106" s="198"/>
      <c r="AA106" s="198"/>
      <c r="AB106" s="198"/>
      <c r="AC106" s="198"/>
      <c r="AD106" s="198"/>
      <c r="AE106" s="198"/>
      <c r="AF106" s="198"/>
      <c r="AG106" s="198"/>
      <c r="AH106" s="198"/>
      <c r="AI106" s="198"/>
      <c r="AJ106" s="198"/>
      <c r="AK106" s="198"/>
      <c r="AL106" s="198"/>
      <c r="AM106" s="198"/>
      <c r="AN106" s="198"/>
      <c r="AO106" s="198"/>
      <c r="AP106" s="198"/>
      <c r="AQ106" s="198"/>
      <c r="AR106" s="198"/>
      <c r="AS106" s="198"/>
      <c r="AT106" s="198"/>
      <c r="AU106" s="198"/>
      <c r="AV106" s="198"/>
      <c r="AW106" s="198"/>
      <c r="AX106" s="198"/>
      <c r="AY106" s="198"/>
      <c r="AZ106" s="198"/>
      <c r="BA106" s="198"/>
      <c r="BB106" s="198"/>
      <c r="BC106" s="198"/>
      <c r="BD106" s="198"/>
      <c r="BE106" s="198"/>
      <c r="BF106" s="198"/>
      <c r="BG106" s="198"/>
      <c r="BH106" s="198"/>
      <c r="BI106" s="198"/>
      <c r="BJ106" s="198"/>
      <c r="BK106" s="198"/>
      <c r="BL106" s="198"/>
      <c r="BM106" s="198"/>
      <c r="BN106" s="198"/>
      <c r="BO106" s="198"/>
      <c r="BP106" s="198"/>
      <c r="BQ106" s="198"/>
      <c r="BR106" s="198"/>
      <c r="BS106" s="198"/>
      <c r="BT106" s="198"/>
      <c r="BU106" s="198"/>
      <c r="BV106" s="198"/>
      <c r="BW106" s="198"/>
      <c r="BX106" s="198"/>
      <c r="BY106" s="198"/>
      <c r="BZ106" s="198"/>
      <c r="CA106" s="198"/>
      <c r="CB106" s="198"/>
      <c r="CC106" s="198"/>
      <c r="CD106" s="198"/>
      <c r="CE106" s="198"/>
      <c r="CF106" s="198"/>
      <c r="CG106" s="198"/>
      <c r="CH106" s="198"/>
      <c r="CI106" s="198"/>
      <c r="CJ106" s="198"/>
      <c r="CK106" s="198"/>
      <c r="CL106" s="198"/>
      <c r="CM106" s="198"/>
      <c r="CN106" s="198"/>
      <c r="CO106" s="198"/>
      <c r="CP106" s="198"/>
      <c r="CQ106" s="198"/>
      <c r="CR106" s="198"/>
      <c r="CS106" s="198"/>
      <c r="CT106" s="198"/>
      <c r="CU106" s="198"/>
      <c r="CV106" s="198"/>
      <c r="CW106" s="198"/>
      <c r="CX106" s="198"/>
      <c r="CY106" s="198"/>
      <c r="CZ106" s="198"/>
      <c r="DA106" s="198"/>
      <c r="DB106" s="198"/>
      <c r="DC106" s="198"/>
      <c r="DD106" s="198"/>
      <c r="DE106" s="198"/>
      <c r="DF106" s="198"/>
      <c r="DG106" s="198"/>
      <c r="DH106" s="198"/>
      <c r="DI106" s="198"/>
      <c r="DJ106" s="198"/>
      <c r="DK106" s="198"/>
      <c r="DL106" s="198"/>
      <c r="DM106" s="198"/>
      <c r="DN106" s="198"/>
      <c r="DO106" s="198"/>
      <c r="DP106" s="198"/>
      <c r="DQ106" s="198"/>
      <c r="DR106" s="198"/>
      <c r="DS106" s="198"/>
      <c r="DT106" s="198"/>
      <c r="DU106" s="198"/>
      <c r="DV106" s="198"/>
      <c r="DW106" s="198"/>
      <c r="DX106" s="198"/>
      <c r="DY106" s="198"/>
      <c r="DZ106" s="198"/>
      <c r="EA106" s="198"/>
      <c r="EB106" s="198"/>
      <c r="EC106" s="198"/>
      <c r="ED106" s="198"/>
      <c r="EE106" s="198"/>
      <c r="EF106" s="198"/>
      <c r="EG106" s="198"/>
      <c r="EH106" s="198"/>
      <c r="EI106" s="198"/>
      <c r="EJ106" s="198"/>
      <c r="EK106" s="198"/>
      <c r="EL106" s="198"/>
      <c r="EM106" s="198"/>
      <c r="EN106" s="198"/>
      <c r="EO106" s="198"/>
      <c r="EP106" s="198"/>
      <c r="EQ106" s="198"/>
      <c r="ER106" s="198"/>
      <c r="ES106" s="198"/>
      <c r="ET106" s="198"/>
      <c r="EU106" s="198"/>
      <c r="EV106" s="198"/>
      <c r="EW106" s="198"/>
      <c r="EX106" s="198"/>
      <c r="EY106" s="198"/>
      <c r="EZ106" s="198"/>
      <c r="FA106" s="198"/>
      <c r="FB106" s="198"/>
      <c r="FC106" s="198"/>
      <c r="FD106" s="198"/>
      <c r="FE106" s="198"/>
      <c r="FF106" s="198"/>
      <c r="FG106" s="198"/>
      <c r="FH106" s="198"/>
      <c r="FI106" s="198"/>
      <c r="FJ106" s="198"/>
      <c r="FK106" s="198"/>
      <c r="FL106" s="198"/>
      <c r="FM106" s="198"/>
      <c r="FN106" s="198"/>
      <c r="FO106" s="198"/>
      <c r="FP106" s="198"/>
      <c r="FQ106" s="198"/>
      <c r="FR106" s="198"/>
      <c r="FS106" s="198"/>
      <c r="FT106" s="198"/>
      <c r="FU106" s="198"/>
      <c r="FV106" s="198"/>
      <c r="FW106" s="198"/>
      <c r="FX106" s="198"/>
      <c r="FY106" s="198"/>
      <c r="FZ106" s="198"/>
      <c r="GA106" s="198"/>
      <c r="GB106" s="198"/>
      <c r="GC106" s="198"/>
      <c r="GD106" s="198"/>
      <c r="GE106" s="198"/>
      <c r="GF106" s="198"/>
      <c r="GG106" s="198"/>
      <c r="GH106" s="198"/>
      <c r="GI106" s="198"/>
      <c r="GJ106" s="198"/>
      <c r="GK106" s="198"/>
      <c r="GL106" s="198"/>
      <c r="GM106" s="198"/>
      <c r="GN106" s="198"/>
      <c r="GO106" s="198"/>
      <c r="GP106" s="198"/>
      <c r="GQ106" s="198"/>
      <c r="GR106" s="198"/>
      <c r="GS106" s="198"/>
      <c r="GT106" s="198"/>
      <c r="GU106" s="198"/>
      <c r="GV106" s="198"/>
      <c r="GW106" s="198"/>
      <c r="GX106" s="198"/>
      <c r="GY106" s="198"/>
      <c r="GZ106" s="198"/>
      <c r="HA106" s="198"/>
      <c r="HB106" s="198"/>
      <c r="HC106" s="198"/>
      <c r="HD106" s="198"/>
      <c r="HE106" s="198"/>
      <c r="HF106" s="198"/>
      <c r="HG106" s="198"/>
      <c r="HH106" s="198"/>
      <c r="HI106" s="198"/>
      <c r="HJ106" s="198"/>
      <c r="HK106" s="198"/>
      <c r="HL106" s="198"/>
      <c r="HM106" s="198"/>
      <c r="HN106" s="198"/>
      <c r="HO106" s="198"/>
      <c r="HP106" s="198"/>
      <c r="HQ106" s="198"/>
      <c r="HR106" s="198"/>
      <c r="HS106" s="198"/>
      <c r="HT106" s="198"/>
      <c r="HU106" s="198"/>
      <c r="HV106" s="198"/>
      <c r="HW106" s="198"/>
      <c r="HX106" s="198"/>
      <c r="HY106" s="198"/>
      <c r="HZ106" s="198"/>
      <c r="IA106" s="198"/>
      <c r="IB106" s="198"/>
      <c r="IC106" s="198"/>
    </row>
    <row r="107" spans="1:237" s="62" customFormat="1" ht="159" customHeight="1" x14ac:dyDescent="0.25">
      <c r="A107" s="192" t="s">
        <v>465</v>
      </c>
      <c r="B107" s="12" t="s">
        <v>470</v>
      </c>
      <c r="C107" s="27" t="s">
        <v>471</v>
      </c>
      <c r="D107" s="27" t="s">
        <v>462</v>
      </c>
      <c r="E107" s="27" t="s">
        <v>466</v>
      </c>
      <c r="F107" s="101">
        <v>2020003630003</v>
      </c>
      <c r="G107" s="66" t="s">
        <v>467</v>
      </c>
      <c r="H107" s="193">
        <v>44027</v>
      </c>
      <c r="I107" s="194">
        <f t="shared" si="2"/>
        <v>1079124480</v>
      </c>
      <c r="J107" s="14">
        <v>1079124480</v>
      </c>
      <c r="K107" s="91"/>
      <c r="L107" s="14"/>
      <c r="M107" s="14"/>
      <c r="N107" s="91"/>
      <c r="O107" s="91"/>
      <c r="P107" s="14"/>
      <c r="Q107" s="196" t="s">
        <v>292</v>
      </c>
      <c r="R107" s="196" t="s">
        <v>450</v>
      </c>
      <c r="S107" s="161">
        <v>44047</v>
      </c>
      <c r="T107" s="182">
        <v>451</v>
      </c>
      <c r="U107" s="195">
        <v>1079124480</v>
      </c>
      <c r="V107" s="197" t="s">
        <v>474</v>
      </c>
      <c r="W107" s="200"/>
      <c r="X107" s="198"/>
      <c r="Y107" s="198"/>
      <c r="Z107" s="198"/>
      <c r="AA107" s="198"/>
      <c r="AB107" s="198"/>
      <c r="AC107" s="198"/>
      <c r="AD107" s="198"/>
      <c r="AE107" s="198"/>
      <c r="AF107" s="198"/>
      <c r="AG107" s="198"/>
      <c r="AH107" s="198"/>
      <c r="AI107" s="198"/>
      <c r="AJ107" s="198"/>
      <c r="AK107" s="198"/>
      <c r="AL107" s="198"/>
      <c r="AM107" s="198"/>
      <c r="AN107" s="198"/>
      <c r="AO107" s="198"/>
      <c r="AP107" s="198"/>
      <c r="AQ107" s="198"/>
      <c r="AR107" s="198"/>
      <c r="AS107" s="198"/>
      <c r="AT107" s="198"/>
      <c r="AU107" s="198"/>
      <c r="AV107" s="198"/>
      <c r="AW107" s="198"/>
      <c r="AX107" s="198"/>
      <c r="AY107" s="198"/>
      <c r="AZ107" s="198"/>
      <c r="BA107" s="198"/>
      <c r="BB107" s="198"/>
      <c r="BC107" s="198"/>
      <c r="BD107" s="198"/>
      <c r="BE107" s="198"/>
      <c r="BF107" s="198"/>
      <c r="BG107" s="198"/>
      <c r="BH107" s="198"/>
      <c r="BI107" s="198"/>
      <c r="BJ107" s="198"/>
      <c r="BK107" s="198"/>
      <c r="BL107" s="198"/>
      <c r="BM107" s="198"/>
      <c r="BN107" s="198"/>
      <c r="BO107" s="198"/>
      <c r="BP107" s="198"/>
      <c r="BQ107" s="198"/>
      <c r="BR107" s="198"/>
      <c r="BS107" s="198"/>
      <c r="BT107" s="198"/>
      <c r="BU107" s="198"/>
      <c r="BV107" s="198"/>
      <c r="BW107" s="198"/>
      <c r="BX107" s="198"/>
      <c r="BY107" s="198"/>
      <c r="BZ107" s="198"/>
      <c r="CA107" s="198"/>
      <c r="CB107" s="198"/>
      <c r="CC107" s="198"/>
      <c r="CD107" s="198"/>
      <c r="CE107" s="198"/>
      <c r="CF107" s="198"/>
      <c r="CG107" s="198"/>
      <c r="CH107" s="198"/>
      <c r="CI107" s="198"/>
      <c r="CJ107" s="198"/>
      <c r="CK107" s="198"/>
      <c r="CL107" s="198"/>
      <c r="CM107" s="198"/>
      <c r="CN107" s="198"/>
      <c r="CO107" s="198"/>
      <c r="CP107" s="198"/>
      <c r="CQ107" s="198"/>
      <c r="CR107" s="198"/>
      <c r="CS107" s="198"/>
      <c r="CT107" s="198"/>
      <c r="CU107" s="198"/>
      <c r="CV107" s="198"/>
      <c r="CW107" s="198"/>
      <c r="CX107" s="198"/>
      <c r="CY107" s="198"/>
      <c r="CZ107" s="198"/>
      <c r="DA107" s="198"/>
      <c r="DB107" s="198"/>
      <c r="DC107" s="198"/>
      <c r="DD107" s="198"/>
      <c r="DE107" s="198"/>
      <c r="DF107" s="198"/>
      <c r="DG107" s="198"/>
      <c r="DH107" s="198"/>
      <c r="DI107" s="198"/>
      <c r="DJ107" s="198"/>
      <c r="DK107" s="198"/>
      <c r="DL107" s="198"/>
      <c r="DM107" s="198"/>
      <c r="DN107" s="198"/>
      <c r="DO107" s="198"/>
      <c r="DP107" s="198"/>
      <c r="DQ107" s="198"/>
      <c r="DR107" s="198"/>
      <c r="DS107" s="198"/>
      <c r="DT107" s="198"/>
      <c r="DU107" s="198"/>
      <c r="DV107" s="198"/>
      <c r="DW107" s="198"/>
      <c r="DX107" s="198"/>
      <c r="DY107" s="198"/>
      <c r="DZ107" s="198"/>
      <c r="EA107" s="198"/>
      <c r="EB107" s="198"/>
      <c r="EC107" s="198"/>
      <c r="ED107" s="198"/>
      <c r="EE107" s="198"/>
      <c r="EF107" s="198"/>
      <c r="EG107" s="198"/>
      <c r="EH107" s="198"/>
      <c r="EI107" s="198"/>
      <c r="EJ107" s="198"/>
      <c r="EK107" s="198"/>
      <c r="EL107" s="198"/>
      <c r="EM107" s="198"/>
      <c r="EN107" s="198"/>
      <c r="EO107" s="198"/>
      <c r="EP107" s="198"/>
      <c r="EQ107" s="198"/>
      <c r="ER107" s="198"/>
      <c r="ES107" s="198"/>
      <c r="ET107" s="198"/>
      <c r="EU107" s="198"/>
      <c r="EV107" s="198"/>
      <c r="EW107" s="198"/>
      <c r="EX107" s="198"/>
      <c r="EY107" s="198"/>
      <c r="EZ107" s="198"/>
      <c r="FA107" s="198"/>
      <c r="FB107" s="198"/>
      <c r="FC107" s="198"/>
      <c r="FD107" s="198"/>
      <c r="FE107" s="198"/>
      <c r="FF107" s="198"/>
      <c r="FG107" s="198"/>
      <c r="FH107" s="198"/>
      <c r="FI107" s="198"/>
      <c r="FJ107" s="198"/>
      <c r="FK107" s="198"/>
      <c r="FL107" s="198"/>
      <c r="FM107" s="198"/>
      <c r="FN107" s="198"/>
      <c r="FO107" s="198"/>
      <c r="FP107" s="198"/>
      <c r="FQ107" s="198"/>
      <c r="FR107" s="198"/>
      <c r="FS107" s="198"/>
      <c r="FT107" s="198"/>
      <c r="FU107" s="198"/>
      <c r="FV107" s="198"/>
      <c r="FW107" s="198"/>
      <c r="FX107" s="198"/>
      <c r="FY107" s="198"/>
      <c r="FZ107" s="198"/>
      <c r="GA107" s="198"/>
      <c r="GB107" s="198"/>
      <c r="GC107" s="198"/>
      <c r="GD107" s="198"/>
      <c r="GE107" s="198"/>
      <c r="GF107" s="198"/>
      <c r="GG107" s="198"/>
      <c r="GH107" s="198"/>
      <c r="GI107" s="198"/>
      <c r="GJ107" s="198"/>
      <c r="GK107" s="198"/>
      <c r="GL107" s="198"/>
      <c r="GM107" s="198"/>
      <c r="GN107" s="198"/>
      <c r="GO107" s="198"/>
      <c r="GP107" s="198"/>
      <c r="GQ107" s="198"/>
      <c r="GR107" s="198"/>
      <c r="GS107" s="198"/>
      <c r="GT107" s="198"/>
      <c r="GU107" s="198"/>
      <c r="GV107" s="198"/>
      <c r="GW107" s="198"/>
      <c r="GX107" s="198"/>
      <c r="GY107" s="198"/>
      <c r="GZ107" s="198"/>
      <c r="HA107" s="198"/>
      <c r="HB107" s="198"/>
      <c r="HC107" s="198"/>
      <c r="HD107" s="198"/>
      <c r="HE107" s="198"/>
      <c r="HF107" s="198"/>
      <c r="HG107" s="198"/>
      <c r="HH107" s="198"/>
      <c r="HI107" s="198"/>
      <c r="HJ107" s="198"/>
      <c r="HK107" s="198"/>
      <c r="HL107" s="198"/>
      <c r="HM107" s="198"/>
      <c r="HN107" s="198"/>
      <c r="HO107" s="198"/>
      <c r="HP107" s="198"/>
      <c r="HQ107" s="198"/>
      <c r="HR107" s="198"/>
      <c r="HS107" s="198"/>
      <c r="HT107" s="198"/>
      <c r="HU107" s="198"/>
      <c r="HV107" s="198"/>
      <c r="HW107" s="198"/>
      <c r="HX107" s="198"/>
      <c r="HY107" s="198"/>
      <c r="HZ107" s="198"/>
      <c r="IA107" s="198"/>
      <c r="IB107" s="198"/>
      <c r="IC107" s="198"/>
    </row>
    <row r="108" spans="1:237" s="62" customFormat="1" ht="159" customHeight="1" x14ac:dyDescent="0.25">
      <c r="A108" s="192" t="s">
        <v>468</v>
      </c>
      <c r="B108" s="12" t="s">
        <v>472</v>
      </c>
      <c r="C108" s="199" t="s">
        <v>473</v>
      </c>
      <c r="D108" s="27" t="s">
        <v>462</v>
      </c>
      <c r="E108" s="27" t="s">
        <v>469</v>
      </c>
      <c r="F108" s="101">
        <v>2020003630001</v>
      </c>
      <c r="G108" s="66" t="s">
        <v>467</v>
      </c>
      <c r="H108" s="193">
        <v>44027</v>
      </c>
      <c r="I108" s="194">
        <f t="shared" si="2"/>
        <v>183602200</v>
      </c>
      <c r="J108" s="14">
        <v>183602200</v>
      </c>
      <c r="K108" s="91"/>
      <c r="L108" s="14"/>
      <c r="M108" s="14"/>
      <c r="N108" s="91"/>
      <c r="O108" s="91"/>
      <c r="P108" s="14"/>
      <c r="Q108" s="196" t="s">
        <v>77</v>
      </c>
      <c r="R108" s="196" t="s">
        <v>450</v>
      </c>
      <c r="S108" s="161">
        <v>44047</v>
      </c>
      <c r="T108" s="182">
        <v>451</v>
      </c>
      <c r="U108" s="195">
        <v>183602200</v>
      </c>
      <c r="V108" s="197" t="s">
        <v>474</v>
      </c>
      <c r="W108" s="200"/>
      <c r="X108" s="198"/>
      <c r="Y108" s="198"/>
      <c r="Z108" s="198"/>
      <c r="AA108" s="198"/>
      <c r="AB108" s="198"/>
      <c r="AC108" s="198"/>
      <c r="AD108" s="198"/>
      <c r="AE108" s="198"/>
      <c r="AF108" s="198"/>
      <c r="AG108" s="198"/>
      <c r="AH108" s="198"/>
      <c r="AI108" s="198"/>
      <c r="AJ108" s="198"/>
      <c r="AK108" s="198"/>
      <c r="AL108" s="198"/>
      <c r="AM108" s="198"/>
      <c r="AN108" s="198"/>
      <c r="AO108" s="198"/>
      <c r="AP108" s="198"/>
      <c r="AQ108" s="198"/>
      <c r="AR108" s="198"/>
      <c r="AS108" s="198"/>
      <c r="AT108" s="198"/>
      <c r="AU108" s="198"/>
      <c r="AV108" s="198"/>
      <c r="AW108" s="198"/>
      <c r="AX108" s="198"/>
      <c r="AY108" s="198"/>
      <c r="AZ108" s="198"/>
      <c r="BA108" s="198"/>
      <c r="BB108" s="198"/>
      <c r="BC108" s="198"/>
      <c r="BD108" s="198"/>
      <c r="BE108" s="198"/>
      <c r="BF108" s="198"/>
      <c r="BG108" s="198"/>
      <c r="BH108" s="198"/>
      <c r="BI108" s="198"/>
      <c r="BJ108" s="198"/>
      <c r="BK108" s="198"/>
      <c r="BL108" s="198"/>
      <c r="BM108" s="198"/>
      <c r="BN108" s="198"/>
      <c r="BO108" s="198"/>
      <c r="BP108" s="198"/>
      <c r="BQ108" s="198"/>
      <c r="BR108" s="198"/>
      <c r="BS108" s="198"/>
      <c r="BT108" s="198"/>
      <c r="BU108" s="198"/>
      <c r="BV108" s="198"/>
      <c r="BW108" s="198"/>
      <c r="BX108" s="198"/>
      <c r="BY108" s="198"/>
      <c r="BZ108" s="198"/>
      <c r="CA108" s="198"/>
      <c r="CB108" s="198"/>
      <c r="CC108" s="198"/>
      <c r="CD108" s="198"/>
      <c r="CE108" s="198"/>
      <c r="CF108" s="198"/>
      <c r="CG108" s="198"/>
      <c r="CH108" s="198"/>
      <c r="CI108" s="198"/>
      <c r="CJ108" s="198"/>
      <c r="CK108" s="198"/>
      <c r="CL108" s="198"/>
      <c r="CM108" s="198"/>
      <c r="CN108" s="198"/>
      <c r="CO108" s="198"/>
      <c r="CP108" s="198"/>
      <c r="CQ108" s="198"/>
      <c r="CR108" s="198"/>
      <c r="CS108" s="198"/>
      <c r="CT108" s="198"/>
      <c r="CU108" s="198"/>
      <c r="CV108" s="198"/>
      <c r="CW108" s="198"/>
      <c r="CX108" s="198"/>
      <c r="CY108" s="198"/>
      <c r="CZ108" s="198"/>
      <c r="DA108" s="198"/>
      <c r="DB108" s="198"/>
      <c r="DC108" s="198"/>
      <c r="DD108" s="198"/>
      <c r="DE108" s="198"/>
      <c r="DF108" s="198"/>
      <c r="DG108" s="198"/>
      <c r="DH108" s="198"/>
      <c r="DI108" s="198"/>
      <c r="DJ108" s="198"/>
      <c r="DK108" s="198"/>
      <c r="DL108" s="198"/>
      <c r="DM108" s="198"/>
      <c r="DN108" s="198"/>
      <c r="DO108" s="198"/>
      <c r="DP108" s="198"/>
      <c r="DQ108" s="198"/>
      <c r="DR108" s="198"/>
      <c r="DS108" s="198"/>
      <c r="DT108" s="198"/>
      <c r="DU108" s="198"/>
      <c r="DV108" s="198"/>
      <c r="DW108" s="198"/>
      <c r="DX108" s="198"/>
      <c r="DY108" s="198"/>
      <c r="DZ108" s="198"/>
      <c r="EA108" s="198"/>
      <c r="EB108" s="198"/>
      <c r="EC108" s="198"/>
      <c r="ED108" s="198"/>
      <c r="EE108" s="198"/>
      <c r="EF108" s="198"/>
      <c r="EG108" s="198"/>
      <c r="EH108" s="198"/>
      <c r="EI108" s="198"/>
      <c r="EJ108" s="198"/>
      <c r="EK108" s="198"/>
      <c r="EL108" s="198"/>
      <c r="EM108" s="198"/>
      <c r="EN108" s="198"/>
      <c r="EO108" s="198"/>
      <c r="EP108" s="198"/>
      <c r="EQ108" s="198"/>
      <c r="ER108" s="198"/>
      <c r="ES108" s="198"/>
      <c r="ET108" s="198"/>
      <c r="EU108" s="198"/>
      <c r="EV108" s="198"/>
      <c r="EW108" s="198"/>
      <c r="EX108" s="198"/>
      <c r="EY108" s="198"/>
      <c r="EZ108" s="198"/>
      <c r="FA108" s="198"/>
      <c r="FB108" s="198"/>
      <c r="FC108" s="198"/>
      <c r="FD108" s="198"/>
      <c r="FE108" s="198"/>
      <c r="FF108" s="198"/>
      <c r="FG108" s="198"/>
      <c r="FH108" s="198"/>
      <c r="FI108" s="198"/>
      <c r="FJ108" s="198"/>
      <c r="FK108" s="198"/>
      <c r="FL108" s="198"/>
      <c r="FM108" s="198"/>
      <c r="FN108" s="198"/>
      <c r="FO108" s="198"/>
      <c r="FP108" s="198"/>
      <c r="FQ108" s="198"/>
      <c r="FR108" s="198"/>
      <c r="FS108" s="198"/>
      <c r="FT108" s="198"/>
      <c r="FU108" s="198"/>
      <c r="FV108" s="198"/>
      <c r="FW108" s="198"/>
      <c r="FX108" s="198"/>
      <c r="FY108" s="198"/>
      <c r="FZ108" s="198"/>
      <c r="GA108" s="198"/>
      <c r="GB108" s="198"/>
      <c r="GC108" s="198"/>
      <c r="GD108" s="198"/>
      <c r="GE108" s="198"/>
      <c r="GF108" s="198"/>
      <c r="GG108" s="198"/>
      <c r="GH108" s="198"/>
      <c r="GI108" s="198"/>
      <c r="GJ108" s="198"/>
      <c r="GK108" s="198"/>
      <c r="GL108" s="198"/>
      <c r="GM108" s="198"/>
      <c r="GN108" s="198"/>
      <c r="GO108" s="198"/>
      <c r="GP108" s="198"/>
      <c r="GQ108" s="198"/>
      <c r="GR108" s="198"/>
      <c r="GS108" s="198"/>
      <c r="GT108" s="198"/>
      <c r="GU108" s="198"/>
      <c r="GV108" s="198"/>
      <c r="GW108" s="198"/>
      <c r="GX108" s="198"/>
      <c r="GY108" s="198"/>
      <c r="GZ108" s="198"/>
      <c r="HA108" s="198"/>
      <c r="HB108" s="198"/>
      <c r="HC108" s="198"/>
      <c r="HD108" s="198"/>
      <c r="HE108" s="198"/>
      <c r="HF108" s="198"/>
      <c r="HG108" s="198"/>
      <c r="HH108" s="198"/>
      <c r="HI108" s="198"/>
      <c r="HJ108" s="198"/>
      <c r="HK108" s="198"/>
      <c r="HL108" s="198"/>
      <c r="HM108" s="198"/>
      <c r="HN108" s="198"/>
      <c r="HO108" s="198"/>
      <c r="HP108" s="198"/>
      <c r="HQ108" s="198"/>
      <c r="HR108" s="198"/>
      <c r="HS108" s="198"/>
      <c r="HT108" s="198"/>
      <c r="HU108" s="198"/>
      <c r="HV108" s="198"/>
      <c r="HW108" s="198"/>
      <c r="HX108" s="198"/>
      <c r="HY108" s="198"/>
      <c r="HZ108" s="198"/>
      <c r="IA108" s="198"/>
      <c r="IB108" s="198"/>
      <c r="IC108" s="198"/>
    </row>
    <row r="109" spans="1:237" s="62" customFormat="1" ht="172.5" customHeight="1" x14ac:dyDescent="0.25">
      <c r="A109" s="192" t="s">
        <v>484</v>
      </c>
      <c r="B109" s="12" t="s">
        <v>486</v>
      </c>
      <c r="C109" s="199" t="s">
        <v>499</v>
      </c>
      <c r="D109" s="27" t="s">
        <v>487</v>
      </c>
      <c r="E109" s="27" t="s">
        <v>14</v>
      </c>
      <c r="F109" s="101">
        <v>2019000040001</v>
      </c>
      <c r="G109" s="66" t="s">
        <v>307</v>
      </c>
      <c r="H109" s="193">
        <v>44126</v>
      </c>
      <c r="I109" s="194">
        <f t="shared" si="2"/>
        <v>870653452</v>
      </c>
      <c r="J109" s="14"/>
      <c r="K109" s="215">
        <v>870653452</v>
      </c>
      <c r="L109" s="14"/>
      <c r="M109" s="14"/>
      <c r="N109" s="91"/>
      <c r="O109" s="91"/>
      <c r="P109" s="14"/>
      <c r="Q109" s="196" t="s">
        <v>500</v>
      </c>
      <c r="R109" s="196" t="s">
        <v>485</v>
      </c>
      <c r="S109" s="161"/>
      <c r="T109" s="182"/>
      <c r="U109" s="195"/>
      <c r="V109" s="197" t="s">
        <v>488</v>
      </c>
      <c r="W109" s="200"/>
      <c r="X109" s="198"/>
      <c r="Y109" s="198"/>
      <c r="Z109" s="198"/>
      <c r="AA109" s="198"/>
      <c r="AB109" s="198"/>
      <c r="AC109" s="198"/>
      <c r="AD109" s="198"/>
      <c r="AE109" s="198"/>
      <c r="AF109" s="198"/>
      <c r="AG109" s="198"/>
      <c r="AH109" s="198"/>
      <c r="AI109" s="198"/>
      <c r="AJ109" s="198"/>
      <c r="AK109" s="198"/>
      <c r="AL109" s="198"/>
      <c r="AM109" s="198"/>
      <c r="AN109" s="198"/>
      <c r="AO109" s="198"/>
      <c r="AP109" s="198"/>
      <c r="AQ109" s="198"/>
      <c r="AR109" s="198"/>
      <c r="AS109" s="198"/>
      <c r="AT109" s="198"/>
      <c r="AU109" s="198"/>
      <c r="AV109" s="198"/>
      <c r="AW109" s="198"/>
      <c r="AX109" s="198"/>
      <c r="AY109" s="198"/>
      <c r="AZ109" s="198"/>
      <c r="BA109" s="198"/>
      <c r="BB109" s="198"/>
      <c r="BC109" s="198"/>
      <c r="BD109" s="198"/>
      <c r="BE109" s="198"/>
      <c r="BF109" s="198"/>
      <c r="BG109" s="198"/>
      <c r="BH109" s="198"/>
      <c r="BI109" s="198"/>
      <c r="BJ109" s="198"/>
      <c r="BK109" s="198"/>
      <c r="BL109" s="198"/>
      <c r="BM109" s="198"/>
      <c r="BN109" s="198"/>
      <c r="BO109" s="198"/>
      <c r="BP109" s="198"/>
      <c r="BQ109" s="198"/>
      <c r="BR109" s="198"/>
      <c r="BS109" s="198"/>
      <c r="BT109" s="198"/>
      <c r="BU109" s="198"/>
      <c r="BV109" s="198"/>
      <c r="BW109" s="198"/>
      <c r="BX109" s="198"/>
      <c r="BY109" s="198"/>
      <c r="BZ109" s="198"/>
      <c r="CA109" s="198"/>
      <c r="CB109" s="198"/>
      <c r="CC109" s="198"/>
      <c r="CD109" s="198"/>
      <c r="CE109" s="198"/>
      <c r="CF109" s="198"/>
      <c r="CG109" s="198"/>
      <c r="CH109" s="198"/>
      <c r="CI109" s="198"/>
      <c r="CJ109" s="198"/>
      <c r="CK109" s="198"/>
      <c r="CL109" s="198"/>
      <c r="CM109" s="198"/>
      <c r="CN109" s="198"/>
      <c r="CO109" s="198"/>
      <c r="CP109" s="198"/>
      <c r="CQ109" s="198"/>
      <c r="CR109" s="198"/>
      <c r="CS109" s="198"/>
      <c r="CT109" s="198"/>
      <c r="CU109" s="198"/>
      <c r="CV109" s="198"/>
      <c r="CW109" s="198"/>
      <c r="CX109" s="198"/>
      <c r="CY109" s="198"/>
      <c r="CZ109" s="198"/>
      <c r="DA109" s="198"/>
      <c r="DB109" s="198"/>
      <c r="DC109" s="198"/>
      <c r="DD109" s="198"/>
      <c r="DE109" s="198"/>
      <c r="DF109" s="198"/>
      <c r="DG109" s="198"/>
      <c r="DH109" s="198"/>
      <c r="DI109" s="198"/>
      <c r="DJ109" s="198"/>
      <c r="DK109" s="198"/>
      <c r="DL109" s="198"/>
      <c r="DM109" s="198"/>
      <c r="DN109" s="198"/>
      <c r="DO109" s="198"/>
      <c r="DP109" s="198"/>
      <c r="DQ109" s="198"/>
      <c r="DR109" s="198"/>
      <c r="DS109" s="198"/>
      <c r="DT109" s="198"/>
      <c r="DU109" s="198"/>
      <c r="DV109" s="198"/>
      <c r="DW109" s="198"/>
      <c r="DX109" s="198"/>
      <c r="DY109" s="198"/>
      <c r="DZ109" s="198"/>
      <c r="EA109" s="198"/>
      <c r="EB109" s="198"/>
      <c r="EC109" s="198"/>
      <c r="ED109" s="198"/>
      <c r="EE109" s="198"/>
      <c r="EF109" s="198"/>
      <c r="EG109" s="198"/>
      <c r="EH109" s="198"/>
      <c r="EI109" s="198"/>
      <c r="EJ109" s="198"/>
      <c r="EK109" s="198"/>
      <c r="EL109" s="198"/>
      <c r="EM109" s="198"/>
      <c r="EN109" s="198"/>
      <c r="EO109" s="198"/>
      <c r="EP109" s="198"/>
      <c r="EQ109" s="198"/>
      <c r="ER109" s="198"/>
      <c r="ES109" s="198"/>
      <c r="ET109" s="198"/>
      <c r="EU109" s="198"/>
      <c r="EV109" s="198"/>
      <c r="EW109" s="198"/>
      <c r="EX109" s="198"/>
      <c r="EY109" s="198"/>
      <c r="EZ109" s="198"/>
      <c r="FA109" s="198"/>
      <c r="FB109" s="198"/>
      <c r="FC109" s="198"/>
      <c r="FD109" s="198"/>
      <c r="FE109" s="198"/>
      <c r="FF109" s="198"/>
      <c r="FG109" s="198"/>
      <c r="FH109" s="198"/>
      <c r="FI109" s="198"/>
      <c r="FJ109" s="198"/>
      <c r="FK109" s="198"/>
      <c r="FL109" s="198"/>
      <c r="FM109" s="198"/>
      <c r="FN109" s="198"/>
      <c r="FO109" s="198"/>
      <c r="FP109" s="198"/>
      <c r="FQ109" s="198"/>
      <c r="FR109" s="198"/>
      <c r="FS109" s="198"/>
      <c r="FT109" s="198"/>
      <c r="FU109" s="198"/>
      <c r="FV109" s="198"/>
      <c r="FW109" s="198"/>
      <c r="FX109" s="198"/>
      <c r="FY109" s="198"/>
      <c r="FZ109" s="198"/>
      <c r="GA109" s="198"/>
      <c r="GB109" s="198"/>
      <c r="GC109" s="198"/>
      <c r="GD109" s="198"/>
      <c r="GE109" s="198"/>
      <c r="GF109" s="198"/>
      <c r="GG109" s="198"/>
      <c r="GH109" s="198"/>
      <c r="GI109" s="198"/>
      <c r="GJ109" s="198"/>
      <c r="GK109" s="198"/>
      <c r="GL109" s="198"/>
      <c r="GM109" s="198"/>
      <c r="GN109" s="198"/>
      <c r="GO109" s="198"/>
      <c r="GP109" s="198"/>
      <c r="GQ109" s="198"/>
      <c r="GR109" s="198"/>
      <c r="GS109" s="198"/>
      <c r="GT109" s="198"/>
      <c r="GU109" s="198"/>
      <c r="GV109" s="198"/>
      <c r="GW109" s="198"/>
      <c r="GX109" s="198"/>
      <c r="GY109" s="198"/>
      <c r="GZ109" s="198"/>
      <c r="HA109" s="198"/>
      <c r="HB109" s="198"/>
      <c r="HC109" s="198"/>
      <c r="HD109" s="198"/>
      <c r="HE109" s="198"/>
      <c r="HF109" s="198"/>
      <c r="HG109" s="198"/>
      <c r="HH109" s="198"/>
      <c r="HI109" s="198"/>
      <c r="HJ109" s="198"/>
      <c r="HK109" s="198"/>
      <c r="HL109" s="198"/>
      <c r="HM109" s="198"/>
      <c r="HN109" s="198"/>
      <c r="HO109" s="198"/>
      <c r="HP109" s="198"/>
      <c r="HQ109" s="198"/>
      <c r="HR109" s="198"/>
      <c r="HS109" s="198"/>
      <c r="HT109" s="198"/>
      <c r="HU109" s="198"/>
      <c r="HV109" s="198"/>
      <c r="HW109" s="198"/>
      <c r="HX109" s="198"/>
      <c r="HY109" s="198"/>
      <c r="HZ109" s="198"/>
      <c r="IA109" s="198"/>
      <c r="IB109" s="198"/>
      <c r="IC109" s="198"/>
    </row>
    <row r="110" spans="1:237" s="62" customFormat="1" ht="172.5" customHeight="1" x14ac:dyDescent="0.25">
      <c r="A110" s="192" t="s">
        <v>505</v>
      </c>
      <c r="B110" s="12" t="s">
        <v>509</v>
      </c>
      <c r="C110" s="199" t="s">
        <v>510</v>
      </c>
      <c r="D110" s="27" t="s">
        <v>506</v>
      </c>
      <c r="E110" s="27" t="s">
        <v>507</v>
      </c>
      <c r="F110" s="101">
        <v>2020003630002</v>
      </c>
      <c r="G110" s="66" t="s">
        <v>508</v>
      </c>
      <c r="H110" s="193">
        <v>44176</v>
      </c>
      <c r="I110" s="194">
        <f t="shared" si="2"/>
        <v>1428177961</v>
      </c>
      <c r="J110" s="14">
        <v>1428177961</v>
      </c>
      <c r="K110" s="215"/>
      <c r="L110" s="14"/>
      <c r="M110" s="14"/>
      <c r="N110" s="91"/>
      <c r="O110" s="91"/>
      <c r="P110" s="14"/>
      <c r="Q110" s="196" t="s">
        <v>426</v>
      </c>
      <c r="R110" s="196" t="s">
        <v>14</v>
      </c>
      <c r="S110" s="161"/>
      <c r="T110" s="182"/>
      <c r="U110" s="195"/>
      <c r="V110" s="197" t="s">
        <v>511</v>
      </c>
      <c r="W110" s="200"/>
      <c r="X110" s="198"/>
      <c r="Y110" s="198"/>
      <c r="Z110" s="198"/>
      <c r="AA110" s="198"/>
      <c r="AB110" s="198"/>
      <c r="AC110" s="198"/>
      <c r="AD110" s="198"/>
      <c r="AE110" s="198"/>
      <c r="AF110" s="198"/>
      <c r="AG110" s="198"/>
      <c r="AH110" s="198"/>
      <c r="AI110" s="198"/>
      <c r="AJ110" s="198"/>
      <c r="AK110" s="198"/>
      <c r="AL110" s="198"/>
      <c r="AM110" s="198"/>
      <c r="AN110" s="198"/>
      <c r="AO110" s="198"/>
      <c r="AP110" s="198"/>
      <c r="AQ110" s="198"/>
      <c r="AR110" s="198"/>
      <c r="AS110" s="198"/>
      <c r="AT110" s="198"/>
      <c r="AU110" s="198"/>
      <c r="AV110" s="198"/>
      <c r="AW110" s="198"/>
      <c r="AX110" s="198"/>
      <c r="AY110" s="198"/>
      <c r="AZ110" s="198"/>
      <c r="BA110" s="198"/>
      <c r="BB110" s="198"/>
      <c r="BC110" s="198"/>
      <c r="BD110" s="198"/>
      <c r="BE110" s="198"/>
      <c r="BF110" s="198"/>
      <c r="BG110" s="198"/>
      <c r="BH110" s="198"/>
      <c r="BI110" s="198"/>
      <c r="BJ110" s="198"/>
      <c r="BK110" s="198"/>
      <c r="BL110" s="198"/>
      <c r="BM110" s="198"/>
      <c r="BN110" s="198"/>
      <c r="BO110" s="198"/>
      <c r="BP110" s="198"/>
      <c r="BQ110" s="198"/>
      <c r="BR110" s="198"/>
      <c r="BS110" s="198"/>
      <c r="BT110" s="198"/>
      <c r="BU110" s="198"/>
      <c r="BV110" s="198"/>
      <c r="BW110" s="198"/>
      <c r="BX110" s="198"/>
      <c r="BY110" s="198"/>
      <c r="BZ110" s="198"/>
      <c r="CA110" s="198"/>
      <c r="CB110" s="198"/>
      <c r="CC110" s="198"/>
      <c r="CD110" s="198"/>
      <c r="CE110" s="198"/>
      <c r="CF110" s="198"/>
      <c r="CG110" s="198"/>
      <c r="CH110" s="198"/>
      <c r="CI110" s="198"/>
      <c r="CJ110" s="198"/>
      <c r="CK110" s="198"/>
      <c r="CL110" s="198"/>
      <c r="CM110" s="198"/>
      <c r="CN110" s="198"/>
      <c r="CO110" s="198"/>
      <c r="CP110" s="198"/>
      <c r="CQ110" s="198"/>
      <c r="CR110" s="198"/>
      <c r="CS110" s="198"/>
      <c r="CT110" s="198"/>
      <c r="CU110" s="198"/>
      <c r="CV110" s="198"/>
      <c r="CW110" s="198"/>
      <c r="CX110" s="198"/>
      <c r="CY110" s="198"/>
      <c r="CZ110" s="198"/>
      <c r="DA110" s="198"/>
      <c r="DB110" s="198"/>
      <c r="DC110" s="198"/>
      <c r="DD110" s="198"/>
      <c r="DE110" s="198"/>
      <c r="DF110" s="198"/>
      <c r="DG110" s="198"/>
      <c r="DH110" s="198"/>
      <c r="DI110" s="198"/>
      <c r="DJ110" s="198"/>
      <c r="DK110" s="198"/>
      <c r="DL110" s="198"/>
      <c r="DM110" s="198"/>
      <c r="DN110" s="198"/>
      <c r="DO110" s="198"/>
      <c r="DP110" s="198"/>
      <c r="DQ110" s="198"/>
      <c r="DR110" s="198"/>
      <c r="DS110" s="198"/>
      <c r="DT110" s="198"/>
      <c r="DU110" s="198"/>
      <c r="DV110" s="198"/>
      <c r="DW110" s="198"/>
      <c r="DX110" s="198"/>
      <c r="DY110" s="198"/>
      <c r="DZ110" s="198"/>
      <c r="EA110" s="198"/>
      <c r="EB110" s="198"/>
      <c r="EC110" s="198"/>
      <c r="ED110" s="198"/>
      <c r="EE110" s="198"/>
      <c r="EF110" s="198"/>
      <c r="EG110" s="198"/>
      <c r="EH110" s="198"/>
      <c r="EI110" s="198"/>
      <c r="EJ110" s="198"/>
      <c r="EK110" s="198"/>
      <c r="EL110" s="198"/>
      <c r="EM110" s="198"/>
      <c r="EN110" s="198"/>
      <c r="EO110" s="198"/>
      <c r="EP110" s="198"/>
      <c r="EQ110" s="198"/>
      <c r="ER110" s="198"/>
      <c r="ES110" s="198"/>
      <c r="ET110" s="198"/>
      <c r="EU110" s="198"/>
      <c r="EV110" s="198"/>
      <c r="EW110" s="198"/>
      <c r="EX110" s="198"/>
      <c r="EY110" s="198"/>
      <c r="EZ110" s="198"/>
      <c r="FA110" s="198"/>
      <c r="FB110" s="198"/>
      <c r="FC110" s="198"/>
      <c r="FD110" s="198"/>
      <c r="FE110" s="198"/>
      <c r="FF110" s="198"/>
      <c r="FG110" s="198"/>
      <c r="FH110" s="198"/>
      <c r="FI110" s="198"/>
      <c r="FJ110" s="198"/>
      <c r="FK110" s="198"/>
      <c r="FL110" s="198"/>
      <c r="FM110" s="198"/>
      <c r="FN110" s="198"/>
      <c r="FO110" s="198"/>
      <c r="FP110" s="198"/>
      <c r="FQ110" s="198"/>
      <c r="FR110" s="198"/>
      <c r="FS110" s="198"/>
      <c r="FT110" s="198"/>
      <c r="FU110" s="198"/>
      <c r="FV110" s="198"/>
      <c r="FW110" s="198"/>
      <c r="FX110" s="198"/>
      <c r="FY110" s="198"/>
      <c r="FZ110" s="198"/>
      <c r="GA110" s="198"/>
      <c r="GB110" s="198"/>
      <c r="GC110" s="198"/>
      <c r="GD110" s="198"/>
      <c r="GE110" s="198"/>
      <c r="GF110" s="198"/>
      <c r="GG110" s="198"/>
      <c r="GH110" s="198"/>
      <c r="GI110" s="198"/>
      <c r="GJ110" s="198"/>
      <c r="GK110" s="198"/>
      <c r="GL110" s="198"/>
      <c r="GM110" s="198"/>
      <c r="GN110" s="198"/>
      <c r="GO110" s="198"/>
      <c r="GP110" s="198"/>
      <c r="GQ110" s="198"/>
      <c r="GR110" s="198"/>
      <c r="GS110" s="198"/>
      <c r="GT110" s="198"/>
      <c r="GU110" s="198"/>
      <c r="GV110" s="198"/>
      <c r="GW110" s="198"/>
      <c r="GX110" s="198"/>
      <c r="GY110" s="198"/>
      <c r="GZ110" s="198"/>
      <c r="HA110" s="198"/>
      <c r="HB110" s="198"/>
      <c r="HC110" s="198"/>
      <c r="HD110" s="198"/>
      <c r="HE110" s="198"/>
      <c r="HF110" s="198"/>
      <c r="HG110" s="198"/>
      <c r="HH110" s="198"/>
      <c r="HI110" s="198"/>
      <c r="HJ110" s="198"/>
      <c r="HK110" s="198"/>
      <c r="HL110" s="198"/>
      <c r="HM110" s="198"/>
      <c r="HN110" s="198"/>
      <c r="HO110" s="198"/>
      <c r="HP110" s="198"/>
      <c r="HQ110" s="198"/>
      <c r="HR110" s="198"/>
      <c r="HS110" s="198"/>
      <c r="HT110" s="198"/>
      <c r="HU110" s="198"/>
      <c r="HV110" s="198"/>
      <c r="HW110" s="198"/>
      <c r="HX110" s="198"/>
      <c r="HY110" s="198"/>
      <c r="HZ110" s="198"/>
      <c r="IA110" s="198"/>
      <c r="IB110" s="198"/>
      <c r="IC110" s="198"/>
    </row>
    <row r="111" spans="1:237" ht="45" customHeight="1" x14ac:dyDescent="0.35">
      <c r="A111" s="112"/>
      <c r="B111" s="31"/>
      <c r="C111" s="48"/>
      <c r="D111" s="67"/>
      <c r="E111" s="31"/>
      <c r="F111" s="99"/>
      <c r="G111" s="26"/>
      <c r="H111" s="25"/>
      <c r="I111" s="91">
        <f>SUM(I4:I110)</f>
        <v>381504097824.255</v>
      </c>
      <c r="J111" s="228">
        <f>SUM(J4:J110)</f>
        <v>2706138719</v>
      </c>
      <c r="K111" s="228">
        <f t="shared" ref="K111:P111" si="3">SUM(K4:K110)</f>
        <v>188412208819.52496</v>
      </c>
      <c r="L111" s="228">
        <f t="shared" si="3"/>
        <v>129009480902.89</v>
      </c>
      <c r="M111" s="228">
        <f t="shared" si="3"/>
        <v>35898571511</v>
      </c>
      <c r="N111" s="228">
        <f t="shared" si="3"/>
        <v>6269583176</v>
      </c>
      <c r="O111" s="228">
        <f t="shared" si="3"/>
        <v>9240350301</v>
      </c>
      <c r="P111" s="228">
        <f t="shared" si="3"/>
        <v>9967764394.8400002</v>
      </c>
      <c r="Q111" s="91"/>
      <c r="R111" s="91"/>
      <c r="S111" s="91"/>
      <c r="T111" s="216"/>
      <c r="U111" s="91">
        <f>SUM(U4:U110)</f>
        <v>364768435502.48999</v>
      </c>
      <c r="V111" s="106"/>
    </row>
    <row r="112" spans="1:237" ht="98.25" customHeight="1" x14ac:dyDescent="0.35">
      <c r="A112" s="107"/>
      <c r="F112" s="100"/>
      <c r="G112" s="28"/>
      <c r="H112" s="29"/>
      <c r="I112" s="30"/>
      <c r="J112" s="30"/>
      <c r="K112" s="30"/>
      <c r="L112" s="30"/>
      <c r="M112" s="30"/>
      <c r="N112" s="30"/>
      <c r="O112" s="30" t="s">
        <v>430</v>
      </c>
      <c r="P112" s="30"/>
      <c r="Q112" s="47"/>
      <c r="R112" s="47"/>
      <c r="S112" s="34"/>
      <c r="T112" s="53"/>
      <c r="U112" s="111" t="s">
        <v>430</v>
      </c>
    </row>
    <row r="113" spans="1:21" ht="134.25" customHeight="1" x14ac:dyDescent="0.35">
      <c r="A113" s="310" t="s">
        <v>422</v>
      </c>
      <c r="B113" s="310"/>
      <c r="C113" s="310"/>
      <c r="D113" s="310"/>
      <c r="E113" s="310"/>
      <c r="F113" s="32"/>
      <c r="G113" s="28"/>
      <c r="H113" s="29"/>
      <c r="I113" s="30"/>
      <c r="J113" s="30"/>
      <c r="K113" s="30"/>
      <c r="L113" s="30"/>
      <c r="M113" s="30"/>
      <c r="N113" s="30"/>
      <c r="O113" s="30"/>
      <c r="P113" s="30"/>
      <c r="Q113" s="47"/>
      <c r="R113" s="47"/>
      <c r="S113" s="34"/>
      <c r="T113" s="53"/>
      <c r="U113" s="111" t="s">
        <v>430</v>
      </c>
    </row>
    <row r="114" spans="1:21" ht="134.25" customHeight="1" x14ac:dyDescent="0.35">
      <c r="A114" s="97"/>
      <c r="B114" s="97"/>
      <c r="C114" s="97"/>
      <c r="E114" s="64"/>
      <c r="F114" s="32"/>
      <c r="G114" s="28"/>
      <c r="H114" s="29"/>
      <c r="I114" s="30"/>
      <c r="J114" s="30"/>
      <c r="K114" s="30"/>
      <c r="L114" s="30"/>
      <c r="M114" s="30"/>
      <c r="N114" s="30"/>
      <c r="O114" s="30"/>
      <c r="P114" s="30"/>
      <c r="Q114" s="47"/>
      <c r="R114" s="47"/>
      <c r="S114" s="34"/>
      <c r="T114" s="53"/>
      <c r="U114" s="34"/>
    </row>
    <row r="115" spans="1:21" x14ac:dyDescent="0.35">
      <c r="S115" s="81"/>
    </row>
    <row r="116" spans="1:21" x14ac:dyDescent="0.35">
      <c r="S116" s="81"/>
    </row>
    <row r="117" spans="1:21" x14ac:dyDescent="0.35">
      <c r="S117" s="82"/>
    </row>
    <row r="118" spans="1:21" x14ac:dyDescent="0.35">
      <c r="S118" s="81"/>
      <c r="T118" s="55"/>
      <c r="U118" s="56"/>
    </row>
    <row r="119" spans="1:21" x14ac:dyDescent="0.35">
      <c r="S119" s="81"/>
      <c r="U119" s="35"/>
    </row>
  </sheetData>
  <sheetProtection algorithmName="SHA-512" hashValue="AlKb+3buRR5I3xmoky69fOVf0dnQ3dy0pKiVfyL3BQQveBESb1VIQHl1JEpPLqHh3VFaqpIF8A6EGE6VK0U7RA==" saltValue="IoHOX5yZm1U16kmWNws13Q==" spinCount="100000" sheet="1" selectLockedCells="1" selectUnlockedCells="1"/>
  <mergeCells count="246">
    <mergeCell ref="R83:R84"/>
    <mergeCell ref="A100:A101"/>
    <mergeCell ref="B100:B101"/>
    <mergeCell ref="C100:C101"/>
    <mergeCell ref="D100:D101"/>
    <mergeCell ref="E100:E101"/>
    <mergeCell ref="F100:F101"/>
    <mergeCell ref="Q100:Q101"/>
    <mergeCell ref="R100:R101"/>
    <mergeCell ref="E83:E84"/>
    <mergeCell ref="I83:I84"/>
    <mergeCell ref="J83:J84"/>
    <mergeCell ref="K83:K84"/>
    <mergeCell ref="L83:L84"/>
    <mergeCell ref="M83:M84"/>
    <mergeCell ref="N83:N84"/>
    <mergeCell ref="O83:O84"/>
    <mergeCell ref="P83:P84"/>
    <mergeCell ref="C86:C87"/>
    <mergeCell ref="D86:D87"/>
    <mergeCell ref="G86:G87"/>
    <mergeCell ref="H86:H87"/>
    <mergeCell ref="Q86:Q87"/>
    <mergeCell ref="A92:A93"/>
    <mergeCell ref="A113:E113"/>
    <mergeCell ref="H83:H85"/>
    <mergeCell ref="A86:A87"/>
    <mergeCell ref="F86:F87"/>
    <mergeCell ref="B86:B87"/>
    <mergeCell ref="L79:L80"/>
    <mergeCell ref="M79:M80"/>
    <mergeCell ref="P79:P80"/>
    <mergeCell ref="Q79:Q80"/>
    <mergeCell ref="A83:A85"/>
    <mergeCell ref="B83:B85"/>
    <mergeCell ref="C83:C85"/>
    <mergeCell ref="D83:D85"/>
    <mergeCell ref="F83:F85"/>
    <mergeCell ref="G83:G85"/>
    <mergeCell ref="Q83:Q85"/>
    <mergeCell ref="A79:A80"/>
    <mergeCell ref="J79:J80"/>
    <mergeCell ref="K79:K80"/>
    <mergeCell ref="A81:A82"/>
    <mergeCell ref="B81:B82"/>
    <mergeCell ref="C81:C82"/>
    <mergeCell ref="D81:D82"/>
    <mergeCell ref="E81:E82"/>
    <mergeCell ref="V2:V3"/>
    <mergeCell ref="H23:H24"/>
    <mergeCell ref="H18:H20"/>
    <mergeCell ref="R28:R29"/>
    <mergeCell ref="R23:R24"/>
    <mergeCell ref="L18:L20"/>
    <mergeCell ref="K18:K20"/>
    <mergeCell ref="J18:J20"/>
    <mergeCell ref="G23:G24"/>
    <mergeCell ref="I25:I29"/>
    <mergeCell ref="G25:G29"/>
    <mergeCell ref="H25:H29"/>
    <mergeCell ref="H6:H7"/>
    <mergeCell ref="Q23:Q24"/>
    <mergeCell ref="R16:R17"/>
    <mergeCell ref="P16:P17"/>
    <mergeCell ref="R13:R15"/>
    <mergeCell ref="P13:P15"/>
    <mergeCell ref="Q13:Q15"/>
    <mergeCell ref="M23:M24"/>
    <mergeCell ref="M18:M20"/>
    <mergeCell ref="Q16:Q17"/>
    <mergeCell ref="P23:P24"/>
    <mergeCell ref="Q25:Q29"/>
    <mergeCell ref="R79:R80"/>
    <mergeCell ref="A33:A34"/>
    <mergeCell ref="A35:A36"/>
    <mergeCell ref="A72:A73"/>
    <mergeCell ref="B79:B80"/>
    <mergeCell ref="C79:C80"/>
    <mergeCell ref="D79:D80"/>
    <mergeCell ref="E79:E80"/>
    <mergeCell ref="F79:F80"/>
    <mergeCell ref="I79:I80"/>
    <mergeCell ref="Q75:Q76"/>
    <mergeCell ref="I72:I73"/>
    <mergeCell ref="J72:J73"/>
    <mergeCell ref="A75:A76"/>
    <mergeCell ref="E75:E76"/>
    <mergeCell ref="C75:C76"/>
    <mergeCell ref="B75:B76"/>
    <mergeCell ref="D75:D76"/>
    <mergeCell ref="E33:E34"/>
    <mergeCell ref="K72:K73"/>
    <mergeCell ref="L72:L73"/>
    <mergeCell ref="C72:C73"/>
    <mergeCell ref="D72:D73"/>
    <mergeCell ref="B35:B36"/>
    <mergeCell ref="I81:I82"/>
    <mergeCell ref="J81:J82"/>
    <mergeCell ref="K81:K82"/>
    <mergeCell ref="L81:L82"/>
    <mergeCell ref="M81:M82"/>
    <mergeCell ref="N81:N82"/>
    <mergeCell ref="A6:A7"/>
    <mergeCell ref="A13:A15"/>
    <mergeCell ref="A16:A17"/>
    <mergeCell ref="A18:A20"/>
    <mergeCell ref="A23:A24"/>
    <mergeCell ref="A25:A29"/>
    <mergeCell ref="D6:D7"/>
    <mergeCell ref="B18:B20"/>
    <mergeCell ref="C18:C20"/>
    <mergeCell ref="B23:B24"/>
    <mergeCell ref="B13:B15"/>
    <mergeCell ref="C13:C15"/>
    <mergeCell ref="B16:B17"/>
    <mergeCell ref="C16:C17"/>
    <mergeCell ref="B6:B7"/>
    <mergeCell ref="C6:C7"/>
    <mergeCell ref="D25:D29"/>
    <mergeCell ref="B72:B73"/>
    <mergeCell ref="O81:O82"/>
    <mergeCell ref="P81:P82"/>
    <mergeCell ref="Q81:Q82"/>
    <mergeCell ref="R81:R82"/>
    <mergeCell ref="F81:F82"/>
    <mergeCell ref="F25:F29"/>
    <mergeCell ref="F72:F73"/>
    <mergeCell ref="Q72:Q73"/>
    <mergeCell ref="R72:R73"/>
    <mergeCell ref="G72:G73"/>
    <mergeCell ref="H72:H73"/>
    <mergeCell ref="J33:J34"/>
    <mergeCell ref="K33:K34"/>
    <mergeCell ref="M33:M34"/>
    <mergeCell ref="P33:P34"/>
    <mergeCell ref="Q35:Q36"/>
    <mergeCell ref="R35:R36"/>
    <mergeCell ref="M72:M73"/>
    <mergeCell ref="R33:R34"/>
    <mergeCell ref="Q33:Q34"/>
    <mergeCell ref="M35:M36"/>
    <mergeCell ref="P35:P36"/>
    <mergeCell ref="G81:G82"/>
    <mergeCell ref="H81:H82"/>
    <mergeCell ref="C35:C36"/>
    <mergeCell ref="C23:C24"/>
    <mergeCell ref="B33:B34"/>
    <mergeCell ref="C33:C34"/>
    <mergeCell ref="B25:B29"/>
    <mergeCell ref="D33:D34"/>
    <mergeCell ref="C25:C29"/>
    <mergeCell ref="E6:E7"/>
    <mergeCell ref="E13:E15"/>
    <mergeCell ref="E16:E17"/>
    <mergeCell ref="F6:F7"/>
    <mergeCell ref="G6:G7"/>
    <mergeCell ref="E23:E24"/>
    <mergeCell ref="D18:D20"/>
    <mergeCell ref="D23:D24"/>
    <mergeCell ref="D13:D15"/>
    <mergeCell ref="D16:D17"/>
    <mergeCell ref="F13:F15"/>
    <mergeCell ref="G13:G15"/>
    <mergeCell ref="E25:E29"/>
    <mergeCell ref="E72:E73"/>
    <mergeCell ref="E35:E36"/>
    <mergeCell ref="E18:E20"/>
    <mergeCell ref="F16:F17"/>
    <mergeCell ref="G16:G17"/>
    <mergeCell ref="F18:F20"/>
    <mergeCell ref="G18:G20"/>
    <mergeCell ref="F23:F24"/>
    <mergeCell ref="F35:F36"/>
    <mergeCell ref="F33:F34"/>
    <mergeCell ref="G33:G34"/>
    <mergeCell ref="H16:H17"/>
    <mergeCell ref="I16:I17"/>
    <mergeCell ref="J16:J17"/>
    <mergeCell ref="R18:R20"/>
    <mergeCell ref="Q18:Q20"/>
    <mergeCell ref="P18:P20"/>
    <mergeCell ref="M16:M17"/>
    <mergeCell ref="J13:J15"/>
    <mergeCell ref="K13:K15"/>
    <mergeCell ref="I18:I20"/>
    <mergeCell ref="H13:H15"/>
    <mergeCell ref="I13:I15"/>
    <mergeCell ref="L13:L15"/>
    <mergeCell ref="R6:R7"/>
    <mergeCell ref="I6:I7"/>
    <mergeCell ref="J6:J7"/>
    <mergeCell ref="K6:K7"/>
    <mergeCell ref="L6:L7"/>
    <mergeCell ref="M6:M7"/>
    <mergeCell ref="M13:M15"/>
    <mergeCell ref="R75:R76"/>
    <mergeCell ref="P72:P73"/>
    <mergeCell ref="I35:I36"/>
    <mergeCell ref="J35:J36"/>
    <mergeCell ref="K35:K36"/>
    <mergeCell ref="L35:L36"/>
    <mergeCell ref="I33:I34"/>
    <mergeCell ref="L33:L34"/>
    <mergeCell ref="L23:L24"/>
    <mergeCell ref="K16:K17"/>
    <mergeCell ref="L16:L17"/>
    <mergeCell ref="J23:J24"/>
    <mergeCell ref="K23:K24"/>
    <mergeCell ref="I23:I24"/>
    <mergeCell ref="F75:F76"/>
    <mergeCell ref="I75:I76"/>
    <mergeCell ref="J75:J76"/>
    <mergeCell ref="K75:K76"/>
    <mergeCell ref="L75:L76"/>
    <mergeCell ref="M75:M76"/>
    <mergeCell ref="P75:P76"/>
    <mergeCell ref="K25:K29"/>
    <mergeCell ref="L25:L29"/>
    <mergeCell ref="M25:M29"/>
    <mergeCell ref="J25:J29"/>
    <mergeCell ref="P25:P29"/>
    <mergeCell ref="H33:H34"/>
    <mergeCell ref="B92:B93"/>
    <mergeCell ref="C92:C93"/>
    <mergeCell ref="D92:D93"/>
    <mergeCell ref="E92:E93"/>
    <mergeCell ref="F92:F93"/>
    <mergeCell ref="V83:V85"/>
    <mergeCell ref="A1:C1"/>
    <mergeCell ref="D1:U1"/>
    <mergeCell ref="A2:A3"/>
    <mergeCell ref="B2:B3"/>
    <mergeCell ref="C2:C3"/>
    <mergeCell ref="D2:D3"/>
    <mergeCell ref="E2:E3"/>
    <mergeCell ref="P6:P7"/>
    <mergeCell ref="Q6:Q7"/>
    <mergeCell ref="R2:R3"/>
    <mergeCell ref="Q2:Q3"/>
    <mergeCell ref="S2:U2"/>
    <mergeCell ref="G2:G3"/>
    <mergeCell ref="F2:F3"/>
    <mergeCell ref="H2:H3"/>
    <mergeCell ref="I2:I3"/>
    <mergeCell ref="J2:P2"/>
    <mergeCell ref="U75:U76"/>
  </mergeCells>
  <printOptions horizontalCentered="1"/>
  <pageMargins left="0.48" right="0.15748031496062992" top="0.47244094488188981" bottom="0.74803149606299213" header="0.31496062992125984" footer="0.31496062992125984"/>
  <pageSetup paperSize="5" scale="23" fitToHeight="5" orientation="landscape" r:id="rId1"/>
  <rowBreaks count="3" manualBreakCount="3">
    <brk id="22" max="16383" man="1"/>
    <brk id="40" max="16383" man="1"/>
    <brk id="7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PROYECTOS SGR</vt:lpstr>
      <vt:lpstr>'PROYECTOS SGR'!_Hlk29926105</vt:lpstr>
      <vt:lpstr>'PROYECTOS SGR'!Títulos_a_imprimir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Edgar Mauricio Fajardo Puerta (CGR)</dc:creator>
  <cp:keywords/>
  <dc:description/>
  <cp:lastModifiedBy>AUXPLANEACION32</cp:lastModifiedBy>
  <cp:revision/>
  <cp:lastPrinted>2017-07-21T14:00:28Z</cp:lastPrinted>
  <dcterms:created xsi:type="dcterms:W3CDTF">2017-03-17T21:23:51Z</dcterms:created>
  <dcterms:modified xsi:type="dcterms:W3CDTF">2020-12-16T14:01:41Z</dcterms:modified>
  <cp:category/>
  <cp:contentStatus/>
</cp:coreProperties>
</file>