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ON\INSTRUMENTOS PLANIFICACION PDD-OCTUBRE 01\PLAN DE ACCION ARMONIZACION\"/>
    </mc:Choice>
  </mc:AlternateContent>
  <bookViews>
    <workbookView xWindow="0" yWindow="0" windowWidth="20490" windowHeight="7230" firstSheet="2" activeTab="4"/>
  </bookViews>
  <sheets>
    <sheet name="S. PLANEACIÓN" sheetId="8" r:id="rId1"/>
    <sheet name="REP. JUDICIAL" sheetId="9" r:id="rId2"/>
    <sheet name="S. AGUAS E INFRAESTRUCTURA" sheetId="30" r:id="rId3"/>
    <sheet name="S. AGRICULTURA" sheetId="32" r:id="rId4"/>
    <sheet name="S. CULTURA" sheetId="20" r:id="rId5"/>
    <sheet name="S. HACIENDA" sheetId="29" r:id="rId6"/>
    <sheet name="S. INTERIOR" sheetId="51" r:id="rId7"/>
    <sheet name="S. SALUD" sheetId="35" r:id="rId8"/>
    <sheet name="S. FAMILIA" sheetId="50" r:id="rId9"/>
    <sheet name="S. ADMINISTRATIVA" sheetId="36" r:id="rId10"/>
    <sheet name="S. EDUCACIÓN" sheetId="37" r:id="rId11"/>
    <sheet name="S. PRIVADA" sheetId="38" r:id="rId12"/>
    <sheet name="S. INDUSTRIA, COMERCIO ,TURISMO" sheetId="44" r:id="rId13"/>
    <sheet name="IDTQ" sheetId="10" r:id="rId14"/>
    <sheet name="INDEPORTES" sheetId="48" r:id="rId15"/>
    <sheet name="PROVIQUINDIO" sheetId="33" r:id="rId16"/>
  </sheets>
  <externalReferences>
    <externalReference r:id="rId17"/>
    <externalReference r:id="rId18"/>
  </externalReferences>
  <definedNames>
    <definedName name="_1._Apoyo_con_equipos_para_la_seguridad_vial_Licenciamiento_de_software_para_comunicaciones" localSheetId="14">#REF!</definedName>
    <definedName name="_1._Apoyo_con_equipos_para_la_seguridad_vial_Licenciamiento_de_software_para_comunicaciones" localSheetId="15">#REF!</definedName>
    <definedName name="_1._Apoyo_con_equipos_para_la_seguridad_vial_Licenciamiento_de_software_para_comunicaciones" localSheetId="8">#REF!</definedName>
    <definedName name="_1._Apoyo_con_equipos_para_la_seguridad_vial_Licenciamiento_de_software_para_comunicaciones" localSheetId="12">#REF!</definedName>
    <definedName name="_1._Apoyo_con_equipos_para_la_seguridad_vial_Licenciamiento_de_software_para_comunicaciones" localSheetId="6">#REF!</definedName>
    <definedName name="_1._Apoyo_con_equipos_para_la_seguridad_vial_Licenciamiento_de_software_para_comunicaciones" localSheetId="11">#REF!</definedName>
    <definedName name="_1._Apoyo_con_equipos_para_la_seguridad_vial_Licenciamiento_de_software_para_comunicaciones">#REF!</definedName>
    <definedName name="_xlnm.Print_Titles" localSheetId="9">'S. ADMINISTRATIVA'!$1:$9</definedName>
    <definedName name="_xlnm.Print_Titles" localSheetId="3">'S. AGRICULTURA'!$1:$18</definedName>
    <definedName name="_xlnm.Print_Titles" localSheetId="2">'S. AGUAS E INFRAESTRUCTURA'!$1:$15</definedName>
    <definedName name="_xlnm.Print_Titles" localSheetId="10">'S. EDUCACIÓN'!$1:$13</definedName>
    <definedName name="_xlnm.Print_Titles" localSheetId="8">'S. FAMILIA'!$1:$15</definedName>
    <definedName name="_xlnm.Print_Titles" localSheetId="5">'S. HACIENDA'!$1:$18</definedName>
    <definedName name="_xlnm.Print_Titles" localSheetId="12">'S. INDUSTRIA, COMERCIO ,TURISMO'!$1:$14</definedName>
    <definedName name="_xlnm.Print_Titles" localSheetId="6">'S. INTERIOR'!$1:$17</definedName>
    <definedName name="_xlnm.Print_Titles" localSheetId="0">'S. PLANEACIÓN'!$1:$15</definedName>
    <definedName name="_xlnm.Print_Titles" localSheetId="7">'S. SALUD'!$1:$20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2" i="20" l="1"/>
  <c r="Q115" i="51" l="1"/>
  <c r="Q112" i="51"/>
  <c r="V110" i="51"/>
  <c r="Q107" i="51"/>
  <c r="Q98" i="51"/>
  <c r="Q95" i="51"/>
  <c r="Q90" i="51"/>
  <c r="Q89" i="51"/>
  <c r="Q86" i="51"/>
  <c r="V84" i="51"/>
  <c r="Q84" i="51"/>
  <c r="Q83" i="51"/>
  <c r="Q81" i="51"/>
  <c r="V80" i="51"/>
  <c r="Q76" i="51"/>
  <c r="Q73" i="51"/>
  <c r="Q68" i="51"/>
  <c r="Q67" i="51"/>
  <c r="Q64" i="51"/>
  <c r="Q63" i="51"/>
  <c r="Q61" i="51"/>
  <c r="Q60" i="51"/>
  <c r="Q59" i="51"/>
  <c r="Q54" i="51"/>
  <c r="Q52" i="51"/>
  <c r="Q50" i="51"/>
  <c r="Q49" i="51"/>
  <c r="Q48" i="51"/>
  <c r="Q47" i="51"/>
  <c r="Q40" i="51"/>
  <c r="Q37" i="51"/>
  <c r="Q36" i="51"/>
  <c r="Q35" i="51"/>
  <c r="Q34" i="51"/>
  <c r="Q31" i="51"/>
  <c r="Q25" i="51"/>
  <c r="Q24" i="51"/>
  <c r="Q23" i="51"/>
  <c r="R21" i="51"/>
  <c r="Q21" i="51" s="1"/>
  <c r="S99" i="50" l="1"/>
  <c r="O99" i="50"/>
  <c r="P12" i="48" l="1"/>
  <c r="N12" i="48" s="1"/>
  <c r="N16" i="48"/>
  <c r="P17" i="48"/>
  <c r="P42" i="48" s="1"/>
  <c r="P19" i="48"/>
  <c r="P21" i="48"/>
  <c r="P23" i="48"/>
  <c r="P25" i="48"/>
  <c r="P27" i="48"/>
  <c r="N27" i="48" s="1"/>
  <c r="N28" i="48"/>
  <c r="N29" i="48"/>
  <c r="P32" i="48"/>
  <c r="N32" i="48" s="1"/>
  <c r="N33" i="48"/>
  <c r="N34" i="48"/>
  <c r="P35" i="48"/>
  <c r="W35" i="48"/>
  <c r="X35" i="48"/>
  <c r="P36" i="48"/>
  <c r="W36" i="48"/>
  <c r="X36" i="48"/>
  <c r="P38" i="48"/>
  <c r="P41" i="48"/>
  <c r="O42" i="48"/>
  <c r="Y121" i="44" l="1"/>
  <c r="Q99" i="44"/>
  <c r="Q98" i="44"/>
  <c r="Q89" i="44"/>
  <c r="Q85" i="44"/>
  <c r="Q79" i="44"/>
  <c r="AF75" i="44"/>
  <c r="AE75" i="44"/>
  <c r="AD75" i="44"/>
  <c r="AC75" i="44"/>
  <c r="AB75" i="44"/>
  <c r="AA75" i="44"/>
  <c r="Z75" i="44"/>
  <c r="Y75" i="44"/>
  <c r="AF69" i="44"/>
  <c r="AE69" i="44"/>
  <c r="AD69" i="44"/>
  <c r="AC69" i="44"/>
  <c r="AB69" i="44"/>
  <c r="AA69" i="44"/>
  <c r="Z69" i="44"/>
  <c r="Y69" i="44"/>
  <c r="Q61" i="44"/>
  <c r="Q55" i="44"/>
  <c r="Q47" i="44"/>
  <c r="Q39" i="44"/>
  <c r="Q31" i="44"/>
  <c r="Q23" i="29" l="1"/>
  <c r="Q22" i="29"/>
  <c r="Q21" i="29"/>
  <c r="Q20" i="29"/>
  <c r="Q19" i="29"/>
  <c r="Q28" i="30" l="1"/>
  <c r="Q27" i="30"/>
  <c r="Q26" i="30"/>
  <c r="Q25" i="30"/>
  <c r="Q24" i="30"/>
  <c r="Q22" i="30"/>
  <c r="Q21" i="30"/>
  <c r="Q20" i="30"/>
  <c r="R22" i="30"/>
  <c r="R21" i="30"/>
  <c r="R20" i="30"/>
  <c r="R24" i="10" l="1"/>
  <c r="V24" i="10"/>
  <c r="Q119" i="35"/>
  <c r="Q117" i="35"/>
  <c r="R102" i="35"/>
  <c r="Q90" i="35"/>
  <c r="Q87" i="35"/>
  <c r="Q76" i="35"/>
  <c r="Q74" i="35"/>
  <c r="Q73" i="35"/>
  <c r="Q72" i="35"/>
  <c r="Q62" i="35"/>
  <c r="Q60" i="35"/>
  <c r="Q59" i="35"/>
  <c r="Q49" i="35"/>
  <c r="Q47" i="35"/>
  <c r="Q42" i="35"/>
  <c r="Q41" i="35"/>
  <c r="Q40" i="35"/>
  <c r="Q36" i="35"/>
  <c r="Q35" i="35"/>
  <c r="Q34" i="35"/>
  <c r="Q32" i="35"/>
  <c r="Q31" i="35"/>
  <c r="Q30" i="35"/>
  <c r="Q29" i="35"/>
  <c r="Q26" i="35"/>
  <c r="Q106" i="35"/>
  <c r="Q102" i="35"/>
  <c r="Q104" i="35"/>
  <c r="V23" i="33"/>
  <c r="V22" i="33"/>
  <c r="V21" i="33"/>
  <c r="U21" i="33"/>
  <c r="V20" i="33"/>
  <c r="U20" i="33"/>
  <c r="V19" i="33"/>
  <c r="B19" i="33"/>
  <c r="Q82" i="8"/>
  <c r="Q81" i="8"/>
  <c r="Q80" i="8"/>
  <c r="Q79" i="8"/>
  <c r="Q77" i="8"/>
  <c r="Q76" i="8"/>
  <c r="Q75" i="8"/>
  <c r="Q74" i="8"/>
  <c r="Q73" i="8"/>
  <c r="Q59" i="8"/>
  <c r="Q56" i="8"/>
  <c r="Q54" i="8"/>
  <c r="Q51" i="8"/>
  <c r="AN57" i="32"/>
  <c r="Q58" i="32" s="1"/>
  <c r="AN52" i="32"/>
  <c r="Q53" i="32" s="1"/>
  <c r="AN46" i="32"/>
  <c r="Q47" i="32" s="1"/>
  <c r="AN42" i="32"/>
  <c r="Q43" i="32" s="1"/>
  <c r="AN34" i="32"/>
  <c r="Q36" i="32" s="1"/>
  <c r="AN29" i="32"/>
  <c r="Q33" i="32" s="1"/>
  <c r="AN26" i="32"/>
  <c r="Q26" i="32" s="1"/>
  <c r="AN10" i="32"/>
  <c r="Q21" i="32" s="1"/>
  <c r="Q30" i="32"/>
  <c r="Q49" i="32"/>
  <c r="Q38" i="32"/>
  <c r="R25" i="20"/>
  <c r="Q27" i="20" s="1"/>
  <c r="Q45" i="20"/>
  <c r="Q44" i="20"/>
  <c r="Q42" i="20"/>
  <c r="Q41" i="20"/>
  <c r="Q40" i="20"/>
  <c r="Q38" i="20"/>
  <c r="Q35" i="20"/>
  <c r="Q34" i="20"/>
  <c r="Q33" i="20"/>
  <c r="Q31" i="20"/>
  <c r="Q30" i="20"/>
  <c r="Q29" i="20"/>
  <c r="Q24" i="20"/>
  <c r="Q23" i="20"/>
  <c r="Q22" i="20"/>
  <c r="Q21" i="20"/>
  <c r="Q20" i="20"/>
  <c r="Q19" i="20"/>
  <c r="Q25" i="20"/>
  <c r="Q26" i="20"/>
  <c r="Q29" i="32" l="1"/>
  <c r="Q42" i="32"/>
  <c r="V25" i="33"/>
  <c r="Q46" i="32"/>
  <c r="Q48" i="32"/>
  <c r="Q31" i="32"/>
  <c r="Q32" i="32"/>
  <c r="Q52" i="32"/>
  <c r="Q19" i="32"/>
  <c r="Q57" i="32"/>
  <c r="Q34" i="32"/>
  <c r="Q59" i="32"/>
  <c r="Q37" i="32"/>
  <c r="Q20" i="32"/>
  <c r="Q35" i="32"/>
  <c r="Q27" i="32"/>
</calcChain>
</file>

<file path=xl/sharedStrings.xml><?xml version="1.0" encoding="utf-8"?>
<sst xmlns="http://schemas.openxmlformats.org/spreadsheetml/2006/main" count="3572" uniqueCount="1868">
  <si>
    <t>PROGRAMACION PLAN DE ACCIÓN</t>
  </si>
  <si>
    <t xml:space="preserve">CODIGO:  F-PLA-06                                                                                VERSIÓN: 05                                            FECHA:                     PÁGINA: 1 de 1 </t>
  </si>
  <si>
    <t xml:space="preserve">PLAN DE DESARROLLO DEPARTAMENTAL </t>
  </si>
  <si>
    <t xml:space="preserve">PROYECTO </t>
  </si>
  <si>
    <t>POBLACIÓN</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</si>
  <si>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</si>
  <si>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</si>
  <si>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</si>
  <si>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</si>
  <si>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</si>
  <si>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</si>
  <si>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</si>
  <si>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</si>
  <si>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PESO DE LA META %</t>
  </si>
  <si>
    <t xml:space="preserve">VALOR EN PESOS </t>
  </si>
  <si>
    <t xml:space="preserve">OBJETIVO GENERAL DEL PROYECTO </t>
  </si>
  <si>
    <t xml:space="preserve">OBJETIVOS ESPECIFICOS </t>
  </si>
  <si>
    <t>ACTIVIDADES CUANTIFICADAS</t>
  </si>
  <si>
    <t xml:space="preserve">FUENTE DE RECURSOS </t>
  </si>
  <si>
    <t xml:space="preserve">CICLO VITAL </t>
  </si>
  <si>
    <t xml:space="preserve">DIMENSION SOCIAL </t>
  </si>
  <si>
    <t xml:space="preserve">FECHA DE INICIO </t>
  </si>
  <si>
    <t xml:space="preserve">FECHA DE TERMINACIÓN </t>
  </si>
  <si>
    <t xml:space="preserve">RESPONSABLE </t>
  </si>
  <si>
    <t>0-5</t>
  </si>
  <si>
    <t>7-14</t>
  </si>
  <si>
    <t>15-17</t>
  </si>
  <si>
    <t>18-26</t>
  </si>
  <si>
    <t>27-59</t>
  </si>
  <si>
    <t xml:space="preserve">60  Y MAS </t>
  </si>
  <si>
    <t>COMUNIDAD AFRO- Y LGBTI</t>
  </si>
  <si>
    <t xml:space="preserve">COMUNIDAD INDIGENA </t>
  </si>
  <si>
    <t>REINSERCCION</t>
  </si>
  <si>
    <t>VICTIMA</t>
  </si>
  <si>
    <t>DISCAPACIDAD</t>
  </si>
  <si>
    <t>ADULTO MAYOR</t>
  </si>
  <si>
    <t>BUEN GOBIERNO</t>
  </si>
  <si>
    <t>Quindío Transparente y Legal</t>
  </si>
  <si>
    <t>Quindío Ejemplar y Legal</t>
  </si>
  <si>
    <t>Realizar en el Departamento y  los doce (12) municipios  del Quindío  procesos de sensibilización, seguimiento  y evaluación en la aplicabilidad de los componentes   del Índice de Transparencia.</t>
  </si>
  <si>
    <t>No.</t>
  </si>
  <si>
    <t>0305 - 5 - 3 1 5 26 83 17 6 - 20</t>
  </si>
  <si>
    <t xml:space="preserve">Aumentar el indice  transparencia en el Departamento del Quindio y los entes territoriales municipales del Quindio,  a través de procesos de capacitación, asistencia técnica, seguimiento y evaluación de los componentes de visibilidad, institucionalidad, control y sanción, con el fin de lograr una mayor eficiencia y eficacia admnistrativa ,  visibilizar los procesos  y disminuir los riegos de corrupción durante la vigencia 2016 . 
</t>
  </si>
  <si>
    <t xml:space="preserve"> Realizar  procesos de capacitación, asistencia técnica, seguimiento y evaluación del  Indice de Transparencia a las Secretarias Sectoriales Departamento del Quindio,  en los diferentes componentes: Visibilidad, Institucionalidad,  Control y Sanción, con el fin de lograr una mayor eficiencia y eficacia admnistrativa ,  visibilizar los procesos  y disminuir los riegos de corrupción durante la vigencia 2016 . </t>
  </si>
  <si>
    <t>Diagnóstico (3)  por  componentes y competencias secretarias sectoriales( Visibilidad, Institucionalidad,  Control y Sanción)</t>
  </si>
  <si>
    <t>Ordinario</t>
  </si>
  <si>
    <t>ALVARO ARIAS YOUNG  SECRETARIO DE PLANEACION DEPARTAMENTAL</t>
  </si>
  <si>
    <t>Capacitación secretarias sectoriales (15)   indice de transparencia - socializacion diagnóstico</t>
  </si>
  <si>
    <t xml:space="preserve">Asistencias tecnicas especificas (grupales 65)   implementación de los componentes </t>
  </si>
  <si>
    <t>Seguimiento y evaluación implementación y operatividad componentes indice de transparencia ( Visibilidad, Institucionalidad,  Control y Sanción)</t>
  </si>
  <si>
    <t xml:space="preserve">Realizar  procesos de capacitación, asistencia técnica, seguimiento y evaluación del  Indice de Transparencia a los entes territoriales municipales del Departamento del Quindio,  en los diferentes componentes: Visibilidad, Institucionalidad,  Control y sanción, con el fin de lograr una mayor eficiencia y eficacia administrativa ,  visibilizar los procesos  y disminuir los riegos de corrupción durante la vigencia 2016 . </t>
  </si>
  <si>
    <t>Diagnóstico (3)  por  componentes y competencias Entes Territoriales ( Visibilidad, Institucionalidad,  Control y Sanción)</t>
  </si>
  <si>
    <t>Capacitación entes territoriales (3)   indice de transparencia - socializacion diagnóstico</t>
  </si>
  <si>
    <t xml:space="preserve">Asistencias tecnicas especificas (grupales 60)   implementación de los componentes </t>
  </si>
  <si>
    <r>
      <t xml:space="preserve">Realizar capacitaciones  temas especificos  de los componentes del Indice de transparencia  ( Gestión documental y de contratación, Plan estratégico de Talento Humano), que representan mayor vulnerabilidad , dirigida a los funcionarios de la Administración y entes territoriales municipales, con el fin de lograr una mayor eficiencia y eficacia administrativa ,  visibilizar los procesos  y disminuir los riegos de corrupción durante la vigencia 2016 . </t>
    </r>
    <r>
      <rPr>
        <sz val="11"/>
        <color rgb="FF000000"/>
        <rFont val="Arial"/>
        <family val="2"/>
      </rPr>
      <t xml:space="preserve">  </t>
    </r>
  </si>
  <si>
    <t>Capacitación: Talento Humano, Gestión Documental, Gestión de Contratación</t>
  </si>
  <si>
    <t xml:space="preserve">Refrigerios </t>
  </si>
  <si>
    <t>Veedurías y Rendición de Cuentas</t>
  </si>
  <si>
    <t xml:space="preserve">Realizar  doce (12) procesos de Rendición Publica de Cuentas Departamentales en entes territoriales municipales. </t>
  </si>
  <si>
    <t>No</t>
  </si>
  <si>
    <t>0305 - 5 - 3 1 5 26 84 17 15 - 20</t>
  </si>
  <si>
    <t xml:space="preserve">Aumentar el promedio de participación ciudadana en los procesos de elección popular en el Departamento del Quindío, a travès de  la elaboraciòn del informe de gestión Y del video ejecutorias Administración Departamental vigencia 2016, con el fin de divulgar a la comunidad de los resultados de la ejecutorias generando en la Administraciòn la cultura de la Rendiciòn Pùblica de Cuentas durante la vigencia 2016.
</t>
  </si>
  <si>
    <t xml:space="preserve"> Consolidar la información y estadisticas de las ejecutorias del Plan de Desarrollo de manera articulada a través de la elaboración del informe de gestión periodo 2016 por entes territoriales municipales, ejes estratégicos, programas, subprogramas y metas producto incluido la población beneficiaria y el registro fotográfico de las ejecutorias, informe de gestión Sistema General de Regalías, con el fin de aumentar el promedio de la participación ciudadana en los procesos de elección popular , en el Departamento del Quindío vigencia 2016.  </t>
  </si>
  <si>
    <t>Consolidación informe por estratégias (DESARROLLO SOSTENIBLE,PROSPERIDAD CON EQUIDAD,  INCLUSION SOCIAL,SEGURIDAD HUMANA Y BUEN GOBIERNO</t>
  </si>
  <si>
    <t xml:space="preserve">Recolección, consolidación y elaboración   informe de gestión Sistema General de Regalías   diciembre 31 de   2016  </t>
  </si>
  <si>
    <t>Realizar el video de las ejecutorias de la Administración Departamental vigencia 2016 por ejes estratégicos, buscando aumentar el promedio de la participación ciudadana en los procesos de elección popular en el Departamento del Quindío durante la vigencia 2016</t>
  </si>
  <si>
    <t xml:space="preserve">Video ejecutorias  administración departamental vigencia 2016 (DESARROLLO SOSTENIBLE,PROSPERIDAD CON EQUIDAD,  INCLUSION SOCIAL,SEGURIDAD HUMANA Y BUEN GOBIERNO
</t>
  </si>
  <si>
    <t>Poder Ciudadano</t>
  </si>
  <si>
    <t>Quindío si a la participación</t>
  </si>
  <si>
    <t xml:space="preserve">Fortalecer  técnica y logísticamente al  Consejo Territorial de Planeación  Departamental  </t>
  </si>
  <si>
    <t>0305 - 5 - 3 1 5 27 85 16 7 - 20</t>
  </si>
  <si>
    <t xml:space="preserve">Fortalecer competencias de planificación del consejo territorial del Departamento del Quindio, a través de la participación del Consejo Territorial de Planeación en encuentros Departamentales ,Nacionales y Regionales, de una estrategia de comunicaciones e imagen institucional , del diplomado en Ordenamiento Territorial y de la adquisición de equipos digitales y de computo, durante la vigencia 2016.   
</t>
  </si>
  <si>
    <t xml:space="preserve">Apoyar la participación de los integrantes del consejo territorial a congresos y eventos nacionales regionales y departamentales, en el Departamento del Quindio, durante la vigencia 2016 </t>
  </si>
  <si>
    <t>Participación CTP en encuentros departamentales -  nacionales y regionales</t>
  </si>
  <si>
    <t xml:space="preserve">Utilizar diversos medios e instrumentos para la difusión del accionar del consejo territorial a través de estrategias de comunicación e imagen institucional y adquisición de equipos digitales y de computo en el Departamento del Quindio, durante la vigencia 2016.  </t>
  </si>
  <si>
    <t>Estrategia de comunicaciones e imagen institucional</t>
  </si>
  <si>
    <t>Adquisición de equipos digitales y computo</t>
  </si>
  <si>
    <t xml:space="preserve">Aumentar los  espacios para capacitación orientados en planificación del territorio Quindiano a través de un diplomado en ordenamiento territorial en el Departamento del Quindio, durante la vigencia 2016. </t>
  </si>
  <si>
    <t>Diplomado en ordenamiento territorial</t>
  </si>
  <si>
    <t>Gestión Territorial</t>
  </si>
  <si>
    <t xml:space="preserve">Los instrumentos  de planificación como  ruta para el cumplimiento de la gestión pública  </t>
  </si>
  <si>
    <t>Formular  e implementar el  Plan de Desarrollo Departamental</t>
  </si>
  <si>
    <t>0305 - 5 - 3 1 5 28 87 17 8 - 20</t>
  </si>
  <si>
    <t xml:space="preserve">Aumentar los indices eficacia y eficiencia  de la inversión social en el Departamento del Quindio, a través de la formulación del Plan de Desarrollo 2016- 2019 (Componentes: Estrategico-financcero- seguimiento y evaluación) con  procesos de participación y sensibilización conducentes a  lograr el empoderamiento  de los entes territoriales municipales,  sociedad  civil y organizada en la ejecución del Plan, durante el periodo administrativo. </t>
  </si>
  <si>
    <t xml:space="preserve">Formular  e implementar  el Plan de Desarrollo Departamental  2016-2019 a través  de la  estructuración del componete estratégico, financiero, de seguimiento y evaluación,  con el fin de lograr la consrucción de  un instrumento de planificación  acorde al programa de gobierno  y las necesidades de la comunidad,  durante la vigencia 2016 </t>
  </si>
  <si>
    <t xml:space="preserve">Formular  e implementar  el Plan de Desarrollo Departamental  2016-2019 a través  de la  estructuración del componente estratégico </t>
  </si>
  <si>
    <t xml:space="preserve"> </t>
  </si>
  <si>
    <t xml:space="preserve">Formular  e implementar  el Plan de Desarrollo Departamental  2016-2019 a través  de la  estructuración del componete  , financiero </t>
  </si>
  <si>
    <t>Formular  e implementar  el Plan de Desarrollo Departamental  2016-2019 a través  de la  estructuración del componente   de seguimiento y evaluación</t>
  </si>
  <si>
    <t>Coordinación, supervisión,  compilación y estructuración componente estratégico  financiero  y de seguimiento y evaluación  Plan de Desarrollo 2016-2019</t>
  </si>
  <si>
    <t xml:space="preserve">Socialización proyecto del Plan de Desarrollo a la Asamblea  Departamental </t>
  </si>
  <si>
    <t xml:space="preserve">Realizar la socialización del Plan de Desarrollo del Departamento del Quindio  2016- 2019, a través de  estrategias de divulgación ( Talleres de capacitación y  cartilla informativa), con el fin de lograr  el empoderamiento y  el control ciudadano en  el proceso de ejecución del  Plan  </t>
  </si>
  <si>
    <t>Socialización Plan de Desarrollo</t>
  </si>
  <si>
    <t>Diagramación e impresión cartilla Plan de Desarrollo 2016-2019</t>
  </si>
  <si>
    <t>Logistica</t>
  </si>
  <si>
    <t>Campañas de sensibilización</t>
  </si>
  <si>
    <t>Transporte y logistica jornadas de sensibilización grupos vulnerables</t>
  </si>
  <si>
    <t>Diseñar e implementar el Plan de Ordenamiento del Departamento del Quindio.</t>
  </si>
  <si>
    <t>0305 - 5 - 3 1 5 28 87 17 9 - 20</t>
  </si>
  <si>
    <t>Diseñar un sistema que garantice la calidad en la información de los esquemas y planes básicos para la toma de decisiones en el departamento del Quindío</t>
  </si>
  <si>
    <t xml:space="preserve">Diseñar e implementar el Plan de Ordenamiento del Departamento del Quindio( I- Fase)
</t>
  </si>
  <si>
    <t>Armonización de los Ordenamientos Territoriales de los doce  entes municipales</t>
  </si>
  <si>
    <t>Metodologias para expansión urbanistica y usos de suelo</t>
  </si>
  <si>
    <t>Metodologias  para el Seguimiento y Evaluación Planes de Ordenamiento Territorial</t>
  </si>
  <si>
    <t xml:space="preserve">Actualizar y fortalecer  las directrices   del Modelo de Ocupación del Territorio   en el Departamento del Quindío </t>
  </si>
  <si>
    <t xml:space="preserve">Actualizar y fortalecer  las directrices   del Modelo de Ocupación del Territorio   en el Departamento del Quindío
</t>
  </si>
  <si>
    <t>Actualización del estado del arte</t>
  </si>
  <si>
    <t>Consolidación de Determinantes</t>
  </si>
  <si>
    <t xml:space="preserve">Fortalecer el  Sistema de Información Geográfica del Departamento del Quindío  </t>
  </si>
  <si>
    <t xml:space="preserve">Fortalecer el  Sistema de Información Geográfica del Departamento del Quindío </t>
  </si>
  <si>
    <t>Actulización de licencias y software</t>
  </si>
  <si>
    <t>Mantenimientos y actualización de datos</t>
  </si>
  <si>
    <t>Georeferenciación de la datos</t>
  </si>
  <si>
    <t>Adoptar dos (2) mecanismo de integracion regional  y  de asociatividad  entre los municipios.</t>
  </si>
  <si>
    <t xml:space="preserve">Adoptar dos (2) mecanismos de integracion regional  y  de asociatividad  entre los municipios.
</t>
  </si>
  <si>
    <t>Identificación de problemáticas  e intereses comunes en los  entes territoriales municipales</t>
  </si>
  <si>
    <t xml:space="preserve">Formulación de propuestas </t>
  </si>
  <si>
    <t>Convocatorias para acuerdos de voluntadas municipales</t>
  </si>
  <si>
    <t xml:space="preserve">Reorientar el Observatorio económico a un enfoque humano con variables sociales, economicas y de seguridad humana en el Departamento del Quindío  </t>
  </si>
  <si>
    <t>0305 - 5 - 3 1 5 28 87 17 10 - 20</t>
  </si>
  <si>
    <t xml:space="preserve">Implementación de la primera fase  del Observatorio de Desarrollo Humano en el Departamento del Quindio ( Diagnóstico y compilación de la información estadística -Elaboración de los lineamientos metodológicos, tecnológicos y presupuestales) ,  durante el periódo administrativo. </t>
  </si>
  <si>
    <t xml:space="preserve">Elaborar  diagnóstico y compilar las estadisticas existentes en el Departamento por series de tiempo  y estratégias ( Inclusión social, seguridad humana, desarrollo sostenible, buen gobierno y prosperidad con equidad), con el fin contar con información soporte  que permita la toma de desiciones y aumentar los índices de eficacia y eficiencia de la inversión social en el Departamento del quindio, durante la vigencia 2016  </t>
  </si>
  <si>
    <t xml:space="preserve">Diagnostico Situacional </t>
  </si>
  <si>
    <t>Ordinarios</t>
  </si>
  <si>
    <r>
      <t xml:space="preserve">Elaborar los lineamientos metodológicos, tecnológicos y presupuestales para la implementación del Observatorio de Desarrollo Humano en Departamento del Quindio, con el fin  de contar con los soprtes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quindio, durante la vigencia 2016  </t>
    </r>
    <r>
      <rPr>
        <sz val="11"/>
        <color rgb="FF000000"/>
        <rFont val="Arial"/>
        <family val="2"/>
      </rPr>
      <t xml:space="preserve">  </t>
    </r>
  </si>
  <si>
    <t>Lineamientos metodológicos, tecnológicos y presupuestales  para  la implementación   observatorio de desarrollo humano en el departamento del Quindío</t>
  </si>
  <si>
    <t>Diseñar e implementar el tablero de control  para el seguimiento y evaluación del Plan de Desarrollo  y   políticas públicas  Departamentales</t>
  </si>
  <si>
    <t>0305 - 5 - 3 1 5 28 87 17 11 - 20</t>
  </si>
  <si>
    <t xml:space="preserve">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</si>
  <si>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 política pública de infancia y adolescencia por periodo administrativo 2016-2019, con el fin de fortalecer los procesos de planificación del departamento y mejorar los indices de eficacia y eficiencia de la inversión social   </t>
  </si>
  <si>
    <t>Identificación, caracterización, seguimiento, control y evaluación   de las metas estratégicas para el gobierno departamental  - plan de  desarrollo " en defensa para el bien común"   y políticas públicas por  periodo administrativo 2016-2019</t>
  </si>
  <si>
    <t xml:space="preserve">Realizar propuesta  metodológica, tecnológica, presupuestal y financiera  para correcta operatividad del seguimiento, control y evaluación del Plan de Desarrollo " EN DEFENSA DEL BIEN COMUN "  Y LAS POLÍTICAS PUBLICAS 2016-2019,  con el fin de fortalecer los procesos de planificación del departamento y mejorar los indices de eficacia y eficiencia de la inversión social   </t>
  </si>
  <si>
    <t>Lineamientos metodológico, tecnológico , presupuestal y financiero  para  la implementación  del tablero de  control " plan de desarrollo y la política pública de infancia y adolescencia " en el departamento del Quindío</t>
  </si>
  <si>
    <t xml:space="preserve">Diseñar e implementar la  Fábrica de Proyectos de Inversión en el Departamento del Quindío </t>
  </si>
  <si>
    <t>0305 - 5 - 3 1 5 28 87 13 12 - 20      /      0305 - 5 - 3 1 5 28 87 13 12 - 88</t>
  </si>
  <si>
    <t xml:space="preserve">Aumentar la capacidad instalada en las secretarias sectoriales y entes territoriales para la formulación de proyectos conducentes a la gestión de recursos del orden departamental, nacional e internacional  </t>
  </si>
  <si>
    <t xml:space="preserve">Fortalecer la gestión de recursos a través del SGR, departamentales, nacionales e internacional para el apoyo de alternativas regionales- Brindar apoyo técnico integral e interdisciplinario a las secretarias de la gobernación del Quindío y a los entes territoriales en la identificación y formulación  de proyectos en el marco de la Metodología General Ajustada, Marco Lógico y otras
</t>
  </si>
  <si>
    <t xml:space="preserve"> Portafolio de proyectos estrategicos implementado</t>
  </si>
  <si>
    <t>Apoyo Tecnico Secretarias sectoriales  en la  formulacion y esctructuracion de proyectos</t>
  </si>
  <si>
    <t>Apoyo Tecnico entes territoriales municipales  para la formulacion y esctructuracion de proyectos</t>
  </si>
  <si>
    <t xml:space="preserve">Difusión y asesoria de convocatorias o postulaciones para obtencion de recursos internacionales y nacionales a través de la Casa Delegada </t>
  </si>
  <si>
    <t>Fortalecer el monitoreo, control y seguimiento de los proyectos de inversión en tiempo real</t>
  </si>
  <si>
    <t xml:space="preserve">monitoreo, control y seguimientos a proyectos a tiempo real </t>
  </si>
  <si>
    <t xml:space="preserve">Actualizar el Sistema Integrado de Gestión Administrativa SIGA del departamento del Quindío </t>
  </si>
  <si>
    <t>0305 - 5 - 3 1 5 28 87 17 13 - 20   /    0305 - 5 - 3 1 5 28 87 17 13 - 88</t>
  </si>
  <si>
    <t>Actualización del Sistema Integado de la Gestión Administrativa SIGA I- fase ( procesos estratégicos, misionales, de apoyo y evaluación y control) durante la vigencia 2016</t>
  </si>
  <si>
    <t>Actualizar  y ajustar los procesos Estrategicos, Misionales de Apoyo y evaluación y control  del Sistema Integrado de Gestión Administrativa del Departamento del Quindio, a través de procesos de asistencia tecnica a los responsables de los mismos, con el fin de aumentar los indices de eficiencia y eficacia administratva en el Departamento del Quindio  durante la vigencia 2016</t>
  </si>
  <si>
    <t>Asistencia técnica   ajuste y actualización procesos  sistema integrado de gestión administrativa</t>
  </si>
  <si>
    <t xml:space="preserve">Ordinarios </t>
  </si>
  <si>
    <t xml:space="preserve">Capacitar a los funcionarios de la Administración departamental  en la operatividad del Sistema Integrado de la Gestión Administrativa  del Departamento del Quindio, con el fin de aumentar los indices de eficiencia y eficacia administrativa  en el Departamento del Quindio durante la vigencia 2016 </t>
  </si>
  <si>
    <t>Capacitación funcionarios secretarias sectoriales  administración departamental  sistema integrado de gestión administrativa</t>
  </si>
  <si>
    <t xml:space="preserve">Implementar el Comité  de Planificación  Departamental   </t>
  </si>
  <si>
    <t>0305 - 5 - 3 1 5 28 87 17 14 - 20   /   0305 - 5 - 3 1 5 28 87 17 14 - 88</t>
  </si>
  <si>
    <t xml:space="preserve">Realizar procesos de capacitación, asistencia ténica, seguimiento y evalución de la gestión territorial , durante  la vigencia 2016 
</t>
  </si>
  <si>
    <t>Crear, reglamentar e implementar el Comité Departamental de Planificación , con el fin de articular  procesos  que coadyuven al desarrollo económico y social del departamento del Quindio de manera planificada durante la vigencia 2016</t>
  </si>
  <si>
    <t xml:space="preserve">Creación  y reglamentación  y operatividad Comité de Planificación Departamental </t>
  </si>
  <si>
    <t>31712/2016</t>
  </si>
  <si>
    <t>Implementar en doce (12) municipios del Departamento procesos de capacitación,   asistencia técnica,  seguimiento  y evaluación   de los    Planes  (Básicos y/o esquemas) Ordenamiento   Territorial</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</si>
  <si>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2016</t>
  </si>
  <si>
    <t xml:space="preserve">Capacitación , Asistencia técnica, seguimiento y evaluación Planes Básicos de Ordenamiento Territorial  </t>
  </si>
  <si>
    <t xml:space="preserve">Implementar en doce (12) municipios del Departamento del Quindío  procesos de sensibilización, capacitación, asistencia técnica, seguimiento y evaluación del "Ranking integral de Desempeño"   </t>
  </si>
  <si>
    <t xml:space="preserve">Capacitación , Asistencia técnica, seguimiento y evaluación  Ranking Integral de Desempeño </t>
  </si>
  <si>
    <t xml:space="preserve">Implementar en doce (12) municipios del Departamento del Quindío  procesos de sensibilización, capacitación,  asistencia técnica, seguimiento  y evaluación  en la aplicabilidad de los instrumentos de planificación </t>
  </si>
  <si>
    <t>Capacitación , Asistencia técnica, seguimiento y evaluación  instrumentos de planificación</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</si>
  <si>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</si>
  <si>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Apoyo a la gestión  ( Servicios Profesionales ) Capacitación , Asistencia técnica, seguimiento y evaluación  Sistema de Selección de Benficiarios de Programas Sociales SISBEN </t>
  </si>
  <si>
    <t>Apoyo a la gestión  ( Tecnico ) en la relización de las  reuniones mensuales SISBEN    (5)  y procesos de   seguimiento y evaluación  Sistema de Selección de Beneficiarios de Programas Sociales SISBEN  (60) entes territoriales municipales del Departamento del Quindio</t>
  </si>
  <si>
    <t xml:space="preserve">Implementar en doce (12) municipios del Departamento del Quindío procesos de  sensibilización, capacitación, asistencia técnica, seguimiento  y evaluación  en la aplicabilidad   de las políticas públicas </t>
  </si>
  <si>
    <t xml:space="preserve">Capacitación , Asistencia técnica, seguimiento y evaluación Politicas Públicas  </t>
  </si>
  <si>
    <t xml:space="preserve">Implementar en doce (12) municipios del Departamento del Quindío  procesos  de capacitación,  asistencia técnica, seguimiento  y evaluación  en la aplicabilidad   de la Estratificación Socioeconómica </t>
  </si>
  <si>
    <t>Transporte</t>
  </si>
  <si>
    <t xml:space="preserve">Implementar en doce (12) municipios del departamento del Quindío procesos de capacitación  en  la Metodología General Ajustada  MGA </t>
  </si>
  <si>
    <t>Capacitación , Asistencia técnica, seguimiento y evaluación Metodologia General Ajustada</t>
  </si>
  <si>
    <t xml:space="preserve">Realizar procesos  de asistencia técnica, seguimiento y evaluacion  en la incorporación  de  las directrices del  Modelo de Ocupación del Territorio en los doce (12) Municipios </t>
  </si>
  <si>
    <t xml:space="preserve">Capacitación , Asistencia técnica, seguimiento y evaluación incorporación Modelo de Ocupación del Territorio en los doce municipios </t>
  </si>
  <si>
    <t>PROGRAMACIÓN PLAN DE ACCIÓN</t>
  </si>
  <si>
    <t>QUINDIO TRANSPARENTE Y LEGAL</t>
  </si>
  <si>
    <t>QUINDIO EJEMPLAR Y LEGAL</t>
  </si>
  <si>
    <t>Establecer y socializar veinte (20)  políticas desde la cultura de la legalidad y  la prevención de daño antijurídico en  el Departamento.</t>
  </si>
  <si>
    <t>0317 - 5 - 1 22 106 140 123 - 20</t>
  </si>
  <si>
    <t>Fortalecer las estrategias de defensa jurídica y las herramientas de gestión para mejorar la efectividad en los procesos de los cuales hace parte el Departamento del Quindío.</t>
  </si>
  <si>
    <t xml:space="preserve">Generar lineamientos  generales de
prevención, de conciliación y estrategias
generales de defensa jurídica.
</t>
  </si>
  <si>
    <t>Análisis y clasificación de  las causas que generan solicitudes de conciliación extrajudicial y demandas instauradas en contra del Departamento del Quindío.</t>
  </si>
  <si>
    <t>06/30/2016</t>
  </si>
  <si>
    <t>JAMER CHAQUIP GIRALDO MOLINA  SECRETARIO DE REPRESENTACIÓN JUDICIAL  Y DEFENSA</t>
  </si>
  <si>
    <t>Elaboración de un informe-diagnóstico sobre las principales causas que generan solicitudes de conciliación extrajudicial y demás instauradas en contra del Departamento del Quindío.</t>
  </si>
  <si>
    <t>Promover la conciliación  extrajudicial y judicial como mecanismo alternativo  de resolución de controversias.</t>
  </si>
  <si>
    <t xml:space="preserve">Desarrollo de capacitaciones en conciliación extrajudicial y judicial como  mecanismo alternativo  de resolución de controversias al interior de la Administración Departamental.  </t>
  </si>
  <si>
    <t>0317 - 5 - 3 1 5 26 83 17 131 - 20</t>
  </si>
  <si>
    <t>Fortalecer los procesos, procedimientos y actuaciones de la administración para el cumplimiento de su misión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</si>
  <si>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</si>
  <si>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</si>
  <si>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Adoptar e implementar políticas de prevención de daños antijurídicos y socializarlas al interior de la administración departamental, propendiendo por la salvaguarda de los bienes e intereses jurídicos de terceros legalmente protegidos.</t>
  </si>
  <si>
    <t>Diseño de las propuestas dirigidas a la adopción de medidas de indole preventivo y correctivo  que permitan reducir la incidencia de daños antijurídicos en el Departamento.</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</si>
  <si>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</si>
  <si>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</si>
  <si>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SEGURIDAD HUMANA</t>
  </si>
  <si>
    <t>Seguridad humana como dinamizador de la vida, dignidad y libertad en el Quindio</t>
  </si>
  <si>
    <t>Fortalecimiento de la Seguridad vial en el Departamento</t>
  </si>
  <si>
    <t>Implementar  programas para contribuir en la reducciòn de la accidentalidad en las vías del departamento del Quindìo.</t>
  </si>
  <si>
    <t>1. Disminuir  los riesgos de accidentes en las vias mediante la formulacion e implementacion de planes y programas de seguridad vial para el mejorameiento de las condiciones de vida de la poblacion en  la jurisdiccion del I.D.T.Q.    2. Generear oportunidadesinstitucionales a través de procesos de gestion orientados a insentivar programas de movilidad sostenible en la jurisdiccion del I.D.T.Q</t>
  </si>
  <si>
    <t>Realizar inventario, diagnostico situacional y diseño del programa de señalización vial</t>
  </si>
  <si>
    <t>5</t>
  </si>
  <si>
    <t>10</t>
  </si>
  <si>
    <t>20</t>
  </si>
  <si>
    <t>25</t>
  </si>
  <si>
    <t>Implementar el programa orientado a disminución de la accidentalidad en las vias</t>
  </si>
  <si>
    <t xml:space="preserve">Formular e implementar el Plan de Seguridad Vial del Departamento </t>
  </si>
  <si>
    <t>Formulación del Plan de Seguridad Vial</t>
  </si>
  <si>
    <t>Campañas de difusión y sensibilización a la población del Programa Nacional de ciclorutas</t>
  </si>
  <si>
    <t xml:space="preserve">Apoyar la implementación del programa: Ciclorutas en el departamento del Quindío </t>
  </si>
  <si>
    <t>Mantener, mejorar y/o rehabilitar ciento treinta (130) km de vías del Departamento para la implementación del Plan Vial Departamental.</t>
  </si>
  <si>
    <t>KM</t>
  </si>
  <si>
    <t xml:space="preserve"> 0308 - 5 - 1 17 87 101 69 - 23</t>
  </si>
  <si>
    <t>Realizar acciones encaminadas a mejorar la infraestructura  vial, que permita la prestación de servicios con calidad y oportunidad para afrontar la desaceleración económica y alcanzar el renacimiento económico del Departamento del Quindio</t>
  </si>
  <si>
    <t xml:space="preserve">Mantener en buen estado la infraestructura vial
</t>
  </si>
  <si>
    <t>Mantener, mejorar y/o rehabilitar ciento treinta (130) km de vías del Departamento para la implementación del Plan Vial Departamental.        Apoyar la atención de emergencias viales en los doce (12) Municipios del Departamento del Quindío.</t>
  </si>
  <si>
    <t xml:space="preserve"> 0308 - 5 - 3 1 2 4 14 9 19 - 23 / 0308 - 5 - 3 1 2 4 14 9 19 - 88  / 0308 - 5 - 3 1 2 4 14 9 19 - 89</t>
  </si>
  <si>
    <t>Apoyar la atención de emergencias viales en los doce (12) Municipios del Departamento del Quindío.</t>
  </si>
  <si>
    <t>Realizar ocho (8) estudios y/o diseños para el mantenimiento, mejoramiento y/o rehabilitación de la infraestructura vial en el departamento para la implementación del Plan vial departamental</t>
  </si>
  <si>
    <t>Atender las emergencias viales</t>
  </si>
  <si>
    <t>Realizar tres (3) estudios y/o diseños para el mantenimiento, mejoramiento y/o rehabilitación de la infraestructura vial en el departamento para la implementación del Plan vial departamental</t>
  </si>
  <si>
    <t>Mejora de la Infraestructura  Social del Departamento del Quindío</t>
  </si>
  <si>
    <t>Mantener, mejorar y/o rehabilitar la Infraestructura de cuarenta y ocho (48) instituciones educativas en el departamento del Quindío.</t>
  </si>
  <si>
    <t>0308 - 5 - 1 17 92 109 75 - 04  /  0308 - 5 - 1 17 92 109 75 - 55</t>
  </si>
  <si>
    <t>Mantener en buen estado la infraestructura educativa del departamento</t>
  </si>
  <si>
    <t>Mantener asequible y en buen estado la infraestructura social del departamento</t>
  </si>
  <si>
    <t>Mantener, mejorar y/o rehabilitar la Infraestructura de doce (12) instituciones educativas en el departamento del Quindío.</t>
  </si>
  <si>
    <t>0308 - 5 - 3 1 2 4 15 15 21 - 04  /  0308 - 5 - 3 1 2 4 15 15 21 - 20</t>
  </si>
  <si>
    <t>21. Construir, mantener, mejorar y/o rehabilitar la infraestructura social del Departamento del Quindio</t>
  </si>
  <si>
    <t xml:space="preserve">Realizar acciones encaminadas a mejorar la infraestructura  social, que permita la prestación de servicios con calidad y oportunidad para afrontar la desaceleración económica y alcanzar el renacimiento económico del Departamento del Quindio
</t>
  </si>
  <si>
    <t xml:space="preserve">Mantener asequible y en buen estado la infraestructura social del departamento
</t>
  </si>
  <si>
    <t>Apoyar la construcción, mejoramiento y/o  rehabilitación de la infraestructura de doce (12) escenarios deportivos y/o recreativos en el departamento del Quindío</t>
  </si>
  <si>
    <t>Apoyar la construcción, mejoramiento y/o  rehabilitación de la infraestructura de cuatro (4) escenarios deportivos y/o recreativos en el departamento del Quindío</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</si>
  <si>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</si>
  <si>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una (1) obras físicas de infraestructura de bienestar social, de seguridad y de justicia del Departamento del Quindío.</t>
  </si>
  <si>
    <t>Apoyar la construcción, el mantenimiento, el mejoramiento y/o la rehabilitación de dos (2) obras físicas de infraestructura  Institucional o de edificios públicos del Departamento del Quindío.</t>
  </si>
  <si>
    <t>Formular y ejecutar veinte (20) proyectos de infraestructura de agua potable y saneamiento básico</t>
  </si>
  <si>
    <t xml:space="preserve">N° de proyectos formulados y/o ejecutados </t>
  </si>
  <si>
    <t>0308 - 5 - 3 1 1 1 2 3 22 - 90</t>
  </si>
  <si>
    <t xml:space="preserve">Generar intervenciones prioritarias para la adecuación y optimización de sistemas de APSB </t>
  </si>
  <si>
    <t xml:space="preserve">formulación y ejecución de proyectos para atención prioritaria en APSB </t>
  </si>
  <si>
    <t>72224</t>
  </si>
  <si>
    <t xml:space="preserve">Proyectos de Agua potable y saneameitno básico con apoyo financiero </t>
  </si>
  <si>
    <t>0308 - 5 - 3 1 1 1 2 3 23 - 27</t>
  </si>
  <si>
    <t xml:space="preserve">Infraestructura eficiente para la prestación de servicios de agua potable y saneamiento básico </t>
  </si>
  <si>
    <t xml:space="preserve">Proyectos de infraestructura de agua potable y saneamiento básico </t>
  </si>
  <si>
    <t xml:space="preserve">Proyectos AAA ejecutados </t>
  </si>
  <si>
    <t>Apoyar  veinte (20) proyectos de agua potable y saneamiento básico de acuerdo al plan de acompañamiento social</t>
  </si>
  <si>
    <t xml:space="preserve">N° de proyectos apoyados </t>
  </si>
  <si>
    <t>0308 - 5 - 3 1 1 1 2 3 24 - 27</t>
  </si>
  <si>
    <t xml:space="preserve">Ejecutar el Plan de Acompañamiento social para los proyectos de agua potable y saneamiento básico del departamento del Quindío </t>
  </si>
  <si>
    <t xml:space="preserve">Seguimiento a la socialización de proyectos de agua potable y saneamiento básico </t>
  </si>
  <si>
    <t xml:space="preserve">Campañas de socialización </t>
  </si>
  <si>
    <t>Actualizar e implementar el plan ambiental para el sector de agua potable y saneamiento básico</t>
  </si>
  <si>
    <t xml:space="preserve">Un plan Ambiental Implementado y en Ejecución </t>
  </si>
  <si>
    <t>0308 - 5 - 3 1 1 1 2 3 25 - 27</t>
  </si>
  <si>
    <t xml:space="preserve">Ejecutar el Plan Ambiental para el sector agua potable y saneamiento básico deacuerdo al decreto 1077 de 2015 para la vigencia 2016 - 2019
</t>
  </si>
  <si>
    <t xml:space="preserve">Preveer las fuentes de financiación de ley asociadas a este componentes en los entes territoriales, la CRQ, las empresas prestadoras de servicios publicos, excenciones trubutarias entre otros - Concertar obras e inversiones entre el Departamento, el Gestor, la CRQ del con base en el diagnostico del sector, la priorización de proyectos y las inversiones disponibles. - Definir el cumplimiento de los minimos ambientales para los proyectos de AAA en el Plan Ambiental del sector de APSB </t>
  </si>
  <si>
    <t xml:space="preserve">Contar con un plan ambiental concertado y en funcionamiento </t>
  </si>
  <si>
    <t>Ejecutar tres (3) proyectos para el aseguramiento de la prestación de los servicios públicos de agua potable y saneamiento básico urbano y rural</t>
  </si>
  <si>
    <t xml:space="preserve">N° de proyectos ejecutados para el aseguramiento de la prestación de servicios </t>
  </si>
  <si>
    <t>0308 - 5 - 3 1 1 1 2 3 26 - 27</t>
  </si>
  <si>
    <t>26. Ejecución del plan de aseguramiento de la prestación de los servicios públicos de agua potable y saneamiento básico urbano y rural en el Departamento del Quindio</t>
  </si>
  <si>
    <t xml:space="preserve">Ejecución del Plan de Aeguramiento de la prestación de servicios públicos de agua potable y saneamiento básico urbano y rural en el departamento </t>
  </si>
  <si>
    <t xml:space="preserve">Promover esquemas emresariales sostenibles en el corto, mediano y largo plazo - Apoyar entidades prestadoras de servicios públicos domicialios - contratar el grupos gestor del PAP-PDA Quindío. </t>
  </si>
  <si>
    <t xml:space="preserve">Grupo gestor del PAP-PDA </t>
  </si>
  <si>
    <t xml:space="preserve">Promover esquemas empresariales sostenibles en el corto, mediano y largo plazo. </t>
  </si>
  <si>
    <t>Formular e implementar dos (2) proyectos para la gestión del riesgo del sector de agua potable y saneamiento básico. </t>
  </si>
  <si>
    <t xml:space="preserve">N° de proyectos ejecutados </t>
  </si>
  <si>
    <t>0308 - 5 - 3 1 1 1 2 3 27 - 27</t>
  </si>
  <si>
    <t xml:space="preserve">Formular y ejecutar proyectos encaminados  a la gestión del riesgo del sector de agua potable y saneamiento básico en el departamento del Quindío </t>
  </si>
  <si>
    <t xml:space="preserve">Realizar un diagnostico de riesgo del secto de agua potable y saneamiento básico en el departamento del Quindío - Estructurar proyectos con su correspondiente priorización de recursos de la egstión del sector APSB </t>
  </si>
  <si>
    <t xml:space="preserve">Desarrollo de planes de inversión para el fortalecimiento de los procesos de gestión de riesgo en la prestación de sercivicios públicos de APSB </t>
  </si>
  <si>
    <t>DESARROLLO SOSTENIBLE</t>
  </si>
  <si>
    <t>Quindío territorio vital</t>
  </si>
  <si>
    <t>Generación de entornos favorables y sostenibilidad ambiental</t>
  </si>
  <si>
    <t xml:space="preserve">Implementar un (1)  Sistema de Gestión Ambiental Departamental SIGAD </t>
  </si>
  <si>
    <t>0312 - 5 - 3 1 1 1 1 10 64 - 20</t>
  </si>
  <si>
    <t xml:space="preserve">Mantener  de la oferta hídrica promedio anual  de las Unidades de Manejo de Cuenca (UMC) del departamento del Quindío, a través procesos de consevación y mantenimiento de las areas de protección ambiental y  apoyo insterinsticuional en el Departamento del Quindio 
</t>
  </si>
  <si>
    <t xml:space="preserve">Implementar sistemas de gestión ambiental a traves de la fomentacion de las buenas prácticas ambientales en el departamento
</t>
  </si>
  <si>
    <t>ORDINARIO</t>
  </si>
  <si>
    <t>8808</t>
  </si>
  <si>
    <t>01/08!6</t>
  </si>
  <si>
    <t>CARLOS ALBERTO GÓMEZ CHACÓN SECRETARIO DE AGRICULTURA, DESARROLLO RURAL Y MEDIO AMBIENTE</t>
  </si>
  <si>
    <t xml:space="preserve">Apoyar cuatro (4) planes de manejo de áreas protegidas del departamento </t>
  </si>
  <si>
    <t xml:space="preserve">Apoyar el plan departamental para la gestion integral de la biodiversidad a traves el acompañamiento de personal calificado.
</t>
  </si>
  <si>
    <t xml:space="preserve">Apoyar el Plan Departamental  para la Gestión Integral de la Biodiversidad y sus Servicios Ecosistémicos PDGIB 2013-2024  </t>
  </si>
  <si>
    <t>Apoyar los controles  de vigilancia para  el buen uso de los recursos naturales a traves del acompañamiento con los entes de control ambiental y los municipios</t>
  </si>
  <si>
    <t xml:space="preserve">Apoyar a los doce (12) municipios en las acciones de control y vigilancia de la explotación minera en coordinación con la autoridad ambiental </t>
  </si>
  <si>
    <t xml:space="preserve">Apoyar planes de manejo de areas protegidas en del departamento a traves de la socializacion de dichos planes.
</t>
  </si>
  <si>
    <t xml:space="preserve">Desarrollar en (5) cinco de los sectores productivos del departamento, actividades de producción más limpia y Buenas Prácticas Ambientales (BPA) </t>
  </si>
  <si>
    <t>0312 - 5 - 1 18 96 119 93 - 20</t>
  </si>
  <si>
    <t>Incrementar el número de programas de Buenas Prácticas Ambientales a través del apoyo y acompañamiento a instituciones  y organizaciones propias del sector</t>
  </si>
  <si>
    <t>1. Difundir y Socializar las ventajas de la implementación de Buenas Prácticas Ambientales;2. Fortalecer las capacidades de los agricultores para el buen manejo de su finca y/o  proyecto productivo;3. Articulación entre las entidades del sector para implementar proyectos de Buenas Prácticas Ambientales con el apoyo y concurso de todos los involucrado</t>
  </si>
  <si>
    <t xml:space="preserve">Componente Tecnico </t>
  </si>
  <si>
    <t>0312 - 5 - 1 18 96 120 94 - 20</t>
  </si>
  <si>
    <t xml:space="preserve"> Los Planes de Ordenamiento Territorial cuentan con los ejes estructurantes faciltando la identificación de los impactos ambientales por los sectores productivos y sustentabilidad ambiental para el buen desarrollo de las actividades economicas.</t>
  </si>
  <si>
    <t>Concertar con los muncipios las zonas de alto riesgo y amenza con el fin de generar alternativas de manejo y mitigación
Fortalecer por medio del asesoramiento tecnico la capacidad y prearación de los equipos de planeación y planificación de los municipios
Estructura medidas de mitigación de las actividades prodcutivas que generan un alto grado de transformación de la estructura del paisaje natural.
Aplicar correctamente las medidas de planificación ambiantal generadas por la coproración autonoma regional con el fin de porteger el entorno natural generador de bienes y servicios ambientales.
Pormover la incorporación de las determinantes ambientales en los PBOT ́s y EOT ́s de los municipios del departamento.</t>
  </si>
  <si>
    <t>Componente técnico</t>
  </si>
  <si>
    <t>Manejo integral del agua y saneamiento básico</t>
  </si>
  <si>
    <t>Caracterizar los servicios ecosistémicos en seis  (6) cuencas de abastecimiento de los acueductos municipales con sus correspondientes acciones de mejoramiento</t>
  </si>
  <si>
    <t>0312 - 5 - 3 1 1 1 2 10 67 - 20</t>
  </si>
  <si>
    <t>67. Gestón integral de cuencas hirdográficas en el Departamento del Quindío</t>
  </si>
  <si>
    <t xml:space="preserve">  Mantener  de la oferta hídrica promedio anual  de las Unidades de Manejo de Cuenca (UMC) del departamento del Quindío, a través procesos de consevación y mantenimiento de las areas de proytecció ambiental y  apoyo insterinsticuional de las instacias ambientales en el Departamento del Quindio 
</t>
  </si>
  <si>
    <t>Caracterización de los servicios ecosistémicos en cuencas de abastecimiento de los acueductos municipales con sus correspondientes acciones de mejoramiento</t>
  </si>
  <si>
    <t xml:space="preserve">Crear e implementar el Fondo del Agua del departamento del Quindío  </t>
  </si>
  <si>
    <t>CREAR E IMPLEMENTAR EL FONDO DEL AGUA DEL DEPARTAMENTO DEL QUINDIO</t>
  </si>
  <si>
    <t>Bienes y servicios ambientales para las nuevas generaciones</t>
  </si>
  <si>
    <t xml:space="preserve">Conservar y restaurar seis (6) áreas de importancia estratégica para el recurso hídrico del departamento </t>
  </si>
  <si>
    <t>0312 - 5 - 3 1 1 1 3 10 68 - 20  /  0312 - 5 - 3 1 1 1 3 10 68 - 88  /  0312 - 5 - 1 18 94 115 89 - 20</t>
  </si>
  <si>
    <t xml:space="preserve">1, Conservar y mantener las areas de protección del recursos hídrico del departamento en 6 areas  de importancia estrategica, a través de procesos de seguimiento, control y vigilancia, adecuación   en el departamento del Quindio 
2. Realizar trabajo insterinstiucional para el fortalecimiento del desarrollo social de la instancias de protección ambiental COMEDA, SIGAD. SIRAP, SIDAP, SIMAP en el departamento 
</t>
  </si>
  <si>
    <t xml:space="preserve">Personal técnico para el control , vigilancia y seguimiento a las áreas de protección </t>
  </si>
  <si>
    <t xml:space="preserve">Adquisición de material vegetal, herramientas, equipos etc., para los procesos de consevación de las areas de protección ambiental. </t>
  </si>
  <si>
    <t>Personal para los procesos de manteniemiento y restauración de las áreas de protección Personal</t>
  </si>
  <si>
    <t>Construccion, adecuación y conservación de cuarteles para la custodia de las herramientas, material, equipos, etc., en los predios donde se encuentran las áreas de protección</t>
  </si>
  <si>
    <t>Trabajo interinstitucional para el fortalecimiento del desarrollo social de las áreas de proteccion ( SIMAP, COMEDA, SIGAP)</t>
  </si>
  <si>
    <t>Conservar para la sostenibilidad ambiental dos (2) cuencas de los municipios con declaratoria de Paisaje Cultural Cafetero PCC</t>
  </si>
  <si>
    <t>0312 - 5 - 3 1 1 1 3 10 69 - 20</t>
  </si>
  <si>
    <t xml:space="preserve">Mantener la oferta hídrica promedio anual  de las Unidades de Manejo de Cuenca (UMC) del departamento del Quindío, a través procesos de consevación, restauracion y capacitacion para el mantenimiento de lo servicios ecosistemicos del departamento del Quindio
</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</si>
  <si>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</si>
  <si>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</si>
  <si>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 xml:space="preserve">Capacitar a jovenes mujeres, población vulnerable y con enfoque diferencial como lideres en educación ambiental y en la generación de hábitos y estilos de vida saludables y sostenibles.
</t>
  </si>
  <si>
    <t xml:space="preserve">Diagnostico y diseño de corredores de conservación </t>
  </si>
  <si>
    <t xml:space="preserve">Personal tecnico para la conservacion de las cuencas del paisaje cultural ambiental </t>
  </si>
  <si>
    <t xml:space="preserve">Trabajo interinstitucional para el fortalecimiento del desarrollo social de las áreas de proteccion </t>
  </si>
  <si>
    <t>0312 - 5 - 1 11 73 78 87 - 20</t>
  </si>
  <si>
    <t>Avanzar en un crecimiento sustentable que logre asegurar el uso apropiado del patrimonio natural y de los bienes y servicios que de él se generan, reduciendo la vulnerabilidad a los efectos negativos de la variabilidad climática y de los efectos antrópicos sobre el ambiente.</t>
  </si>
  <si>
    <t>Conservar las cuencas de los municipios con declaratoria de Paisaje Cultural Cafetero PCC mediante la implementación de herramientas del paisaje y otras estrategias</t>
  </si>
  <si>
    <t>Componente Ambiental</t>
  </si>
  <si>
    <t xml:space="preserve">01/12/16
</t>
  </si>
  <si>
    <t>0312 - 5 - 1 19 98 126 97 - 20</t>
  </si>
  <si>
    <t xml:space="preserve">01/08/16
</t>
  </si>
  <si>
    <t>Innovación para una caficultura sostenible en el departamento del Quindío</t>
  </si>
  <si>
    <t>Capacitar a cuatrocientos (400) caficultores del departamento en producción limpia y sostenible con producción de café con taza limpia, catación, tostión y barismo</t>
  </si>
  <si>
    <t>0312 - 5 - 3 1 2 2 4 13 72 - 20</t>
  </si>
  <si>
    <t>Mejorar la calidad de vida de las familias caficultores del departamento del Quindío, a través de la mejora de ingresos, procesos de formación y organización social, del mejoramiento de la calidad del café, con la realización de buenas prácticas agrícolas que permitan una caficultura sostenible y realizando cadenas de valor agregado que permitan resaltar el café de origen Quindío, en los mercados locales, naciones e internacionales</t>
  </si>
  <si>
    <t xml:space="preserve">Capacitacion a productores </t>
  </si>
  <si>
    <t xml:space="preserve"> Realizar trabajo insterinstiucional para el mejoramiento de las practicas productivas sostenibles.</t>
  </si>
  <si>
    <t xml:space="preserve">Fortalecimiento institucional para el desarrollo social </t>
  </si>
  <si>
    <t>0312 - 5 - 1 11 73 77 86 - 20</t>
  </si>
  <si>
    <t xml:space="preserve"> Mejorar la competitvidad rural del departamento del Quindio por medio del fortalecimiento a las cadenas productivas, las lineas prodcutivas tradiconales y control fito y zoosanitario.</t>
  </si>
  <si>
    <t>Apoyar las lineas agropecuarias productivas tradicionales en el departamento.
Apoyar porgramas de buenas practicas e iniciativas fito y zoosanitarias
Acompañar y fortalecer procesos de encadenamientos productivos departamental y regional
Apoyar programas financieros directo a sectores agropecuarios de importancia estrategica
Fortalecimiento por medio del acompañamiento tecnico para el mejoramiento de la implementación de buenas practicas que permitan el buen desarrollo de las actividades productivas Optimización de los sistemas productivos por medio de la planificación, implementación de nuevas tecnologias que permitan el mejoramiento de la productividad
Propiciar la tranferencia y apropiación de tecnologia en los sectores productivos del departamento
Fortalecimiento de la planeación territorial para el desarrollo rural
Promocionar el mejoramiento de la infraestructura en el sector rural en el departamento</t>
  </si>
  <si>
    <t>Emprendimiento y empleo rural</t>
  </si>
  <si>
    <t>Apoyar la formalización de empresas en cuatro (4)  sectores productivos agropecuarios del Departamento</t>
  </si>
  <si>
    <t>0312 - 5 - 3 1 2 2 6 13 75 - 20  /  0312 - 5 - 3 1 2 2 6 13 75 - 88</t>
  </si>
  <si>
    <t xml:space="preserve"> Generar las  condiciones para aumentar  crecimiento del PIB del departamento  del Quindio a frente al PIB Nacional </t>
  </si>
  <si>
    <t xml:space="preserve"> Apoyar la formalización de empresas en los sectores productivos  del departamenato, a tarvés de la identificación , analisis y priorización  de los  potenciales empredimientos  rurales, con el fin de contribuir a generar condiciones para  aumentar   producto interno bruto  el departamento   durante la vigencia 2016 </t>
  </si>
  <si>
    <t xml:space="preserve">Identificación, analisis y viabilización, acompañamiento financiero </t>
  </si>
  <si>
    <t>Generar un apalancamiento a 100  iniciativas productivas rurales</t>
  </si>
  <si>
    <r>
      <t xml:space="preserve"> Realizar apálacamiento a las iniciativas productivas rurales, a través  de  procesos de acompañamiento  a la consolidación de  ideas de negocio e  implementación de garantias complementarias para el facilitar el acceso a la diferentes fuentes financiación </t>
    </r>
    <r>
      <rPr>
        <sz val="11"/>
        <color theme="1"/>
        <rFont val="Arial"/>
        <family val="2"/>
      </rPr>
      <t xml:space="preserve">con el fin de contribuir a generar condiciones para  aumentar   producto interno bruto  el departamento   durante la vigencia 2016 </t>
    </r>
  </si>
  <si>
    <t>capacitaciones</t>
  </si>
  <si>
    <t xml:space="preserve">Capacitar mil doscientos (1200)  jóvenes y mujeres rurales en actividades agrícolas y no agrícolas </t>
  </si>
  <si>
    <t>Asistencia tecnica</t>
  </si>
  <si>
    <t>Beneficiar a  dos mil cuatrocientas  (2400) mujeres rurales campesinas, personas en condición de vulnerabilidad y con enfoque diferencial en formación para el trabajo y el desarrollo humano</t>
  </si>
  <si>
    <r>
      <t xml:space="preserve">Capacitar a jóvenes y mujeres en actividadeas agricolas y no agricolas con procesois de seguimiento y evaluación  en la generación de ideas y/o consolidación de negocios </t>
    </r>
    <r>
      <rPr>
        <sz val="11"/>
        <color theme="1"/>
        <rFont val="Arial"/>
        <family val="2"/>
      </rPr>
      <t xml:space="preserve">con el fin de contribuir a generar condiciones para  aumentar   producto interno bruto  el departamento   durante la vigencia 2016 </t>
    </r>
  </si>
  <si>
    <t>Asistencia técnica y consolidación de las ideas de negocio</t>
  </si>
  <si>
    <t>0312 - 5 - 1 11 72 73 82 - 20</t>
  </si>
  <si>
    <t>74. Fortalecimiento de la Planeación Territorial en el Desarrollo Rural en el Departamento del Quindío</t>
  </si>
  <si>
    <t>Implementar Instrumentos de planificación desarrollados para la promoción del desarrollo rural en el departamento aplicandolos de forma eficaz en los municipios para lograr la consolidación de esquemas competitivos de producción sostenible.</t>
  </si>
  <si>
    <t>Fomentar la adopción del plan Estratégico de Desarrollo Rural por los municipios y la reactivación de los CMDRs y el CONSEA Mantenimiento y actualización de lal información del EVA/SIG de los municipios del Departamento</t>
  </si>
  <si>
    <t>Impulso a la competitividad productiva y empresarial del sector Rural</t>
  </si>
  <si>
    <t>Apoyar (5) cinco sectores productivos del Departamento en ruedas de negocio</t>
  </si>
  <si>
    <t xml:space="preserve"> 0312 - 5 - 3 1 2 2 7 13 78 - 88</t>
  </si>
  <si>
    <t xml:space="preserve">Generar las condiciones adecuadas para aumetar del crecimiento del PIB del departamento  del Quindio frente al PIB Nacional  a travez de la participacion en ruedas de negocios y eventos especializados para acceder a mercados internacionales por parte del sector empresarial rural.
</t>
  </si>
  <si>
    <t xml:space="preserve"> IMPULSAR LA COMPETITIVIDAD PRODUCTIVA Y EMPRESARIAL DEL SECTOR RURAL, APOYANDO SECTORES PRODUCTIVOS DEL DEPARTAMENTO EN RUEDAS DE NEGOCIO</t>
  </si>
  <si>
    <t>identificacion de actores a capacitar y logistica del evento</t>
  </si>
  <si>
    <t>Realizar (3) tres eventos  de capacitación para acceder a mercados internacionales</t>
  </si>
  <si>
    <t>Capacitar al sector empresarial rural para el acceso a mercados internacionales.</t>
  </si>
  <si>
    <t>Identificacion y vinculacion de actores y logistica para las ruedas de negocio</t>
  </si>
  <si>
    <t>0312 - 5 - 1 11 72 74 83 - 20  /  0312 - 5 - 1 11 72 74 83 - 88</t>
  </si>
  <si>
    <t>Apoyar las lineas agrpecuarias productivas tradicionales en el departamento.
Apoyar porgramas de buenas practicas e iniciativas fito y zoosanitarias
Acompañar y fortalecer procesos de encadenamientos productivos departamental y regional
Apoyar programas financieros directo a sectores agropecuarios de importancia estrategica
Fortalecimiento por medio del acompañamiento tecnico para el mejoramiento de la implementación de buenas practicas que permitan el buen desarrollo de las actividades productivas Optimización de los sistemas productivos por medio de la planificación, implementación de nuevas tecnologias que permitan el mejoramiento de la productividad
Propiciar la tranferencia y apropiación de tecnologia en los sectores productivos del departamento
Fortalecimiento de la planeación territorial para el desarrollo rural
Promocionar el mejoramiento de la infraestructura en el sector rural en el departamento</t>
  </si>
  <si>
    <t>0312 - 5 - 3 1 2 2 7 13 77 - 20  /  0312 - 5 - 3 1 2 2 7 13 77 - 88</t>
  </si>
  <si>
    <t>77. Mejoramiento de la producción agropecuaria sostenible, en el Departamento del Quindío.</t>
  </si>
  <si>
    <t>Fomento a la Agricultura Familiar Campesina, agricultura urbana y mercados campesinos para la soberanía y  Seguridad alimentaria</t>
  </si>
  <si>
    <t>Diseñar e implementar un (1) programa de agricultura familiar campesina</t>
  </si>
  <si>
    <t>0312 - 5 - 3 1 3 11 34 8 79 - 20</t>
  </si>
  <si>
    <t xml:space="preserve">AUMENTAR LA PRODUCCION DE FRUTAS Y VERDURAS PARA EL AUTOCONSUMO DEL DEPARTAMENTO DEL QUINDIO A TRAVEZ DE LA IMPLEMENTACION DE UN SISTEMA DE PARCELAS CAMPESINAS Y COMERCIO DE EXCEDENTES
</t>
  </si>
  <si>
    <t xml:space="preserve"> DISEÑAR E IMPLEMENTAR EL PROGRAMA DE AGRICULTURA FAMILIAR CAMPESINA PARA FORTALECER LA CANASTA FAMILIAR CON PRODUCTOS COMO FUTAS Y VERDURAS QUE ESTAN SIENDO IMPORTADA DE OTROS DEPARTAMENTOS</t>
  </si>
  <si>
    <t xml:space="preserve">CAPACITACIÓN , ASISTENCIA TECNICA, CONTROL Y SEGUIMENTO. </t>
  </si>
  <si>
    <t>Comprar los insumos agrícolas y pecuarios para la implementación de las parcelas campesinas, las que contribuiran a la produccion necesaria para suplir el deficit alimentario.</t>
  </si>
  <si>
    <t>ADQUISICIÓN DE BIENES Y SERVICIOS</t>
  </si>
  <si>
    <t>Elaborar y distribuir Plegables ilustrativos en el sistema de manejo de la parcela agropecuaria y alternativas de preparación de dietas alimenticias nutritivas balanceadas</t>
  </si>
  <si>
    <t>APOYO LOGISTICO</t>
  </si>
  <si>
    <t>Beneficiar a 2400 familias urbanas y periurbanas con parcelas de agricultura familiar para autoconsumo y comercio de excedentes</t>
  </si>
  <si>
    <t>0312 - 5 - 1 11 72 76 85 - 20</t>
  </si>
  <si>
    <t xml:space="preserve"> Aumentar la capacidad de produccion y adquisicion de alimentos sanos e inocuos de la poblacion Quindiana que presenta altos grados de vulnerabilidad.</t>
  </si>
  <si>
    <t>Apoyar proyectos productivos con énfasis en seguridad alimentaria, dirigidos a grupos poblacionales vulnerables.
Promover la cultura en la produccion de alimentos para autoconsumo en la zona rural y urbana del Departamento del Quindio
Incrementar el numero de convenios en ejecuciòn para consecuciòn y/o suministro de propagaciòn de los productos agropecuarios considerados dentro de los proyectos de seguridad alimentaria.
Mediante proyectos y/o programas de seguridad alimentaria mejorara las condiciones de vida de la poblaciòn que se encuentran en condiciones vulnerables. Realizar asistencia técnica a proyectos de mejora en centros de abastecimiento urbano municipales</t>
  </si>
  <si>
    <t>INCLUSION SOCIAL</t>
  </si>
  <si>
    <t>CULTURA, ARTE Y EDUCACION PARA LA PAZ</t>
  </si>
  <si>
    <t>Apoyar  treinta (30) proyectos y/o actividades de formación, difusión, circulación, creación e investigación, planeación y de espacios para el disfrute de las artes</t>
  </si>
  <si>
    <t>Nro de proyectos aprobados</t>
  </si>
  <si>
    <t>0310 - 5 - 1 3 39 26 12 - 20</t>
  </si>
  <si>
    <t xml:space="preserve">Ampliar el acceso a las manifestaciones, bienes y servicios culturales para facilitar el disfrute de la población del departamento especialmente de los niños, niñas y jóvenes más vulnerables 
</t>
  </si>
  <si>
    <t>Capacitar actores culturales</t>
  </si>
  <si>
    <t>Capacitacion de actores culturales ( 20 EVENTOS)</t>
  </si>
  <si>
    <t>RECURSO ORDINARIO (20)</t>
  </si>
  <si>
    <t>Fortalecer los espacios de participación ciudadana en el sector Cultural</t>
  </si>
  <si>
    <t>Fortalecimiento de los espacios de participacion (1 EVENTO)</t>
  </si>
  <si>
    <t>Incrementar los espacios para el disfrute de las artes</t>
  </si>
  <si>
    <t>Espacios para la promocion, difusion y circulacion artistica (Crear 33 espacios)</t>
  </si>
  <si>
    <t xml:space="preserve">0310 - 5 - 3 1 3 9 29 5 44 - 20 </t>
  </si>
  <si>
    <t>Mejorar los niveles de lectura, escritura creativa y conocimiento de la memoria local de la poblacion del departamento del Quindío</t>
  </si>
  <si>
    <t>Formar actores de lectura y escritura en el departamento del Quindio</t>
  </si>
  <si>
    <t>Formacion de promotores de lectura y escritura (30 eventos de formacion)</t>
  </si>
  <si>
    <t>0310 - 5 - 3 1 3 9 29 5 45 - 33</t>
  </si>
  <si>
    <t>Garantizar la seguridad social integral a gestores culturales y artistas.</t>
  </si>
  <si>
    <t>Garantizar que artistas y gestores culturales de la tercera edad con bajos ingresos reciban atencion adecuada</t>
  </si>
  <si>
    <t>Reconocimiento de la calidad de artista y gestor cultural por el Consejo departamental de Cultura</t>
  </si>
  <si>
    <t>ESTAMPILLA PRO CULTURA</t>
  </si>
  <si>
    <t>Aportes para la seguridad social de los artistas reconocidos por el Consejo Departamental de Cultura ( Cantidad poblacion ref)</t>
  </si>
  <si>
    <t>Nro de proyectos aprobados del programa de concertación cultural</t>
  </si>
  <si>
    <t>0310 - 5 - 3 1 3 9 29 5 46 - 20  /  0310 - 5 - 3 1 3 9 29 5 46 - 39  /  0310 - 5 - 3 1 3 9 29 5 46 - 41  /  0310 - 5 - 3 1 3 9 29 5 46 - 88</t>
  </si>
  <si>
    <t>Fortalecer los procesos de formacion, difusion, circulacion creacion e investigacion, para mejorar la calidad y el acceso a las artes y la cultura de la poblacion mas vulnerable del Quindío</t>
  </si>
  <si>
    <t>Aumentar los procesos de planeación, formación y articulación institucional cultural y artistica</t>
  </si>
  <si>
    <t>Apoyo a eventos y actividades (3)</t>
  </si>
  <si>
    <t>Apoyar  ciento veinte (120) proyectos del programa de concertación cultural del departamento</t>
  </si>
  <si>
    <t>Fortalecer la concertacion de proyectos artisticos y culturales</t>
  </si>
  <si>
    <t>Proyectos de Concertacion (3)</t>
  </si>
  <si>
    <t>Apoyar treinta y seis (36) proyectos mediante estímulos artísticos y culturales</t>
  </si>
  <si>
    <t>Incrementar los estimulos para los artistas, investigadores y creadores</t>
  </si>
  <si>
    <t>Estimulos a las artes y la cultura ( 4 )</t>
  </si>
  <si>
    <t>EMPRENDIMIENTO CULTURAL</t>
  </si>
  <si>
    <t>Fortalecer cinco (5) procesos de emprendimiento cultural y de desarrollo de industrias creativas</t>
  </si>
  <si>
    <t>Nro de procesos de emprendimiento cultural fortalecidos</t>
  </si>
  <si>
    <t>0310 - 5 - 3 1 3 9 30 5 47 - 39</t>
  </si>
  <si>
    <t xml:space="preserve">47. Fortalecimiento y promoción del  emprendimiento cultural y las industrias creativas en el Departamento </t>
  </si>
  <si>
    <t>Lograr mayor formalización del sector artístico y cultural</t>
  </si>
  <si>
    <t>Formalizacion del sector (2)</t>
  </si>
  <si>
    <t>Formular una politica para el emprendimiento cultural</t>
  </si>
  <si>
    <t>Capacitacion para el emprendimiento cultural (2 )</t>
  </si>
  <si>
    <t>Desarrollar procesos de formacion sobre el emprendimiento cultural</t>
  </si>
  <si>
    <t>Formulacion de la politica para el emprendimiento cultural (4)</t>
  </si>
  <si>
    <t>LECTURA, ESCRITURA Y BIBLIOTECAS</t>
  </si>
  <si>
    <t>Apoyar  veinte (20) proyectos y/o actividades en investigación, capacitación y difusión de la lectura y escritura para fortalecer la Red Departamental de Bibliotecas</t>
  </si>
  <si>
    <t>Nro de proyectos y/o actividades apoyadas</t>
  </si>
  <si>
    <t>0310 - 5 - 3 1 3 9 31 5 48 - 05</t>
  </si>
  <si>
    <t>Ampliar el acceso de la población a la información, el conocimiento y la memoria local a través del fortalecimiento de la Red de Bibliotecas Públicas</t>
  </si>
  <si>
    <t>Fortalecimiento de la red departametal de bibliotecas</t>
  </si>
  <si>
    <t>Incrementar la formacion de promotores de lectura y escritura del departamento</t>
  </si>
  <si>
    <t>Formacion de promotores de lectura y escritura</t>
  </si>
  <si>
    <t>Fortalecer la promocion, difusion y circulacion de la lectura y escritura</t>
  </si>
  <si>
    <t xml:space="preserve">Promocion, difusion y circulacion </t>
  </si>
  <si>
    <t>PATRIMONIO, PAISAJE CULTURAL CAFETERO Y DIVERSIDAD CULTURAL</t>
  </si>
  <si>
    <t>VIVIENDO EL PAISAJE CULTURAL CAFETERO</t>
  </si>
  <si>
    <t xml:space="preserve">Apoyar treinta y dos (32) proyectos y/o actividades en gestión, investigación,  protección, divulgación y salvaguardia del patrimonio y diversidad cultural </t>
  </si>
  <si>
    <t>Nro de proyectos apoyados</t>
  </si>
  <si>
    <t>0310 - 5 - 3 1 3 10 32 5 49 - 109  /  0310 - 5 - 3 1 3 10 32 5 49 - 20  /  0310 - 5 - 3 1 3 10 32 5 49 - 47  /  0310 - 5 - 3 1 3 10 32 5 49 - 93  / 0310 - 5 - 1 3 42 35 13 - 20</t>
  </si>
  <si>
    <t>Valorar, apropiar y salvaguardar el Patrimonio cultural de los Quindianos, mediante el estimulo a la transmision de saberes y conocimientos a las nuevas generaciones como factor dinamizador del desarrollo del Quindío</t>
  </si>
  <si>
    <t>Implementar programas y proyectos para conservación, protección, salvaguardia, y difusión del Patrimonio Cultural</t>
  </si>
  <si>
    <t>Apoyo a actividades y proyectos del Patrimonio Cultural</t>
  </si>
  <si>
    <t>IVA</t>
  </si>
  <si>
    <t>Aumento del número de proyectos  para conservar los atributos excepcionales del PCC y mayor liderazgo del sector cultural</t>
  </si>
  <si>
    <t>Apoyo a proyectos para el PCC</t>
  </si>
  <si>
    <t>Formación de actores, gestores,  funcionarios y NNJA de instituciones educativas en los temas del patrimonio cultural</t>
  </si>
  <si>
    <t>Formacion en patrimonio cultural</t>
  </si>
  <si>
    <t>Generar espacios para el diálogo intercultural</t>
  </si>
  <si>
    <t>Diversidad poblacional y cultural</t>
  </si>
  <si>
    <t>COMUNICACIÓN, CIUDADANIA Y SISTEMA DEPARTAMENTAL DE CULTURA</t>
  </si>
  <si>
    <t xml:space="preserve">Apoyar diez (10) proyectos y/o actividades orientados a fortalecer la articulación comunicación y cultura </t>
  </si>
  <si>
    <t>0310 - 5 - 3 1 3 10 33 5 50 - 20</t>
  </si>
  <si>
    <t>Incrementar las iniciativas que integren comunicación y cultura, que contribuyan al fortalecimiento del Sistema Departamental de Cultura.</t>
  </si>
  <si>
    <t>Fortalecimiento del Sistema Departamental de Cultura</t>
  </si>
  <si>
    <t>Comunicación y cultura</t>
  </si>
  <si>
    <t>Apoyar  dieciséis (16) actividades y/o proyectos  para el afianzamiento del Sistema Departamental de Cultura</t>
  </si>
  <si>
    <t>Nro. De actividades y/o proyectos de afianzamiento apoyados</t>
  </si>
  <si>
    <t>Fortalecimiento de los  medios ciudadanos, comunitarios y de interés público</t>
  </si>
  <si>
    <t>Sistema departamental de cultura</t>
  </si>
  <si>
    <t>GESTION TRIBUTARIA Y FINANCIERA</t>
  </si>
  <si>
    <t>Implementar 4 procesos de fiscalización de las Rentas Departamentales</t>
  </si>
  <si>
    <t>NRO</t>
  </si>
  <si>
    <t>0307 - 5 - 3 1 5 28 88 17 16 - 15  /  0307 - 5 - 3 1 5 28 88 17 16 - 20  /  0307 - 5 - 3 1 5 28 88 17 16 - 56  /  0307 - 5 - 3 1 5 28 88 17 16 - 87  /  0307 - 5 - 3 1 5 28 88 17 16 - 88  / 0307 - 5 - 1 22 104 138 121 - 15  /  0307 - 5 - 1 22 104 138 121 - 20  /  0307 - 5 - 1 22 104 138 121 - 88</t>
  </si>
  <si>
    <t xml:space="preserve">Aumentar los  porcentajes de crecimiento de los ingresos en el Departamento del Quindio, a través de procesos de fiscalización, procedimientos administrativos de cobro coactivo de la cartera morosa y ejecuciòn del Programa Anticontrabando , con el fin de   
 consolidar la cultura tributaria y por consiguiente aumentar la inversión  en el Departamento del Quindio, durante la vigenia 2016  
</t>
  </si>
  <si>
    <t xml:space="preserve">Realizar procesos de fiscalizaciòn de las rentas Departamentales, a través de la realización de controles en la liquidación y cobranza  en los impuestos de vehículos automotores,I.S.V.A, Impuesto de Registro, Estampillas Departamentales e Impuesto al Consumo y  Monopolio de Licores Destilados y Alcoholes Potables, con el fin de  aumentar los ingresos,  consolidar la cultura tributaria y por consiguiente aumentar la inversión  en el Departamento del Quindio durante la vigencia 2016  
</t>
  </si>
  <si>
    <r>
      <t xml:space="preserve">Realizar  4 procesos de fiscalizaciòn  en los impuestos de </t>
    </r>
    <r>
      <rPr>
        <sz val="11"/>
        <color theme="1"/>
        <rFont val="Arial"/>
        <family val="2"/>
      </rPr>
      <t xml:space="preserve">vehículos automotores,I.S.V.A, registro, emtampilla y  al consumo y el monopolio de licores destilados y alcoholes potables en el Deprtamento del Quindio  </t>
    </r>
  </si>
  <si>
    <t>867.929.144</t>
  </si>
  <si>
    <t>RECURSO ORDINARIO</t>
  </si>
  <si>
    <t>Implementar una estrategia de cobro coactivo sobre la cartera morosa de las Rentas Departamentales.</t>
  </si>
  <si>
    <t>Llevar a cabo la implementaciòn de los diferentes Procesos Administrativos de Cobro Coactivo sobre aquellos contribuyentes que se encuentran en mora de cancelar sus obligaciones tributarias</t>
  </si>
  <si>
    <t xml:space="preserve">Expedir Resoluciones de Liquidaciòn del Impuesto, Mandamientos de Pagos, Medidas Cautelares, suscripciòn de Acuerdos de Pagos y demàs actividades que surjan como consecuencia de cada proceso de cobro coactivo implementado
</t>
  </si>
  <si>
    <t>62.666.666</t>
  </si>
  <si>
    <t>FONDO RENTAS- RECURSO ORDINARIO</t>
  </si>
  <si>
    <t xml:space="preserve">Ejecutar el programa anti contrabando suscrito con la Federación Nacional de Departamentos.                               </t>
  </si>
  <si>
    <t xml:space="preserve">Ejecutar el Programa Anticontrabando en el Departamento del Quindìo con ocasion de la suscripcion del Convenio entre el Departamento del Quindìo y la Federaciòn Nacional de Departamentos
</t>
  </si>
  <si>
    <t xml:space="preserve">Ejecuciòn de actividades que contribuyan a disminuir la Evasiòn, la Lucha en contra de la Adulteraciòn y el Contrabando que afectan el consumo de cigarrillos, tabaco elaborado, bebidas alcohòlicas, licores, cervezas, vinos y refajos
</t>
  </si>
  <si>
    <t>484.459.969</t>
  </si>
  <si>
    <t>RECURSO ORDINARIO- FONDO RENTAS- NACION</t>
  </si>
  <si>
    <t>Elaborar el diagnóstico del sistema de Información tributario y financiero</t>
  </si>
  <si>
    <t>0307 - 5 - 3 1 5 28 88 17 17 - 20</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</si>
  <si>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y asi elevar el promedio de participación ciudadana en los procesos de elección popular en el Departamento del Quindio durante la vigencia 2016. 
</t>
  </si>
  <si>
    <t xml:space="preserve">Adoptar el nuevo modelo de informaciòn Financiera determinado por las Normas Internacionales de Contabilidad de información financiera NIIF, a fin de garantizar la confiabilidad de la información financiera y asi elevar el promedio de participación ciudadana en los procesos de elección popular en el Departamento del Quindio durante la vigencia 2016
</t>
  </si>
  <si>
    <t xml:space="preserve">Un (1) documento de la  Implementaciòn de Normas Internacionales de Informaciòn Financiera (NIIF)
</t>
  </si>
  <si>
    <t>32.000.000</t>
  </si>
  <si>
    <t xml:space="preserve">Implementar un programa para el cumplimiento de las políticas y prácticas contables para la administración departamental         </t>
  </si>
  <si>
    <t xml:space="preserve">Elaborar el diagnóstico del sistema de información tributario y financiero, consolidando los sistemas de información y optimizando los procesos en el área de tesoreria, presupuesto y contabilidad a fin de garantizar la confiabilidad y oportunidad de la información financiera y asi elevar el promedio de participación ciudadana en los procesos de elección popular en el Departamento del Quindio durante la vigencia 2016 </t>
  </si>
  <si>
    <t xml:space="preserve">Un (1) software         Un (1) documento de la optimización de los procesos en el área de tesoreria,presupuesto y contabilidad
</t>
  </si>
  <si>
    <t>8.000.000</t>
  </si>
  <si>
    <t>INFRAESTRUCTURA SOSTENIBLE PARA LA PAZ</t>
  </si>
  <si>
    <t>Disminuir el porcentaje de personas en situación de pobreza</t>
  </si>
  <si>
    <t>Apoyar la construcción y el mejoramiento de mil (1000) viviendas urbana y rural priorizada en el Departamento del Quindío.</t>
  </si>
  <si>
    <t>100</t>
  </si>
  <si>
    <t xml:space="preserve">Disminuir el porcentaje de personas en situación de pobreza en el Departamento del Quindio.
</t>
  </si>
  <si>
    <t>Aumento de la cobertura  en los componentes de vivienda, infraestructura y equipamiento colectivo y comunitarioAumento de la cobertura  en los componentes de vivienda, infraestructura y equipamiento colectivo y comunitario.</t>
  </si>
  <si>
    <t>Construcción y/o mejoramiento de Vivienda</t>
  </si>
  <si>
    <t>EPD</t>
  </si>
  <si>
    <t>55583</t>
  </si>
  <si>
    <t xml:space="preserve">Desarrollo de Programas y Proyectos, en los componentes de vivienda, infraestructura, equipamiento colectivo y comunitario.
</t>
  </si>
  <si>
    <t>Construccion y/o mejoramiento de la infraestructura y equipamiento colectivo y comunitario</t>
  </si>
  <si>
    <t>Asitencia Técnica</t>
  </si>
  <si>
    <t>EPD- ORDINARIO</t>
  </si>
  <si>
    <t>0-6</t>
  </si>
  <si>
    <t xml:space="preserve"> INCLUSION SOCIAL</t>
  </si>
  <si>
    <t>Soberanía, seguridad alimentaria y nutricional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</si>
  <si>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</si>
  <si>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</si>
  <si>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1803 - 5 - 3 1 3 11 35 2 132 - 61  /  1803 - 5 - 1 2 9 17 6 - 61</t>
  </si>
  <si>
    <t xml:space="preserve">Disminución de la desnutrición global y crónica en la primera infancia.
</t>
  </si>
  <si>
    <t xml:space="preserve"> Implementar y aplicar la resolucin 2674/2013
</t>
  </si>
  <si>
    <t>Implementar una estrategia para mejorar las buenas practicas de preparacion de alimentos en hogares, programas institucionales y en la via publica</t>
  </si>
  <si>
    <t>FONDO LOCAL DE SALUD - SGP</t>
  </si>
  <si>
    <t xml:space="preserve">Ejecutar el plan decenal de lactancia materna </t>
  </si>
  <si>
    <t xml:space="preserve">Adoptar e implementar de manera sistematica el plan decenal de lactancia materna con el fin de aumentar el cumplimiento de la practica de la lactancia materna exclusiva.
</t>
  </si>
  <si>
    <t>Implementacion de la estrategia Instituciones Amigas de la  Mujer y la  Infancia</t>
  </si>
  <si>
    <t>Fortalecer la atención integral  en seis (6) poblaciones vulnerables (etnias)  en menores de cinco años con casos de desnutrición</t>
  </si>
  <si>
    <t xml:space="preserve">Fortalecer la atención integral de la poblacion indigena  en menores de cinco años con el fin de disminnuir la prevalencia de casos de desnutrición.
</t>
  </si>
  <si>
    <t>Fortalecer la atención integral de la poblacion indigena  en menores de cinco años con el fin de disminnuir la prevalencia de casos de desnutrición</t>
  </si>
  <si>
    <t>Salud Pública para un Quindío saludable y posible</t>
  </si>
  <si>
    <t>Salud ambiental</t>
  </si>
  <si>
    <t>Formular, aprobar y divulgar  la Política Integral de Salud Ambiental (PISA)</t>
  </si>
  <si>
    <t xml:space="preserve">1803 - 5 - 3 1 3 12 36 2 133 - 61  /1803 - 5 - 1 2 9 18 134 - 61  </t>
  </si>
  <si>
    <t>Disminución  de los factores de riesgo sanitarios y ambientales asociados a eventos de interés en salud pública relacionados con la salud ambiental como el aumento de la carga contaminante del agua, entre otros.</t>
  </si>
  <si>
    <t xml:space="preserve">Implementación y adopción en el departamento de la  Política integral de salud ambiental PISA reglamentada  </t>
  </si>
  <si>
    <t>Politica de atención integral de salud ambiental</t>
  </si>
  <si>
    <t>FONDOLOCAL DE SALUD - SGP</t>
  </si>
  <si>
    <t xml:space="preserve">Generar los mapas de riesgo y vigilancia de la calidad de agua para consumo humano en  los doce (12) municipios del departamento </t>
  </si>
  <si>
    <t>Implementación de los Decreto 1575 de 2007 y resolución  4716 de 2010  de manera articulada por las autoridades ambientales, de salud y los prestadores del servicio de acueducto y alcantarillado.</t>
  </si>
  <si>
    <t>Mapas de Riesgo</t>
  </si>
  <si>
    <t>Sexualidad, derechos sexuales y reproductivos</t>
  </si>
  <si>
    <t>Lograr que ocho (8) municipios del departamento operen el sistema de vigilancia en salud pública de la violencia intrafamiliar.</t>
  </si>
  <si>
    <t>1803 - 5 - 3 1 3 12 37 2 134 - 61</t>
  </si>
  <si>
    <t xml:space="preserve"> Disminución de los eventos de interés en salud pública relacionados con la salud sexual y reproductiva en especial de la mortalidad materna  </t>
  </si>
  <si>
    <t xml:space="preserve">Eficiencia en la garantía en la  atención integral a la población en salud sexual y reproductiva </t>
  </si>
  <si>
    <t>Abordaje integral de las violencias de genero y violencias sexuales</t>
  </si>
  <si>
    <t>Desarrollar acciones articuladas intersectorialmente en los doce (12) municipios del departamento, con enfoque de derechos en colectivos LGTBI, jóvenes, mujeres gestantes adolescentes</t>
  </si>
  <si>
    <t>Prevencion y atención integralen ITS-VIH/SIDA con enfoque de vulnerabilidad</t>
  </si>
  <si>
    <t>Vincular cuatro mil ochocientos (4.800) mujeres gestantes al programa de control prenatal antes de la semana 12 de edad gestacional.</t>
  </si>
  <si>
    <t>Identificar tempranamente de los riesgos que impacten en la Salud del binomio madre e hijo</t>
  </si>
  <si>
    <t xml:space="preserve">Abordaje integral de la mujer antes, durante y despues del evento obstetrico
</t>
  </si>
  <si>
    <t>Canalizar acciones de promoción de la salud en el desarrollo de la política Nacional de sexualidad, derechos sexuales y reproductivos</t>
  </si>
  <si>
    <t xml:space="preserve">Fortalecimiento de la oferta en salud sexual y reproductiva, para adolescentes y jovenes </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</si>
  <si>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</si>
  <si>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</si>
  <si>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  /  1803 - 5 - 1 2 37 23 139 - 61</t>
  </si>
  <si>
    <t>Disminuir la morbimortalidad asociada a la salud mental principalmente de la violencia intrafamiliar</t>
  </si>
  <si>
    <t>Mejoramiento de la  percepción de riesgo y disminución de la  permisividad social frente al consumo de sustancias licitas e ilícitas</t>
  </si>
  <si>
    <t xml:space="preserve">Ajustar e implementar  la política de salud mental </t>
  </si>
  <si>
    <t>Adoptar e implementar el modelo de Atención primaria en Salud Mental (APS) en todos los municipios Quindiano</t>
  </si>
  <si>
    <t>Generación de capacidad de respuesta frente a la demanda de atención en salud mental</t>
  </si>
  <si>
    <t>Ajuste de Politica de Reducción del Consumo de Sustancias Psicoactivas</t>
  </si>
  <si>
    <t>Adoptar  e implementar en los doce (12) municipios el plan departamental de la reducción del consumo de sustancias psicoactivas SPA conforme a lineamientos y desarrollos técnicos entorno a la demanda</t>
  </si>
  <si>
    <t>Gestion integral del riesgo a la salud desde la Dimensión de convivencia social y salud mental (Violencia, conducta suicida, transtorno mental,  spa)</t>
  </si>
  <si>
    <t>1803 - 5 - 1 2 37 22 138 - 61</t>
  </si>
  <si>
    <t>Estilos de vida saludable y condiciones no-transmisibles</t>
  </si>
  <si>
    <t>Implementar la estrategia  denominada "Cuatro por cuatro" para la promoción de la alimentación saludable</t>
  </si>
  <si>
    <t>1803 - 5 - 1 2 9 17 132 - 61</t>
  </si>
  <si>
    <t>Disminución de la carga de la enfermedad asociada a las enfermedades crónicas no trasmisibles</t>
  </si>
  <si>
    <t>Implementación de la estrategia 4 x 4 para reducir la mortalidad, la morbilidad y los factores de riesgo prevenibles.</t>
  </si>
  <si>
    <t>Implementacion de normas tecnicas para la atencion del binomio madre e hija</t>
  </si>
  <si>
    <t>1803 - 5 - 3 1 3 12 39 2 138 - 61</t>
  </si>
  <si>
    <t>Estrategia 4 x 4 para promover la estrategia de hábitos y estilos de vida</t>
  </si>
  <si>
    <t>Implementar una estrategia de ambientes libres de humo de tabaco en los  municipios.</t>
  </si>
  <si>
    <t>Articulación interinstitucional que garantice la integralidad en la atención de los usuarios</t>
  </si>
  <si>
    <t>Convenios académicos de investigación</t>
  </si>
  <si>
    <t>Implementar una estrategia para mantener la edad de inicio de consumo de tabaco en los adolescentes escolarizados.</t>
  </si>
  <si>
    <t>Adopción y adherencia de las guías y protocolos de atención de las enfermedades crónicas no transmisibles por parte de las EPS e IPS</t>
  </si>
  <si>
    <t>Adherencia a guías y protocolos, articulación interinstitucional y gestión del riesgo de la salud</t>
  </si>
  <si>
    <t>Vida saludable y enfermedades transmisibles</t>
  </si>
  <si>
    <t xml:space="preserve">Diseñar y desarrollar planes y/o programas en los doce (12) entes territoriales municipales de promoción y prevención de las enfermedades transmitidas por agua, suelo y alimentos </t>
  </si>
  <si>
    <t>1803 - 5 - 3 1 3 12 40 2 139 - 61</t>
  </si>
  <si>
    <t xml:space="preserve">Reducir la exposición a condiciones y factores de riesgo ambientales, sanitarios y biológicos, de las contingencias y daños producidos por las enfermedades transmisibles
</t>
  </si>
  <si>
    <t xml:space="preserve"> implementar la estrategia que garantice el adecuado funcionamiento de la red de frío para el almacenamiento  de los biológicos del Programa Ampliado de Inmunización (PAI), permitiendo  la calidad de las vacunas, del programa ampliado de inmunizaciones para los menores de cinco años.
</t>
  </si>
  <si>
    <t xml:space="preserve">Fortalecimiento de la capacidad técnica, operativa, monitoreo y mantenimiento y municipios </t>
  </si>
  <si>
    <t>113 - 114 - 61</t>
  </si>
  <si>
    <t>Implementar una estrategia que permita garantizar el adecuado funcionamiento de la red de frío para el almacenamiento  de los biológicos del Programa ampliado de inmunización (PAI).</t>
  </si>
  <si>
    <t xml:space="preserve"> Articular  la gestion del programa Ampliado de Inmunizaciones y poceso de conservacion, sistema de indormacion de vacunas</t>
  </si>
  <si>
    <t>Programa ampliado de inmunizaciones</t>
  </si>
  <si>
    <t>Implementar  la estrategia de gestión integral-enfermedades de transmisión vectorial (EGI ETV) en los 5 municipios hiperendémicos para enfermedades de transmisión vectorial</t>
  </si>
  <si>
    <t>1803 - 5 - 1 2 9 17 133 - 61</t>
  </si>
  <si>
    <t xml:space="preserve">Minimizar la carga de las Enfermedades Transmitidas por Vectores ETV y zoonosis, producto de su discapacidad, mortalidad y morbilidad, que afecta a la población colombiana, a través de la implementación, monitoreo, evaluación y seguimiento de la estrategia de gestión integral para las ETV. </t>
  </si>
  <si>
    <t>realizar gestion integral frente  los determinantes sociales y ambientales que favorescan la presencia de enfermedades transmitidas por vectores ETV (dengue, malaria, lesmaniasis y enfermedades de chagas) y zoonosis (rabio y lectospirosis)</t>
  </si>
  <si>
    <t>desarrollar acciones en sectores e instituciones involocradas participando activamente en la modificacion de los determinates sociales y ambientales</t>
  </si>
  <si>
    <t>1803 - 5 - 3 1 3 12 40 2 141 - 108  /  1803 - 5 - 3 1 3 12 40 2 141 - 111  /  1803 - 5 - 3 1 3 12 40 2 141 - 112  /  1803 - 5 - 3 1 3 12 40 2 141 - 113  /  1803 - 5 - 3 1 3 12 40 2 141 - 114  /  1803 - 5 - 3 1 3 12 40 2 141 - 118</t>
  </si>
  <si>
    <t xml:space="preserve">Minimizar la carga de las Enfermedades Transmitidas por Vectores ETV y zoonosis, producto de su discapacidad, mortalidad y morbilidad, que afecta a la población colombiana, a través de la implementación, monitoreo, evaluación y seguimiento de la estrategia de gestión integral para las ETV. 
</t>
  </si>
  <si>
    <t xml:space="preserve">Reducción de la morbi-mortalidad por ETV en la población colombiana a riesgo 
</t>
  </si>
  <si>
    <t>Información, educación y comunicación</t>
  </si>
  <si>
    <t>Inteligencia epidemiológica y EGI ETV</t>
  </si>
  <si>
    <t xml:space="preserve">Implementar la estrategia  para ampliar coberturas útiles de vacunación antirrábica en animales (perros y gatos). </t>
  </si>
  <si>
    <t xml:space="preserve">Mantener la vigilancia de las agresiones animales provocadas por perros y gatos las cuales son un factor de riesgo para la ocurrencia de casos de rabia humana
</t>
  </si>
  <si>
    <t>Observación sanitaria de animales (caracol africano y leptospirosis)</t>
  </si>
  <si>
    <t>Censo de población canina y felina</t>
  </si>
  <si>
    <t>Implementar el plan estratégico hacia el fin de la tuberculosis</t>
  </si>
  <si>
    <t>1803 - 5 - 3 1 3 12 40 2 142 - 113  /  1803 - 5 - 3 1 3 12 40 2 142 - 114  /  1803 - 5 - 3 1 3 12 40 2 142 - 61</t>
  </si>
  <si>
    <t xml:space="preserve">Reducir la exposición a condiciones y factores de riesgo ambientales, sanitarios y biológicos, de las contingencias y daños producidos por las enfermedades transmisibles y respiratorias.
</t>
  </si>
  <si>
    <t xml:space="preserve">Desarrollar procesos de formación, capacitación e investigación sobre el   manejo integral del paciente, protocolos de atención de tuberculosis y lepra, y planes estratégicos  “Colombia hacia el fin de la tuberculosis” y plan estratégico “para aliviar la carga de la enfermedad y sostener” </t>
  </si>
  <si>
    <t>Capacitación, Asistencia técnica, seguimiento en promoción de la salud</t>
  </si>
  <si>
    <t>Capacitación, Asistencia técnica en prevención, vigilancia y seguimiento</t>
  </si>
  <si>
    <t>Salud publica en emergencias y desastres</t>
  </si>
  <si>
    <t>Realizar catorce (14) simulacros de atención a emergencias en la Red Pública Hospitalaria</t>
  </si>
  <si>
    <t>1803 - 5 - 3 1 3 12 41 2 143 - 61</t>
  </si>
  <si>
    <t>Fortalecer  la gestión integral del riesgo en    salud  en  situaciones de emergencias y desastres   en el departamento del Quindío</t>
  </si>
  <si>
    <t xml:space="preserve">realizar  simulacros de atencion a emergencias en la red publica hospitalaria </t>
  </si>
  <si>
    <t>Planeacion  y ejecucion de  estrategias para la getion del riesgo en emergencias y desastres articuladas entre los sectores involucradas</t>
  </si>
  <si>
    <t>Mejorar el índice de seguridad hospitalaria en once (11) empresas sociales del estado (ESE) del departamento del nivel  I y II.</t>
  </si>
  <si>
    <t xml:space="preserve"> mejorar  los indices de seguridad hospitalria en el 100% de los hospitales publicos    </t>
  </si>
  <si>
    <t xml:space="preserve">Fortalecimiento de   la red integrada  para la atencion de emergencias y desastres  a través  del desarrollo tecnologico  para el manejo de software y bases   de datos en el monitoreo de los factores de riesgo </t>
  </si>
  <si>
    <t>Salud en el entorno laboral</t>
  </si>
  <si>
    <t>Fomentar en 8 municipios un programa de cultura preventiva en el trabajo formal e informal y entornos laborales saludables.</t>
  </si>
  <si>
    <t>1803 - 5 - 1 2 9 20 136 - 61</t>
  </si>
  <si>
    <t xml:space="preserve">Disminucion de Eventos de Origen Laboral en los trabajadores del sector Formal del Departamentodel Quindio </t>
  </si>
  <si>
    <t>fortalecer las acciones de intervencion de los factores de riesgo en la poblacion mediante acciones de asesoria tecnica, inspeccion, vigilancia y control para disminuir la morbimortalidad de los eventos de interes en salud publica</t>
  </si>
  <si>
    <t>fortalecer las acciones de inspeccion vigilancia y control frente al cumplimiento de la normatividad en salud ocupacional</t>
  </si>
  <si>
    <t>1803 - 5 - 3 1 3 12 42 2 145 - 61  /  1803 - 5 - 1 2 9 19 135 - 61</t>
  </si>
  <si>
    <t xml:space="preserve">Disminucion de Eventos de Origen Laboral en los trabajadores del sector Formal del Departamentodel Quindio 
</t>
  </si>
  <si>
    <t xml:space="preserve">Dar cumplimiento a las normas y Decretos del Sistema General de Riesgos laborales con el fin de proteger la poblacion laboral de las 14 ESES del Departamento del Quindio
</t>
  </si>
  <si>
    <t xml:space="preserve">Seguimiento a las actividades de Promocion a la Salud y Prevencion de Riesgos  implementadas en el Sistema de  Gestion de la Seguridad y Salud en el Trabajo. 
</t>
  </si>
  <si>
    <t>Implementación en las 14 empresas sociales del estado (ESE) departamentales y de primer nivel, el Sistema de Gestión de la Seguridad y Salud en el Trabajo</t>
  </si>
  <si>
    <t xml:space="preserve">Acompañamiento en la implementación del  Sistema de Gestión de la Seguridad y Salud en el Trabajo en las 14 empresas sociales del estado (ESE) departamentales y de primer nivel. 
</t>
  </si>
  <si>
    <t>Levantamiento de linea base sobre las ESES del Depàrtamento con el Sistema de Seguridadad en el Trabajo</t>
  </si>
  <si>
    <t>Fortalecimiento de la autoridad sanitaria</t>
  </si>
  <si>
    <t>Consolidar y desarrollar en los 12 municipios del departamento el Sistema de Vigilancia en salud pública (SVSP), integrado al sistema de vigilancia y control sanitario e inspección vigilancia y control de (S.G.S.S.S).</t>
  </si>
  <si>
    <t>0318 - 5 - 3 1 3 12 43 2 146 - 20  /  1803 - 5 - 3 1 3 12 43 2 146 - 61</t>
  </si>
  <si>
    <t xml:space="preserve">Fortalecer la operación del sistema de  inspeccion , vigilancia  y  control sanitario  del sistema de de salud </t>
  </si>
  <si>
    <t xml:space="preserve"> Fortalecimiento de la capacidad tecnica en las acciones  de Inspeccion, Vigilancia y Control Sanitario, en el analisis y  la gestion de los  riesgos asociados a al uso y consumo de bienes y servicios, que garanticen recurso humano idoneo,   con conocimientos en la aplicabilidad de la normatividad.</t>
  </si>
  <si>
    <t>Adquisición de bienes y servicios</t>
  </si>
  <si>
    <t>RECURSOS ORDINARIOS</t>
  </si>
  <si>
    <t>Implementar  una estrategia oportuna de atención a sujetos de atención,  objetos de procesos de  inspección, vigilancia y control sanitario</t>
  </si>
  <si>
    <t xml:space="preserve"> Fortalecer las mesas de coordinacion intersectorial de seguridad quimica, aire  y entornos saludables   desde el   Consejo Territorial de Salud Ambiental </t>
  </si>
  <si>
    <t>Fortalecimiento de la capacidad tecnica en las acciones de IVC</t>
  </si>
  <si>
    <t>61 - 99</t>
  </si>
  <si>
    <t xml:space="preserve">Implementar el   Plan territorial  de Adaptacion al  Cambio Climatico desde el componente de Salud Ambiental  en los municipios de competencia </t>
  </si>
  <si>
    <t>Plan territorial de adaptación al cambio climatico</t>
  </si>
  <si>
    <t xml:space="preserve">Consolidar y desarrollar  el sistema de inspección vigilancia y control (SIVC)  en 150 establecimientos farmacéuticos del departamento. </t>
  </si>
  <si>
    <t>1803 - 5 - 1 2 9 18 5 - 63  / 1803 - 5 - 3 1 3 12 43 2 147 - 63  /  1803 - 5 - 3 1 3 12 43 2 147 - 99</t>
  </si>
  <si>
    <t>Aumentar las acciones de Inspección, Vigilancia y Control en cuanto al manejo o uso de productos Farmacéuticos y Medicamentos de Control Especial.</t>
  </si>
  <si>
    <t>Realizar visitas de Inspección, Vigilancia y Control a Establecimientos Farmacéuticos donde se verificara el cumplimiento de la normatividad vigente frente al manejo y uso adecuado de los productos farmacéuticos ocasionando una cultura y conciencia adecuada en  la prevención del riesgo asociado con la comercialización inadecuada de estos.</t>
  </si>
  <si>
    <t>Suministro de medicamentos de control especial monopolio del estado</t>
  </si>
  <si>
    <t>63 - 99</t>
  </si>
  <si>
    <t>Adquision de recetarios oficiales para la prescipción de medicamentos de control especial</t>
  </si>
  <si>
    <t>Fortalecimiento del sistema de información FRE</t>
  </si>
  <si>
    <t>Realizar visitas de Inspección, Vigilancia y Control a los Establecimientos Farmacéuticos de competencia Departamental. TRF</t>
  </si>
  <si>
    <t>Realizar actividades de promocion, prevención, asesoría y asistencia técnica a la población con el fin de disminuir los factores de riesgo del ambiente asociados al manejo o uso de productos farmacéuticos y medicamentos de control especial.</t>
  </si>
  <si>
    <t>Acciones de Inspección, vigilancia, seguimiento y/o control sobre la implementación del programa de farmacodependencia dentro de las Instituciones Prestadoras en Servicios de Salud (I.P.S).</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</si>
  <si>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</si>
  <si>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</si>
  <si>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0318 - 5 - 3 1 3 12 44 2 148 - 20  /  1803 - 5 - 3 1 3 12 44 2 148 - 61</t>
  </si>
  <si>
    <t>Integralidad de la  gestión de los riesgos de la salud de los grupos con alta vulnerabilidad (grupos étnicos, nnaj, victimas y población con discapacidad, adulto mayor)</t>
  </si>
  <si>
    <t>Implementar programas de participación social que permitan fomentar buenas prácticas de gestión y desarrollo de capacidades que favorezcan la movilización social de todos los sectores, la participación de la sociedad civil y de los grupos organizados, en los procesos de planeación y control social con énfasis en poblaciones vulnerables y diferenciales (víctimas, discapacitados,  etnias, entre otros)</t>
  </si>
  <si>
    <t>Desarrollo de programas especiales orientados a poblaciones  vulnerables (étnicos, adulto mayor, genero, entre otros)</t>
  </si>
  <si>
    <t>61 - 20</t>
  </si>
  <si>
    <t xml:space="preserve">                                     RECURSOS ORDINARIOS - FONDO LOCAL DE SALUD  - SGP</t>
  </si>
  <si>
    <t>Implementar el  Programa de atención psicosocial y salud integral a víctimas del conflicto armado.</t>
  </si>
  <si>
    <t>Implementar el programa de atención psicosocial  y salud integral para atender los impactos sufridos por las víctimas del conflicto armado; en ámbitos individuales, familiares y comunitarios cuyo  fin es mitigar el sufrimiento emocional, contribuyendo a la recuperación física y mental y  la reincorporación a la comunidad.</t>
  </si>
  <si>
    <t>Programa de atención psicosocial y salud integral a víctimas del conflicto armado</t>
  </si>
  <si>
    <t>Fortalecimiento de  la estrategia AIEPI en los 12 municipios del Departamento</t>
  </si>
  <si>
    <t>Fortalecer la estrategia de atención integral a las enfermedades prevalentes de la infancia (AIEPI) con la aplicación de prácticas clave</t>
  </si>
  <si>
    <t xml:space="preserve">Fortaleciemiento de la implementacion de la estrategia atención atencion integrada a las enfermadades prevalentes a la primera infancia </t>
  </si>
  <si>
    <t>Mantenimiento red de frio biológicos</t>
  </si>
  <si>
    <t>Fortalecer en los doce (12) municipios del departamento los  comités municipales de discapacidad</t>
  </si>
  <si>
    <t>Fortalecer los deberes y derechos a las poblaciones en condición de discapacidad a través de los comités municipales.</t>
  </si>
  <si>
    <t>Fortalecimiento de la capacidad técnica municipal</t>
  </si>
  <si>
    <t>1803 - 5 - 1 2 9 17 2 - 61</t>
  </si>
  <si>
    <t xml:space="preserve">disminuir la morbimortalidad de as enfermedades prevalientes en la primera infacia </t>
  </si>
  <si>
    <t xml:space="preserve">fortaleciemiento de las acciones de seguimiento a la aplicabilidad de las guias y protocolos en la prestacion de los servicos </t>
  </si>
  <si>
    <t>desarrollar la estrategia  AIEPI  en todos los municipios del deparatento del quindio</t>
  </si>
  <si>
    <t xml:space="preserve">FONDO LOCAL DE SALUD  - SGP </t>
  </si>
  <si>
    <t>Plan de intervenciones colectivas en el modelo de APS</t>
  </si>
  <si>
    <t>Evaluar en  once (11)   empresas sociales del estado (ESE)  Municipales la implementación del Plan de intervenciones colectivas (PIC).</t>
  </si>
  <si>
    <t>1803 - 5 - 3 1 3 12 45 2 150 - 61  /  1803 - 5 - 1 2 9 21 137 - 61</t>
  </si>
  <si>
    <t>Disminución de la morbimortalidad asociada  a la carga de la enfermedad por los determinantes sociales fortaleciendo  las acciones de complementariedad  a los municipios</t>
  </si>
  <si>
    <t>Fortalecimiento  de monitoreo y evaluación de los planes, programas y estrategias orientadas a las actividades de promoción y prevención colectivas</t>
  </si>
  <si>
    <t>Fortalecimiento de la estrategia comunicación para influenciar comportamientos (combi)</t>
  </si>
  <si>
    <t>(PTS) Mestaproducto</t>
  </si>
  <si>
    <t>Alcanzar coberturas útiles de vacunación para rabia en animales (perros y gatos) (PTS)</t>
  </si>
  <si>
    <t>Municipios con reorganización del programa de promoción, prevención y control de ETV acorde a lineamiento nacional</t>
  </si>
  <si>
    <t>Vacunación antirrábica</t>
  </si>
  <si>
    <t>Auditoria a 8  planes de mejoramiento instaurados con la red pública ejecutora del Plan de Intervenciones Colectivas.</t>
  </si>
  <si>
    <t>Baja concurrencia de recursos económicos a los municipios</t>
  </si>
  <si>
    <t xml:space="preserve">
Convenios interadministrativos para la complementariedad con los municipios
</t>
  </si>
  <si>
    <t>Vigilancia en salud publica y del laboratorio departamental.</t>
  </si>
  <si>
    <t xml:space="preserve">Realizar  la vigilancia sanitaria a 300 establecimientos de consumo (Aguas, Alimentos y Bebidas Alcohólicas) </t>
  </si>
  <si>
    <t>1803 - 5 - 3 1 3 12 46 2 151 - 61  /  1803 - 5 - 1 2 9 21 126 - 61</t>
  </si>
  <si>
    <t xml:space="preserve">Fortalecimiento de la capacidad analítica del Laboratorio de Salud Pública Departamental  para dar respuesta  a las necesidades del Sistema de Vigilancia en Salud Pública (VSP) en el marco de la Seguridad Sanitaria (SS) en especial por la alta Incidencia de  afectados  por Enfermedad Diarreica Aguda –EDA-  y otros eventos          </t>
  </si>
  <si>
    <t xml:space="preserve"> Realizar a traves del Laboratorio de Salud Pública  las pruebas con enfoque de riesgo </t>
  </si>
  <si>
    <t>Fortalecimiento en la realización de pruebas y técnicos de laboratorio en E.N.O</t>
  </si>
  <si>
    <t>Mejoramiento de la infraestructura fisica del laboratorio de salud publica para dar respuesta a as necesidades del departamento..</t>
  </si>
  <si>
    <t>Ampliar la cobertura al 100% de la capacidda instlada y locativa del laboratorio departamental</t>
  </si>
  <si>
    <t>Clasificación entomológica de muestras de vectores</t>
  </si>
  <si>
    <t xml:space="preserve"> Adecuaciones técnicas en el laboratorio departamental  que minimicen los riesgos por derrames, contaminación o accidentes.</t>
  </si>
  <si>
    <t>crear diez (10) y fortalecer noventa (90) Comités de Vigilancia 
Epidemiológica  Comunitaria 
(COVECOM) municipales.</t>
  </si>
  <si>
    <t>1803 - 5 - 3 1 3 12 46 2 152 - 61  /  1803 - 5 - 1 2 9 21 127 - 61</t>
  </si>
  <si>
    <t>Altos índices de cumplimiento en los indicadores de calidad, cobertura y  oportunidad del sistema de vigilancia en salud publica departamental con  énfasis en la mortalidad por era en menores de 5 años</t>
  </si>
  <si>
    <t xml:space="preserve">Fortalecer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t>
  </si>
  <si>
    <t xml:space="preserve">Implementación del Sistema de Vigilancia Epidemiológica comunitaria en el contexto de los COVECOM en el nivel Departamental </t>
  </si>
  <si>
    <t>Apoyo en la activación y Mantenimiento de 90 COVECOM en los municipios del Departamento</t>
  </si>
  <si>
    <t>Gestionar y consolidar la notificación comunitaria de 11 municipios del Departamento del Quindío</t>
  </si>
  <si>
    <t>Sostener 83 Unidades Primarias Generadoras de Datos (UPGD) que integran el sistema de Vigilancia en Salud Publica</t>
  </si>
  <si>
    <t xml:space="preserve">Implementar el sistema de vigilancia epidemiológica comunitaria en los 12 Municvipios del Departamento, dando cumplimiento al proceso de notificación periódica según reglamentación Departamental
</t>
  </si>
  <si>
    <t>fortalecimiento  de los procesos de vigilancia epidemiológica institucional y municipal, por medio de la implementación y desarrollo del  plan de Asesoria y Asistencia técnica para la adherencia a protocolos de Vigilancia en Salud Pública de las enfermedades transmitidas por vectores y las zoonosis en los 12 municipios del Departamento</t>
  </si>
  <si>
    <t>fortalecimiento de  los procesos de vigilancia epidemiológica institucional y municipal, por medio de la implementación y desarrollo del  plan de Asesoria y Asistencia técnica para la adherencia a protocolos de Vigilancia en Salud Pública de las Infecciones de transmisión sexual, Maternidad Segura y vigilancia nutricional, en los 12 municipios del Departamento</t>
  </si>
  <si>
    <t>fortalecimiento de los procesos de vigilancia epidemiológica institucional y municipal, por medio de la implementación y desarrollo del  plan de Asesoria y Asistencia técnica para la adherencia a protocolos de Vigilancia en Salud Pública de las Micobacterias,Infecciones asociadas a la atención en salud, resistencia a los antimicrobianos, consumo de antibióticos y las Infecciones Respiratorias Agudas, en los 12 municipios del Departamento</t>
  </si>
  <si>
    <t>fortalecimiento de los procesos de vigilancia epidemiológica institucional y municipal, por medio de la implementación y desarrollo del  plan de Asesoria y Asistencia técnica para la adherencia a protocolos de Vigilancia en Salud Pública de las Enfermedades Crónicas no transmisibles, las intoxicaciones agudas por sustancias químicas y enfermedades huérfanas, en los 12 municipios del Departamento</t>
  </si>
  <si>
    <t>fortalecimiento de los procesos de vigilancia epidemiológica institucional y municipal, por medio de la implementación y desarrollo del  plan de Asesoria y Asistencia técnica para la realización de la Busqueda Activa Institucional  por medio de la herramienta SIANIESP y el apoyo estadístico para el manejo de las plataformas Nacionales.</t>
  </si>
  <si>
    <t xml:space="preserve">fortalecimiento de los procesos de vigilancia epidemiológica institucional y municipal, por medio de la implementación y desarrollo del  plan de Asesoria y Asistencia técnica para la operación del SIVIGILA y las acciones de campo en 5 municipios del Departamento </t>
  </si>
  <si>
    <t>Seguimiento en el proceso de gestión del riesgo individual, frente a las acciones de protección específica y deteccion temptrana desde el reporte del anexo tecnico de la resolucion 4505 de 2012 y el cumplimiento de la resolución 412 del 2000</t>
  </si>
  <si>
    <t>fortalecimiento de  los procesos de vigilancia epidemiológica institucional y municipal, por medio de la implementación y desarrollo del  plan de Asesoria y Asistencia técnica para la adherencia a protocolos de Vigilancia en Salud Pública de las enfermedades tranmitidas por alimentos, enfermedad diarreica aguda, hepatitis A y factores relcionados con riesgos sanitarios.</t>
  </si>
  <si>
    <t>convenio interadministrativo para el fortalecimiento de los procesos de confirmacion y analisis de informacion de los eventos de interes en salud publica de mayor impacto en el departamento del quindio</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</si>
  <si>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</si>
  <si>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</si>
  <si>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</si>
  <si>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 xml:space="preserve">1801 - 5 - 3 1 3 13 47 2 153 - 96  /  1801 - 5 - 3 1 3 13 48 2 153 - 100  /  1801 - 5 - 3 1 3 13 48 2 153 - 106  /  1801 - 5 - 3 1 3 13 48 2 153 - 64  /  1801 - 5 - 1 2 6 11 124 - 64  /  1801 - 5 - 1 2 6 11 124 - 71  /  </t>
  </si>
  <si>
    <t xml:space="preserve">Mejoramiento en la  cobertura  universal  en  el aseguramiento  al sistema de atencion integral  para  la prestación de un mejor servicio de atencion a la poblacion del Departamento del Quindio
</t>
  </si>
  <si>
    <t xml:space="preserve">Mejorar los procesos de identificación de la población no sisbenizada y no afiliada.
</t>
  </si>
  <si>
    <t>Mejorar los procesos de identificación de la población no sisbenizada y no afiliada</t>
  </si>
  <si>
    <t xml:space="preserve">106 - 71 - 96 - 100 - 106 - 64 - 65 - 71 - 72 </t>
  </si>
  <si>
    <t xml:space="preserve">FONDO LOCAL DE SALUD  - RENTAS CEDIDAS  </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</si>
  <si>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</si>
  <si>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</si>
  <si>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r>
      <t xml:space="preserve"> Gestion de recursos para cofinanciación de la afialicon  </t>
    </r>
    <r>
      <rPr>
        <sz val="11"/>
        <color rgb="FFFF0000"/>
        <rFont val="Arial"/>
        <family val="2"/>
      </rPr>
      <t xml:space="preserve">mpo </t>
    </r>
    <r>
      <rPr>
        <sz val="11"/>
        <color theme="1"/>
        <rFont val="Arial"/>
        <family val="2"/>
      </rPr>
      <t xml:space="preserve">y lugares de afiliación
</t>
    </r>
  </si>
  <si>
    <r>
      <t xml:space="preserve"> Gestion de recursos para cofinanciación de la afialico</t>
    </r>
    <r>
      <rPr>
        <sz val="11"/>
        <rFont val="Arial"/>
        <family val="2"/>
      </rPr>
      <t>n  MPO</t>
    </r>
    <r>
      <rPr>
        <sz val="11"/>
        <color theme="1"/>
        <rFont val="Arial"/>
        <family val="2"/>
      </rPr>
      <t xml:space="preserve"> y lugares de afiliación
</t>
    </r>
  </si>
  <si>
    <t xml:space="preserve">FONDO LOCAL DE SALUD  - RENTAS CEDIDAS  - FONDO LOCAL DE SALUD  - LEY 1393 - FONDO LOCAL DE SALUD  - RECURSOS DE CAPITAL - NACION  </t>
  </si>
  <si>
    <t>Asistencia técnica  a los actores del sistema en el proceso de aseguramiento de la población</t>
  </si>
  <si>
    <t>Brindar asistencia técnica a 12 Municipios del departamento,  en los procesos del régimen subsidiado</t>
  </si>
  <si>
    <t xml:space="preserve"> Aumento en la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</si>
  <si>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</si>
  <si>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</si>
  <si>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</si>
  <si>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1802 - 5 - 3 1 3 14 50 2 154 - 102  /  0318 - 5 - 3 1 3 14 50 2 154 - 35  / 1802 - 5 - 1 2 6 12 125 - 103  /  1802 - 5 - 1 2 6 12 125 - 104  /  1802 - 5 - 1 2 6 12 125 - 105  /  1802 - 5 - 1 2 6 12 125 - 58  /  1802 - 5 - 1 2 6 12 125 - 59  /  1802 - 5 - 1 2 6 12 125 - 60  /  1802 - 5 - 1 2 6 12 125 - 96  /  1802 - 5 - 3 1 3 14 50 2 154 - 105  /  1802 - 5 - 3 1 3 14 50 2 154 - 110  /  1802 - 5 - 3 1 3 14 50 2 154 - 121  /  1802 - 5 - 3 1 3 14 50 2 154 - 35  /  1802 - 5 - 3 1 3 14 50 2 154 - 58  /1802 - 5 - 3 1 3 14 50 2 154 - 59  /    1802 - 5 - 3 1 3 14 50 2 154 - 60  /  1802 - 5 - 3 1 3 14 50 2 154 - 72  /  1802 - 5 - 3 1 3 14 50 2 154 - 96  /  1802 - 5 - 3 1 3 14 50 2 154 - 97</t>
  </si>
  <si>
    <t>Garantizar la atención en salud a la población pobre no asegurada y/o víctima del conflicto armado en un rango de afiliación 51.57 según resolución 3778. De 2011. En  e l departamento del Quindío</t>
  </si>
  <si>
    <t xml:space="preserve">Bajar los  indices de morbimortalidad en el Departamento.
</t>
  </si>
  <si>
    <t>realizar seguimiento vigilancia y control a los actores del sistema en lo referente al cumplimiento de la normatividad del sistema de seguridad social en salud</t>
  </si>
  <si>
    <t>Mantener la contratación con la red pública y privada (15)  para la atención de la población no afiliada.</t>
  </si>
  <si>
    <t>Seguimiento, control e implementacion de las estrategias de atencion primaria en participacion con los actores del sistema en Salud del departamento del Quindio.</t>
  </si>
  <si>
    <t>102, 105, 110, 121, 35, 58, 59, 60, 72, 96, 92</t>
  </si>
  <si>
    <t xml:space="preserve">Garantizar la gestion de Recursos por parte de los Entes territoriales.
</t>
  </si>
  <si>
    <t>Implementacion de Procesos referentes al manejo y auditoria de cuentas medicas-urgencias y recobros en el Departamento del Quindio</t>
  </si>
  <si>
    <t>FONDOLOCAL DE SALUD - RENTAS CEDIDAS</t>
  </si>
  <si>
    <t>Realizar asistencia técnica en la construcción y ejecución del plan bienal de inversiones, a catorce (14) Empresas sociales del estado (ESE) del departamento.</t>
  </si>
  <si>
    <t>establecer los procedimientos para la formulacion, presentacion, aprobacion, ajuste seguimiento ejecucion y control de los planes bienales de inversion publica en salud</t>
  </si>
  <si>
    <t>Fortalecimiento de la  gestión de la entidad territorial municipal</t>
  </si>
  <si>
    <t>Realizar asistencia Técnica  en los 12 municipios, en la capacidad de gestión en salud</t>
  </si>
  <si>
    <t>1802 - 5 - 3 1 3 14 51 2 155 - 72</t>
  </si>
  <si>
    <t xml:space="preserve">Apoyo en el proceso de articulacion y competencias territoriarles en el SGSS
</t>
  </si>
  <si>
    <t xml:space="preserve">Fortalecimiento en los procesos de financiacion a los municpios para ejercer procesos de afiliacion y atencion al SGSS
</t>
  </si>
  <si>
    <t>Fortalecimiento en los procesos de financiacion a los municpios para ejercer procesos de afiliacion y atencion al SGSS</t>
  </si>
  <si>
    <t>58 - 71 - 72</t>
  </si>
  <si>
    <t>Conocimiento en los procesos de gestion tecnica en salud</t>
  </si>
  <si>
    <t>Garantizar red de servicios en eventos de emergencias</t>
  </si>
  <si>
    <t xml:space="preserve">Ajustar los 14 planes de emergencia de las instituciones prestadoras de salud de todo el Departamento.  </t>
  </si>
  <si>
    <t>1802 - 5 - 3 1 3 14 52 2 156 - 72</t>
  </si>
  <si>
    <t>Fortalecer mediante capacitaciones y planes de trabajo  la actualización y articulación de los planes hospitalarios con el plan de emergencia departamental de acuerdo a la ley 1523 de 2012.</t>
  </si>
  <si>
    <t xml:space="preserve">Fortalecer el compromiso y conocimiento de la norma  para la preparacion en casos de emergencias parte de las ESES del Departametno y los entes desentralizados
</t>
  </si>
  <si>
    <t>Apoyo en el proceso de implementacion del desarrollo en simulacros de atencion a emercias en la red publica</t>
  </si>
  <si>
    <t>Apoyo en procesos de atencion en emergencias de la red publica</t>
  </si>
  <si>
    <t>Ajustar un (1) Plan de Emergencias en Salud Departamental.</t>
  </si>
  <si>
    <t xml:space="preserve">Articular  la red hospitalaria del Departamento.
</t>
  </si>
  <si>
    <t>convenio interadministrativo para el desarrollo de un plan de Emergancias de salud departamental</t>
  </si>
  <si>
    <t>Atender en los 12 municipios  del departamento, los eventos de emergencia y urgencias, y el sistema de referencia y contra referencia  de la población  no afiliada.</t>
  </si>
  <si>
    <t>0318 - 5 - 3 1 3 14 52 2 157 - 20</t>
  </si>
  <si>
    <t>Fortalecimiento  en la integración de  la red hospitalaria  del departamento del  Quindío. Mediante la modernización del CRUE en el departamento del Quindío</t>
  </si>
  <si>
    <t>Mejorar la  oportunidad en la  respuesta ante una emergencia en   salud  del departamento del Quindío</t>
  </si>
  <si>
    <t>Mejorar la  oportunidad en la  respuesta ante una emergencia en   salud  del departamento del Quindío Y articular el proceso de  planeación de los actores involucrados</t>
  </si>
  <si>
    <t>20 - 50</t>
  </si>
  <si>
    <t>FONDOLOCAL DE SALUD - RENTAS CEDIDAS - RECURSO ORDINARIO</t>
  </si>
  <si>
    <t>Articular el proceso de  planeación de los actores involucrados</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</si>
  <si>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</si>
  <si>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</si>
  <si>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1802 - 5 - 3 1 3 14 53 2 158 - 72</t>
  </si>
  <si>
    <t xml:space="preserve">Adecuada Implementacion del plan de Auditoria para el mejoramiento de la Calidad y cumplimiento de los estandares de Verificacion 
</t>
  </si>
  <si>
    <t xml:space="preserve">Adecuados procesos de implementacion, auditoria y seguimiento.
</t>
  </si>
  <si>
    <t xml:space="preserve">Acompañamiento en la verificacion y evaluacion del  proceso PAMEC </t>
  </si>
  <si>
    <t>Cumpliemiento de los procesos de certificacion en calidad</t>
  </si>
  <si>
    <t>Verificacion de los procesos de calidad</t>
  </si>
  <si>
    <t>Servicios tecnicos para acompañamiento a los procesos PAMEC</t>
  </si>
  <si>
    <t>Realizar visitas de verificación de los requisitos de habilitación a 150 prestadores de servicios de salud.</t>
  </si>
  <si>
    <t>Realizar visitas de verificación de los requisitos de habilitación prestadores de servicios de salud</t>
  </si>
  <si>
    <t>Fortalecimiento financiero de la red de servicios publica</t>
  </si>
  <si>
    <t>Evaluar semestralmente los indicadores de monitoreo del sistema de catorce (14) ESE´s del nivel I, II y III</t>
  </si>
  <si>
    <t>1802 - 5 - 3 1 3 14 54 2 159 - 72</t>
  </si>
  <si>
    <t xml:space="preserve">Apoyo y seguimiento al proceso de reporte, vigilancia y control en el manejo de los recursos de salud en el Departamento del Quindio
</t>
  </si>
  <si>
    <t xml:space="preserve">Fortalecimiento  en los procesos financienros  del Sector Salud en el Departamento del Quindio. 
</t>
  </si>
  <si>
    <t xml:space="preserve"> mejoramiento de indicadores, fortalecimeinto en los procesos fianancieros y de gestion</t>
  </si>
  <si>
    <t xml:space="preserve">apoyo en el proceso de gestion </t>
  </si>
  <si>
    <t xml:space="preserve">Adecuados procesos para la auditoria en el flujo de recursos de las IPS 
</t>
  </si>
  <si>
    <t xml:space="preserve">auditoria del flujo de recursos </t>
  </si>
  <si>
    <t>Apoyar 2 programas  de saneamiento fiscal y financiero a las IPS categorizadas en riesgo por el Ministerio de Salud</t>
  </si>
  <si>
    <t>auditoria financiera a los fondos locales de salud</t>
  </si>
  <si>
    <t>Gestión Posible</t>
  </si>
  <si>
    <t>Apoyo y Fortalecimiento Institucional</t>
  </si>
  <si>
    <t>Evaluar los municipios de Armenia y Calarcá que se encuentran  certificados en salud</t>
  </si>
  <si>
    <t>1804 - 5 - 3 1 3 15 55 2 160 - 72</t>
  </si>
  <si>
    <t xml:space="preserve">Mejorar la operatividad de los procesos administrativos, misionales y estratégicos de la secretaria de salud
</t>
  </si>
  <si>
    <t xml:space="preserve">realizar visitas para evaluacion de la capacidad de gestion y renovacion de la certificacion como municipios desentralizados en salud  </t>
  </si>
  <si>
    <t>116- 2</t>
  </si>
  <si>
    <t>Lograr que los procesos misionales y estratégicos de la Secretaría de Salud, que así lo requieran cuente con el apoyo y gestión de la Dirección Estratégica.</t>
  </si>
  <si>
    <t xml:space="preserve">Incrementar el porcentaje de apoyo de la dirección estratégica en los procesos administrativos y misionales de la secretaria de salud
</t>
  </si>
  <si>
    <t>Seguimiento evaluación y ajuste de los procesos estratégicos, misionales y de apoyo de la secretaria de salud</t>
  </si>
  <si>
    <t>Sistematización y adquisición de datos</t>
  </si>
  <si>
    <t>Control y seguimiento al vencimiento de los términos de respuesta de los PQRS atendidos por la Dirección  de Prevención, vigilancia y control y la Dirección de Calidad y Prestación de Servicios</t>
  </si>
  <si>
    <t>Seguimiento y evaluación a los procesos contractuales en cumplimiento de las disposiciones legales en materia de salud</t>
  </si>
  <si>
    <t>Seguimiento y evaluación de cumplimiento de las disposiciones legales en materia de salud</t>
  </si>
  <si>
    <t>Verificación, seguimiento y control trimestral a la ejecución presupuestal de los recursos del Sector Salud</t>
  </si>
  <si>
    <t xml:space="preserve">generra los informes de ejecucion mensual  de gastos de la secretaria de salud </t>
  </si>
  <si>
    <t>Virtualizar ocho (8) trámites de la administración departamental a través de Gobierno en Línea</t>
  </si>
  <si>
    <t>Nro.</t>
  </si>
  <si>
    <t>0304 - 5 - 3 1 5 28 89 17 1 - 20</t>
  </si>
  <si>
    <t xml:space="preserve">Mejorar el acceso de los usuarios internos como externos mediante  los servicios informáticos ofrecidos por la entidad, para el grado de satisfaccion de los usuarios </t>
  </si>
  <si>
    <t xml:space="preserve">Mejorar los sistemas de información y equipos tecnológicos mediante la actualizacion y mantenimiento para aumentar los tiempos de respuesta de atención al usuario.
  Apoyar a los funcionarios a través de procesos de capacitación  en el manejo de las herramientas tecnológicas para optimizar el desempeño 
</t>
  </si>
  <si>
    <t>Compra o adquisicion de hardware</t>
  </si>
  <si>
    <t>CATALINA GOMEZ RESTREPO- SECRETARIA ADMINISTRATIVA</t>
  </si>
  <si>
    <t>Soporte aplicaciones</t>
  </si>
  <si>
    <t>Sostenibilidad de la estrategia de gobierno en linea</t>
  </si>
  <si>
    <t>Formular e  implementar un (1) programa de seguridad y salud en el trabajo, capacitación y bienestar social en  el departamento</t>
  </si>
  <si>
    <t>0304 - 5 - 3 1 5 28 89 17 2 - 20</t>
  </si>
  <si>
    <t>Fortalecer el programa de  infraestructura tecnológica de la  Administración Departamental (hadware, aplicativos, redes, y capacitación)</t>
  </si>
  <si>
    <t>0304 - 5 - 3 1 5 28 89 17 3 - 20</t>
  </si>
  <si>
    <t xml:space="preserve"> Apoyar el programa de  infraestructura tecnológica de la  Administración Departamental ( hadware, aplicativos, redes, y capacitación)</t>
  </si>
  <si>
    <t xml:space="preserve">Apoyo Tecnico y/o profesional </t>
  </si>
  <si>
    <t>Servicios de comunicaciones</t>
  </si>
  <si>
    <t xml:space="preserve">Fortalecer el programa de sostenibilidad de las  Tecnologias de la Información de las Comunicaciones de la </t>
  </si>
  <si>
    <t>0304 - 5 - 3 1 5 28 89 17 4 - 20</t>
  </si>
  <si>
    <t xml:space="preserve"> Optimizar la infraestructura informática y de comunicaciones disponible a través de actualizacion de equipos y aplicaciones para una mejor atencion al usuario
</t>
  </si>
  <si>
    <t xml:space="preserve">Modernizar la infraestructura tecnológica mediante la compra de herramientas tecnológicas de ultima generación para aumentar el desempeño de los funcionarios.  
 Adquirir  tecnologías con mayor tiempo de obsolecencia programada para que tengan una vida útil mas larga
</t>
  </si>
  <si>
    <t>0304 - 5 - 3 1 5 28 89 17 5 - 20</t>
  </si>
  <si>
    <t>Mejorar los índices de eficacia y eficiencia en el proceso de gestión documental, a través de la implementación de las herramientas archivísticas(diagnóstico integral de archivo, planeación de la gestión documental, programa de gestión documental, sistema integrado de conservación, política de la gestión documental, procesos y procedimientos de la gestión documental calidad, revisión y actualización de las tablas de retención documental, revisión e implementación de las tablas de valoración documental) en el departamento del Quindío</t>
  </si>
  <si>
    <t>Diagnóstico del archivo</t>
  </si>
  <si>
    <t>90390</t>
  </si>
  <si>
    <t xml:space="preserve">CATALINA GOMEZ RESTREPO    SECRETARIA ADMINISTRATIVA </t>
  </si>
  <si>
    <t xml:space="preserve">Socialización, aplicación de la normatividad archivística que rige para la operatividad de los  archivos de los municipios y archivos de gestión ente central
</t>
  </si>
  <si>
    <t>Programa de gestion documental</t>
  </si>
  <si>
    <t>Planeacion de la gestion documental</t>
  </si>
  <si>
    <t>Sistema conservacion de archivo</t>
  </si>
  <si>
    <t>Procesos y procedimientos</t>
  </si>
  <si>
    <t>Politica de la gestion documental</t>
  </si>
  <si>
    <t>Revision y actualizacion tablas retencion documental</t>
  </si>
  <si>
    <t>Implementacion tablas de valoracion documental</t>
  </si>
  <si>
    <t>POBLACION</t>
  </si>
  <si>
    <t>ESTRATEGIA</t>
  </si>
  <si>
    <t>PROGRAMA</t>
  </si>
  <si>
    <t>SUBPROGRAMA</t>
  </si>
  <si>
    <t xml:space="preserve">VALOR META </t>
  </si>
  <si>
    <t>VALOR PROYECTO</t>
  </si>
  <si>
    <t>3. INCLUSION SOCIAL</t>
  </si>
  <si>
    <t>Implementar un (1) plan, programa y/o proyecto para el acceso de niños, niñas y jóvenes en las instituciones educativas</t>
  </si>
  <si>
    <t>Numero</t>
  </si>
  <si>
    <t xml:space="preserve">   Bajar  los indices de deserciòn escolar en el Departamento del Quindío</t>
  </si>
  <si>
    <t xml:space="preserve"> Implementar un programa de alimentacion escolar para las Instituciones educativas del departamento del Quindio, con el fin de  disminuir los indices de deserciòn escolar  durante la vigencia 2016</t>
  </si>
  <si>
    <t>17360</t>
  </si>
  <si>
    <t>ALVARO ARIAS VELASQUEZ - SECRETARIO DE EDUCACION DEPARTAMENTAL</t>
  </si>
  <si>
    <t>Implementar el Programa de Alimentación Escolar (PAE) en el departamento del Quindío</t>
  </si>
  <si>
    <t xml:space="preserve">Garantizar el transporte escolar a los niños, niñas, jóvenes y adolescentes de la zona rural de los 11 municipios no certificados del Departamento del Quindío para disminuir las distancias de desplazamiento y </t>
  </si>
  <si>
    <t>Implementar el programa de transporte escolar en el departamento del Quindío</t>
  </si>
  <si>
    <t>Garantizar el adecuado mantenimiento en las Instituciones  y Sedes Educativas</t>
  </si>
  <si>
    <t xml:space="preserve"> Bajar  los indices de deserciòn escolar en el Departamento del Quindío</t>
  </si>
  <si>
    <t>Garantizar el transporte escolar a los niños, niñas, jóvenes y adolescentes de la zona rural de los 11 municipios no certificados del Departamento del Quindío para disminuir las distancias de desplazamiento y Garantizar el adecuado mantenimiento en las Instituciones  y Sedes Educativas</t>
  </si>
  <si>
    <t>Atender cuatro mil quinientos (4.500)  personas de la población adulta del departamento (jóvenes y adultos, madres cabeza de hogar)</t>
  </si>
  <si>
    <t>Diseñar e implementar una estrategia que permita disminuir la tasa de analfabetismo en los municipios del Departamento del Quindío</t>
  </si>
  <si>
    <t>Atender cuatrocientos noventa (490) personas de la población étnica (Afro descendientes e indígenas)  en el sistema educativo en los diferentes niveles.</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</si>
  <si>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</si>
  <si>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</si>
  <si>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</si>
  <si>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Sostener dos mil doscientos treinta y dos (2.232) docentes, directivos docentes y administrativos viabilizados por el ministerio de educación nacional vinculados a la secretaria de educación departamental</t>
  </si>
  <si>
    <t>1404 - 5 - 3 1 3 5 18 1 87 - 25</t>
  </si>
  <si>
    <t xml:space="preserve">Mejorar el  índice sintético de calidad educativa (ISCE) en el nivel de básica primaria,  por encima del promedio nacional, en treinta  y seis  (36)  Instituciones Educativas oficiales </t>
  </si>
  <si>
    <t xml:space="preserve">   Implementación de  estrategias para el mejoramiento del indice sintetico de calidad educativa en los niveles de básica primaria, básica secundaria y nivel de media en el Departamento del Quindio </t>
  </si>
  <si>
    <t>Capacitar a docentes en estrategias para el mejoramiento del Indice Sintético de Calidad Educativa en el Departamento del Quindío</t>
  </si>
  <si>
    <t>Capacitar a mil doscientos (1.200) docentes en estrategias para el mejoramiento del ISCE en el Departamento del Quindío</t>
  </si>
  <si>
    <t xml:space="preserve">Beneficiar a docentes de instituciones educativas del departamento del Quindío con becas de posgrado
</t>
  </si>
  <si>
    <t>Beneficiar a ochenta (80) docentes  con becas de posgrado</t>
  </si>
  <si>
    <r>
      <t xml:space="preserve"> Gestionar con el ministerio de educación nacional para la focalización  de nuevas instituciones educativas del departamento del quindío con </t>
    </r>
    <r>
      <rPr>
        <sz val="11"/>
        <color theme="1"/>
        <rFont val="Arial"/>
        <family val="2"/>
      </rPr>
      <t>el programa todos a aprender</t>
    </r>
    <r>
      <rPr>
        <sz val="11"/>
        <color rgb="FF000000"/>
        <rFont val="Arial"/>
        <family val="2"/>
      </rPr>
      <t xml:space="preserve">  </t>
    </r>
  </si>
  <si>
    <t xml:space="preserve">Apoyar quince (15) instituciones educativas participando en el programa todo a aprender </t>
  </si>
  <si>
    <r>
      <t xml:space="preserve"> Brindar acompañamiento a docentes de </t>
    </r>
    <r>
      <rPr>
        <sz val="11"/>
        <color theme="1"/>
        <rFont val="Arial"/>
        <family val="2"/>
      </rPr>
      <t xml:space="preserve">instituciones educativas del departamento del quindío con tutores del programa todos a  aprender  </t>
    </r>
    <r>
      <rPr>
        <sz val="11"/>
        <color rgb="FF000000"/>
        <rFont val="Arial"/>
        <family val="2"/>
      </rPr>
      <t xml:space="preserve"> </t>
    </r>
  </si>
  <si>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</si>
  <si>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</si>
  <si>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</si>
  <si>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</si>
  <si>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 xml:space="preserve">Fortalecer cincuenta y cuatro (54) comités de convivencia escolar de las instituciones educativas </t>
  </si>
  <si>
    <t>90. 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</si>
  <si>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</si>
  <si>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r>
      <t xml:space="preserve"> Fortalecer los c</t>
    </r>
    <r>
      <rPr>
        <sz val="11"/>
        <color theme="1"/>
        <rFont val="Arial"/>
        <family val="2"/>
      </rPr>
      <t>omités de convivencia escolar en las 54 IE</t>
    </r>
  </si>
  <si>
    <t>Diseñar y ejecutar treinta (30)  proyectos educativos institucionales resignificados en el contexto de la paz y la jornada única</t>
  </si>
  <si>
    <t xml:space="preserve"> Resignificar los proyectos educativos institucionales en el contexto de la paz y la jornada única</t>
  </si>
  <si>
    <t xml:space="preserve">Diseñar e implementar la estrategia "escuela de padres" en treinta (30) instituciones educativas  </t>
  </si>
  <si>
    <t>Diseñar e implementar la estrategia Escuela de Padres</t>
  </si>
  <si>
    <t>Conformar y dotar   grupos culturales y artísticos en treinta (30)  instituciones educativas con  protagonismo en cada uno de los municipios</t>
  </si>
  <si>
    <t>Conformar y dotar grupos culturales artísticos en instituciones educativas</t>
  </si>
  <si>
    <t>Implementar el proyecto PRAE en treinta y seis (36)  instituciones educativas del departamento</t>
  </si>
  <si>
    <t>Implementar el proyecto PRAE en instituciones educativas del departamento</t>
  </si>
  <si>
    <t>Realizar eventos académicos, investigativos y culturales, liderados por la Secretaría de Educación Departamental para el fortalecimiento de la calidad educativa, la convivencia, la paz, la formación ciudadana y pensamiento ambiental</t>
  </si>
  <si>
    <t>Implementar el programa de jornada única</t>
  </si>
  <si>
    <t xml:space="preserve">Implementar el  programa de  jornada única con el acceso y permanencia de veinte mil (20.000) estudiantes </t>
  </si>
  <si>
    <t xml:space="preserve">Mantener, adecuar y/o construir la infraestructura ciento treinta (130) sedes de las instituciones educativas  </t>
  </si>
  <si>
    <t>Mantener, adecuar y/o construir sedes de las instituciones educativas</t>
  </si>
  <si>
    <t xml:space="preserve">Dotar cincuenta y cuatro (54) instituciones educativas con material didáctico, mobiliario escolar y/o infraestructura tecnológica  </t>
  </si>
  <si>
    <t>Dotar Instituciones Educativas de material didáctico, mobiliario escolar y/o infraestructura tecnológica.</t>
  </si>
  <si>
    <t>Implementar la jornada complementaria y/o unica que articule arte,deporte y cultura, en seis (6) municipios declarados en el sistema de alertas tempranas de la defensoría del pueblo</t>
  </si>
  <si>
    <t>Implementar jornada complementaria y/o única que articule arte, cultura y deporte.</t>
  </si>
  <si>
    <t xml:space="preserve">Implementar el programa "pásate a la biblioteca"  en treinta y seis (36)  instituciones educativas </t>
  </si>
  <si>
    <r>
      <t xml:space="preserve">   Implementación de  estrategias para  el </t>
    </r>
    <r>
      <rPr>
        <sz val="11"/>
        <color theme="1"/>
        <rFont val="Arial"/>
        <family val="2"/>
      </rPr>
      <t>desarrollo de competencias  y habilidades en lectura y escritura</t>
    </r>
    <r>
      <rPr>
        <sz val="11"/>
        <color rgb="FF000000"/>
        <rFont val="Arial"/>
        <family val="2"/>
      </rPr>
      <t xml:space="preserve"> </t>
    </r>
    <r>
      <rPr>
        <sz val="11"/>
        <color theme="1"/>
        <rFont val="Arial"/>
        <family val="2"/>
      </rPr>
      <t>de los docentes y estudiantes de las insituciones educativas del  Departamento del Quindio</t>
    </r>
  </si>
  <si>
    <r>
      <t xml:space="preserve"> </t>
    </r>
    <r>
      <rPr>
        <sz val="11"/>
        <color theme="1"/>
        <rFont val="Arial"/>
        <family val="2"/>
      </rPr>
      <t xml:space="preserve">Implementar el programa "pásate a la biblioteca"  en   instituciones educativas del Departamento del Quindío </t>
    </r>
  </si>
  <si>
    <t xml:space="preserve">Dotar ciento cuarenta (140) sedes educativas con la colección semilla </t>
  </si>
  <si>
    <t xml:space="preserve"> Dotar sedes educativas del Departamento del Quindío con la colección semilla</t>
  </si>
  <si>
    <t>Apoyar los  procesos de capacitación  de quinientos (500) docentes del departamento</t>
  </si>
  <si>
    <t>Apoyar los  procesos de capacitación  de docentes de instituciones educativas del departamento del quindío en estrategias de lectura y escritura</t>
  </si>
  <si>
    <t xml:space="preserve">Realizar seis (6)  festivales o encuentros de literatura y escritura el departamento </t>
  </si>
  <si>
    <t xml:space="preserve"> Realizar festivales o encuentros de literatura y escritura dirigidos a estudiantes y docentes de instituciones educativas del  departamento del Quindío</t>
  </si>
  <si>
    <t>1404 - 5 - 1 1 2 4 2 - 25</t>
  </si>
  <si>
    <t xml:space="preserve">Contar con cincuenta y dos (52) instituciones educativas con  mayor eficiencia en la gestión de sus procesos y proyectos  ante la entidad  territorial y la Secretaria de Educación Departamental.
</t>
  </si>
  <si>
    <t>1404 - 5 - 3 1 3 6 22 1 93 - 25</t>
  </si>
  <si>
    <t>Apoyar cincuenta y cinco (55) docentes licenciados en lenguas modernas formados en ingles con  dominio B2</t>
  </si>
  <si>
    <t>1404 - 5 - 3 1 3 7 23 1 94 - 25</t>
  </si>
  <si>
    <t>Aumentar el nivel de competencia en inglés de docentes y estudiantes del Quindío</t>
  </si>
  <si>
    <r>
      <t xml:space="preserve"> Aumentar la</t>
    </r>
    <r>
      <rPr>
        <sz val="11"/>
        <color theme="1"/>
        <rFont val="Arial"/>
        <family val="2"/>
      </rPr>
      <t xml:space="preserve"> cualificación de los docentes de inglés en aspectos linguísticos y metodológicos.</t>
    </r>
  </si>
  <si>
    <t>Cualificar la formación de ciento cincuenta (150) docentes de preescolar y básica primaria en inglés con dominio A2 y B1 y metodología para la enseñanza</t>
  </si>
  <si>
    <t xml:space="preserve"> Capacitar docentes de  preescolar y básica primaria con dominio A2 y B1 en inglés.</t>
  </si>
  <si>
    <t>Iniciar el proceso de bilinguismo  en niños  entre pre-escolar - quinto grado de primaria de colegios públicos en seis (6) municipios</t>
  </si>
  <si>
    <t xml:space="preserve">Iniciar proceso de bilinguismo en estudiantes de preescolar a grado 5 </t>
  </si>
  <si>
    <t>Dotar cincuenta y cuatro (54) instituciones educativas con herramientas audiovisuales para la enseñanza del ingles</t>
  </si>
  <si>
    <t>Dotar insitituciones educativas con herramientas audiovisuales</t>
  </si>
  <si>
    <t>Realizar siete (7)  concursos  para evaluar las competencias comunicativas en ingles de los estudiantes</t>
  </si>
  <si>
    <t xml:space="preserve">Realizar actividades de evaluación de competencias comunicativas en inglés a estudiantes </t>
  </si>
  <si>
    <t>Desarrollar doce (12) talleres para docentes en el uso de las TICs</t>
  </si>
  <si>
    <t>Fortalecer cincuenta (50)   instituciones educativas en competencias básicas</t>
  </si>
  <si>
    <t>Fortalecer cuarenta y siete (47) instituciones educativas con el programa de articulación con la educación superior y ETDH</t>
  </si>
  <si>
    <t xml:space="preserve">Implementar un Programa de Alimentación Escolar Universitario PAEU para estudiantes universitarios </t>
  </si>
  <si>
    <t>Implementar el programa de acceso y permanencia de la educación técnica, tecnologica y superior en el departamento del Quindío</t>
  </si>
  <si>
    <t>Fortalecer, hacer seguimiento y auditar cuatro (4)  procesos certificados con que cuenta la Secretaria de Educación Departamental</t>
  </si>
  <si>
    <t>0314 - 5 - 3 1 3 8 25 1 96 - 20</t>
  </si>
  <si>
    <t>Crear e implementar  en cincuenta y dos (52) instituciones educativas procesos presupuestales y financieros integrados</t>
  </si>
  <si>
    <t>Implementar y/o mejorar el sistema de conectividad en 200 sedes educativas oficiales en el departamento.</t>
  </si>
  <si>
    <t>Realizar el pago oportuno al 100% de los funcionarios de la planta de  administrativos, docentes y directivos docentes del sector central</t>
  </si>
  <si>
    <t>1404 - 5 - 3 1 3 8 27 1 99 - 25</t>
  </si>
  <si>
    <t>Realizar el reconocimiento a sesenta (60) docentes, directivos docentes y/o personal administrativo</t>
  </si>
  <si>
    <t>Realizar (ocho) 8 eventos y actividades culturales y recreativas, desarrolladas para los funcionarios del servicio educativo del departamento del Quindío</t>
  </si>
  <si>
    <t>Implementar  un (1)  programa de educación integral  a la primera infancia</t>
  </si>
  <si>
    <t>0314 - 5 - 3 1 3 16 57 1 101 - 20</t>
  </si>
  <si>
    <t xml:space="preserve">101. Implementación del modelo de atención integral de la educación inicial en el Departamento del  Quindio. </t>
  </si>
  <si>
    <t>Aumentar la tasa de cobertura  de  niños y niñas en edad de transición en las instituciones  educativas del  departamento</t>
  </si>
  <si>
    <t>Elaborar un progrma de educación integral a la primera infancia</t>
  </si>
  <si>
    <t xml:space="preserve">Realizar 40 eventos  de sensibilización en transparencia , participación, buen gobierno y valores éticos y morales </t>
  </si>
  <si>
    <t>0313 - 5 - 3 1 5 26 83 17 82 - 20</t>
  </si>
  <si>
    <t xml:space="preserve">*Aumento de conocimiento en temas de transparencia, Etica y Buen Gobierno.                                      * Incremento de formadores éticos con vivencias y prácticas reconocidas a nivel de la sociedad y del departamento .                    *Mejorar la motivación de los ciudadanos ante las buenas prácticas  de los funcionarios en las instituciones 
</t>
  </si>
  <si>
    <t>Implementar una (1) sala de transparencia "Urna de Cristal" en el Departamento</t>
  </si>
  <si>
    <t>0313 - 5 - 3 1 5 26 83 17 83 - 20</t>
  </si>
  <si>
    <t xml:space="preserve">Mejorar el nivel de credibilidad en la transparencia  de la contratación  pública en el Departamento.
</t>
  </si>
  <si>
    <t xml:space="preserve">*Aumentar el conocimiento de la ciudadanía de los procesos precontractuales de la administración departamental                   *Fortalecer participación de la ciudadanía en los procesos precontractuales                                     *
</t>
  </si>
  <si>
    <t>63164</t>
  </si>
  <si>
    <t>Modernización tecnológica y Administrativa</t>
  </si>
  <si>
    <t>Desarrollar e implementar una (1) estrategía de comunicaciones</t>
  </si>
  <si>
    <t xml:space="preserve">No </t>
  </si>
  <si>
    <t>0313 - 5 - 3 1 5 28 89 17 81 - 20</t>
  </si>
  <si>
    <t>Diciembre 31 de 2016</t>
  </si>
  <si>
    <t>PLAN DE DESARROLLO DEPARTAMENTAL  SECRETARIA DE FAMILIA</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</si>
  <si>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</si>
  <si>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</si>
  <si>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</si>
  <si>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</si>
  <si>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</si>
  <si>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Promover la atención integral  de los niños, niñas, madres gestantes,  sus familias y cuidadores</t>
  </si>
  <si>
    <t>Implementar un modelo intersectorial  de atención  integral  y entornos protectores (hogar,  educativo, salud, espacio público e institucionales) ,  que permita garantizar  los derechos de  la primera infancia y   madres gestantes, y brindar apoyo a los cuidadores  y la familia de la población objetivo.</t>
  </si>
  <si>
    <t>Apoyar la creación y/o implementación de Rutas integrales de Atención a la primera infancia.</t>
  </si>
  <si>
    <t>Numero de rutas integrales de atención  a al a primera infancia implementadas y/o creadas</t>
  </si>
  <si>
    <t>Implementar rutas de protección integral de niños y niñas (0-5 años),  encaminadas a lograr la  protección integral y promover su desarrollo</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</si>
  <si>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</si>
  <si>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</si>
  <si>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</si>
  <si>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</si>
  <si>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</si>
  <si>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Promover los derechos de los integrantes de la familia, como núcleo fundamental de la sociedad Quindiana, alrededor de ambientes de protección, autocuidado y atención integral forjando seres al servicios de la sociedad</t>
  </si>
  <si>
    <t>Formular e implementar la política pública departamental de familia  de forma concertada con  la comunidad,  buscando  garantizar los derechos de la población en el ámbito familiar a través de la promoción  de entornos protectores, pautas de crianza y cultura de paz.</t>
  </si>
  <si>
    <t xml:space="preserve">Quindío departamento de derechos  de niñas, niños y adolescentes </t>
  </si>
  <si>
    <t>Implementar la política pública de primera infancia, infancia y adolescencia</t>
  </si>
  <si>
    <t>Política publica de primera infancia, infancia y adolescencia implementada</t>
  </si>
  <si>
    <t>0316 - 5 - 3 1 3 17 59 14 109 - 20</t>
  </si>
  <si>
    <t>Implementar  la política pública de primera infancia, infancia y adolescencia del Departamento, buscando la garantía de derechos (salud, educación, deporte, recreación, cultura, participación y otros) en entornos protectores .</t>
  </si>
  <si>
    <t>Implementar  una estrategia de prevención y atención de embarazos y segundos embarazos a temprana edad.</t>
  </si>
  <si>
    <t>Estrategia de prevención  y atención de embarazos a temprana edad implementada</t>
  </si>
  <si>
    <t>Implementar la estrategia de prevención y atención de embarazos a temprana edad y segundos embarazos, con el fin de controlar el número de embarazos en menores de edad  en el departamento del Quindío</t>
  </si>
  <si>
    <r>
      <t>Implemen</t>
    </r>
    <r>
      <rPr>
        <sz val="11"/>
        <rFont val="Arial"/>
        <family val="2"/>
      </rPr>
      <t xml:space="preserve">tar una  </t>
    </r>
    <r>
      <rPr>
        <sz val="11"/>
        <color indexed="8"/>
        <rFont val="Arial"/>
        <family val="2"/>
      </rPr>
      <t xml:space="preserve">estrategia  de prevención y atención de la erradicación del abuso, explotación sexual comercial, trabajo infantil y peores formas de trabajo, y actividades delictivas. </t>
    </r>
  </si>
  <si>
    <t>Estrategia  de prevención y atención de la erradicación del abuso implementada</t>
  </si>
  <si>
    <r>
      <t>Implementar</t>
    </r>
    <r>
      <rPr>
        <sz val="11"/>
        <color indexed="10"/>
        <rFont val="Arial"/>
        <family val="2"/>
      </rPr>
      <t xml:space="preserve"> </t>
    </r>
    <r>
      <rPr>
        <sz val="11"/>
        <color indexed="8"/>
        <rFont val="Arial"/>
        <family val="2"/>
      </rPr>
      <t>estrategias  de prevención y atención en erradicación del abuso, explotación sexual, comercial, actividades delictivas,  trabajo infantil  y peores formas de trabajo  (esclavitud, trata de personas, reclutamiento forzoso, explotación sexual comercial y demás) ,  con el fin de disminuir la vulnerabilidad de la población en riesgo social y brindar garantías en el cumplimiento de los derechos de los niños, niñas y adolescentes.</t>
    </r>
  </si>
  <si>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</si>
  <si>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</si>
  <si>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</si>
  <si>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</si>
  <si>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 xml:space="preserve">Revisar, ajustar e implementar la política pública de jóvenes del departamento en sus 5 ejes estratégicos: arquitectura institucional, atención integral, seguimiento, evaluación y control, generación del conocimiento, y movilización y participación </t>
  </si>
  <si>
    <t>Implementar  dos (2) estrategias de prevención para adolescentes y jóvenes en riesgo social y/o vinculados a la Ley de responsabilidad  penal</t>
  </si>
  <si>
    <t>Número  de estrategias  de prevención  para adolescentes y jóvenes implementadas</t>
  </si>
  <si>
    <t>Implementar  estrategias de prevención para adolescentes y jóvenes en riesgo social y/o vinculados a la  Ley de responsabilidad  penal, coadyuvando en el mejoramiento de  la calidad de vida del individuo, la  familia y  la comunidad.</t>
  </si>
  <si>
    <t>Desarrollar e implementar una estrategia de prevención del consumo de sustancias psico activas  (SPA)  dirigida a adolescentes y jóvenes del departamento.</t>
  </si>
  <si>
    <t>Estrategia   de  prevención del consumo de sustancias psico activas  (SPA) , implementada.</t>
  </si>
  <si>
    <t>Desarrollar  e implementar  estrategias  de prevención  del consumo de sustancias psico activas  (SPA)  en  adolescentes y jóvenes del departamento, Con el fin  sensibilizar  la población frente  a  los daños colaterales generados por  el consumo.</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</si>
  <si>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</si>
  <si>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</si>
  <si>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</si>
  <si>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</si>
  <si>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Revisar, ajustar e implementar    la política pública departamental de discapacidad  "Capacidad sin limites.", con el fin de brindar  garantías en la protección, inclusión y restitución de los derechos de las personas con discapacidad del departamento del Quindío, la cual  incluye la implementación de la estrategia de Rehabilitación Basada en Comunidad (RBC)</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</si>
  <si>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</si>
  <si>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</si>
  <si>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</si>
  <si>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</si>
  <si>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0316 - 5 - 3 1 3 18 62 14 117 - 20</t>
  </si>
  <si>
    <t xml:space="preserve">Sensibilizar y fortalecer a la población vulnerable asentada en el departamento del Quindío (mujeres, indígenas, afrodescendientes, migrantes y población LGTBI), promoviendo el cumplimiento de los derechos y  garantizando condiciones de vida digna </t>
  </si>
  <si>
    <t xml:space="preserve">Diseñar e implementar una estrategia para la  atención de la población en estado de vulnerabilidad extrema (habitantes de calle, trabajo sexual,    reincidencia delictiva, drogadicción, bandas delincuenciales, entre otras), promoviendo desde su entorno familiar el acompañamiento necesario para mejorar su calidad de vida. </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</si>
  <si>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</si>
  <si>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</si>
  <si>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</si>
  <si>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 xml:space="preserve">implementar  programa departamental  para la atención y acompañamiento a la población migrante y de repatriación, acorde al Plan de Acompañamiento al Ciudadano Migrante , en el marco de la Ley 1565/2011. </t>
  </si>
  <si>
    <t xml:space="preserve">Pervivencia de los pueblos indígenas en el marco de la Paz </t>
  </si>
  <si>
    <t>Apoyar el plan de vida para el resguardo indígena Dachi Agore Drua del municipio de Calarcá</t>
  </si>
  <si>
    <t>Plan de vida apoyado y fortalecido</t>
  </si>
  <si>
    <t>0316 - 5 - 3 1 3 18 63 14 121 - 20</t>
  </si>
  <si>
    <t>Apoyar los planes de vida  y/o pervivencia de los pueblos indígenas asentados en el Departamento del Quindío, mediante el fortalecimiento de la seguridad alimentaria, la cultura, el emprendimiento, la educación propia,  género, familia, usos, costumbres, gobernabilidad, medicina tradicional y justicia indígena</t>
  </si>
  <si>
    <t>Apoyar   y fortalecer  la elaboración y puesta en marcha  de  planes de vida de los pueblos indígenas asentados en el Departamento del Quindío.</t>
  </si>
  <si>
    <t>Planes de vida apoyados y fortalecidos</t>
  </si>
  <si>
    <t>0316 - 5 - 3 1 3 18 63 14 122 - 20</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</si>
  <si>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</si>
  <si>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</si>
  <si>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</si>
  <si>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0316 - 5 - 3 1 3 18 64 14 124 - 20</t>
  </si>
  <si>
    <t xml:space="preserve">Implementar un programa articulado interinstitucional  para la atención integral  con enfoque diferencial  que garantice el cumplimiento de los derechos de población afrodescendiente del Departamento del Quindío,  permitiendo fortalecer la identidad cultural de esta población </t>
  </si>
  <si>
    <t>Apoyo Institucional</t>
  </si>
  <si>
    <t>Asistencia Social</t>
  </si>
  <si>
    <t>Adquisicion de Bienes y Servicios</t>
  </si>
  <si>
    <t>Sí a la diversidad sexual e identidad de género y su familia.</t>
  </si>
  <si>
    <t>Formular  la política pública departamental de diversidad sexual e identidad de género</t>
  </si>
  <si>
    <t>Política pública formulada e implementada</t>
  </si>
  <si>
    <t>0316 - 5 - 3 1 3 18 65 14 125 - 20</t>
  </si>
  <si>
    <t>Formular  una política pública integral para el respeto a los derechos,  la diversidad sexual y la identidad de género, para fortalecer espacios de participación ciudadana  y movilización social, la caracterización,  la generación de cultura y la construcción de paz, a través de la promoción del respeto por la diferencia.</t>
  </si>
  <si>
    <t xml:space="preserve">Campañas, Publicidad y Promoción </t>
  </si>
  <si>
    <t>Mujeres constructoras de Familia y de paz.</t>
  </si>
  <si>
    <t>Revisar, ajustar  e  implementar  la política publica de equidad de género para la  mujer del departamento</t>
  </si>
  <si>
    <t>Política pública  de equidad de genero revisada, ajustada e implementada.</t>
  </si>
  <si>
    <t>0316 - 5 - 3 1 3 18 66 14 128 - 20</t>
  </si>
  <si>
    <t>Revisar, ajustar e implementar la política publica de equidad de género para las mujeres del departamento a través del fortalecimiento de los consejos comunitarios de mujeres, la estructuración de rutas, el fomento a la igualdad de género, promoción de derechos y procesos productivos, consolidación de la arquitectura institucional para la atención y la creación de la Casa de Refugio para la mujer, en perspectiva de la construcción territorial de paz y atendiendo la normatividad vigente</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</si>
  <si>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</si>
  <si>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</si>
  <si>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</si>
  <si>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</si>
  <si>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Contribuir al cuidado, la independencia y la autonomía de las personas mayor por medio de la gestión integral dl desarrollo, el fortalecimiento en la atención, la formación de capacidades humanas y la promoción de estilos de vida saludables acorde a la política publica de envejecimiento y vejez 2010-2020</t>
  </si>
  <si>
    <t xml:space="preserve">Apoyar 12 Centros de Bienestar del Departamento </t>
  </si>
  <si>
    <t xml:space="preserve">Apoyar 12 centros de bienestar del departamento </t>
  </si>
  <si>
    <t xml:space="preserve">Apoyar 14 Centros Vida del Departamento </t>
  </si>
  <si>
    <t xml:space="preserve">Apoyar 14 centros vida del departamento </t>
  </si>
  <si>
    <t>0316 - 5 - 1 9 70 69 51 - 20</t>
  </si>
  <si>
    <t>0316 - 5 - 1 9 64 63 45 - 20</t>
  </si>
  <si>
    <t>0316 - 5 - 1 9 64 59 41 - 20</t>
  </si>
  <si>
    <t>0316 - 5 - 1 9 64 60 42 - 20</t>
  </si>
  <si>
    <t>0316 - 5 - 1 9 64 61 43 - 20</t>
  </si>
  <si>
    <t>0316 - 5 - 1 2 37 22 30 - 20</t>
  </si>
  <si>
    <t>0316 - 5 - 1 9 69 67 49 - 20</t>
  </si>
  <si>
    <t>0316 - 5 - 1 9 69 65 47 - 20</t>
  </si>
  <si>
    <t>0316 - 5 - 1 7 62 54 39 - 20</t>
  </si>
  <si>
    <t>0316 - 5 - 1 7 62 55 40 - 20</t>
  </si>
  <si>
    <t>0316 - 5 - 1 10 71 71 53 - 20</t>
  </si>
  <si>
    <t>0316 - 5 - 1 10 71 72 54 - 20</t>
  </si>
  <si>
    <t>0316 - 5 - 1 7 61 53 38 - 20</t>
  </si>
  <si>
    <t>0316 - 5 - 1 6 51 46 32 - 20</t>
  </si>
  <si>
    <t>0316 - 5 - 1 6 51 47 33 - 20</t>
  </si>
  <si>
    <t xml:space="preserve">TOTAL: </t>
  </si>
  <si>
    <t>PROYECTO Y ELABORO: DORIS CASTAÑO AGUDELO</t>
  </si>
  <si>
    <t>PROSPERIDAD CON EQUIDAD</t>
  </si>
  <si>
    <t>.</t>
  </si>
  <si>
    <t>Quindío rural, inteligente, competitivo y empresarial</t>
  </si>
  <si>
    <t>Quindío Prospero y productivo</t>
  </si>
  <si>
    <t xml:space="preserve">Crear (1) y fortalecer (3) rutas competitivas </t>
  </si>
  <si>
    <t>0311 - 5 - 3 1 2 2 8 13 51 - 20</t>
  </si>
  <si>
    <t>Mejoramiento de  los  niveles de competitividad e innovación en  las empresas , a través de fortalecimiento de los cluster y  rutas competitivas  en el Departamento del Quindio.</t>
  </si>
  <si>
    <t xml:space="preserve">Creación (1) y fortalecimiento (3) de rutas competitivas </t>
  </si>
  <si>
    <t xml:space="preserve">Identificar la metodologia para crear la ruta competitiva y apoyar el fortalecimeinto de las rutas existentes  </t>
  </si>
  <si>
    <t>72.224</t>
  </si>
  <si>
    <t>27.477</t>
  </si>
  <si>
    <t>86.843</t>
  </si>
  <si>
    <t>236.429</t>
  </si>
  <si>
    <t>81.384</t>
  </si>
  <si>
    <t>Conformar e implementar (3) tres clúster priorizados en el Plan de Competitividad</t>
  </si>
  <si>
    <t xml:space="preserve">Conformación e implementación de tres (3) cluster </t>
  </si>
  <si>
    <t>Identificar la metodologia para el desarrollo de las iniciativas  cluster y desarrollar su primera fase</t>
  </si>
  <si>
    <t xml:space="preserve">Diseño, formulación y puesta en marcha del Centro  para el desarrollo y el  fortalecimiento de la investigación, tecnología,  Ciencia e Innovación .    </t>
  </si>
  <si>
    <t>0311 - 5 - 3 1 2 2 8 13 52 - 20</t>
  </si>
  <si>
    <t xml:space="preserve">Mejoramiento de las capacidades de la región para la gestión estratégica de la innovación en el departamento del Quindío. </t>
  </si>
  <si>
    <t xml:space="preserve"> Diseño, formulación y puesta en marcha del Centro  para el desarrollo y el  fortalecimiento de la investigación, tecnología,  Ciencia e Innovación </t>
  </si>
  <si>
    <t xml:space="preserve">Apoyar la elaboracion del plan de accion del Centro  para el desarrollo y el  fortalecimiento de la investigación, tecnología,  Ciencia e Innovación .    </t>
  </si>
  <si>
    <t xml:space="preserve">Apoyar la formulación del proyecto: Red de conocimiento de agro negocios del departamento </t>
  </si>
  <si>
    <t xml:space="preserve">Apoyar las actividades requeridas para la formulacion  y ejecucion del proyecto red  de conocimiento de agronegocios </t>
  </si>
  <si>
    <t xml:space="preserve">Diseñar y fortalecer un proyecto de I+D+I </t>
  </si>
  <si>
    <t>Desarrollar el documento correspondiente al  diseño  y fortalecimiento de la segunda fase del proyecto I+D+I</t>
  </si>
  <si>
    <t>Hacia el Emprendimiento, Empresarismo, asociatividad y generación de empleo en el Departamento del Quindío</t>
  </si>
  <si>
    <t xml:space="preserve">Diseñar un ecosistema Regional de Emprendimiento y Asociatividad  </t>
  </si>
  <si>
    <t>Mejoramiento de los niveles de emprendimiento, empresarismo y asociatividad en el departamento del Quindio</t>
  </si>
  <si>
    <t>Apoyar la existencia de un ecosistema regional de emprendimiento en el departamento del Quindío, a traves de la elaboración de una propuesta de alianzas estratégicas.</t>
  </si>
  <si>
    <t>Diseñar  la estructura del  ecosistema regional de emprendimiento y asociatividad en el Departamento del Quindio.</t>
  </si>
  <si>
    <t>Implementar un programa de gesiton financiera para el desarrollo de emprendimiento, empresarismo y asociatividad</t>
  </si>
  <si>
    <t>Apoyar con recursos financieros el fortalecimiento del emprendimiento, empresarismo y asociatividad en el departamento del Quindío</t>
  </si>
  <si>
    <t xml:space="preserve"> Convenio con una entidad financiera  para el fortalecimiento del emprendimiento, empresarismo y asociatividad</t>
  </si>
  <si>
    <t>Quindío Sin Fronteras</t>
  </si>
  <si>
    <t>Fortalecer  doce (12) empresas en procesos internos y externos para la apertura a mercados regionales, nacionales e internacionales</t>
  </si>
  <si>
    <t xml:space="preserve">No. </t>
  </si>
  <si>
    <t>0311 - 5 - 1 13 78 82 101 - 20</t>
  </si>
  <si>
    <t>Fortalecer el tejido empresarial para contribuir a la disminución de los niveles de informalidad, la generación de empleo y la articulación con las instituciones publico privadas del Departamento.</t>
  </si>
  <si>
    <t>Fortalecer esquemas colaborativos en los municipios del departamento.</t>
  </si>
  <si>
    <t xml:space="preserve"> 31/12/2016</t>
  </si>
  <si>
    <t>Apoyar programas de financiamiento a las mipymes</t>
  </si>
  <si>
    <t>Acompañar a empresas en temas de certificación en calidad</t>
  </si>
  <si>
    <t>Apoyar a los microempresarios del departamento con diferentes capacitaciones en temas empresariales</t>
  </si>
  <si>
    <t>Sensiblizar a los empresarios a cerca de la necesidad e importancia de la certificación</t>
  </si>
  <si>
    <t>Promover actividades que permitan el fortalecimiento de las cadenas productivas</t>
  </si>
  <si>
    <t>0311 - 5 - 1 13 80 84 103 - 20</t>
  </si>
  <si>
    <t>Generar herramientas para la promoción de las exportaciones del departamento del Quindío</t>
  </si>
  <si>
    <t>Mejorar la capacidad exportadora de los empresarios</t>
  </si>
  <si>
    <t>Acompañamiento técnico a los empresarios en temas de exportación</t>
  </si>
  <si>
    <t>Intercambio de conocimiento entre empresarios</t>
  </si>
  <si>
    <t>Direccionamiento institucional con énfasis en exportaciones</t>
  </si>
  <si>
    <t>0311 - 5 - 3 1 2 2 10 13 56 - 20</t>
  </si>
  <si>
    <t xml:space="preserve">56. 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</si>
  <si>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</si>
  <si>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</si>
  <si>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Apoyo  a las actividades para el fortalecimiento de las empresas  en procesos internos y/o externos para apertura a mercados regionales, nacionales e internacionales</t>
  </si>
  <si>
    <t>Constituir e implementar una agencia de inversión empresarial</t>
  </si>
  <si>
    <t>Fortalecimiento de mecanismos de inversion y de herramientas tecnologicas de servicios logisticos en el sector empresarial para su conexión a mercados globales</t>
  </si>
  <si>
    <t>Apoyo a la creacion de alianzas estrategicas para la constitucion de una agencia de inversion empresarial</t>
  </si>
  <si>
    <t>Diseñar la  plataforma de servicios logísticos nacionales e internacionales tendiente a lograr del departamento un centro de articulación de occidente</t>
  </si>
  <si>
    <t>Apoyar  el  diseño de la plataforma de servicios logisticos nacionales e internacionales</t>
  </si>
  <si>
    <t>QUINDIO POTENCIA TURISTICA DE NATURALEZA Y DIVERSION</t>
  </si>
  <si>
    <t xml:space="preserve">Fortalecimiento de la oferta de productos y atractivos turísticos </t>
  </si>
  <si>
    <t>Diseñar, crear y/o fortalecer 15 Productos turísticos para ser ofertados</t>
  </si>
  <si>
    <t>0311 - 5 - 1 14 81 87 108 - 20</t>
  </si>
  <si>
    <t>Apoyar la consolidación de productos turísticos del departamento del Quindío</t>
  </si>
  <si>
    <t>Realizar acciones tendientes  a la consolidación de productos turísticos en el departamento del Quindío</t>
  </si>
  <si>
    <t>0311 - 5 - 1 14 83 93 114 - 20</t>
  </si>
  <si>
    <t>Apoyar actividades en las diferentes modalidades de turismo que permitan un desarrollo continuo del destino Quindío.</t>
  </si>
  <si>
    <t>Apoyar el desarrollo de actividades ambientales, culturales, recreativas, entre otras que promuevan el turismo en el departamento del Quindío</t>
  </si>
  <si>
    <t>Desarrollar procesos ambientales que contribuyan a la sostenibilidad turistica del departamento.</t>
  </si>
  <si>
    <t xml:space="preserve">Adquisición de Bienes y Servicios </t>
  </si>
  <si>
    <t>Fortalecimiento del posicionamiento del departamento del Quindío como destino turistico en Colombia.</t>
  </si>
  <si>
    <t>Mejorar el nivel de fortalecimiento y diseño de nuevos productos turísticos en el departamento del Quindío.</t>
  </si>
  <si>
    <t>Diseñar y poner en marcha dos productos turisticos de naturaleza</t>
  </si>
  <si>
    <t>Mejoramiento de la competitividad del Quindío como destino turístico</t>
  </si>
  <si>
    <t>Gestionar y ejecutar (3) proyectos para mejorar la competitividad del Quindío como destino turístico</t>
  </si>
  <si>
    <t>Mejorar el nivel de competitividad de las empresas prestadoras de servicios turisticos en el departamento del Quindio</t>
  </si>
  <si>
    <t>Mejoramiento del nivel de gestion de recursos para proyectos de competitividad del destino turistico</t>
  </si>
  <si>
    <t>Apoyo al diseño de la conformación de los cluster de Turismo de Naturaleza, MICE y Salud</t>
  </si>
  <si>
    <t>Apoyo a Actualizacion del Plan Decenal de Turismo</t>
  </si>
  <si>
    <t>Rediseño y ajuste al programa Haciendas del Café</t>
  </si>
  <si>
    <t>Apoyo para la capacitación en planeación, diseño y venta de productos turisticos a operadores receptivos</t>
  </si>
  <si>
    <t>Acciones de trabajo contra Informalidad, Prevención del ESCNNA y de Turismo Responsable</t>
  </si>
  <si>
    <t>0311 - 5 - 1 14 83 92 113 - 20</t>
  </si>
  <si>
    <t>Fortalecer el encadenamiento de las empresas del sector turismo a través del impulso a redes empresariales, capacitaciones a los actores involucrados en la cadena productiva, elaboración del plan de turismo departamental y planes de negocios</t>
  </si>
  <si>
    <t xml:space="preserve">Apoyar a las cadenas productivas del turismo y actores involucrados </t>
  </si>
  <si>
    <t>Capacitar y asesorar a los sectores involucrados con la cadena productiva del turismo y en la elaboración e implementación de planes de negocio</t>
  </si>
  <si>
    <t>Promoción nacional e internacional del departamento como destino turístico</t>
  </si>
  <si>
    <t>Construcción del Plan de Mercadeo Turístico</t>
  </si>
  <si>
    <t>0311 - 5 - 3 1 2 3 13 13 62 - 52</t>
  </si>
  <si>
    <t>Mejorar el nivel de impacto de las acciones de "Promocion del destino turistico del departamento del Quindio"</t>
  </si>
  <si>
    <t>Incrementar el nivel de impacto de las acciones de promocion de los productos turisticos</t>
  </si>
  <si>
    <t>Diseño de material para la promocion del Quindio como destino turistico</t>
  </si>
  <si>
    <t>Otros (IVA, Telefonia movil, registro)</t>
  </si>
  <si>
    <t>Dar a conocer la oferta de productos turisticos especializados atraves de campañas en medios</t>
  </si>
  <si>
    <t>Promocion de productos turisticos  en mercados nacionales e internacionales</t>
  </si>
  <si>
    <t>Incrementar el nivel de impacto de las acciones de mercadeo de los productos turisticos</t>
  </si>
  <si>
    <t>Apoyo para la elaboracion de la propuesta de trabajo para la construccion e implementacion del Plan de Mercadeo Turistico</t>
  </si>
  <si>
    <t>0311 - 5 - 1 14 81 86 107 - 20</t>
  </si>
  <si>
    <t>Fortalecer la promoción del destino en el territorio nacional e internacional con el fin de aumentar el flujo de turistas que llegan al departamento en el año 2016.</t>
  </si>
  <si>
    <t xml:space="preserve">Diseñar estrategias promocionales en el territorio nacional e internacional </t>
  </si>
  <si>
    <t>Formular y ejecutar proyectos para la consecución de recursos que ayuden a la promoción nacional e internacional del Quindío</t>
  </si>
  <si>
    <t>Desarrollar estrategias promocionales en el territorio nacional e internacional</t>
  </si>
  <si>
    <t>META FISICA 2016</t>
  </si>
  <si>
    <t xml:space="preserve">NOMBRE DEL PROYECTO </t>
  </si>
  <si>
    <t>VALOR ACTIVIDADES</t>
  </si>
  <si>
    <t xml:space="preserve">Apoyar  y fortalecer veintitrés (23) ligas deportivas   </t>
  </si>
  <si>
    <t xml:space="preserve">Realizar acompañamiento y asesoria a las Ligas y clubes del Departamento </t>
  </si>
  <si>
    <t>apoyar  a veinte  (20) deportistas en nivel de talento, de proyección y de altos logros con el programa de incentivos económicos a deportistas.</t>
  </si>
  <si>
    <t>Generar estrategias que descentralicen los organos deportivos del Departamento</t>
  </si>
  <si>
    <t>Apoyar trece (13)  ligas en   los eventos deportivos de carácter federado  nacional y departamental.</t>
  </si>
  <si>
    <t>Apoyo al deporte asociado en el Departamento del Quindio</t>
  </si>
  <si>
    <t>Desarrollar cuatro (4) juegos Intercolegiados  en sus diferentes fases.</t>
  </si>
  <si>
    <t>Asesorar  los doce (12) municipios del departamento del Quindío asesorados mediante   solicitudes de carácter técnico, administrativo y financiero para   las escuelas deportivas,  según los requerimientos.</t>
  </si>
  <si>
    <t>163. Apoyo al Deporte formativo, deporte social comunitario y juegos  tradicionales en el Departamento del Quindío</t>
  </si>
  <si>
    <t xml:space="preserve">Apoyar la creacion de  espacios de formacion y maxificacion deportiva  en el Departamento del Quindio  </t>
  </si>
  <si>
    <t xml:space="preserve">Fortalecer los Municipios y Ligas Deportivas en la creacion y Desarrollo de Escuelas Deportivas y Desarrollo Eventos </t>
  </si>
  <si>
    <t>Promover el aprovechamiento del tiempo libre mediante la  práctica  del  deporte formativo para el   desarrollo  físico  e  integración de la comunidad .</t>
  </si>
  <si>
    <t>Apoyar  técnicamente un 1  evento de  Juegos Comunales en la fase Departamental</t>
  </si>
  <si>
    <t xml:space="preserve"> Apoyar  eventos y torneos deportivos y recreativos, que promuevan la sana competencia en la comunidad</t>
  </si>
  <si>
    <t>Apoyar de forma articulada el desarrollo del programa (1) "Campamentos Juveniles"</t>
  </si>
  <si>
    <t>Generar alternativas  que  permitan el buen uso del  del  tiempo libre  de los  diferentes grupos poblacionales (primera infancia, infancia, adolescencia, juventud, personas mayores y personas discapacitadas) que habitan en el Departamento del Quindio .</t>
  </si>
  <si>
    <t>Generar espacios de ocio y recreación, tendientes a la ocupación del tiempo libre y al fomento de valores y normas para que nuestros niños y jóvenes se desempañen mejor dentro de la sociedad</t>
  </si>
  <si>
    <t>Apoyar de forma articulada el programa nuevo comienzo "Otro Motivo para Vivir" (1).</t>
  </si>
  <si>
    <t>Crear y desarrollar una estrategia para articular la actividad recreativa social comunitaria desde la primera infancia hasta las personas mayores.</t>
  </si>
  <si>
    <t xml:space="preserve">Afianzar valores a través de  actividades recreativas, ecológicas, culturales y deportivas. </t>
  </si>
  <si>
    <t xml:space="preserve">implementar un (1) programa que permita ejecutar proyectos  de actividad física para la promoción de hábitos y estilos de vida saludables </t>
  </si>
  <si>
    <t>Falta de  implementacion de programas en actividad fisica en el departamento del Quindio</t>
  </si>
  <si>
    <t xml:space="preserve">Estructurar y fortalecer redes  de actividad física en los municipios, que promuevan y fomenten cambios en los hábitos de movilidad de las comunidades. </t>
  </si>
  <si>
    <t>Apoyar doce (12) municipios en proyectos deportivos, recreactivos y de actividad fisica</t>
  </si>
  <si>
    <t xml:space="preserve"> Acompañar los Municipios del Departamento del Quindio en  la priorizacion y  ejecucion de los recursos correspondientes a  IVA a la telefonia Movil.</t>
  </si>
  <si>
    <t xml:space="preserve">Asesorar  y hacer seguimiento a los Municipios del Departamento del Quindio  en los procesos de  implementacion de </t>
  </si>
  <si>
    <t>Realización procesos de capacitación,  asistencia técnica, seguimiento  y evaluación en la aplicabilidad de los componentes   del Índice de Transparencia en el Departamento del Quindio</t>
  </si>
  <si>
    <t xml:space="preserve">Realización procesos de Rendición Publica de Cuentas Departamentales enlos  entes territoriales municipales del Departamento del Quindio </t>
  </si>
  <si>
    <t>Asistencia al Consejo Territorial de Planeación del Departamento del Quindío.</t>
  </si>
  <si>
    <t xml:space="preserve"> Formulación del Plan de Desarrollo Departamental 2016 - 2019</t>
  </si>
  <si>
    <t xml:space="preserve"> Diseño e implementación instrumentos de  planificación para el  ordenamiento  territorial, social y económico del  Departamento del Quindio</t>
  </si>
  <si>
    <t xml:space="preserve"> Diseño    e implementación del Observatorio  de Desarrollo Humano en el Departamento del Quindio </t>
  </si>
  <si>
    <t>Diseño  e implementación del Tablero de Control  para el seguimiento y evalución del Plan de Desarrollo y las Políticas Públicas del  Departamento del Quindio</t>
  </si>
  <si>
    <t xml:space="preserve"> Implementación Sistema de Cooperación Internacional y  de Gestión de proyectos  del Depratamento del Quindío - " Fabrica de Proyectos"</t>
  </si>
  <si>
    <t xml:space="preserve">Actualizar y/o  ajustar el Sistema Integrado de Gestión Administrativa SIGA del Departamento del Quindío </t>
  </si>
  <si>
    <t>Asistencia  técnica, seguimiento y evaluación  de la gestión  territorial en los  munipicios del Departamento del  Quindío.</t>
  </si>
  <si>
    <t>20-88</t>
  </si>
  <si>
    <t xml:space="preserve">5. </t>
  </si>
  <si>
    <t xml:space="preserve"> BUEN GOBIERNO </t>
  </si>
  <si>
    <t>26.</t>
  </si>
  <si>
    <t>NO</t>
  </si>
  <si>
    <t xml:space="preserve"> Fortalecimiento de la Gestión Jurídica en el Departamento del Quindío.</t>
  </si>
  <si>
    <t xml:space="preserve"> Formulación, adopción e implementación de políticas de prevención del daño antijurídico en el Departamento del Quindío. </t>
  </si>
  <si>
    <t xml:space="preserve">CODIGO </t>
  </si>
  <si>
    <t>CÓDIGO</t>
  </si>
  <si>
    <t xml:space="preserve"> Aplicación del Plan Vial Departamental en el Departamento del Quindío.</t>
  </si>
  <si>
    <t xml:space="preserve">  Mantener, mejorar, rehabilitar y/o atender las vías y sus emergencias, en cumplimiento del Plan Vial del Departamento del Quindío.</t>
  </si>
  <si>
    <t xml:space="preserve"> Construcción y/o mejoramiento de la Infraestructura Educativa, de todo el Departamento del Quindío.</t>
  </si>
  <si>
    <t xml:space="preserve"> Apoyo en atenciones prioritarias en Agua Potable y/o Saneamiento Básico en el Departamento del Quindio</t>
  </si>
  <si>
    <t xml:space="preserve">  Construción y mejoramiento de la infraestructura de agua potable y saneamiento básico del Departamento del Quindio.</t>
  </si>
  <si>
    <t xml:space="preserve">  Ejecución del plan de acompañamiento social a los proyectos y obras de infraestructura de agua potable y saneamiento básico en el Departamento del Quindio</t>
  </si>
  <si>
    <t xml:space="preserve"> Actualización e implementación del  Plan Ambiental para el sector de agua potable y saneamiento básico en el Departamento del Quindio</t>
  </si>
  <si>
    <t xml:space="preserve"> Formulación y ejecución de proyectos para la gestión del riesgo del sector de agua potable y saneamiento básico en el Departamento del Quindio.</t>
  </si>
  <si>
    <t>Sobretasa al ACPM</t>
  </si>
  <si>
    <t>Estampilla Prodesarrollo</t>
  </si>
  <si>
    <t xml:space="preserve">SGP  Agua Potable </t>
  </si>
  <si>
    <t>44-55</t>
  </si>
  <si>
    <t xml:space="preserve">JAMID ALZATE ALZATE   SECRETARIO DE AGUAS E INFRAESTRUCTURA </t>
  </si>
  <si>
    <t xml:space="preserve">2. </t>
  </si>
  <si>
    <t xml:space="preserve">PROSPERIDAD CON EQUIDAD </t>
  </si>
  <si>
    <t xml:space="preserve">4. </t>
  </si>
  <si>
    <t>MEJORA DE LA INFRAESTRUCTURA VIAL DEL DEPARTAMENTO DEL QUINDIO</t>
  </si>
  <si>
    <t>14.</t>
  </si>
  <si>
    <t xml:space="preserve">15. </t>
  </si>
  <si>
    <t>MEJORA DE LA INFRAESTRUCTURA SOCIAL DEL DEPARTAMENTO DEL QUINDIO</t>
  </si>
  <si>
    <t xml:space="preserve">1. </t>
  </si>
  <si>
    <t>1.</t>
  </si>
  <si>
    <t xml:space="preserve">QUINDIO TERRITORIO VITAL </t>
  </si>
  <si>
    <t xml:space="preserve">MANEJO INTEGRAL DEL AGUA Y SANEAMIENTO BÁSICO </t>
  </si>
  <si>
    <t>Conservar las cuencas de los municipios con declaratoria de paisaje cultural cafetero pcc mediante la implementación de herramientas del paisaje y otras estrategias</t>
  </si>
  <si>
    <t>Capacitar a jóvenes, mujeres por población vulnerable y con enfoque diferencial como líderes de educación ambiental</t>
  </si>
  <si>
    <t>Desarrollar estrategias para fortalecer las capacidades de educación ambiental en los espacios participativos, comunitarios y educativos del departamento con inclusión de las líneas estratégicas, de cultura del agua, cambio climático, gestión de riesgo, biodiversidad y paisaje cultural cafetero pcc.</t>
  </si>
  <si>
    <t>Desarrollar estrategias para fortalecer las capacidades de educación y multiplicador ambiental en los espacios participativos</t>
  </si>
  <si>
    <t xml:space="preserve">Apoyo técnico y acompañamiento a los municipios en la incorporación de calidad paisajística
fomentar la legalización de las actividades de pequeña minería y pequeña empresa en el departamento
apoyar la elaboración de documento técnico que contenga la cartografía departamental de los componentes del paisaje.
</t>
  </si>
  <si>
    <t>Disminución del deterioro paisaje Quindiano</t>
  </si>
  <si>
    <t xml:space="preserve">Aumentar los caficultores con producción limpia y sostenible con producción de café y con taza limpia, a traves de capacitaciones 
</t>
  </si>
  <si>
    <t>Realizar el diagnostico de los servicios eco sistémicos de las cuencas de abastecimiento, a través de la elaboración del inventario, la adquisición de bienes y suministros y la logística en el departamento del Quindío</t>
  </si>
  <si>
    <t>Crear e implementar el fondo del agua, a través de la construcción del modelo de participación y la socialización respectiva en el departamento del Quindío</t>
  </si>
  <si>
    <t>Implementar un sistema de gestión ambiental SIGAD</t>
  </si>
  <si>
    <t>Elaborar, revisar, capacita citar , asistencia técnica, seguimiento y evaluación de planes de manejo ambiental</t>
  </si>
  <si>
    <t>apoyar el plan departamental para la gestión integral de la biodiversidad y sus servicios ambientales</t>
  </si>
  <si>
    <t xml:space="preserve">apoyo a los municipios en acciones de control y vigilancia de la explotación minera en coordinación con la autoridad ambiental </t>
  </si>
  <si>
    <t xml:space="preserve"> Generación de entornos favorables y sostenibilidad ambiental para el Departamento del Quindío</t>
  </si>
  <si>
    <t xml:space="preserve">  Diseño de buenas practicas ambientales</t>
  </si>
  <si>
    <t xml:space="preserve">  Apoyo a acuerdos de producción limpia y sostenible, en el sector productivo del Departamento del Quindío
 </t>
  </si>
  <si>
    <t xml:space="preserve">  Aplicación de mecanismos de protección ambiental en el Departamento del Quindío.</t>
  </si>
  <si>
    <t xml:space="preserve">  Fortalecimiento y potencialización de los servicios eco sistémicos en el departamento del Quindío</t>
  </si>
  <si>
    <t xml:space="preserve"> Fortalecimiento a la sostenibilidad productiva y ambiental del paisaje cultural cafetero en el Departamento del Quindío.</t>
  </si>
  <si>
    <t xml:space="preserve">  Apoyo al manejo y gestión sustentable del paisaje Departamento del Quindío.</t>
  </si>
  <si>
    <t xml:space="preserve"> FOMENTO AL EMPRENDIMIENTO Y  AL EMPLEO RURAL EN EL DEPARTAMENTO DEL QUINDÍO  </t>
  </si>
  <si>
    <t xml:space="preserve">  FORTALECIMIENTO E INNOVACIÓN EMPRESARIAL DE LA CAFICULTURA EN EL DEPARTAMENTO DEL QUINDIO </t>
  </si>
  <si>
    <t xml:space="preserve"> Mejoramiento de la competitividad de la actividad cafetera, en el Departamento del Quindío.</t>
  </si>
  <si>
    <t xml:space="preserve"> Mejoramiento de la Competitividad Rural en el Departamento del Quindio</t>
  </si>
  <si>
    <t xml:space="preserve">  FORTALECIMIENTO A LA COMPETITIVIDAD PRODUCTIVA Y EMPRESARIAL DEL SECTOR RURAL EN EL DEPARTAMENTO DEL QUINDIO</t>
  </si>
  <si>
    <t xml:space="preserve">  FOMENTO A LA AGRICULTURA FAMILIAR CAMPESINA, AGRICULTURA URBANA Y MERCADOS CAMPESINOS PARA LA SOBERANÍA Y SEGURIDAD ALIMENTARIA</t>
  </si>
  <si>
    <t xml:space="preserve">  Fortalecimiento a programas de seguridad alimentaria en el Departamento del Quindío.</t>
  </si>
  <si>
    <t xml:space="preserve"> JAMES GONZALEZ MATA SECRETARIO DE CULTURA</t>
  </si>
  <si>
    <t xml:space="preserve"> JAMES GONZALEZ MATA SECRETARIO DE CULTUR</t>
  </si>
  <si>
    <t xml:space="preserve">  Fortalecimiento institucional para el sector cultural en todo el Departamento del Quindío.</t>
  </si>
  <si>
    <t xml:space="preserve"> Fortalecimiento del Plan Departamental de Lectura y bibliotecas en todo el Departamento del Quindio</t>
  </si>
  <si>
    <t xml:space="preserve"> Apoyo a seguridad social del creador y gestor cultural del Departamento del Quindio </t>
  </si>
  <si>
    <t xml:space="preserve"> Apoyo al arte y la cultura en todo el Departamento del Quindío</t>
  </si>
  <si>
    <t xml:space="preserve"> Fortalecimiento al  Plan Departamental  de lectura, escritura y bibliotecas en el Departamento del Quindio .</t>
  </si>
  <si>
    <t xml:space="preserve"> Apoyo al reconocimiento, apropiación, salvaguardia y difusión del patrimonio cultural en todo el Departamento del Quindío.</t>
  </si>
  <si>
    <t xml:space="preserve">  Fortalecimiento de la comunicación, la ciudadanía  y el sistema departamental de cultura  en el Quindio.</t>
  </si>
  <si>
    <t>0.5</t>
  </si>
  <si>
    <t>0.6</t>
  </si>
  <si>
    <t>0.7</t>
  </si>
  <si>
    <t xml:space="preserve">3. </t>
  </si>
  <si>
    <t xml:space="preserve">INCLUSIÓN SOCIAL </t>
  </si>
  <si>
    <t>9.</t>
  </si>
  <si>
    <t>29.</t>
  </si>
  <si>
    <t xml:space="preserve">ARTE PARA TODOS </t>
  </si>
  <si>
    <t xml:space="preserve">  </t>
  </si>
  <si>
    <t xml:space="preserve"> Mejoramiento de la sostenibilidad de los procesos de fiscalización liquidación control y cobranza de los tributos en el Departamento del Quindío</t>
  </si>
  <si>
    <t xml:space="preserve"> Implementación de un programa de gestión fianciera para la optimización de los procesos en el area de tesorería, presupuesto y contabilidad en el Departamento del Quindio </t>
  </si>
  <si>
    <t xml:space="preserve">BUEN GOBIERNO </t>
  </si>
  <si>
    <t xml:space="preserve">28. </t>
  </si>
  <si>
    <t xml:space="preserve">GESTION TERRITORIAL </t>
  </si>
  <si>
    <t>88.</t>
  </si>
  <si>
    <t xml:space="preserve">LUZ ELENA MEJIA CARDONA   SECRETARIA DE HACIENDA </t>
  </si>
  <si>
    <t xml:space="preserve">  Aprovechamiento biológico y consumo de  alimentos idoneos  en el Departamento del Quindio</t>
  </si>
  <si>
    <t xml:space="preserve"> Control Salud Ambiental Departamento del Quindío.</t>
  </si>
  <si>
    <t xml:space="preserve">  Fortalecimiento de acciones de intervención inherentes a los derechos sexuales y reproductivos  en el Departamento del Quindio.</t>
  </si>
  <si>
    <t xml:space="preserve"> Fortalecimiento promoción de la salud y prevención primaria en salud mental en el Departamento del Quindío.</t>
  </si>
  <si>
    <t xml:space="preserve">  Fortalecimiento y promoción de la salud una razón más para sonreír en el Departamento del Quindío</t>
  </si>
  <si>
    <t xml:space="preserve">  Control y Vigilancia en las acciones de intervención inherentes a la salud pública en el Quindío</t>
  </si>
  <si>
    <t xml:space="preserve"> Control y vigilancia en las acciones de condiciones no transmisibles y promoción de estilos de vida saludable en el Quindio  </t>
  </si>
  <si>
    <t xml:space="preserve">  Fortalecimiento de las acciones de la prevención y protección en la población infantil en el Departamento del Quindío</t>
  </si>
  <si>
    <t xml:space="preserve"> Fortalecimiento de estrategia de gestión integral, vectores y cambio climático en el Departamento del Quindio </t>
  </si>
  <si>
    <t xml:space="preserve">  Fortalecimiento de estrategia de gestión integral, vectores, cambio climático y zoonosis en el Departamento  del Quindio </t>
  </si>
  <si>
    <t xml:space="preserve">  Fortalecimiento de la inclusión social para la disminución de riesgos de contraer enfermedades transmisibles  en el Departamento del Quindio </t>
  </si>
  <si>
    <t xml:space="preserve">  Prevención en emergencias y desastres de eventos relacionados con la salud pública en el Departamento del  Quindio</t>
  </si>
  <si>
    <t xml:space="preserve">  Prevención y vigilancia a los riesgos profesionales en el Departamento del Quindío.</t>
  </si>
  <si>
    <t xml:space="preserve">  Prevención vigilancia y control de eventos de origen laboral en el Departamento del Quindío.</t>
  </si>
  <si>
    <t xml:space="preserve">  Fortalecimiento de la autoridad sanitaria en el Departamento del Quindio </t>
  </si>
  <si>
    <t xml:space="preserve">  Fortalecimiento de las acciones del Fondo Rotatorio de Estupefacientes  en el Departamento del Quindio </t>
  </si>
  <si>
    <t xml:space="preserve">  Implementación de programas de promoción social en poblaciones  especiales en el Departamento del Quindío.</t>
  </si>
  <si>
    <t xml:space="preserve">  Fortalecimiento de las acciones de la prevención y protección en la población infantil CRECIENDO SALUDABLES en el Departamento del Quindío</t>
  </si>
  <si>
    <t xml:space="preserve"> Asistencia atención a las personas y prioridades en salud pública en el  Departamento del Quindío.</t>
  </si>
  <si>
    <t xml:space="preserve">  Fortalecimiento de las actividades de vigilancia y control del laboratorio de salud pública en el Departamento del Quindio </t>
  </si>
  <si>
    <t xml:space="preserve"> Fortalecimiento del sistema de vigilancia en salud pública en el Departamento del Quindío.</t>
  </si>
  <si>
    <t xml:space="preserve"> Subsidio afiliación al régimen subsidiado del Sistema General de Seguridad Social en Salud en el Departamento del Quindío.</t>
  </si>
  <si>
    <t xml:space="preserve"> Población no afiliada al Sistema General de Seguridad Social en Salud en el Departamento del Quindio</t>
  </si>
  <si>
    <t xml:space="preserve"> Asistencia técnica para el fortalecimiento de la gestión de las entidades territoriales del Departamento del Quindio </t>
  </si>
  <si>
    <t xml:space="preserve">  Servicio de salud en alerta en el Departamento del Quindío</t>
  </si>
  <si>
    <t xml:space="preserve">  Fortalecimiento de la red de urgencias y emergencias en el Departamento del Quindio </t>
  </si>
  <si>
    <t xml:space="preserve"> Apoyo al proceso del sistema obligatorio de garantía de calidad a los prestadores de salud en el Departamento del Quindio.</t>
  </si>
  <si>
    <t xml:space="preserve">  Fortalecimiento de la red de prestación de servicios pública  del Departamento del Quindío</t>
  </si>
  <si>
    <t xml:space="preserve"> Apoyo Operativo a la inversión social en salud en el Departamento del Quindio</t>
  </si>
  <si>
    <t xml:space="preserve"> CESAR AUGUSTO RINCON ZULUAGA SECRETARIA DE SALUD DEPARTAMENTAL</t>
  </si>
  <si>
    <t xml:space="preserve"> Apoyo a la estrategia de Gobierno en linea en el Departamento del Quindio</t>
  </si>
  <si>
    <t>Formulación e implementación del programa de seguridad y salud en el trabajo, capacitación y bienestar social en el Departamento del Quindio</t>
  </si>
  <si>
    <t>Realizar 15 actividades de seguridad y salud en el trabajo</t>
  </si>
  <si>
    <t>Realizar estudio de factores de riesgo psicosocial de los empleados</t>
  </si>
  <si>
    <t>Realizar intervenciones de acuerdo al resultado del estudio de los factores de riesgo psicosocial</t>
  </si>
  <si>
    <t>Formular e implementar un programa de seguridad y salud en el trabajo</t>
  </si>
  <si>
    <t>Formular e implementar  un plan institucional de capacitación</t>
  </si>
  <si>
    <t>Realizar 1 proceso de inducción y 1 proceso de reinducción a los funcionarios públicos de la entidad</t>
  </si>
  <si>
    <t>Gestionar el desarrollo de 20 procesos de capacitación, priorizados en el PIC</t>
  </si>
  <si>
    <t>Gestionar el desarrollo de 20 actividades de bienestar social</t>
  </si>
  <si>
    <t>Formular e implementar el plan de bienestar social</t>
  </si>
  <si>
    <t>Actualización de la infraestructura tecnológica de la Gobernación del Quindío.</t>
  </si>
  <si>
    <t>Apoyo a la sostenibilidad de las tecnologías de la información y comunicación de la Gobernación del Quindío.</t>
  </si>
  <si>
    <t>Implementación de un programa  de  modernización de la gestión administrativa en el Departamento del Quindio</t>
  </si>
  <si>
    <t>Elaborar diagnóstico y establecer correctivos en el acervo documental de la gobernación del Quindío</t>
  </si>
  <si>
    <t>Implementar un programa de modernización de la gestión documental en el departamento</t>
  </si>
  <si>
    <t>CATALINA GOMEZ RESTREPO</t>
  </si>
  <si>
    <t>SECRETARIA ADMINISTRATIVA</t>
  </si>
  <si>
    <t>Desarrollar y fortalecer continuamente el talento humano al servicio de la entidad</t>
  </si>
  <si>
    <t xml:space="preserve">Modernizar las  herramientas tecnológicas a través la adquisición de equipos y sistemas de información que permitan optimizar los procesos
</t>
  </si>
  <si>
    <t>Incrementar la  renovación de las herramientas tecnológicas a través de outsourcing para ampliar el numero de equipos de ultima tecnología logrando una mejor atención a los usuarios</t>
  </si>
  <si>
    <t>Cobertura Educativa</t>
  </si>
  <si>
    <t>Modernización tecnológica y administrativa</t>
  </si>
  <si>
    <t xml:space="preserve"> Acceso y Permanencia</t>
  </si>
  <si>
    <t>Educación inclusiva con acceso y permanencia para poblaciones vulnerables - diferenciales</t>
  </si>
  <si>
    <t xml:space="preserve">Fortalecimiento de las estrategias para el acceso,  permanencia y seguridad  de los niños, niñas y jóvenes en el  sistema  educativo del Departamento del Quindio. </t>
  </si>
  <si>
    <t>0314 - 5 - 3 1 3 5 16 1 84 - 134</t>
  </si>
  <si>
    <t>0314 - 5 - 3 1 3 5 16 1 84 - 20</t>
  </si>
  <si>
    <t>0314 - 5 - 3 1 3 5 16 1 84 - 35</t>
  </si>
  <si>
    <t>0314 - 5 - 3 1 3 5 16 1 84 - 81</t>
  </si>
  <si>
    <t>1404 - 5 - 3 1 3 5 16 1 84 - 25</t>
  </si>
  <si>
    <t>1404 - 5 - 3 1 3 5 16 1 84 - 81</t>
  </si>
  <si>
    <t xml:space="preserve">Recursos Ordinarios </t>
  </si>
  <si>
    <t>CATALINA GOMEZ RESTREPO  SECRETARIA ADMINISTRATIVA</t>
  </si>
  <si>
    <t>Extracción material de rio minas y otros</t>
  </si>
  <si>
    <t>Recurso destibnado del Monopolio</t>
  </si>
  <si>
    <t>Transferencia de la Nación por alimentación PAE</t>
  </si>
  <si>
    <t>Fortalecimiento de estrategias de permanencia en el sistema educativo formal mediante el mejoramiento de ambientes educativos escolares en el Departamento del Quindío</t>
  </si>
  <si>
    <t>0314 - 5 - 1 1 3 6 5 - 20</t>
  </si>
  <si>
    <t>Recurso Ornario</t>
  </si>
  <si>
    <t>Recurso Ordinario</t>
  </si>
  <si>
    <t>1404 - 5 - 1 1 3 6 5 - 81</t>
  </si>
  <si>
    <t>Implementación de estrategias de inclusión para garantizar la atención educativa a población vulnerable en el  Departamento del  Quindío.</t>
  </si>
  <si>
    <t>0314 - 5 - 3 1 3 5 17 1 86 - 20</t>
  </si>
  <si>
    <t>1404 - 5 - 3 1 3 5 17 1 86 - 25</t>
  </si>
  <si>
    <t>1404 - 5 - 1 1 3 7 6 - 25</t>
  </si>
  <si>
    <t>ALVARO ARIAS VELASQUEZ  SECRETARIO DE EDUCACION DEPARTAMENTAL</t>
  </si>
  <si>
    <t>ALVARO ARIAS VELASQUEZ   SECRETARIO DE EDUCACION DEPARTAMENTAL</t>
  </si>
  <si>
    <t>Aumentar la cobertura en el sistema educativo de población adulta en  el departamento del Quindío</t>
  </si>
  <si>
    <t>Incrementar la atención de la población vulnerable del departamento del Quindío</t>
  </si>
  <si>
    <t xml:space="preserve">Disminuir el índice de analfabetismo en el departamento del Quindío
</t>
  </si>
  <si>
    <t>Mejorar los niveles de eficiencia y eficacia en los procesos administrativos para la presentación de los informes y/o reportes que garanticen la viabilidad ante el ministerio de educación nacional de la planta docente, directivos docentes y administrativos de las instituciones educativas oficiales del departamento del Quindío</t>
  </si>
  <si>
    <t>Generar estrategias que garantice la sostenibilidad de la planta docente, directivos docentes y administrativos  viabilizados por el ministerio de educación nacional vinculados a la secretaría de educación departamental</t>
  </si>
  <si>
    <t>Generar estrategias que garantice la sostenibilidad de la planta docente, directivos docentes y administrativos viabilizados por el ministerio de educación nacional vinculados a la secretaría de educación departamental</t>
  </si>
  <si>
    <t>Aplicación funcionamiento y prestación del servicio educativo de las instituciones educativas</t>
  </si>
  <si>
    <t xml:space="preserve">Fondo de Educación SGP </t>
  </si>
  <si>
    <t>1404 - 5 - 3 1 3 5 18 1 88 - 25</t>
  </si>
  <si>
    <t xml:space="preserve"> Funcionamiento y prestación del servicio educativo de las instituciones educativas</t>
  </si>
  <si>
    <t>1400 - 5 - 1 1 3 6 4</t>
  </si>
  <si>
    <t>1401 - 5 - 1 1 3 6 4</t>
  </si>
  <si>
    <t>1402 - 5 - 1 1 3 6 4</t>
  </si>
  <si>
    <t>1403 - 5 - 1 1 3 6 4</t>
  </si>
  <si>
    <t>Aplicación de estrategias de acceso al sistema educativo en todos los niveles en el Departamento del Quindío</t>
  </si>
  <si>
    <t xml:space="preserve">
Implementación de  estrategias para el mejoramiento continuo del indice sintetico de calidad educativa en los niveles de básica primaria, básica secundaria y nivel de media en el Departamento del Quindio 
</t>
  </si>
  <si>
    <t xml:space="preserve"> Calidad Educativa para la Paz</t>
  </si>
  <si>
    <t>0314 - 5 - 3 1 3 6 19 1 89 - 20</t>
  </si>
  <si>
    <t>0314 - 5 - 3 1 3 6 19 1 89 - 35</t>
  </si>
  <si>
    <t>1404 - 5 - 3 1 3 6 19 1 89 - 80</t>
  </si>
  <si>
    <t>Recursos Ordinarios</t>
  </si>
  <si>
    <t>Recurso destinado del Monopolio</t>
  </si>
  <si>
    <t>Superavit SGP Intereses</t>
  </si>
  <si>
    <t xml:space="preserve"> Calidad Educativa</t>
  </si>
  <si>
    <t>Educación, Ambientes Escolares y Cultura para la Paz</t>
  </si>
  <si>
    <t>0314 - 5 - 3 1 3 6 20 1 90 - 20</t>
  </si>
  <si>
    <t>Implementación de  estrategias educativas en  lectura y escritura en las instituciones educativas en el Departamento del Quindío.</t>
  </si>
  <si>
    <t>Plan Departamental del Lectura y Escritura</t>
  </si>
  <si>
    <t>0314 - 5 - 3 1 3 6 21 1 91 - 20</t>
  </si>
  <si>
    <t>1404 - 5 - 3 1 3 6 21 1 91 - 25</t>
  </si>
  <si>
    <t xml:space="preserve"> Funcionamiento de las Instituciones Educativas</t>
  </si>
  <si>
    <t xml:space="preserve"> Pertinencia e Innovación</t>
  </si>
  <si>
    <t>Quindío Bilingüe</t>
  </si>
  <si>
    <t>Asistir técnicamente a las instituciones educativas del departamento para mejorar los procesos administrativos para el manejo de los fondos educativos</t>
  </si>
  <si>
    <t>Debida ejecución de los recursos de los fondos educativos</t>
  </si>
  <si>
    <t>Fortalecimiento de la Media Técnica</t>
  </si>
  <si>
    <t>Desarrollo de estrategias de evaluación de actores educativos e instituciones educativas en el Departamento del Quindío.</t>
  </si>
  <si>
    <t>Mejoramiento de estrategias que permitan una mayor eficiencia en la gestion de procesos y proyectos de las instituciones educativas del Departamento del Quindio.</t>
  </si>
  <si>
    <t>Eficiencia educativa</t>
  </si>
  <si>
    <t xml:space="preserve"> Eficiencia y modernización administrativa</t>
  </si>
  <si>
    <t>Implementación de estrategias para el mejoramiento de las competencias en lengua extranjera en estudiantes y docentes de las instituciones educativas del Departamento del Quindío</t>
  </si>
  <si>
    <t xml:space="preserve"> Fortalecimiento de los niveles de educación  básica y media para la articulación con la educación terciaria en el Departamento del Quindio </t>
  </si>
  <si>
    <t>0314 - 5 - 3 1 3 7 24 1 95 - 20</t>
  </si>
  <si>
    <t>1404 - 5 - 3 1 3 7 24 1 95 - 25</t>
  </si>
  <si>
    <t>Mejorar los porcentajes de estudiantes con posibilidad de ingreso a la educación superior y técnica en el departamento del Quindío.</t>
  </si>
  <si>
    <t>Brindar a la población egresada de las instituciones educativas oficiales del departamento, mayores y mejores oportunidades para el ingreso a la educación terciaria</t>
  </si>
  <si>
    <t xml:space="preserve"> Otros proyectos de conectividad</t>
  </si>
  <si>
    <t>Mejorar los niveles de eficiencia administrativa en la secretaría de educación departamental del Quindío</t>
  </si>
  <si>
    <t>Implementación de estrategias que garantice la eficiencia administrativa en la secretaría de educación departamental del Quindío</t>
  </si>
  <si>
    <t>Implementar en 52 instituciones educativas oficiales del departamento procesos presupuestales y financieros integrados</t>
  </si>
  <si>
    <t xml:space="preserve">Fortalecimiento de los niveles de eficiencia administrativa en la Secretaría de Educación Departamental del Quindío </t>
  </si>
  <si>
    <t xml:space="preserve"> Funcionamiento y prestación de servicios del sector educativo del nivel central</t>
  </si>
  <si>
    <t xml:space="preserve"> Eficiencia administrativa y docente en la  gestión del bienestar laboral</t>
  </si>
  <si>
    <t xml:space="preserve"> Educación Inicial Integral </t>
  </si>
  <si>
    <t xml:space="preserve">Fortalecimiento de las herramientas tecnológicas en las Instituciones Educativas del Departamento del Quindío </t>
  </si>
  <si>
    <t>Ampliar la cobertura del servicio de conectividad en las sedes educativas oficiales del departamento del Quindío</t>
  </si>
  <si>
    <t>Optimizar los procesos administrativos y los recursos económicos con destinación al servicio de conectividad de las sedes educativas del departamento.</t>
  </si>
  <si>
    <t>0314 - 5 - 3 1 3 8 26 1 97 - 35</t>
  </si>
  <si>
    <t>1404 - 5 - 3 1 3 8 26 1 97 - 09</t>
  </si>
  <si>
    <t>1404 - 5 - 3 1 3 8 26 1 97 - 25</t>
  </si>
  <si>
    <t>Recurso Destinado del Monopolio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</si>
  <si>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</si>
  <si>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</si>
  <si>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Generar estrategias que garantice la eficiencia en las actividades administrativas que garanticen de manera oportuna el pago de salarios,  prestaciones sociales, seguridad social y transferencias de nómina y gastos generales</t>
  </si>
  <si>
    <t>Funcionamiento y Prestación de Servicios del Sector Educativo del nivel Central  en el Departamento del Quindio</t>
  </si>
  <si>
    <t>1404 - 5 - 3 1 3 8 27 1 98 - 25</t>
  </si>
  <si>
    <t>Incrementar los niveles de eficiencia administrativa en los procesos relacionados con el bienestar laboral y calidad de vida de los funcionarios de la secretaría de educación</t>
  </si>
  <si>
    <t>Fomentar en los docentes, directivos docentes y administrativos de la secretaría de educación departamental del Quindío sentido de pertenencia, mediante el reconocimiento de sus logros</t>
  </si>
  <si>
    <t>Mejoramiento  de la gestión admnistrativa y docente para la eficiencia del bienestar laboral   del Departamento del Quindio</t>
  </si>
  <si>
    <t>0314 - 5 - 3 1 3 8 28 1 100 - 20</t>
  </si>
  <si>
    <t>1404 - 5 - 3 1 3 8 28 1 100 - 25</t>
  </si>
  <si>
    <t>Aumentar población atendida en el sistema educativo de étnicas, afrodescendiente  e indígenas en el departamento del Quindío</t>
  </si>
  <si>
    <t>Aumentar atención en el sistema educativo a  la población víctima del conflicto identificada en el departamento del Quindío</t>
  </si>
  <si>
    <t>Bajar los índice de atención en el sistema educativo de menores y/o adultos con situaciones penales, iletrados, menores trabajadores y habitante de frontera, en el departamento del Quindío</t>
  </si>
  <si>
    <t>Elaborar plan de caracterización para la población con NEE y excepcionales, en el departamento del Quindío</t>
  </si>
  <si>
    <t>HECTOR ALBERTO MARIN RIOS - DIRECTOR OFICINA PRIVADA</t>
  </si>
  <si>
    <t>HECTOR ALBERTO MARIN RIOS -  DIRECTOR OFICINA PRIVADA</t>
  </si>
  <si>
    <t>HECTOR ALBERTO MARÍN RIOS - DIRECTOR OFICINA PRIVADA</t>
  </si>
  <si>
    <t>Desarrollar y fortalecer la cultura de la transparencia, participación, buen gobierno  y valores éticos y morales en el Departamento del Quindio</t>
  </si>
  <si>
    <t xml:space="preserve"> Implementacion de una (1) sala de transparencia "Urna de Cristal" en el Departamento del Quindio</t>
  </si>
  <si>
    <t xml:space="preserve">Implementación de  la estrategia de comunicaciones para  la divulgación de  los programas, proyectos,  actividades y servicios del Departamento del Quindío </t>
  </si>
  <si>
    <t>Elevar el índice de transparencia en la administración departamental, mediante un proceso de formación incluyente  con énfasis en valores éticos , morales y ciudadanos , para aumentar la confianza en la administración gubernamental del Quindío</t>
  </si>
  <si>
    <t xml:space="preserve">I.  Estructura curricular                       II Ejecución de acciones de formación.                                                 III  Material de apoyo (nivel básico).                                                     IV  Aspectos logísticos.                    V   Comunicaciones pre y pos,  administración y divulgación     </t>
  </si>
  <si>
    <t xml:space="preserve">Recurso Ordinario </t>
  </si>
  <si>
    <t xml:space="preserve">1. Creación e implementación de un medio visible y masivo que permita observar como se llevan a cabo los proceso precontractuales del Departamento                                        2. Transmisión a los ciudadanos de la información precontractual delos procesos de la Administración departamental       </t>
  </si>
  <si>
    <t xml:space="preserve">1. Diseño y aplicación de instrumentos de recoleccion de información.                                               2. Diseñar campañas en medios de comunicación masivos, locales , nacionales y tradicionales .                                    3.Estructurar e implementar con la información de la administración departamental un programa en un medio masivo de comunicación con alto cubrimiento departamental que llegue a los públicos objetivo de la Gobernación del Quindío
</t>
  </si>
  <si>
    <t xml:space="preserve">Fortalecer las herramientas de divulgación y comunicación de las metas resultado propuestas en el plan de desarrollo 2016-2019 "En Defensa del Bien Común"        
</t>
  </si>
  <si>
    <t xml:space="preserve">*Definir el plan de medios de comunicación estratégica
 *Estructurar un sistema de comunicación con los diferentes públicos objetivos de la gobernación del Quindío
</t>
  </si>
  <si>
    <t>Implementación de un modelo de atenciòn integral a niños y niñas en entornos protectores en el Departamento del Quindìo</t>
  </si>
  <si>
    <t>ALVARO JOSE JIMENEZ TORRES                   SECRETARIO DE FAMILIA</t>
  </si>
  <si>
    <t xml:space="preserve"> Formulación e implementación de  la politica pública  de la familia en el departamento del Quindio</t>
  </si>
  <si>
    <t>Apoyo y fortalecimiento con los programas del centro de atención integral a las familias del Departamento del Quindío.</t>
  </si>
  <si>
    <t>Implementación de la  política de primera infancia, infancia y adolescencia en el Departamento del Quindio</t>
  </si>
  <si>
    <t>Desarrollar de acciones encaminadas a la atención integral  de los adolescentes y jóvenes del Departamento del Quindio</t>
  </si>
  <si>
    <t>Fortalecimiento resguardo  indígena DACHI AGORE DRUA del municipio de Calarcá del Departamento del Quindío.</t>
  </si>
  <si>
    <t xml:space="preserve">Apoyo  a la elaboración y puesta marcha de Planes de Vida  de los cabildos indigenas en el departamento del Quindio  </t>
  </si>
  <si>
    <t>Divulgación de la política pública de infancia adolescencia en el Quindío.</t>
  </si>
  <si>
    <t>Asistencia y participación de niños, niñas y adolescentes en los  Consejos de Política Social en todo el Departamento del Quindío.</t>
  </si>
  <si>
    <t>Apoyo en la Prevención, disminución del maltrato y abuso sexual en niños, niñas y adolescentes en el Departamento del Quindío.</t>
  </si>
  <si>
    <t>Apoyo a la disminución de niños, niñas y adolescentes entre 0 y 17 años explotados laboral y sexualmente en el Departamento del Quindío.</t>
  </si>
  <si>
    <t>Actualización e implementación  de   la política pública departamental de discapacidad  "Capacidad sin limites" en el Quindio</t>
  </si>
  <si>
    <t xml:space="preserve">Implementación de un  programa de atención integral a la población  afrodescendiente en el Departamento del Quindio </t>
  </si>
  <si>
    <t>Fomulación e implementación de la politca pública  de diversidad sexual en el Departamento del Quindio</t>
  </si>
  <si>
    <t>Implementaciòn de la polìtica pùblica de equidad de género para la mujer en el Departamento del Quindìo</t>
  </si>
  <si>
    <t xml:space="preserve">Apoyo y bienestar integral a las personas mayores del Departamento del Quindio </t>
  </si>
  <si>
    <t>0316 - 5 - 1 9 70 70 52 - 20</t>
  </si>
  <si>
    <t>0316 - 5 - 3 1 3 19 67 14 129 - 06</t>
  </si>
  <si>
    <t>0316 - 5 - 3 1 3 19 67 14 129 - 20</t>
  </si>
  <si>
    <t>0316 - 5 - 3 1 3 19 67 14 129 - 84</t>
  </si>
  <si>
    <t>Estampilla Pro Adulto Mayor</t>
  </si>
  <si>
    <t>Superavit Estampilla Pro Adulto Mayor</t>
  </si>
  <si>
    <t>Diseño e implementación de programas para la prevención y reducción del consumo de sustancias psicoactivas  en el Departamento del Quindío.</t>
  </si>
  <si>
    <t>Apoyo a la promoción de espacios y estilos de vida saludables para jóvenes en el Departamento del Quindío.</t>
  </si>
  <si>
    <t>Implementación de estrategias de promoción y participación de la juventud en el Departamento del Quindío.</t>
  </si>
  <si>
    <t>Implementación de un programa de rehabilitación basado en comunidad, en el Departamento del Quindío.</t>
  </si>
  <si>
    <t>Asistencia y apoyo a la población con discapacidad en el Departamento del Quindío.</t>
  </si>
  <si>
    <t xml:space="preserve">Diseño e implementación  de la estratégica para la atención de la  población  en vulnerabiliada extrema  en el Departamento del Quindio  </t>
  </si>
  <si>
    <t xml:space="preserve"> Implementación del programa  para la atención y acompañamiento  del ciudadano migrante  y de repatración en el Departamento del Quindio.</t>
  </si>
  <si>
    <t>Implementación del plan de acompañamiento al Ciudadano Migrante, (el que sale y el que retorna) del Departamento del Quindío.</t>
  </si>
  <si>
    <t>Implementación del plan de acompañamiento para el empleo en el exterior, en escenarios corresponsables de cooperación en el Departamento del Quindío.</t>
  </si>
  <si>
    <t>Apoyo y formación en procesos productivos, culturales que tienen como propósito el rescate de la tradición y la cultura en el Departamento del Quindío.</t>
  </si>
  <si>
    <t>Apoyo a programas que generen oportunidades a las mujeres rurales de todo el Departamento del Quindío.</t>
  </si>
  <si>
    <t>Prevención y atención integral a las mujeres víctimas de la violencia en todo el Departamento del Quindío.</t>
  </si>
  <si>
    <t>Apoyo al mejoramiento de la competitividad a iniciativas  productivas en el  Departamento del Quindío</t>
  </si>
  <si>
    <t>Fortalecimiento de  la   competitividad  a través de la  gestión de la innovación  y la tecnocología en el Departamento del Quindio</t>
  </si>
  <si>
    <t>Superavit Recurso Ordinario</t>
  </si>
  <si>
    <t xml:space="preserve">  0311 - 5 - 3 1 2 2 9 13 53 - 88</t>
  </si>
  <si>
    <t xml:space="preserve">0311 - 5 - 3 1 2 2 9 13 53 - 20  </t>
  </si>
  <si>
    <t>Apoyo al emprendimiento, empresarismo, asociatividad y generación de empleo en el departamento del Quindio</t>
  </si>
  <si>
    <t>Fortalecimiento de las empresas y gremios del departamento del Quindío</t>
  </si>
  <si>
    <t xml:space="preserve"> Implementación de estrategias de exportaciones para el Departamento del Quindío</t>
  </si>
  <si>
    <t>Consolidación de productos turísticos en todo el Departamento, Quindío, Occidente.</t>
  </si>
  <si>
    <t>Apoyo a actividades en las diferentes modalidades del turísmo en todo el Departamento, Quindío, Occidente.</t>
  </si>
  <si>
    <t>Fortalecimiento de la oferta de prestadores de servicos, productos y atractivos turísticos en el Departamento del Quindío.</t>
  </si>
  <si>
    <t>Apoyo a la competitividad  como destino turístico en el Departamento del Quindío.</t>
  </si>
  <si>
    <t>Fortalecimiento de la promoción del destino a nivel nacional e internacional en todo El Departamento, Quindío, Occidente.</t>
  </si>
  <si>
    <t xml:space="preserve">0311 - 5 - 3 1 2 3 11 13 59 - 20  </t>
  </si>
  <si>
    <t xml:space="preserve">  0311 - 5 - 3 1 2 3 11 13 59 - 52</t>
  </si>
  <si>
    <t xml:space="preserve"> otros (IVA, Telefonia movil, registro)</t>
  </si>
  <si>
    <t xml:space="preserve">0311 - 5 - 3 1 2 3 12 13 60 - 20 </t>
  </si>
  <si>
    <t xml:space="preserve"> 0311 - 5 - 3 1 2 3 12 13 60 - 52</t>
  </si>
  <si>
    <t>Disminuir  el número de lesiones fatales y graves por accidentes de tránsito, en la población, a través de planes y programas institucionales para mejorar las condiciones de vida de la población de los municipios de la jurisdicción del instituto</t>
  </si>
  <si>
    <t>Fortalecimiento de la seguridad vial  en el Departamento del Quindío</t>
  </si>
  <si>
    <t>Infraestructura Sostenible para la Paz</t>
  </si>
  <si>
    <t>Apoyo en la formulación y ejecución de proyectos de vivienda, infraestructura y equipamientos colectivos y comunitarios</t>
  </si>
  <si>
    <t>Apoyo al deporte asociado</t>
  </si>
  <si>
    <t xml:space="preserve"> Ligas deportivas del departamento del Quindío</t>
  </si>
  <si>
    <t>Otros Iva Telefonía Móvil</t>
  </si>
  <si>
    <t>Apoyo a las Ligas Deportivas en el Departamento Quindío.</t>
  </si>
  <si>
    <t>Apoyo a las ligas con capacidades especiales en el Departamento del Quindío.</t>
  </si>
  <si>
    <t>Apoyo a eventos deportivos</t>
  </si>
  <si>
    <t xml:space="preserve"> Juegos intercolegiados </t>
  </si>
  <si>
    <t>Deporte formativo, deporte social comunitario y juegos  tradicionales.</t>
  </si>
  <si>
    <t xml:space="preserve"> Si Recreación y actividad física para ti</t>
  </si>
  <si>
    <t>Recreación,  para el Bien Común</t>
  </si>
  <si>
    <t>Deporte, recreación, actividad fisica en los municipios del departamento del Quindío</t>
  </si>
  <si>
    <t xml:space="preserve"> Actividad física, hábitos y estilos de vida saludables</t>
  </si>
  <si>
    <t xml:space="preserve"> Implementación y apoyo a los proyectos deportivos, recreativos y de actividad fisica en los municipios del Departamento del Quindío</t>
  </si>
  <si>
    <t>Apoyo a proyectos deportivos, recreativos y de actividad fisica, en el Departamento del Quindìo</t>
  </si>
  <si>
    <t>Apoyo al Programa de actividad fìsica, hàbitos y estilos de vida saludables "Palpita Quindìo, por un Quindìo saludable"</t>
  </si>
  <si>
    <t>Apoyo a los juegos intercolegiados en el Deparrtamento del Quindìo</t>
  </si>
  <si>
    <t xml:space="preserve"> Apoyo a la Recreación,  para el Bien Común en el Departamento del Quindío</t>
  </si>
  <si>
    <t>Apoyo a la recreación base social en el Departamento del Quindío.</t>
  </si>
  <si>
    <t>Apoyo a los JUEGOS INTERCOLEGIADOS y eventos deportivos en el Departamento del Quindío.</t>
  </si>
  <si>
    <t>CARLOS JAVIER MUÑOZ ARBELAEZ - GERENTE INDEPORTES</t>
  </si>
  <si>
    <t xml:space="preserve">CARLOS JAVIER MUÑOZ ARBELAEZ  - GERENTE INDEPORTES </t>
  </si>
  <si>
    <t>HERNAN MAURICIO CAÑAS PIEDRAHITA - GERENTE PROMOTORA DE VIVIENDA Y DESARROLLO DEL QUINDIO</t>
  </si>
  <si>
    <t>HERNAN MAURICIO CAÑAS PIEDRAHITA</t>
  </si>
  <si>
    <t xml:space="preserve"> GERENTE PROMOTORA DE VIVIENDA Y DESARROLLO DEL QUINDIO</t>
  </si>
  <si>
    <t>JUAN JOSE ORREGO LOPEZ  - INSTITUTO DEPARTAMENTAL DE TRANSITO DEL QUINDIO</t>
  </si>
  <si>
    <t>Apoyo a la promoción nacional e internacional como destino  turístico del Departamento del Quindío.</t>
  </si>
  <si>
    <t>Fortalecimiento del encadenamiento empresarial turístico todo el Departamento, Quindío, Occidente</t>
  </si>
  <si>
    <t>Carlos Alfonso Rodriguez Orozco  - Secretaria de Turismo, Industria y Comercio.</t>
  </si>
  <si>
    <t>Carlos Alfonso Rodriguez Orozco  - Secretaria de Turismo, Industria y Comercio.
Dr. Carlos Alfonso Rodriguez Orozco</t>
  </si>
  <si>
    <t>Inclusión social, laboral, educativa  y representatividad de las personas con discapacidad</t>
  </si>
  <si>
    <t>Ajustes y actualización  a la Política Publica de Discapacidad</t>
  </si>
  <si>
    <t>Procesos de Rehabilitación Integral y funcional de las personas con discapacidad y sus familias</t>
  </si>
  <si>
    <t>Logistica Operativa</t>
  </si>
  <si>
    <t xml:space="preserve"> Apoyo, acompañamiento y fortalecimiento en cuanto procesos de seguridad alimentaria, saneamiento basico, educación, salud, justicia, gobernabilidad y territorio </t>
  </si>
  <si>
    <t>Compra de herramientas, materiales, insumos, etc.</t>
  </si>
  <si>
    <t>Ajustes y actualización  a la Política Publica de envejecimiento y vejez: UN QUINDIO PARA TODAS LAS EDADES</t>
  </si>
  <si>
    <t>Realizar procesos de motivación para incentivar el interés por la vida disminuyendo índices  de morbilidad del adulto mayor</t>
  </si>
  <si>
    <t>Logística Operativa</t>
  </si>
  <si>
    <t xml:space="preserve">Creación  y reglamentación del Comité Departamental de implementación de la política pública de juventud </t>
  </si>
  <si>
    <t>Apoyo en la generación de estrategias de articulación y gestión para la atención integral de los jóvenes, incluyendo los sectores y actores</t>
  </si>
  <si>
    <t>Realización y difusión de la Oferta Instiucional, generación del conocimiento</t>
  </si>
  <si>
    <t>Cumplimiento de la fase preliminar de formulación de la política pública de  diversidad sexual</t>
  </si>
  <si>
    <t>Realización de  campañas educativas con miras a fortalecer  la tolerancia y el respeto a la diversidad sexual</t>
  </si>
  <si>
    <t>Cumplimiento de la fase preliminar de formulacion de la politica puiblica de  familia</t>
  </si>
  <si>
    <t>Implementación de programas dirigidos al rescate de los valores éticos y morales, que generen proyectos de vida en las familias quindianas</t>
  </si>
  <si>
    <t>Campañas publicitarias de difusión y atención a las familias</t>
  </si>
  <si>
    <t>Campañas publicitarias de prevencion y atencion</t>
  </si>
  <si>
    <t>Logistica operativa (Transporte y refrigerios)</t>
  </si>
  <si>
    <t>Campañas de socialización de las normas y las leyes que cobijan a la Mujer</t>
  </si>
  <si>
    <t>Conmemoración Día de la No violencia contra la Mujer</t>
  </si>
  <si>
    <t>Capacitaciones dirigidas a comunidades Afros del Departamento</t>
  </si>
  <si>
    <t>Creación y puesta en marcha  de un programa de atención integral a la primera infancia que contenga las rutas integrales de atención</t>
  </si>
  <si>
    <t xml:space="preserve">Apoyar acciones que conlleven a garantizar la atención integral a la primera infancia, así como promover factores protectores  en las familias con niños y niñas en primera infancia </t>
  </si>
  <si>
    <t>Campañas publicitarias de prevención y atención</t>
  </si>
  <si>
    <t>Realizar  procesos  de capacitación, asistencia técnica, seguimiento y evaluación en cuanto a la garantia de derechos de la población migrante del Departamento</t>
  </si>
  <si>
    <t>Ejecutar un programa de asistencia social y de repatriación de quindianos fallecidos en el exterior</t>
  </si>
  <si>
    <t xml:space="preserve">Seguimiento, monitoreo y evaluación de la implementación   de la   política publica que garantice los derechos de los niños, niñas y adolescentes del depto. Del Quindío </t>
  </si>
  <si>
    <t>Garantizar los derechos de los niños, niñas y adolescentes y el restablecimiento de ellos en el depto. Del Quindío</t>
  </si>
  <si>
    <t>Implementar una  estrategia  de prevención y atención de la erradicación del abuso, explotación sexual comercial, trabajo infantil y peores formas de trabajo, y actividades delictivas</t>
  </si>
  <si>
    <t xml:space="preserve">Capacitacion  y concientización  para lograr la igualdad de género y empoderar a las mujeres </t>
  </si>
  <si>
    <t xml:space="preserve">Implementacion de los planes de acción de la Politica Publica de  Equidad de Género para la mujer
</t>
  </si>
  <si>
    <t>0344332068-12</t>
  </si>
  <si>
    <t>Apoyo al rescate del deporte asociado orientado a altos logros en el Departamento del Quindío.</t>
  </si>
  <si>
    <t>asistemcia a  grupos asociativos en temas organizacionales y productivos</t>
  </si>
  <si>
    <t>gestión para la inversión</t>
  </si>
  <si>
    <t>asistencia tecnica en procesos de certificación</t>
  </si>
  <si>
    <t xml:space="preserve">capacitar a en temas realcionados con mejoramiento productivo y acceso a mercados </t>
  </si>
  <si>
    <t>programar y llevar a cabo jornadas de sencibilización relacionadas con la certificación en calidad</t>
  </si>
  <si>
    <t xml:space="preserve">desarrollar cronográma de actividades y su agenda. con los actores de las cadenas productivas </t>
  </si>
  <si>
    <t>brindar asistencia técnica basada en el acceso a mercados globales</t>
  </si>
  <si>
    <t xml:space="preserve">brindar asistencia técnica </t>
  </si>
  <si>
    <t>generar espacos de intercambio de experiencias y conocimientos</t>
  </si>
  <si>
    <t xml:space="preserve">realizar enlaces con instituciones o entidades relacionadas con los procesos de exportación </t>
  </si>
  <si>
    <t>desarrollar estratégias para la consolidación de productos turísticos</t>
  </si>
  <si>
    <t>desarrollar Campañas de publicidad y promoción</t>
  </si>
  <si>
    <t>desarrollar estratégias de sencibilización y sostenibiliad turística</t>
  </si>
  <si>
    <t>diseñar programa de trabajo y cronogama de actividades</t>
  </si>
  <si>
    <t xml:space="preserve">asistencia técnica para el diseño e implementación de  planes de negocios turísticos </t>
  </si>
  <si>
    <t>diseñar estrategias de promoción turistica del destino quindío</t>
  </si>
  <si>
    <t>asistencia técnica para el diseño de proyectos</t>
  </si>
  <si>
    <t xml:space="preserve">Apoyar  a los deportistas convencionales y no convencionales de reserva y altos logros para el posesionamiento del deporte a nivel  nacional e internacional departamento del Quindío  </t>
  </si>
  <si>
    <t xml:space="preserve">Ejecutar  acciones que fortalezcan el area administrativa y tecnica de los  clubes y ligas . .deportivas </t>
  </si>
  <si>
    <t>Otros  Licores</t>
  </si>
  <si>
    <t xml:space="preserve">Apoyo a Deportistas de altos Logros y Reserva Deportiva </t>
  </si>
  <si>
    <t>OTRO licores</t>
  </si>
  <si>
    <t>licores</t>
  </si>
  <si>
    <t>Generar estrategias que descentralicen los organos deportivos del Departamento|</t>
  </si>
  <si>
    <t>Generar espacios de sana competencia a las Instituciones Educativas para el reconocimiento deportivo de los niños y niñas del Departamento del Quindio</t>
  </si>
  <si>
    <t xml:space="preserve">Creacion de espacios de formacion y competencia deportiva escolar </t>
  </si>
  <si>
    <t>Desarrollar un (1) juegos Intercolegiados  en sus diferentes fases.</t>
  </si>
  <si>
    <t>META PRODUCTO PLAN DE DESARROLLO</t>
  </si>
  <si>
    <t>CICLO VITAL</t>
  </si>
  <si>
    <t xml:space="preserve"> 0344332068-3</t>
  </si>
  <si>
    <t>044338143-12</t>
  </si>
  <si>
    <t>Garantizar el desarrollo del deporte asociado, con miras a mejorar los resultados en las competencias de ciclo olímpico y juegos nacionales de 2016, brindando asesoría técnico científica a las ligas departamentales, priorizando inversión de recursos en la participación digna del Quindío, gestionando recursos para organismos con intención de organizarse y proyectar sus deportistas al mediano y largo plazo , así como generar programas de incentivos y asistencia al desarrollo masivo del deporte escolar como base del deporte asociado.</t>
  </si>
  <si>
    <t>Posicionar al departamento en los resultados de ciclo olímpico partiendo desde la base.</t>
  </si>
  <si>
    <t>044338143-3</t>
  </si>
  <si>
    <t>Apoyar organizaciones de base comunitario y deporte asociado.</t>
  </si>
  <si>
    <t>Apoyar  a los deportistas convencionales y no convencionales de reserva y altos logros para el posesionamiento del deporte a nivel  nacional e internacional departamento del  Quindio</t>
  </si>
  <si>
    <t xml:space="preserve">Asesorar  los doce (12) municipios del departamento del Quindío </t>
  </si>
  <si>
    <t>Desarrollar  1 eventos de deporte social y comunitario.</t>
  </si>
  <si>
    <t>Realizacion de un evento de deporte social y comunitario.</t>
  </si>
  <si>
    <t xml:space="preserve">Apoyar un evento de  Juegos Comunales </t>
  </si>
  <si>
    <t>0444410145-3</t>
  </si>
  <si>
    <t>Apoyo tecnico y logistico campamento juveniles</t>
  </si>
  <si>
    <t>Apoyo tecnico y logistico nuevo comienzo</t>
  </si>
  <si>
    <t>Apoyo tecnico y logistico primera infancia hasta el adulto mayor.</t>
  </si>
  <si>
    <t>Promover la educación ciudadana y juegos de roles desde la institución educativa y la familia, a partir de los diferentes ciclos vitales y grupos poblacionales priorizados por nivel de vulnerabilidad y enfoque diferencial, generando alternativas de inclusión social mediante el deporte y la recreación.</t>
  </si>
  <si>
    <t>044337142-3</t>
  </si>
  <si>
    <t>Garantizar el desarrollo del deporte asociado, con miras a mejorar los resultados en las competencias de ciclo olímpico y juegos nacionales de 2016, brindando asesoría técnico científica a las ligas departamentales, priorizando inversión de recursos en la participación digna del Quindío, gestionando recursos para organismos con intención de organizarse y proyectar sus deportistas al mediano y largo plazo , así como generar programas de incentivos y asistencia al desarrollo masivo del deporte escolar como base del deporte asociado</t>
  </si>
  <si>
    <t> Apoyar la promoción del deporte y la recreación y su reconocimiento.</t>
  </si>
  <si>
    <t>044541146-12</t>
  </si>
  <si>
    <t>201663000-0167</t>
  </si>
  <si>
    <t>Sandra Yelitza Castelblanco Celis</t>
  </si>
  <si>
    <t>Jefe  del area tecnica</t>
  </si>
  <si>
    <t xml:space="preserve">CODIGO:  </t>
  </si>
  <si>
    <t xml:space="preserve">F-PLA-06   </t>
  </si>
  <si>
    <t>O5</t>
  </si>
  <si>
    <t>PROGRAMACIÓN PLAN DE ACCIÓN  VIGENCIA 2016</t>
  </si>
  <si>
    <t xml:space="preserve"> 1 de 1</t>
  </si>
  <si>
    <t xml:space="preserve">VERSIÓN: </t>
  </si>
  <si>
    <t xml:space="preserve">FECHA: </t>
  </si>
  <si>
    <t>PÁGINA:</t>
  </si>
  <si>
    <t xml:space="preserve">PROGRAMACIÓN PLAN DE ACCIÓN </t>
  </si>
  <si>
    <t xml:space="preserve">PROGRAMACIÓN PLAN DE ACCIÓN  </t>
  </si>
  <si>
    <t xml:space="preserve">PROGRAMACION PLAN DE ACCIÓN  </t>
  </si>
  <si>
    <t>PROGRAMACION PLAN DE ACCIÓN ARMONIZADO</t>
  </si>
  <si>
    <t>POBLACION VULNERABLE</t>
  </si>
  <si>
    <t>CIUDADANO MIGRANTE</t>
  </si>
  <si>
    <t>Adquisicion de bienes y servicios: Logistica operativa, Transport,, sonido refrigerios para realizacion de eventos y actividades con NNA)</t>
  </si>
  <si>
    <t>Articulación  interinstitucional e intersectorial y  personal competente para generar procesos de intervención social, a los jóvenes del depto.</t>
  </si>
  <si>
    <t>ADQUISICION DE BIENES Y SERVICIOS: Logistica operativa, transporte, refrigerios,etc. Para la realizacion de acitivades y eventosque beneficien a los adolescentes y jovenes</t>
  </si>
  <si>
    <t>Adquisicion de bienes y servicios: Logistica Operativa</t>
  </si>
  <si>
    <t xml:space="preserve">Realizar campañas de participación ciudadana para la prevencion de  riesgo social en el depto
</t>
  </si>
  <si>
    <t>Realizar un acercamiento con las instituciones involucradas en la atención y garantia de derechos de la poblacion vulnerable, como estrategia de sensibilización para la inclusión social</t>
  </si>
  <si>
    <t>Apoyar programas específicos, dirigidos a grupos  que viven en entornos de alto riesgo: Extrema pobreza, desarraigo social,  drogadicción, delincuencia, prostitución, o pertenecen a familias    multiproblemáticas  y de las personas privadas de la libertad y otras en alto riesgo social</t>
  </si>
  <si>
    <t>Asistencia Social: Procesos de apoyo, gestión, asesoria y acompañamiento al Resguardo Dachi Agore Drua del Departamento para garantizar los derechos fundamentales y Especiales.</t>
  </si>
  <si>
    <t xml:space="preserve">Adquisición de bienes y servicios como: Herramientas,   materiales e insumos para beneficiar a la población indígena DACHI AGORE DRUA
</t>
  </si>
  <si>
    <t>Apoyar la realización de la entrega del  producido de estampilla pro adulto mayor a los Centros Vida del 70%  y a los CBA    del 30%  correspondiente (Según la LEY 1276 de 2009)
Centros de bienestar del adulto mayor y centros vida (entrega de estampilla pro-adulto mayor)</t>
  </si>
  <si>
    <t>PROYECTO</t>
  </si>
  <si>
    <t>PLAN DE DESARROLLO</t>
  </si>
  <si>
    <t>03/16/2016</t>
  </si>
  <si>
    <t xml:space="preserve">Seguridad humana como dinamizador de la vida, la dignidad y libertad Quindío </t>
  </si>
  <si>
    <t>Seguridad ciudadana para prevención y control del delito</t>
  </si>
  <si>
    <t>Apoyar la implementación de seis (6) programas de resocialización  en establecimientos carcelarios  del Departamento (sustento legal 1709 de 2014)</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</si>
  <si>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</si>
  <si>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</si>
  <si>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</si>
  <si>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como fortalecimiento institucional para la resocialización.</t>
  </si>
  <si>
    <t>GLORIA MERCEDES BUITRAGO SALAZAR 
DIRECTORA DE SEGURIDAD Y CONVIVENCIA</t>
  </si>
  <si>
    <t>Fortalecimiento de movilidad para los organismos de seguridad en el departamento</t>
  </si>
  <si>
    <t>Fortalecer 10 programas de prevención y superación del Sistema de responsabilidad penal para adolescentes</t>
  </si>
  <si>
    <t>Apoyo como fortalecimiento institucional para prevención y superación del Sistema de responsabilidad penal para adolescentes</t>
  </si>
  <si>
    <t>Apoyar la construcción, refacción o adecuación de  seis (6) estaciones de policía y/o guarniciones militares y/o instituciones carcelarias</t>
  </si>
  <si>
    <t>0309 - 5 - 3 1 4 23 75 18 28 - 20</t>
  </si>
  <si>
    <t>Mejoramiento de respuesta con adecuación y obras para los organismos de seguridad el depto</t>
  </si>
  <si>
    <t>Dotar cinco (5) organismos de seguridad de del departamento con elementos tecnológicos y logísticos que faciliten su operatividad y capacidad de respuesta</t>
  </si>
  <si>
    <t>0309 - 5 - 3 1 4 23 75 18 28 - 42</t>
  </si>
  <si>
    <t xml:space="preserve">Análisis de propuestas, como insusmos para procesos precontractulaes y contractuales, de acuerdo al plan de acción del comité de orden público </t>
  </si>
  <si>
    <t>Fondo de Seguridad 5%</t>
  </si>
  <si>
    <t>0309 - 5 - 3 1 4 23 75 18 28 - 92</t>
  </si>
  <si>
    <t>Análisis de propuestas, como insusmos para procesos precontractulaes y proyección de actos adtivos</t>
  </si>
  <si>
    <t>Superavid Fondo de Seguridad</t>
  </si>
  <si>
    <t>Análisis de propuestas, y estudios de mercado de propuestas, y proyectos presentados  ante el comité de orden público</t>
  </si>
  <si>
    <t xml:space="preserve">Fortalecimeinto institucional para la adecuada prestación del servicio a la comunidad </t>
  </si>
  <si>
    <t xml:space="preserve">Adecuación tecnologica de centros de inteligencia, CCTV en los municipios y plataforma satelital para los  organismos de seguridad del departamento </t>
  </si>
  <si>
    <t>Apoyar 3 observatorios locales del delito</t>
  </si>
  <si>
    <t>Diagnostico y levantamiento de información de los observatorios del departamento.</t>
  </si>
  <si>
    <t>Mejoramiento de respuesta con adecuación y obras para los organismos de seguridad del depto</t>
  </si>
  <si>
    <t>Convivencia,justicia y cultura de paz</t>
  </si>
  <si>
    <t>Apoyar la implementación de treinta y seis (36) programas de prevención del delito y mediación de conflictos en comunidades focalizadas del departamento</t>
  </si>
  <si>
    <t>0309 - 5 - 3 1 4 23 76 18 29 - 20</t>
  </si>
  <si>
    <t>Apoyo a la convivencia, justicia y cultura de paz en el departamento del Quindío</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</si>
  <si>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</si>
  <si>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</si>
  <si>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Levantamiento de información de aspectos social focalizado en comunidades vulnerables (diagnóstico)</t>
  </si>
  <si>
    <t>Atencion integral de Barrios con situacion critica de convivencia en los 12 Municipios  del Departamento</t>
  </si>
  <si>
    <t xml:space="preserve">Atencióno social en localidades con situación critica de convivencia 
</t>
  </si>
  <si>
    <t>Actualizar el código departamental de Policía</t>
  </si>
  <si>
    <t xml:space="preserve">Logística y medios para socialización de programas y normativas en aspectos de seguridad y convivencia
</t>
  </si>
  <si>
    <t>Actualizar e implementar el Plan Integral de Seguridad y Convivencia Ciudadana (PISCC)</t>
  </si>
  <si>
    <t>Construcción de paz y reconcialización  en el Quindío</t>
  </si>
  <si>
    <t>Plan de Acción Territorial para las Víctimas del Conflicto</t>
  </si>
  <si>
    <t xml:space="preserve">Apoyar la articulación para la atención integral de las víctimas del conflicto por enfoque diferencial en  los 12 municipios del departamento
</t>
  </si>
  <si>
    <t>Implementación del Plan de Acción Territorial para la prevención, protección, asistencia, atención, reparación integral en el Departamento del Quindio.</t>
  </si>
  <si>
    <t xml:space="preserve">Incremento del porcentaje de cumplimiento de ley  1448 de 2011 atención a víctimas, que garntice  el goce efectivo de derchos
</t>
  </si>
  <si>
    <t xml:space="preserve">1.Entidades territoriales con asignación presupuestal por necesidad identificada 
2.Procesos de paz en ejecución  para el fin del conflicto 
3.Articulación institucional.
</t>
  </si>
  <si>
    <t xml:space="preserve">Procesos de articulación asistencia y atención a los municipios y su población víctima
</t>
  </si>
  <si>
    <t>DIEGO FERNANDO ESCANDON Y/O ANDRÉS MAURICIO CARDENAS
DIRECCIÓN DE DDHH Y ATENCIÓN A VÍCTIMAS</t>
  </si>
  <si>
    <t xml:space="preserve">Articulación de prevención y protección  dirigida a los municipios y su población víctima
</t>
  </si>
  <si>
    <t xml:space="preserve">Articulación para la  reparación integral dirigida a los municipios y su población víctima
</t>
  </si>
  <si>
    <t xml:space="preserve">Gestión para la participación </t>
  </si>
  <si>
    <t xml:space="preserve">Apoyo en proyectos productivos  para la población víctima ubicada en el departamento. 
</t>
  </si>
  <si>
    <t xml:space="preserve">Publicidad y promoción foro departamental de interes cultural
</t>
  </si>
  <si>
    <t xml:space="preserve">Adecuación predio reubicación definitiva, cumplimiento fallo de tutela
</t>
  </si>
  <si>
    <t>20/19/2016</t>
  </si>
  <si>
    <t>Apoyar  la atención humanitaria inmediata a la población víctima del conflicto en los 12 municipios</t>
  </si>
  <si>
    <t xml:space="preserve">Atención inmediata de emergencia (suministro de ayudas) para la población que declara su hecho victimizante en el depto
</t>
  </si>
  <si>
    <t xml:space="preserve">Fortalecer el Comité departamental de justicia transicional y la mesa de participación efectiva de las víctimas del conflicto </t>
  </si>
  <si>
    <t>Desarrolo institucional a las sesiones de comites y sub-comites población víctima</t>
  </si>
  <si>
    <t xml:space="preserve">Apoyar la construcción y la actualización de los Planes de Acción Territorial de victimas PAT municipales y  el PAT departamental </t>
  </si>
  <si>
    <t xml:space="preserve">Procesos de apoyo para la implementación de la ley de víctimas (1448 de 2011) y sus decretos reglamentarios </t>
  </si>
  <si>
    <t xml:space="preserve">
Diseñar e implementar el sistema de información para la prevención, atención, asistencia y reparación integral a las víctimas del conflicto armado interno </t>
  </si>
  <si>
    <t xml:space="preserve">Adquisición de software y/o tecnología, para la implementación del sistema de información
</t>
  </si>
  <si>
    <t xml:space="preserve">Levantamiento información,organización y articulación de la misma.
</t>
  </si>
  <si>
    <t>Número</t>
  </si>
  <si>
    <t>0309 - 5 - 1 8 63 57 25 - 20</t>
  </si>
  <si>
    <t>Inversiones de desarrollo del PARIV y atención a víctimas del conflicto armado todo el departamento del Quindío</t>
  </si>
  <si>
    <t>Garantizar la cobertura en los municipios del departamento con programas de protección y garantía de derechos a la población víctima del conflicto armado y en condición de desplazamiento. </t>
  </si>
  <si>
    <t>1.Apropiación y gestión de recursos de entidades públicas para ayudas humanitarias destinadas a la población víctima
2. Estrategias de socializaciòn  y organizaciòn  de la poblaciòn victima  de aceurdo a  ley  1548 de 2011</t>
  </si>
  <si>
    <t>Convenio ESAP Asistencia soccial)</t>
  </si>
  <si>
    <t>Enlace para levantamiento de información para el PAT departamental  (Componente técnico)</t>
  </si>
  <si>
    <t>Transporte víctimas 
(Adquisición de bienes y servicios)</t>
  </si>
  <si>
    <t>Hogarde paso  (Adquisición de bienes y servicios)</t>
  </si>
  <si>
    <t xml:space="preserve">Suminsitro ayuda humanitaria (Adquisición de bienes y servicios) </t>
  </si>
  <si>
    <t>El Quindío departamento resiliente</t>
  </si>
  <si>
    <t>Protección  y garantias de no repetición</t>
  </si>
  <si>
    <t>Implementar el plan integral de prevención a las violaciones de  Derechos Humanos DDHH e infracciones  al Derecho Internacional Humanitario DIH</t>
  </si>
  <si>
    <t>0309 - 5 - 3 1 4 24 79 14 32 - 20</t>
  </si>
  <si>
    <t>Implementación del plan integral de prevención de vulneraciones de DDHH y DIH del departamento del Quindío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</si>
  <si>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</si>
  <si>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</si>
  <si>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Implementación plan integral de prevención de vulneración de DDHH  (un documento)</t>
  </si>
  <si>
    <t xml:space="preserve">Apoyar en los doce (12) municipios la articulación institucional para la prevención a las violaciones DDHH  e infracciones al DIH </t>
  </si>
  <si>
    <t>Diseño e imprenta material para prevención de delitos y vulneración de DDHH y DIH</t>
  </si>
  <si>
    <t>Actualizar e Implementar el plan lucha contra la trata de personas</t>
  </si>
  <si>
    <t>Apoyo en servicios enfocados  a las medidas de reubicación inmediata</t>
  </si>
  <si>
    <t>Actualizacón e implementación del  plan integral de prevención en  lucha contrata la trata de personas  (un documento)</t>
  </si>
  <si>
    <t>0309 - 5 - 1 8 63 56 29 - 20</t>
  </si>
  <si>
    <t>Inversiones prevención y protección a víctimas todo el departamento del Quindío.</t>
  </si>
  <si>
    <t>1. Políticas de atención para personas y familias receptoras en el departamento del Quindío
2.Implementaciòn  de Planes  en  Prevenciòn (No repeticiòn) ,protecciòn , asistencia  y atenciòn  a victtimas  del conflicto</t>
  </si>
  <si>
    <t>Participación comité, y activación de protocolo en caso necesario (componente técnico)</t>
  </si>
  <si>
    <t xml:space="preserve">Transporte reubicación inemdiata </t>
  </si>
  <si>
    <t xml:space="preserve">Socialización y participación en la divulgación de los DDHH y DIH (Desarrollo institucional) </t>
  </si>
  <si>
    <t>Preparados para la paz</t>
  </si>
  <si>
    <t>Implementar plan de acción de Derechos Humanos articulado interinstitucionalmente, de  protección de los Derechos Humanos DDHH y la Paz en los doce (12) municipios del departamento</t>
  </si>
  <si>
    <t>0309 - 5 - 3 1 4 24 80 14 34 - 20</t>
  </si>
  <si>
    <t>Construcción de la paz territorial en el departamento del Quindío</t>
  </si>
  <si>
    <t xml:space="preserve">Promoción de sociedades pacíficas e inclusivas para el desarrollo sostenible,facilitar el acceso a la justicia para todos y crear instituciones eficaces, responsables e inclusivas a toodos los niveles (ODS 16). 
</t>
  </si>
  <si>
    <t xml:space="preserve">1.Factores generadores  de expresión de valores,actidudes,tradiciones y patrones de comporatmiento de respeto a la vida,los DDHH y la libertad de expresón 
2.Creación de una cultura en DDHH e igualdad y no discriminación 
</t>
  </si>
  <si>
    <t>Formulación e implemtación del plan de DDHH (un documento)</t>
  </si>
  <si>
    <t xml:space="preserve">Apoyar y articular en los doce (12) municipios  del departamento las actuaciones institucionales en procura de la garantía de la construcción de paz </t>
  </si>
  <si>
    <t xml:space="preserve">Estrategía de paz como dinamizador del respeto y no vulneración de los DDHH </t>
  </si>
  <si>
    <t>Semana por la paz y el foro de DDHH</t>
  </si>
  <si>
    <t>0309 - 5 - 1 8 63 58 24 - 20</t>
  </si>
  <si>
    <t>Inversiones desarrollo del plan departamental de prevención y protección DDHH y DIH en el departamento del Quindío</t>
  </si>
  <si>
    <t>Apoyar la formulación y actualización de los planes municipales de acción de DDHH y DIH.</t>
  </si>
  <si>
    <t xml:space="preserve">1. Alta cobertura en la difusiòn de la informaciòn
2.Aumento de los medios masivos que se vinculen a estos procesos.
3.  Incremento en el interès de la poblaciòn Y organsimos en el tema de derechos humanos y derecho internacional humanitario 
</t>
  </si>
  <si>
    <t>Participación en el levantamiento de indormación para el plan de acción  de DDHH  (componente técnico )</t>
  </si>
  <si>
    <t>Recursp Ordinario</t>
  </si>
  <si>
    <t>Apoyo en las actuciones institucionales  referentes al post-conflicto</t>
  </si>
  <si>
    <t>Quindío protegiendo el futuro</t>
  </si>
  <si>
    <t xml:space="preserve">Realizar catorce (14) estudios de riesgo y análisis de vulnerabilidad en  los municipios del departamento </t>
  </si>
  <si>
    <t>0309 - 5 - 3 1 4 25 81 12 36 - 20</t>
  </si>
  <si>
    <t>Administración del riesgo mediante el conocimiento, la reducción y el manejo del desastres  en el departamento del Quindío</t>
  </si>
  <si>
    <t xml:space="preserve">Lograr que las ciudadaes y los asentamientos humanos sean inclusivos,resilientes y sostenibles (ODS-objetivo 11)
</t>
  </si>
  <si>
    <t xml:space="preserve">1.Conocimiento de los riesgos en el departamento.
2.Diseñar modelos de reducción del riesgo en el departamento.
3.Fortalecer las instituciones  para el adecuado manejo de los desastres.  
</t>
  </si>
  <si>
    <t xml:space="preserve">Levantamiento de información cartográfica 
</t>
  </si>
  <si>
    <t>FABER MOSQUERA ÁLVAREZ 
DIRECTOR UDEGERD</t>
  </si>
  <si>
    <t xml:space="preserve">Suministro logístico y transporte para levenatamiento de información
</t>
  </si>
  <si>
    <t xml:space="preserve">Apoyo institucional para realización de estudis de Vulnerabilidad  
</t>
  </si>
  <si>
    <t xml:space="preserve">Apoyar a ciento cincuenta (150) instituciones educativas del departamento en la formulación de Planes Escolares de Gestión del Riesgo (PGERD) </t>
  </si>
  <si>
    <t xml:space="preserve">Realización de campañas educativas en instituciones.
</t>
  </si>
  <si>
    <t>Capacitación y difusión conocimiento del riesgo</t>
  </si>
  <si>
    <t xml:space="preserve">Suministro logístico para realización de campañas educativas  .
</t>
  </si>
  <si>
    <t xml:space="preserve">Apoyo institucional para realización de campañas educativas.   
</t>
  </si>
  <si>
    <t xml:space="preserve">Adquisición de material didáctico,elemetos de protección y amplificación. 
</t>
  </si>
  <si>
    <t>Apoyar a los doce (12) municipios del departamento en procesos de educación a las comunidades frente a la prevención y preparación para las emergencias por fenómenos de origen natural y/o antrópico no intencional</t>
  </si>
  <si>
    <t xml:space="preserve">Apoyo de recursos humano interdisciplinario para implementación de protocolos de emergencia.
</t>
  </si>
  <si>
    <t>Procesos de manejo de desastres</t>
  </si>
  <si>
    <t xml:space="preserve">Realizar 10 intervenciones en  áreas vulnerables del departamento </t>
  </si>
  <si>
    <t xml:space="preserve">Intervenciones, obras de ingeniería y/o análisis vulnerabilidad.
</t>
  </si>
  <si>
    <t xml:space="preserve">Fortalecer el comité departamental de gestión del riesgo de desastres </t>
  </si>
  <si>
    <t>Comité departamental de gestión del riesgo de desastres fortalecido</t>
  </si>
  <si>
    <t xml:space="preserve">Adquisición de equipos de comunicación y repetidoras.
</t>
  </si>
  <si>
    <t xml:space="preserve">Mantenimiento de las redes de comunicación. 
</t>
  </si>
  <si>
    <t>0309 - 5 - 1 18 97 125 22 - 20</t>
  </si>
  <si>
    <t>Inversiones conocimiento, reducción del riesgo y manejo de desastres en el departamento del Quindío.</t>
  </si>
  <si>
    <t>Aumentar el porcentaje de  cobertura cartográfica y estadística de riesgos del departamento por amenazas naturales; infraestructuras vulnerables y  asentamientos precarios.</t>
  </si>
  <si>
    <t>1. Asistencia en visitas técnicas para el levantamiento de información del asentamiento 
2.Adecuadas prácticas en construcción</t>
  </si>
  <si>
    <t xml:space="preserve">Realización de programas y talleres de prevención (componete técnico) </t>
  </si>
  <si>
    <t xml:space="preserve">Ejecucón de Programas de conocimiento dirigido  ainstituciones (componen técnico) </t>
  </si>
  <si>
    <t>Apoyo profesional  en presentaciones y divulgaciones  de la prevención y el conocimiento del riesgo</t>
  </si>
  <si>
    <t xml:space="preserve">Ralización de Campañas lúdico educativas </t>
  </si>
  <si>
    <t>Suministro ayuda humanitaria alimentos (Adquisición de bienes y servicios )</t>
  </si>
  <si>
    <t>Seguimiento a los comites,levantamiento de actas y proyección de actos administrativos (componente técnico)</t>
  </si>
  <si>
    <t>Arrendamiento cerro azul para las comunicaciones (Campañas,publicidad y promociòn)</t>
  </si>
  <si>
    <t>Suminitro ayuda humanitaria tejas (Adquisición de bienes y servicios )</t>
  </si>
  <si>
    <t>Fortalecimiento institucional para la gestión del riesgo de desastres como una estrategía de desarrollo</t>
  </si>
  <si>
    <t>Poner en funcionamiento operativo la sala de crisis del Departamento</t>
  </si>
  <si>
    <t>0309 - 5 - 3 1 4 25 82 12 38 - 20</t>
  </si>
  <si>
    <t>Apoyo institucional en la gestión del riesgo en el departamento del Quindío</t>
  </si>
  <si>
    <t xml:space="preserve">1.Cumplimiento de los protocolos para la preparación y manejo de la emergencia.
2.Destinación de recursos en el ambito local para la atención de las emergencias.
</t>
  </si>
  <si>
    <t>Manejo de dinformación estadística relacionada con gestión del riesgo</t>
  </si>
  <si>
    <t xml:space="preserve">Adquisición de equipos de comunicación para la gestión del riesgo
</t>
  </si>
  <si>
    <t xml:space="preserve">Mantenimiento de equipos sala de crisis 
</t>
  </si>
  <si>
    <t>Fortalecer  la dotación de la bodega estratégica de la Unidad Departamental de la Gestión del Riesgo de Desastres UDEGER</t>
  </si>
  <si>
    <t>Suministro de ayudas humanitarias a los doce municipios (en los cuales la comunidad se vea afectada por fenómenos naturales y/o antropicos no intencionales)</t>
  </si>
  <si>
    <t>Qundío Transparente y Legal</t>
  </si>
  <si>
    <t>Veedurias  y rendición de cuentas</t>
  </si>
  <si>
    <t>Implementar un (1) programa de fortalecimiento de las veedurías ciudadanas del departamento</t>
  </si>
  <si>
    <t>Programa de fortalecimiento implementado</t>
  </si>
  <si>
    <t>0309 - 5 - 3 1 5 26 84 16 42 - 20</t>
  </si>
  <si>
    <t>Fortalecimiento de las veedurías ciudadanas en el departamento del Quindío</t>
  </si>
  <si>
    <t xml:space="preserve">Consolidar mecanismos  de integración  regional y municipal 
</t>
  </si>
  <si>
    <t xml:space="preserve">1. Conocimiento de la legislación que permite el ejercicio  del control social 
2. Difusión masiva sobre  el ejercicio del control social 
</t>
  </si>
  <si>
    <t xml:space="preserve">Fortalecimiento red institucional  de apoyo a las veedurias.
</t>
  </si>
  <si>
    <t xml:space="preserve">SANDRA GAVIRIA VILLAMIZAR
PROFESIONAL U DE LA DIRECCIÓN DE SEGURIDAD Y CONVIVENCIA </t>
  </si>
  <si>
    <t xml:space="preserve">Apoyo a eventos y promoción del control social 
</t>
  </si>
  <si>
    <t xml:space="preserve">Comunicación social pertiente  para la promoción social.
</t>
  </si>
  <si>
    <t>Desarrollar estrategias tendientes a promover la participación ciudadana en el departamento</t>
  </si>
  <si>
    <t>0309 - 5 - 3 1 5 27 85 16 39 - 20</t>
  </si>
  <si>
    <t>Construcción de la participación ciudadana y control social en el departamento del Quindío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</si>
  <si>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</si>
  <si>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2.Convicción de la comunidad  en los programas encaminados a brindar el acercamiento a las instituciones públicas
3. Fortalecimeinto en la estructuración de políticas, programas ,legislación, proyectos sociales y desarrollo comunitario.
</t>
  </si>
  <si>
    <t xml:space="preserve">Planificación de estrategías (programas,campañas etc),para la
participación ciudadana. </t>
  </si>
  <si>
    <t xml:space="preserve">Levantamiento de información para estrategías (programas,campañas etc),para la participación ciudadana. </t>
  </si>
  <si>
    <t xml:space="preserve">Fortalecimiento institucional a través de diagnosticos que permitan identificar canales idóneos de participación.
</t>
  </si>
  <si>
    <t xml:space="preserve">Apoyo,promoción y divulgación para la  participación ciudadana  . 
</t>
  </si>
  <si>
    <t>Actividades de diseño, imprenta, promoción y divulgación</t>
  </si>
  <si>
    <t>Creación y puesta en funcionamiento  del Consejo departamental de participación Ciudadana</t>
  </si>
  <si>
    <t xml:space="preserve">Servicios profesionales para desarrollar actividades  propias para la creacion y puesta en marcha del Consejo Departamental de Participación de Ciudadana  </t>
  </si>
  <si>
    <t xml:space="preserve">Funcionamiento y puesta en marcha  plan de acción  del  Consejo departamental de participación Ciudadana.
</t>
  </si>
  <si>
    <t>Formular e implementar la política pública departamental de libertad religiosa en desarrollo  del árticulo 244 de la ley  1753 "por medio de la cual  se expide  el Plan Nacional de Desarrollo 2014-2018 TODOS POR UN NUEVO PAÍS"</t>
  </si>
  <si>
    <t xml:space="preserve">Diagnostico primario y levantamiento de información para la politíca pública departamental de libertad religiosa.
</t>
  </si>
  <si>
    <t xml:space="preserve">Comunales comprometidos con el Desarrollo </t>
  </si>
  <si>
    <t xml:space="preserve">Fortalecer  organismos comunales en los  12 municipios del departamento en el mejoramiento organizacional y participativo </t>
  </si>
  <si>
    <t xml:space="preserve">Organismos comunales  municipales fortalecidos </t>
  </si>
  <si>
    <t>0309 - 5 - 3 1 5 27 86 16 40 - 20</t>
  </si>
  <si>
    <t>Desarrollo de  los organismos comunales del departamento del Quindío</t>
  </si>
  <si>
    <t xml:space="preserve">Consolidar mecanismos  de integración  regional y municipal 
</t>
  </si>
  <si>
    <t xml:space="preserve">1. Fortalecer la estructuración deprogramas de capacitación en legislación, proyectos sociales y desarrollo comunitario.
2.Mejoramiento en  los procesos de inspección, vigilancia y control realizados a los organismos comunales.
</t>
  </si>
  <si>
    <t xml:space="preserve">Capacitaciones en legislación comunal dirigida a dignatarios 
</t>
  </si>
  <si>
    <t xml:space="preserve">Desarrollo institucional  dirigido a la federación comunal .
</t>
  </si>
  <si>
    <t xml:space="preserve">Conmemoraciones organismos comunales 
</t>
  </si>
  <si>
    <t>Formación y capacitación cursos básicos para los organismos comunales</t>
  </si>
  <si>
    <t>Asistencia y participación, en congresos,seminarios,diplomados de indole institucional para el fortaleciemiento de partaicipación comunal</t>
  </si>
  <si>
    <t xml:space="preserve">Promoción, divulgación y seguimiento organismos comunales
</t>
  </si>
  <si>
    <t>Organización de eventos,campañas o actividades  propias de las iniciativas comunales</t>
  </si>
  <si>
    <t xml:space="preserve">Desarrollo de actividades del programa de veedurias ciudadanas del departamento.
</t>
  </si>
  <si>
    <t xml:space="preserve">fortalecer  organismos comunales en los  12 municipios del departamento en el mejoramiento organizacional y participativo </t>
  </si>
  <si>
    <t>0309 - 5 - 1 21 103 136 26 - 20</t>
  </si>
  <si>
    <t>Inversiones fortalecimiento de los organismos comunales del departamento del Quindío.</t>
  </si>
  <si>
    <t>Incrementar la cobertura para el fortalecimiento organismos comunales del Departamento.</t>
  </si>
  <si>
    <t>Incremento de programas institucionales en apoyo y motivación  alas comunidades del departamento</t>
  </si>
  <si>
    <t>Compraventa de elementos de apoyo para  la realización de elecciones  de los organismos  comunales para el periodo 2016-2020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</si>
</sst>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_-* #,##0.00_-;\-* #,##0.00_-;_-* &quot;-&quot;??_-;_-@_-"/>
    <numFmt numFmtId="166" formatCode="0.0"/>
    <numFmt numFmtId="167" formatCode="dd/mm/yyyy;@"/>
    <numFmt numFmtId="168" formatCode="_ [$€-2]\ * #,##0.00_ ;_ [$€-2]\ * \-#,##0.00_ ;_ [$€-2]\ * &quot;-&quot;??_ "/>
    <numFmt numFmtId="169" formatCode="_(* #,##0_);_(* \(#,##0\);_(* &quot;-&quot;??_);_(@_)"/>
    <numFmt numFmtId="170" formatCode="dd/mm/yy;@"/>
    <numFmt numFmtId="171" formatCode="&quot;$&quot;\ #,##0"/>
    <numFmt numFmtId="172" formatCode="_ &quot;$&quot;\ * #,##0.00_ ;_ &quot;$&quot;\ * \-#,##0.00_ ;_ &quot;$&quot;\ * &quot;-&quot;??_ ;_ @_ "/>
    <numFmt numFmtId="173" formatCode="#,##0_ ;\-#,##0\ "/>
    <numFmt numFmtId="174" formatCode="_-[$$-240A]* #,##0_-;\-[$$-240A]* #,##0_-;_-[$$-240A]* &quot;-&quot;_-;_-@_-"/>
    <numFmt numFmtId="175" formatCode="0_ ;\-0\ "/>
    <numFmt numFmtId="176" formatCode="dd\-mm\-yy;@"/>
    <numFmt numFmtId="177" formatCode="d/m/yy;@"/>
    <numFmt numFmtId="178" formatCode="_-[$$-240A]* #,##0.00_-;\-[$$-240A]* #,##0.00_-;_-[$$-240A]* &quot;-&quot;??_-;_-@_-"/>
    <numFmt numFmtId="179" formatCode="_-* #,##0_-;\-* #,##0_-;_-* &quot;-&quot;??_-;_-@_-"/>
    <numFmt numFmtId="180" formatCode="#,##0.00;[Red]#,##0.00"/>
    <numFmt numFmtId="181" formatCode="_-* #,##0.00\ &quot;€&quot;_-;\-* #,##0.00\ &quot;€&quot;_-;_-* &quot;-&quot;??\ &quot;€&quot;_-;_-@_-"/>
    <numFmt numFmtId="182" formatCode="0;[Red]0"/>
    <numFmt numFmtId="183" formatCode="#,##0;[Red]#,##0"/>
    <numFmt numFmtId="184" formatCode="#,##0.00_ ;\-#,##0.00\ "/>
    <numFmt numFmtId="185" formatCode="&quot;$&quot;#,##0.00"/>
    <numFmt numFmtId="186" formatCode="00"/>
  </numFmts>
  <fonts count="25" x14ac:knownFonts="1">
    <font>
      <sz val="11"/>
      <color theme="1"/>
      <name val="Calibri"/>
      <family val="2"/>
      <scheme val="minor"/>
    </font>
    <font>
      <sz val="11"/>
      <color theme="1"/>
      <name val="Arial"/>
      <family val="2"/>
    </font>
    <font>
      <sz val="11"/>
      <color indexed="8"/>
      <name val="Calibri"/>
      <family val="2"/>
    </font>
    <font>
      <b/>
      <sz val="11"/>
      <color theme="1"/>
      <name val="Arial"/>
      <family val="2"/>
    </font>
    <font>
      <sz val="11"/>
      <color theme="1"/>
      <name val="Calibri"/>
      <family val="2"/>
      <scheme val="minor"/>
    </font>
    <font>
      <sz val="11"/>
      <color rgb="FF000000"/>
      <name val="Calibri"/>
      <family val="2"/>
    </font>
    <font>
      <sz val="10"/>
      <name val="Arial"/>
      <family val="2"/>
    </font>
    <font>
      <sz val="11"/>
      <name val="Arial"/>
      <family val="2"/>
    </font>
    <font>
      <sz val="11"/>
      <color rgb="FF000000"/>
      <name val="Arial"/>
      <family val="2"/>
    </font>
    <font>
      <sz val="11"/>
      <color rgb="FF0D0D0D"/>
      <name val="Arial"/>
      <family val="2"/>
    </font>
    <font>
      <b/>
      <sz val="11"/>
      <color indexed="8"/>
      <name val="Arial"/>
      <family val="2"/>
    </font>
    <font>
      <b/>
      <sz val="11"/>
      <color rgb="FF000000"/>
      <name val="Arial"/>
      <family val="2"/>
    </font>
    <font>
      <sz val="11"/>
      <color indexed="8"/>
      <name val="Arial"/>
      <family val="2"/>
    </font>
    <font>
      <b/>
      <sz val="11"/>
      <name val="Arial"/>
      <family val="2"/>
    </font>
    <font>
      <sz val="11"/>
      <color rgb="FFFF0000"/>
      <name val="Arial"/>
      <family val="2"/>
    </font>
    <font>
      <sz val="11"/>
      <color indexed="10"/>
      <name val="Arial"/>
      <family val="2"/>
    </font>
    <font>
      <b/>
      <sz val="14"/>
      <color theme="1"/>
      <name val="Arial"/>
      <family val="2"/>
    </font>
    <font>
      <b/>
      <sz val="14"/>
      <color rgb="FF000000"/>
      <name val="Arial"/>
      <family val="2"/>
    </font>
    <font>
      <sz val="10"/>
      <color indexed="8"/>
      <name val="Times New Roman"/>
      <family val="1"/>
    </font>
    <font>
      <sz val="10"/>
      <color theme="1"/>
      <name val="Arial"/>
      <family val="2"/>
    </font>
    <font>
      <sz val="11"/>
      <color indexed="8"/>
      <name val="Times New Roman"/>
      <family val="1"/>
    </font>
    <font>
      <sz val="12"/>
      <color theme="1"/>
      <name val="Arial"/>
      <family val="2"/>
    </font>
    <font>
      <b/>
      <sz val="9"/>
      <color theme="1"/>
      <name val="Arial"/>
      <family val="2"/>
    </font>
    <font>
      <b/>
      <sz val="10"/>
      <color theme="1"/>
      <name val="Arial"/>
      <family val="2"/>
    </font>
    <font>
      <b/>
      <sz val="11"/>
      <color rgb="FF000000"/>
      <name val="Calibri"/>
      <family val="2"/>
    </font>
  </fonts>
  <fills count="1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FF"/>
        <bgColor rgb="FF000000"/>
      </patternFill>
    </fill>
    <fill>
      <patternFill patternType="solid">
        <fgColor rgb="FFFF0000"/>
        <bgColor indexed="64"/>
      </patternFill>
    </fill>
    <fill>
      <patternFill patternType="solid">
        <fgColor rgb="FFFFFFFF"/>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DBDBDB"/>
        <bgColor rgb="FF000000"/>
      </patternFill>
    </fill>
    <fill>
      <patternFill patternType="solid">
        <fgColor rgb="FFE2E2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3" tint="0.59999389629810485"/>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indexed="64"/>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thin">
        <color auto="1"/>
      </top>
      <bottom style="medium">
        <color auto="1"/>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auto="1"/>
      </left>
      <right style="thin">
        <color indexed="64"/>
      </right>
      <top style="double">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double">
        <color indexed="64"/>
      </bottom>
      <diagonal/>
    </border>
    <border>
      <left style="thin">
        <color auto="1"/>
      </left>
      <right style="medium">
        <color indexed="64"/>
      </right>
      <top style="double">
        <color indexed="64"/>
      </top>
      <bottom style="double">
        <color indexed="64"/>
      </bottom>
      <diagonal/>
    </border>
    <border>
      <left style="thin">
        <color indexed="64"/>
      </left>
      <right style="medium">
        <color indexed="64"/>
      </right>
      <top style="double">
        <color indexed="64"/>
      </top>
      <bottom/>
      <diagonal/>
    </border>
    <border>
      <left style="medium">
        <color indexed="64"/>
      </left>
      <right/>
      <top/>
      <bottom style="medium">
        <color indexed="64"/>
      </bottom>
      <diagonal/>
    </border>
    <border>
      <left/>
      <right style="thin">
        <color indexed="64"/>
      </right>
      <top style="double">
        <color indexed="64"/>
      </top>
      <bottom style="medium">
        <color indexed="64"/>
      </bottom>
      <diagonal/>
    </border>
    <border>
      <left style="thin">
        <color auto="1"/>
      </left>
      <right style="thin">
        <color indexed="64"/>
      </right>
      <top style="double">
        <color indexed="64"/>
      </top>
      <bottom style="medium">
        <color indexed="64"/>
      </bottom>
      <diagonal/>
    </border>
    <border>
      <left style="thin">
        <color auto="1"/>
      </left>
      <right style="medium">
        <color indexed="64"/>
      </right>
      <top style="double">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auto="1"/>
      </bottom>
      <diagonal/>
    </border>
  </borders>
  <cellStyleXfs count="1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9" fontId="4" fillId="0" borderId="0" applyFont="0" applyFill="0" applyBorder="0" applyAlignment="0" applyProtection="0"/>
    <xf numFmtId="172" fontId="5" fillId="0" borderId="0"/>
    <xf numFmtId="42" fontId="4" fillId="0" borderId="0" applyFont="0" applyFill="0" applyBorder="0" applyAlignment="0" applyProtection="0"/>
    <xf numFmtId="43" fontId="2" fillId="0" borderId="0" applyFont="0" applyFill="0" applyBorder="0" applyAlignment="0" applyProtection="0"/>
    <xf numFmtId="165" fontId="4" fillId="0" borderId="0" applyFont="0" applyFill="0" applyBorder="0" applyAlignment="0" applyProtection="0"/>
    <xf numFmtId="168" fontId="4" fillId="0" borderId="0"/>
    <xf numFmtId="181" fontId="2" fillId="0" borderId="0" applyFont="0" applyFill="0" applyBorder="0" applyAlignment="0" applyProtection="0"/>
    <xf numFmtId="9" fontId="2" fillId="0" borderId="0" applyFont="0" applyFill="0" applyBorder="0" applyAlignment="0" applyProtection="0"/>
    <xf numFmtId="0" fontId="6" fillId="0" borderId="0"/>
    <xf numFmtId="43" fontId="4" fillId="0" borderId="0" applyFont="0" applyFill="0" applyBorder="0" applyAlignment="0" applyProtection="0"/>
  </cellStyleXfs>
  <cellXfs count="2740">
    <xf numFmtId="0" fontId="0" fillId="0" borderId="0" xfId="0"/>
    <xf numFmtId="0" fontId="1" fillId="0" borderId="1" xfId="10" applyNumberFormat="1" applyFont="1" applyFill="1" applyBorder="1" applyAlignment="1">
      <alignment horizontal="center" vertical="center" wrapText="1"/>
    </xf>
    <xf numFmtId="168" fontId="1" fillId="0" borderId="1" xfId="10" applyFont="1" applyFill="1" applyBorder="1" applyAlignment="1">
      <alignment horizontal="justify" vertical="center" wrapText="1"/>
    </xf>
    <xf numFmtId="169" fontId="1" fillId="0" borderId="0" xfId="1" applyNumberFormat="1" applyFont="1" applyFill="1" applyBorder="1" applyAlignment="1">
      <alignment horizontal="justify" vertical="center"/>
    </xf>
    <xf numFmtId="0" fontId="3" fillId="2" borderId="12" xfId="0" applyFont="1" applyFill="1" applyBorder="1" applyAlignment="1">
      <alignment vertical="center"/>
    </xf>
    <xf numFmtId="0" fontId="1" fillId="2" borderId="12" xfId="0" applyFont="1" applyFill="1" applyBorder="1" applyAlignment="1">
      <alignment vertical="center" wrapText="1"/>
    </xf>
    <xf numFmtId="169" fontId="1" fillId="2" borderId="0" xfId="1" applyNumberFormat="1" applyFont="1" applyFill="1" applyBorder="1" applyAlignment="1">
      <alignment horizontal="justify" vertical="center"/>
    </xf>
    <xf numFmtId="0" fontId="1" fillId="2" borderId="1" xfId="0" applyFont="1" applyFill="1" applyBorder="1" applyAlignment="1">
      <alignment vertical="center" wrapText="1"/>
    </xf>
    <xf numFmtId="173" fontId="1" fillId="2" borderId="13" xfId="10" applyNumberFormat="1" applyFont="1" applyFill="1" applyBorder="1" applyAlignment="1">
      <alignment vertical="center"/>
    </xf>
    <xf numFmtId="14" fontId="1" fillId="2" borderId="10" xfId="10" applyNumberFormat="1" applyFont="1" applyFill="1" applyBorder="1" applyAlignment="1">
      <alignment horizontal="center" vertical="center" wrapText="1"/>
    </xf>
    <xf numFmtId="0" fontId="1" fillId="0" borderId="0" xfId="0" applyFont="1" applyBorder="1"/>
    <xf numFmtId="1" fontId="3" fillId="2" borderId="15" xfId="0" applyNumberFormat="1" applyFont="1" applyFill="1" applyBorder="1" applyAlignment="1">
      <alignment horizontal="center" vertical="center" wrapText="1"/>
    </xf>
    <xf numFmtId="0" fontId="1" fillId="2" borderId="0" xfId="0" applyFont="1" applyFill="1"/>
    <xf numFmtId="1" fontId="1" fillId="2" borderId="15" xfId="0" applyNumberFormat="1" applyFont="1" applyFill="1" applyBorder="1" applyAlignment="1">
      <alignment horizontal="center" vertical="center" wrapText="1"/>
    </xf>
    <xf numFmtId="0" fontId="1" fillId="2" borderId="8" xfId="0" applyFont="1" applyFill="1" applyBorder="1" applyAlignment="1">
      <alignment horizontal="justify" vertical="center" wrapText="1"/>
    </xf>
    <xf numFmtId="1" fontId="1" fillId="2" borderId="17" xfId="0" applyNumberFormat="1"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wrapText="1"/>
    </xf>
    <xf numFmtId="1" fontId="1" fillId="0" borderId="0" xfId="0" applyNumberFormat="1" applyFont="1"/>
    <xf numFmtId="0" fontId="1" fillId="0" borderId="0" xfId="0" applyFont="1"/>
    <xf numFmtId="0" fontId="1" fillId="0" borderId="20" xfId="0" applyFont="1" applyBorder="1"/>
    <xf numFmtId="1" fontId="1" fillId="2" borderId="0" xfId="0" applyNumberFormat="1" applyFont="1" applyFill="1" applyBorder="1"/>
    <xf numFmtId="0" fontId="1" fillId="2" borderId="0" xfId="0" applyFont="1" applyFill="1" applyBorder="1"/>
    <xf numFmtId="0" fontId="1" fillId="2" borderId="15" xfId="0" applyFont="1" applyFill="1" applyBorder="1"/>
    <xf numFmtId="0" fontId="1" fillId="2" borderId="4" xfId="0" applyFont="1" applyFill="1" applyBorder="1"/>
    <xf numFmtId="1" fontId="1" fillId="2" borderId="18" xfId="0" applyNumberFormat="1" applyFont="1" applyFill="1" applyBorder="1"/>
    <xf numFmtId="0" fontId="1" fillId="2" borderId="18" xfId="0" applyFont="1" applyFill="1" applyBorder="1"/>
    <xf numFmtId="0" fontId="1" fillId="2" borderId="17" xfId="0" applyFont="1" applyFill="1" applyBorder="1"/>
    <xf numFmtId="0" fontId="1" fillId="0" borderId="15" xfId="0" applyFont="1" applyBorder="1"/>
    <xf numFmtId="0" fontId="1" fillId="0" borderId="14" xfId="0" applyFont="1" applyBorder="1"/>
    <xf numFmtId="1"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Alignment="1">
      <alignment horizontal="center" vertical="center"/>
    </xf>
    <xf numFmtId="1" fontId="1" fillId="0" borderId="0" xfId="0" applyNumberFormat="1" applyFont="1" applyBorder="1"/>
    <xf numFmtId="1" fontId="1" fillId="0" borderId="18" xfId="0" applyNumberFormat="1" applyFont="1" applyBorder="1"/>
    <xf numFmtId="0" fontId="1" fillId="0" borderId="18" xfId="0" applyFont="1" applyBorder="1"/>
    <xf numFmtId="0" fontId="1" fillId="0" borderId="9" xfId="0" applyFont="1" applyBorder="1"/>
    <xf numFmtId="0" fontId="1" fillId="0" borderId="17" xfId="0" applyFont="1" applyBorder="1"/>
    <xf numFmtId="0" fontId="1" fillId="2" borderId="0" xfId="0" applyFont="1" applyFill="1" applyAlignment="1">
      <alignment wrapText="1"/>
    </xf>
    <xf numFmtId="0" fontId="1" fillId="0" borderId="21" xfId="0" applyFont="1" applyBorder="1"/>
    <xf numFmtId="0" fontId="1" fillId="2" borderId="10" xfId="0" applyFont="1" applyFill="1" applyBorder="1" applyAlignment="1">
      <alignment horizontal="justify" vertical="center"/>
    </xf>
    <xf numFmtId="167" fontId="1" fillId="0" borderId="0" xfId="0" applyNumberFormat="1" applyFont="1" applyFill="1" applyAlignment="1">
      <alignment horizontal="right" vertical="center"/>
    </xf>
    <xf numFmtId="3" fontId="10" fillId="4" borderId="1" xfId="0" applyNumberFormat="1" applyFont="1" applyFill="1" applyBorder="1" applyAlignment="1">
      <alignment vertical="center" wrapText="1"/>
    </xf>
    <xf numFmtId="1" fontId="3" fillId="3" borderId="6" xfId="0" applyNumberFormat="1" applyFont="1" applyFill="1" applyBorder="1" applyAlignment="1">
      <alignment horizontal="center" vertical="center" wrapText="1"/>
    </xf>
    <xf numFmtId="0" fontId="1" fillId="2" borderId="0" xfId="0" applyFont="1" applyFill="1" applyAlignment="1"/>
    <xf numFmtId="166" fontId="1" fillId="2" borderId="0" xfId="0" applyNumberFormat="1" applyFont="1" applyFill="1" applyAlignment="1">
      <alignment horizontal="center" vertical="center"/>
    </xf>
    <xf numFmtId="0" fontId="1" fillId="2" borderId="0" xfId="0" applyFont="1" applyFill="1" applyAlignment="1">
      <alignment horizontal="justify" vertical="center"/>
    </xf>
    <xf numFmtId="1" fontId="1" fillId="2" borderId="0" xfId="0" applyNumberFormat="1" applyFont="1" applyFill="1" applyAlignment="1">
      <alignment horizontal="center" vertical="center"/>
    </xf>
    <xf numFmtId="0" fontId="1" fillId="2" borderId="0" xfId="0" applyFont="1" applyFill="1" applyAlignment="1">
      <alignment horizontal="center" vertical="center"/>
    </xf>
    <xf numFmtId="167" fontId="1" fillId="0" borderId="0" xfId="0" applyNumberFormat="1" applyFont="1" applyAlignment="1">
      <alignment horizontal="center"/>
    </xf>
    <xf numFmtId="0" fontId="1" fillId="0" borderId="0" xfId="0" applyFont="1" applyAlignment="1">
      <alignment horizontal="left"/>
    </xf>
    <xf numFmtId="3" fontId="1" fillId="2" borderId="0" xfId="0" applyNumberFormat="1" applyFont="1" applyFill="1" applyAlignment="1">
      <alignment horizontal="center" vertical="center"/>
    </xf>
    <xf numFmtId="0" fontId="1" fillId="2" borderId="6" xfId="0" applyFont="1" applyFill="1" applyBorder="1" applyAlignment="1">
      <alignment vertical="center" wrapText="1"/>
    </xf>
    <xf numFmtId="168" fontId="8" fillId="0" borderId="0" xfId="0" applyNumberFormat="1" applyFont="1" applyFill="1" applyBorder="1"/>
    <xf numFmtId="168" fontId="8" fillId="5" borderId="0" xfId="0" applyNumberFormat="1" applyFont="1" applyFill="1" applyBorder="1"/>
    <xf numFmtId="3" fontId="8" fillId="0" borderId="1" xfId="0" applyNumberFormat="1" applyFont="1" applyFill="1" applyBorder="1" applyAlignment="1">
      <alignment horizontal="center" vertical="center"/>
    </xf>
    <xf numFmtId="3" fontId="8" fillId="0" borderId="28" xfId="0" applyNumberFormat="1" applyFont="1" applyFill="1" applyBorder="1" applyAlignment="1">
      <alignment horizontal="center" vertical="center" wrapText="1"/>
    </xf>
    <xf numFmtId="168" fontId="8" fillId="5" borderId="0" xfId="0" applyNumberFormat="1" applyFont="1" applyFill="1" applyBorder="1" applyAlignment="1"/>
    <xf numFmtId="168" fontId="8" fillId="5" borderId="0" xfId="0" applyNumberFormat="1" applyFont="1" applyFill="1" applyBorder="1" applyAlignment="1">
      <alignment horizontal="center" vertical="center"/>
    </xf>
    <xf numFmtId="171" fontId="8" fillId="5" borderId="0" xfId="0" applyNumberFormat="1" applyFont="1" applyFill="1" applyBorder="1"/>
    <xf numFmtId="168" fontId="8" fillId="5" borderId="0" xfId="0" applyNumberFormat="1" applyFont="1" applyFill="1" applyBorder="1" applyAlignment="1">
      <alignment horizontal="justify" vertical="center"/>
    </xf>
    <xf numFmtId="168" fontId="8" fillId="0" borderId="0" xfId="0" applyNumberFormat="1" applyFont="1" applyFill="1" applyBorder="1" applyAlignment="1">
      <alignment horizontal="right" vertical="center"/>
    </xf>
    <xf numFmtId="170" fontId="8" fillId="0" borderId="0" xfId="0" applyNumberFormat="1" applyFont="1" applyFill="1" applyBorder="1" applyAlignment="1">
      <alignment horizontal="center"/>
    </xf>
    <xf numFmtId="168" fontId="8" fillId="0" borderId="0" xfId="0" applyNumberFormat="1" applyFont="1" applyFill="1" applyBorder="1" applyAlignment="1">
      <alignment horizontal="left"/>
    </xf>
    <xf numFmtId="0" fontId="1" fillId="0" borderId="0" xfId="0" applyFont="1" applyFill="1"/>
    <xf numFmtId="0" fontId="3" fillId="2" borderId="8" xfId="0" applyFont="1" applyFill="1" applyBorder="1" applyAlignment="1">
      <alignment horizontal="center" vertical="center" textRotation="180" wrapText="1"/>
    </xf>
    <xf numFmtId="173" fontId="1" fillId="0" borderId="0" xfId="0" applyNumberFormat="1" applyFont="1"/>
    <xf numFmtId="0" fontId="1" fillId="0" borderId="0" xfId="0" applyFont="1" applyFill="1" applyAlignment="1">
      <alignment horizontal="right" vertical="center"/>
    </xf>
    <xf numFmtId="170" fontId="1" fillId="0" borderId="0" xfId="0" applyNumberFormat="1" applyFont="1" applyAlignment="1">
      <alignment horizontal="center"/>
    </xf>
    <xf numFmtId="3" fontId="1" fillId="2" borderId="0" xfId="0" applyNumberFormat="1" applyFont="1" applyFill="1" applyAlignment="1">
      <alignment horizontal="justify" vertical="center"/>
    </xf>
    <xf numFmtId="49" fontId="1" fillId="2" borderId="8" xfId="0" applyNumberFormat="1" applyFont="1" applyFill="1" applyBorder="1" applyAlignment="1">
      <alignment horizontal="center" vertical="center" textRotation="180" wrapText="1"/>
    </xf>
    <xf numFmtId="170" fontId="1" fillId="2" borderId="7" xfId="0" applyNumberFormat="1" applyFont="1" applyFill="1" applyBorder="1" applyAlignment="1">
      <alignment horizontal="center" vertical="center" wrapText="1"/>
    </xf>
    <xf numFmtId="170" fontId="1" fillId="2" borderId="8" xfId="0" applyNumberFormat="1" applyFont="1" applyFill="1" applyBorder="1" applyAlignment="1">
      <alignment horizontal="center" vertical="center" wrapText="1"/>
    </xf>
    <xf numFmtId="0" fontId="1" fillId="12" borderId="1" xfId="0" applyFont="1" applyFill="1" applyBorder="1"/>
    <xf numFmtId="0" fontId="1" fillId="0" borderId="0" xfId="0" applyFont="1"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1" fillId="12" borderId="3" xfId="0" applyFont="1" applyFill="1" applyBorder="1" applyAlignment="1">
      <alignment horizontal="left"/>
    </xf>
    <xf numFmtId="0" fontId="1" fillId="12" borderId="1" xfId="0" applyFont="1" applyFill="1" applyBorder="1" applyAlignment="1">
      <alignment horizontal="left"/>
    </xf>
    <xf numFmtId="1" fontId="1" fillId="2" borderId="8" xfId="0" applyNumberFormat="1" applyFont="1" applyFill="1" applyBorder="1" applyAlignment="1">
      <alignment horizontal="center" vertical="center" wrapText="1"/>
    </xf>
    <xf numFmtId="9" fontId="1" fillId="2" borderId="8" xfId="5" applyFont="1" applyFill="1" applyBorder="1" applyAlignment="1">
      <alignment horizontal="center" vertical="center" wrapText="1"/>
    </xf>
    <xf numFmtId="0" fontId="1" fillId="2" borderId="0" xfId="0" applyFont="1" applyFill="1" applyAlignment="1">
      <alignment horizontal="center"/>
    </xf>
    <xf numFmtId="0" fontId="3" fillId="0" borderId="12" xfId="0" applyFont="1" applyFill="1" applyBorder="1" applyAlignment="1">
      <alignment vertical="center" wrapText="1"/>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1" fillId="2" borderId="26"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9" fontId="1" fillId="2" borderId="26" xfId="0" applyNumberFormat="1" applyFont="1" applyFill="1" applyBorder="1" applyAlignment="1">
      <alignment horizontal="center" vertical="center" wrapText="1"/>
    </xf>
    <xf numFmtId="0" fontId="1" fillId="0" borderId="46" xfId="0" applyFont="1" applyBorder="1"/>
    <xf numFmtId="42" fontId="1" fillId="2" borderId="1" xfId="7" applyFont="1" applyFill="1" applyBorder="1" applyAlignment="1">
      <alignment horizontal="justify" vertical="center"/>
    </xf>
    <xf numFmtId="0" fontId="1" fillId="0" borderId="1" xfId="0" applyFont="1" applyBorder="1"/>
    <xf numFmtId="0" fontId="1" fillId="0" borderId="0" xfId="0" applyFont="1" applyBorder="1" applyAlignment="1"/>
    <xf numFmtId="42" fontId="1" fillId="2" borderId="10" xfId="7" applyFont="1" applyFill="1" applyBorder="1" applyAlignment="1">
      <alignment horizontal="justify" vertical="center"/>
    </xf>
    <xf numFmtId="42" fontId="1" fillId="2" borderId="1" xfId="7" applyFont="1" applyFill="1" applyBorder="1" applyAlignment="1">
      <alignment horizontal="center" vertical="center"/>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169" fontId="1" fillId="2" borderId="0" xfId="0" applyNumberFormat="1" applyFont="1" applyFill="1" applyAlignment="1">
      <alignment horizontal="justify" vertical="center"/>
    </xf>
    <xf numFmtId="0" fontId="1" fillId="0" borderId="0" xfId="0" applyFont="1" applyFill="1" applyAlignment="1">
      <alignment horizontal="center" vertical="center"/>
    </xf>
    <xf numFmtId="42" fontId="1" fillId="0" borderId="1" xfId="7" applyFont="1" applyBorder="1" applyAlignment="1">
      <alignment horizontal="center" vertical="center"/>
    </xf>
    <xf numFmtId="1" fontId="1" fillId="0" borderId="0" xfId="0" applyNumberFormat="1" applyFont="1" applyFill="1" applyBorder="1" applyAlignment="1">
      <alignment vertical="center" wrapText="1"/>
    </xf>
    <xf numFmtId="1" fontId="1" fillId="2" borderId="26" xfId="0" applyNumberFormat="1" applyFont="1" applyFill="1" applyBorder="1" applyAlignment="1">
      <alignment horizontal="center" vertical="center" wrapText="1"/>
    </xf>
    <xf numFmtId="9" fontId="1" fillId="2" borderId="10" xfId="0" applyNumberFormat="1" applyFont="1" applyFill="1" applyBorder="1" applyAlignment="1">
      <alignment horizontal="center" vertical="center" wrapText="1"/>
    </xf>
    <xf numFmtId="0" fontId="3" fillId="2" borderId="0" xfId="0" applyFont="1" applyFill="1" applyBorder="1" applyAlignment="1">
      <alignment vertical="center" wrapText="1"/>
    </xf>
    <xf numFmtId="0" fontId="1" fillId="0" borderId="1" xfId="0" applyFont="1" applyFill="1" applyBorder="1" applyAlignment="1">
      <alignment vertical="center" wrapText="1"/>
    </xf>
    <xf numFmtId="0" fontId="1" fillId="0" borderId="8" xfId="0" applyFont="1" applyFill="1" applyBorder="1" applyAlignment="1">
      <alignment horizontal="justify" vertical="center" wrapText="1"/>
    </xf>
    <xf numFmtId="175" fontId="1"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justify" wrapText="1"/>
    </xf>
    <xf numFmtId="0" fontId="1" fillId="2" borderId="0" xfId="0" applyFont="1" applyFill="1" applyBorder="1" applyAlignment="1"/>
    <xf numFmtId="0" fontId="1" fillId="2" borderId="0" xfId="0" applyFont="1" applyFill="1" applyBorder="1" applyAlignment="1">
      <alignment horizontal="center" vertical="center"/>
    </xf>
    <xf numFmtId="0" fontId="1" fillId="2" borderId="0" xfId="0" applyFont="1" applyFill="1" applyBorder="1" applyAlignment="1">
      <alignment vertical="center" wrapText="1"/>
    </xf>
    <xf numFmtId="10" fontId="1" fillId="0" borderId="1" xfId="0" applyNumberFormat="1" applyFont="1" applyFill="1" applyBorder="1" applyAlignment="1">
      <alignment horizontal="center" vertical="center" wrapText="1"/>
    </xf>
    <xf numFmtId="10" fontId="1" fillId="0" borderId="8" xfId="0" applyNumberFormat="1" applyFont="1" applyFill="1" applyBorder="1" applyAlignment="1">
      <alignment horizontal="center" vertical="center" wrapText="1"/>
    </xf>
    <xf numFmtId="3" fontId="1" fillId="0" borderId="8" xfId="0" applyNumberFormat="1" applyFont="1" applyFill="1" applyBorder="1" applyAlignment="1">
      <alignment horizontal="center" vertical="center" textRotation="90" wrapText="1"/>
    </xf>
    <xf numFmtId="170" fontId="1" fillId="0" borderId="8"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185" fontId="1"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71" fontId="3" fillId="2" borderId="0" xfId="0" applyNumberFormat="1" applyFont="1" applyFill="1"/>
    <xf numFmtId="185" fontId="1" fillId="2" borderId="0" xfId="0" applyNumberFormat="1" applyFont="1" applyFill="1" applyAlignment="1">
      <alignment horizontal="justify" vertical="center"/>
    </xf>
    <xf numFmtId="178" fontId="1" fillId="0" borderId="1" xfId="0" applyNumberFormat="1" applyFont="1" applyFill="1" applyBorder="1" applyAlignment="1">
      <alignment horizontal="center" vertical="center" wrapText="1"/>
    </xf>
    <xf numFmtId="0" fontId="1" fillId="0" borderId="0" xfId="0" applyFont="1" applyFill="1" applyAlignment="1"/>
    <xf numFmtId="0" fontId="1" fillId="0" borderId="0" xfId="0" applyFont="1" applyFill="1" applyAlignment="1">
      <alignment horizontal="justify" vertical="center"/>
    </xf>
    <xf numFmtId="170" fontId="1" fillId="0" borderId="0" xfId="0" applyNumberFormat="1" applyFont="1" applyFill="1" applyAlignment="1">
      <alignment horizontal="center"/>
    </xf>
    <xf numFmtId="0" fontId="1" fillId="0" borderId="0" xfId="0" applyFont="1" applyFill="1" applyBorder="1"/>
    <xf numFmtId="42" fontId="1" fillId="2" borderId="8" xfId="7" applyFont="1" applyFill="1" applyBorder="1" applyAlignment="1">
      <alignment horizontal="center" vertical="center" wrapText="1"/>
    </xf>
    <xf numFmtId="42" fontId="1" fillId="2" borderId="1" xfId="7" applyFont="1" applyFill="1" applyBorder="1" applyAlignment="1">
      <alignment horizontal="center" vertical="center" wrapText="1"/>
    </xf>
    <xf numFmtId="0" fontId="1" fillId="0" borderId="1" xfId="0" applyFont="1" applyFill="1" applyBorder="1" applyAlignment="1">
      <alignment horizontal="center"/>
    </xf>
    <xf numFmtId="42" fontId="1" fillId="2" borderId="0" xfId="0" applyNumberFormat="1" applyFont="1" applyFill="1" applyAlignment="1">
      <alignment horizontal="justify" vertical="center"/>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9" fontId="7" fillId="2" borderId="1" xfId="5" applyFont="1" applyFill="1" applyBorder="1" applyAlignment="1">
      <alignment horizontal="center" vertical="center" wrapText="1"/>
    </xf>
    <xf numFmtId="0" fontId="7" fillId="2" borderId="0" xfId="0" applyFont="1" applyFill="1"/>
    <xf numFmtId="0" fontId="7" fillId="6" borderId="0" xfId="0" applyFont="1" applyFill="1"/>
    <xf numFmtId="0" fontId="7" fillId="2" borderId="2" xfId="0" applyFont="1" applyFill="1" applyBorder="1" applyAlignment="1">
      <alignment horizontal="center" vertical="center" wrapText="1"/>
    </xf>
    <xf numFmtId="9" fontId="7" fillId="2" borderId="0" xfId="5" applyFont="1" applyFill="1" applyBorder="1" applyAlignment="1">
      <alignment horizontal="center" vertical="center" wrapText="1"/>
    </xf>
    <xf numFmtId="0" fontId="7" fillId="2" borderId="0" xfId="0" applyFont="1" applyFill="1" applyBorder="1" applyAlignment="1">
      <alignment horizontal="justify" vertical="center" wrapText="1"/>
    </xf>
    <xf numFmtId="1" fontId="1" fillId="2" borderId="6" xfId="0" applyNumberFormat="1" applyFont="1" applyFill="1" applyBorder="1" applyAlignment="1">
      <alignment vertical="center" textRotation="180" wrapText="1"/>
    </xf>
    <xf numFmtId="3" fontId="7" fillId="2" borderId="1" xfId="0" applyNumberFormat="1" applyFont="1" applyFill="1" applyBorder="1" applyAlignment="1">
      <alignment horizontal="center" vertical="center" wrapText="1"/>
    </xf>
    <xf numFmtId="1" fontId="7" fillId="2" borderId="6" xfId="0" applyNumberFormat="1" applyFont="1" applyFill="1" applyBorder="1" applyAlignment="1">
      <alignment vertical="center" textRotation="180" wrapText="1"/>
    </xf>
    <xf numFmtId="9" fontId="7" fillId="2" borderId="6" xfId="5" applyFont="1" applyFill="1" applyBorder="1" applyAlignment="1">
      <alignment horizontal="center" vertical="center" wrapText="1"/>
    </xf>
    <xf numFmtId="0" fontId="7" fillId="2" borderId="0" xfId="0" applyFont="1" applyFill="1" applyBorder="1" applyAlignment="1">
      <alignment vertical="center" wrapText="1"/>
    </xf>
    <xf numFmtId="0" fontId="7" fillId="2" borderId="14" xfId="0" applyFont="1" applyFill="1" applyBorder="1" applyAlignment="1">
      <alignment vertical="center" wrapText="1"/>
    </xf>
    <xf numFmtId="0" fontId="7" fillId="2" borderId="8" xfId="0" applyFont="1" applyFill="1" applyBorder="1" applyAlignment="1">
      <alignment horizontal="justify" vertical="center" wrapText="1"/>
    </xf>
    <xf numFmtId="0" fontId="7" fillId="2" borderId="2" xfId="0" applyFont="1" applyFill="1" applyBorder="1" applyAlignment="1">
      <alignment vertical="center" wrapText="1"/>
    </xf>
    <xf numFmtId="0" fontId="7" fillId="2" borderId="9" xfId="0" applyFont="1" applyFill="1" applyBorder="1" applyAlignment="1">
      <alignment vertical="center" wrapText="1"/>
    </xf>
    <xf numFmtId="0" fontId="3" fillId="2" borderId="14" xfId="0" applyFont="1" applyFill="1" applyBorder="1" applyAlignment="1">
      <alignment vertical="center" wrapText="1"/>
    </xf>
    <xf numFmtId="0" fontId="13" fillId="2" borderId="0" xfId="0" applyFont="1" applyFill="1" applyBorder="1" applyAlignment="1">
      <alignment vertical="center" wrapText="1"/>
    </xf>
    <xf numFmtId="0" fontId="13" fillId="2" borderId="14" xfId="0" applyFont="1" applyFill="1" applyBorder="1" applyAlignment="1">
      <alignment vertical="center" wrapText="1"/>
    </xf>
    <xf numFmtId="0" fontId="7" fillId="2" borderId="6" xfId="0" applyFont="1" applyFill="1" applyBorder="1" applyAlignment="1">
      <alignment vertical="center" wrapText="1"/>
    </xf>
    <xf numFmtId="0" fontId="7" fillId="2" borderId="15" xfId="0" applyFont="1" applyFill="1" applyBorder="1" applyAlignment="1">
      <alignment horizontal="justify" vertical="center" wrapText="1"/>
    </xf>
    <xf numFmtId="1" fontId="7" fillId="0" borderId="10" xfId="0" applyNumberFormat="1" applyFont="1" applyFill="1" applyBorder="1" applyAlignment="1">
      <alignment horizontal="center" vertical="center" wrapText="1"/>
    </xf>
    <xf numFmtId="0" fontId="1" fillId="2" borderId="14" xfId="0" applyFont="1" applyFill="1" applyBorder="1" applyAlignment="1">
      <alignment vertical="center" wrapText="1"/>
    </xf>
    <xf numFmtId="0" fontId="1" fillId="2" borderId="2" xfId="0" applyFont="1" applyFill="1" applyBorder="1" applyAlignment="1">
      <alignment vertical="center" wrapText="1"/>
    </xf>
    <xf numFmtId="0" fontId="1" fillId="2" borderId="9" xfId="0" applyFont="1" applyFill="1" applyBorder="1" applyAlignment="1">
      <alignment vertical="center" wrapText="1"/>
    </xf>
    <xf numFmtId="1" fontId="1" fillId="2" borderId="1" xfId="5" applyNumberFormat="1" applyFont="1" applyFill="1" applyBorder="1" applyAlignment="1">
      <alignment horizontal="center" vertical="center" wrapText="1"/>
    </xf>
    <xf numFmtId="0" fontId="1" fillId="2" borderId="5" xfId="0" applyFont="1" applyFill="1" applyBorder="1" applyAlignment="1">
      <alignment vertical="center" wrapText="1"/>
    </xf>
    <xf numFmtId="0" fontId="1" fillId="2" borderId="15" xfId="0" applyFont="1" applyFill="1" applyBorder="1" applyAlignment="1">
      <alignment vertical="center" wrapText="1"/>
    </xf>
    <xf numFmtId="0" fontId="1" fillId="6" borderId="0" xfId="0" applyFont="1" applyFill="1"/>
    <xf numFmtId="10" fontId="1" fillId="2" borderId="11" xfId="5" applyNumberFormat="1" applyFont="1" applyFill="1" applyBorder="1" applyAlignment="1">
      <alignment horizontal="center" vertical="center" wrapText="1"/>
    </xf>
    <xf numFmtId="1" fontId="1" fillId="0" borderId="1" xfId="0" quotePrefix="1"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textRotation="180" wrapText="1"/>
    </xf>
    <xf numFmtId="0" fontId="7" fillId="0" borderId="1" xfId="0" applyFont="1" applyFill="1" applyBorder="1" applyAlignment="1">
      <alignment horizontal="justify" vertical="center" wrapText="1"/>
    </xf>
    <xf numFmtId="0" fontId="8" fillId="7" borderId="1" xfId="0" applyFont="1" applyFill="1" applyBorder="1" applyAlignment="1">
      <alignment horizontal="justify" vertical="center" wrapText="1"/>
    </xf>
    <xf numFmtId="0" fontId="13" fillId="0" borderId="0" xfId="0" applyFont="1"/>
    <xf numFmtId="3" fontId="1" fillId="0" borderId="0" xfId="0" applyNumberFormat="1" applyFont="1" applyFill="1"/>
    <xf numFmtId="171" fontId="1" fillId="2" borderId="1" xfId="0" applyNumberFormat="1" applyFont="1" applyFill="1" applyBorder="1" applyAlignment="1">
      <alignment horizontal="right" vertical="center" wrapText="1"/>
    </xf>
    <xf numFmtId="171" fontId="13" fillId="0" borderId="0" xfId="0" applyNumberFormat="1" applyFont="1" applyFill="1"/>
    <xf numFmtId="0" fontId="1" fillId="0" borderId="1" xfId="0" applyFont="1" applyFill="1" applyBorder="1" applyAlignment="1">
      <alignment wrapText="1"/>
    </xf>
    <xf numFmtId="0" fontId="1" fillId="0" borderId="0" xfId="0" applyFont="1" applyAlignment="1">
      <alignment wrapText="1"/>
    </xf>
    <xf numFmtId="9" fontId="1" fillId="0" borderId="1" xfId="3" applyFont="1" applyFill="1" applyBorder="1" applyAlignment="1">
      <alignment horizontal="center" vertical="center" wrapText="1"/>
    </xf>
    <xf numFmtId="3" fontId="1" fillId="0" borderId="0" xfId="0" applyNumberFormat="1" applyFont="1"/>
    <xf numFmtId="169" fontId="1" fillId="0" borderId="0" xfId="0" applyNumberFormat="1" applyFont="1"/>
    <xf numFmtId="0" fontId="3" fillId="3" borderId="7" xfId="0" applyFont="1" applyFill="1" applyBorder="1" applyAlignment="1">
      <alignment horizontal="left" vertical="center"/>
    </xf>
    <xf numFmtId="0" fontId="1" fillId="0" borderId="1" xfId="0" applyFont="1" applyBorder="1" applyAlignment="1">
      <alignment horizontal="center" vertical="center" wrapText="1" readingOrder="2"/>
    </xf>
    <xf numFmtId="0" fontId="1" fillId="0" borderId="1" xfId="0" applyFont="1" applyBorder="1" applyAlignment="1">
      <alignment vertical="center" wrapText="1" readingOrder="2"/>
    </xf>
    <xf numFmtId="168" fontId="1" fillId="0" borderId="0" xfId="10" applyFont="1" applyFill="1" applyAlignment="1">
      <alignment horizontal="right" vertical="center"/>
    </xf>
    <xf numFmtId="168" fontId="1" fillId="0" borderId="0" xfId="10" applyFont="1" applyFill="1"/>
    <xf numFmtId="168" fontId="1" fillId="0" borderId="0" xfId="10" applyFont="1"/>
    <xf numFmtId="170" fontId="1" fillId="0" borderId="8" xfId="10" applyNumberFormat="1" applyFont="1" applyFill="1" applyBorder="1" applyAlignment="1">
      <alignment horizontal="center" vertical="center" wrapText="1"/>
    </xf>
    <xf numFmtId="3" fontId="1" fillId="0" borderId="10" xfId="10" applyNumberFormat="1" applyFont="1" applyFill="1" applyBorder="1" applyAlignment="1">
      <alignment horizontal="center" vertical="center" wrapText="1"/>
    </xf>
    <xf numFmtId="168" fontId="1" fillId="0" borderId="0" xfId="10" applyFont="1" applyFill="1" applyAlignment="1"/>
    <xf numFmtId="168" fontId="1" fillId="0" borderId="0" xfId="10" applyFont="1" applyFill="1" applyAlignment="1">
      <alignment horizontal="center" vertical="center"/>
    </xf>
    <xf numFmtId="168" fontId="1" fillId="0" borderId="0" xfId="10" applyFont="1" applyFill="1" applyAlignment="1">
      <alignment horizontal="justify" vertical="center"/>
    </xf>
    <xf numFmtId="170" fontId="1" fillId="0" borderId="0" xfId="10" applyNumberFormat="1" applyFont="1" applyFill="1" applyAlignment="1">
      <alignment horizontal="center"/>
    </xf>
    <xf numFmtId="168" fontId="1" fillId="0" borderId="0" xfId="10" applyFont="1" applyFill="1" applyAlignment="1">
      <alignment horizontal="left"/>
    </xf>
    <xf numFmtId="168" fontId="1" fillId="2" borderId="0" xfId="10" applyFont="1" applyFill="1"/>
    <xf numFmtId="168" fontId="1" fillId="2" borderId="0" xfId="10" applyFont="1" applyFill="1" applyAlignment="1"/>
    <xf numFmtId="168" fontId="1" fillId="2" borderId="0" xfId="10" applyFont="1" applyFill="1" applyAlignment="1">
      <alignment horizontal="center" vertical="center"/>
    </xf>
    <xf numFmtId="168" fontId="1" fillId="2" borderId="0" xfId="10" applyFont="1" applyFill="1" applyAlignment="1">
      <alignment horizontal="justify" vertical="center"/>
    </xf>
    <xf numFmtId="170" fontId="1" fillId="0" borderId="0" xfId="10" applyNumberFormat="1" applyFont="1" applyAlignment="1">
      <alignment horizontal="center"/>
    </xf>
    <xf numFmtId="168" fontId="1" fillId="0" borderId="0" xfId="10" applyFont="1" applyAlignment="1">
      <alignment horizontal="left"/>
    </xf>
    <xf numFmtId="1" fontId="1" fillId="0" borderId="8" xfId="10" applyNumberFormat="1" applyFont="1" applyFill="1" applyBorder="1" applyAlignment="1">
      <alignment horizontal="center" vertical="center" textRotation="180" wrapText="1"/>
    </xf>
    <xf numFmtId="171" fontId="1" fillId="0" borderId="10" xfId="10" applyNumberFormat="1" applyFont="1" applyFill="1" applyBorder="1" applyAlignment="1">
      <alignment horizontal="center" vertical="center" wrapText="1"/>
    </xf>
    <xf numFmtId="1" fontId="1" fillId="0" borderId="1" xfId="10" applyNumberFormat="1" applyFont="1" applyFill="1" applyBorder="1" applyAlignment="1">
      <alignment horizontal="center" vertical="center" wrapText="1"/>
    </xf>
    <xf numFmtId="171" fontId="1" fillId="0" borderId="1" xfId="10" applyNumberFormat="1" applyFont="1" applyFill="1" applyBorder="1" applyAlignment="1">
      <alignment horizontal="center" vertical="center" wrapText="1"/>
    </xf>
    <xf numFmtId="1" fontId="1" fillId="0" borderId="7" xfId="10" applyNumberFormat="1" applyFont="1" applyFill="1" applyBorder="1" applyAlignment="1">
      <alignment horizontal="center" vertical="center" textRotation="180" wrapText="1"/>
    </xf>
    <xf numFmtId="170" fontId="1" fillId="0" borderId="7" xfId="10" applyNumberFormat="1" applyFont="1" applyFill="1" applyBorder="1" applyAlignment="1">
      <alignment horizontal="center" vertical="center" wrapText="1"/>
    </xf>
    <xf numFmtId="3" fontId="1" fillId="0" borderId="1" xfId="10" applyNumberFormat="1" applyFont="1" applyFill="1" applyBorder="1" applyAlignment="1">
      <alignment horizontal="center" vertical="center" wrapText="1"/>
    </xf>
    <xf numFmtId="0" fontId="1" fillId="0" borderId="0" xfId="0" applyNumberFormat="1" applyFont="1" applyAlignment="1">
      <alignment wrapText="1"/>
    </xf>
    <xf numFmtId="0" fontId="1" fillId="0" borderId="0" xfId="0" applyNumberFormat="1" applyFont="1" applyBorder="1" applyAlignment="1">
      <alignment wrapText="1"/>
    </xf>
    <xf numFmtId="0" fontId="1" fillId="0" borderId="0" xfId="0" applyFont="1" applyBorder="1" applyAlignment="1">
      <alignment wrapText="1"/>
    </xf>
    <xf numFmtId="0" fontId="1" fillId="0" borderId="0" xfId="0" applyFont="1" applyAlignment="1">
      <alignment horizontal="center" vertical="center" wrapText="1"/>
    </xf>
    <xf numFmtId="0" fontId="7" fillId="0" borderId="3" xfId="0" applyFont="1" applyFill="1" applyBorder="1" applyAlignment="1">
      <alignment horizontal="center" vertical="center" wrapText="1"/>
    </xf>
    <xf numFmtId="0" fontId="1" fillId="2" borderId="0" xfId="0" applyFont="1" applyFill="1" applyAlignment="1">
      <alignment horizontal="center" vertical="center" wrapText="1"/>
    </xf>
    <xf numFmtId="0" fontId="12" fillId="0" borderId="0" xfId="0" applyFont="1" applyFill="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168" fontId="1" fillId="0" borderId="0" xfId="10" applyFont="1" applyBorder="1"/>
    <xf numFmtId="168" fontId="1" fillId="2" borderId="0" xfId="10" applyFont="1" applyFill="1" applyBorder="1"/>
    <xf numFmtId="168" fontId="1" fillId="8" borderId="5" xfId="10" applyFont="1" applyFill="1" applyBorder="1"/>
    <xf numFmtId="168" fontId="1" fillId="8" borderId="9" xfId="10" applyFont="1" applyFill="1" applyBorder="1"/>
    <xf numFmtId="168" fontId="1" fillId="9" borderId="14" xfId="10" applyFont="1" applyFill="1" applyBorder="1"/>
    <xf numFmtId="168" fontId="1" fillId="9" borderId="9" xfId="10" applyFont="1" applyFill="1" applyBorder="1"/>
    <xf numFmtId="168" fontId="1" fillId="10" borderId="5" xfId="10" applyFont="1" applyFill="1" applyBorder="1"/>
    <xf numFmtId="168" fontId="1" fillId="10" borderId="9" xfId="10" applyFont="1" applyFill="1" applyBorder="1"/>
    <xf numFmtId="168" fontId="1" fillId="0" borderId="0" xfId="10" applyFont="1" applyFill="1" applyBorder="1"/>
    <xf numFmtId="168" fontId="1" fillId="0" borderId="1" xfId="10" applyFont="1" applyFill="1" applyBorder="1"/>
    <xf numFmtId="168" fontId="1" fillId="0" borderId="6" xfId="10" applyFont="1" applyFill="1" applyBorder="1"/>
    <xf numFmtId="1" fontId="1" fillId="2" borderId="10" xfId="10" applyNumberFormat="1" applyFont="1" applyFill="1" applyBorder="1" applyAlignment="1">
      <alignment horizontal="left" vertical="center" wrapText="1"/>
    </xf>
    <xf numFmtId="168" fontId="1" fillId="2" borderId="10" xfId="10" applyFont="1" applyFill="1" applyBorder="1"/>
    <xf numFmtId="168" fontId="1" fillId="2" borderId="1" xfId="10" applyFont="1" applyFill="1" applyBorder="1"/>
    <xf numFmtId="168" fontId="1" fillId="0" borderId="3" xfId="10" applyFont="1" applyFill="1" applyBorder="1"/>
    <xf numFmtId="0" fontId="7" fillId="0" borderId="0" xfId="0" applyFont="1" applyFill="1" applyBorder="1" applyAlignment="1">
      <alignment vertical="center" wrapText="1"/>
    </xf>
    <xf numFmtId="173" fontId="1" fillId="2" borderId="13" xfId="10" applyNumberFormat="1" applyFont="1" applyFill="1" applyBorder="1" applyAlignment="1">
      <alignment vertical="center" textRotation="180"/>
    </xf>
    <xf numFmtId="173" fontId="1" fillId="2" borderId="10" xfId="10" applyNumberFormat="1" applyFont="1" applyFill="1" applyBorder="1" applyAlignment="1">
      <alignment vertical="center" textRotation="180"/>
    </xf>
    <xf numFmtId="171" fontId="1" fillId="2" borderId="0" xfId="10" applyNumberFormat="1" applyFont="1" applyFill="1" applyAlignment="1">
      <alignment horizontal="justify" vertical="center"/>
    </xf>
    <xf numFmtId="167" fontId="1" fillId="0" borderId="1" xfId="0" applyNumberFormat="1" applyFont="1" applyFill="1" applyBorder="1" applyAlignment="1">
      <alignment horizontal="right" vertical="center" wrapText="1"/>
    </xf>
    <xf numFmtId="1" fontId="1" fillId="0" borderId="1" xfId="10" applyNumberFormat="1" applyFont="1" applyFill="1" applyBorder="1" applyAlignment="1">
      <alignment horizontal="center" vertical="center" textRotation="180" wrapText="1"/>
    </xf>
    <xf numFmtId="170" fontId="1" fillId="0" borderId="1" xfId="10" applyNumberFormat="1" applyFont="1" applyFill="1" applyBorder="1" applyAlignment="1">
      <alignment horizontal="center" vertical="center" wrapText="1"/>
    </xf>
    <xf numFmtId="1" fontId="1" fillId="0" borderId="6" xfId="0" applyNumberFormat="1" applyFont="1" applyFill="1" applyBorder="1" applyAlignment="1">
      <alignment vertical="center" textRotation="180" wrapText="1"/>
    </xf>
    <xf numFmtId="0" fontId="1" fillId="2" borderId="10" xfId="0" applyFont="1" applyFill="1" applyBorder="1" applyAlignment="1">
      <alignment vertical="center" textRotation="180" wrapText="1"/>
    </xf>
    <xf numFmtId="1" fontId="1" fillId="0" borderId="1" xfId="0" applyNumberFormat="1" applyFont="1" applyFill="1" applyBorder="1" applyAlignment="1">
      <alignment vertical="center" textRotation="180" wrapText="1"/>
    </xf>
    <xf numFmtId="171" fontId="1" fillId="2" borderId="0" xfId="0" applyNumberFormat="1" applyFont="1" applyFill="1" applyAlignment="1">
      <alignment vertical="center"/>
    </xf>
    <xf numFmtId="171" fontId="1" fillId="2" borderId="19" xfId="0" applyNumberFormat="1" applyFont="1" applyFill="1" applyBorder="1" applyAlignment="1">
      <alignment horizontal="center" vertical="center" wrapText="1"/>
    </xf>
    <xf numFmtId="171" fontId="7" fillId="2" borderId="1" xfId="0" applyNumberFormat="1" applyFont="1" applyFill="1" applyBorder="1" applyAlignment="1">
      <alignment horizontal="center" vertical="center"/>
    </xf>
    <xf numFmtId="171" fontId="1" fillId="2" borderId="24" xfId="0" applyNumberFormat="1" applyFont="1" applyFill="1" applyBorder="1" applyAlignment="1">
      <alignment horizontal="center" vertical="center"/>
    </xf>
    <xf numFmtId="171" fontId="1" fillId="2" borderId="0" xfId="0" applyNumberFormat="1" applyFont="1" applyFill="1" applyAlignment="1">
      <alignment horizontal="center" vertical="center"/>
    </xf>
    <xf numFmtId="171" fontId="1" fillId="2" borderId="0" xfId="0" applyNumberFormat="1" applyFont="1" applyFill="1"/>
    <xf numFmtId="171" fontId="1" fillId="2" borderId="0" xfId="0" applyNumberFormat="1" applyFont="1" applyFill="1" applyAlignment="1">
      <alignment horizontal="justify" vertical="center"/>
    </xf>
    <xf numFmtId="171" fontId="1" fillId="0" borderId="0" xfId="0" applyNumberFormat="1" applyFont="1" applyFill="1"/>
    <xf numFmtId="171" fontId="1" fillId="2" borderId="6" xfId="0" applyNumberFormat="1" applyFont="1" applyFill="1" applyBorder="1" applyAlignment="1">
      <alignment horizontal="center" vertical="center"/>
    </xf>
    <xf numFmtId="1" fontId="1" fillId="2" borderId="6" xfId="0" applyNumberFormat="1" applyFont="1" applyFill="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3" fontId="1" fillId="2" borderId="13"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8" xfId="0" applyFont="1" applyFill="1" applyBorder="1" applyAlignment="1">
      <alignment horizontal="center" vertical="center" wrapText="1"/>
    </xf>
    <xf numFmtId="3" fontId="1" fillId="2" borderId="10"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1" fontId="1" fillId="2" borderId="10" xfId="0" applyNumberFormat="1" applyFont="1" applyFill="1" applyBorder="1" applyAlignment="1">
      <alignment horizontal="center" vertical="center" wrapText="1"/>
    </xf>
    <xf numFmtId="171" fontId="1" fillId="2" borderId="22"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 fontId="1" fillId="2" borderId="1" xfId="0" applyNumberFormat="1" applyFont="1" applyFill="1" applyBorder="1" applyAlignment="1">
      <alignment horizontal="center" vertical="center"/>
    </xf>
    <xf numFmtId="171" fontId="1" fillId="2" borderId="1" xfId="0" applyNumberFormat="1" applyFont="1" applyFill="1" applyBorder="1" applyAlignment="1">
      <alignment horizontal="center" vertical="center"/>
    </xf>
    <xf numFmtId="1" fontId="1" fillId="2" borderId="19" xfId="0" applyNumberFormat="1" applyFont="1" applyFill="1" applyBorder="1" applyAlignment="1">
      <alignment horizontal="center" vertical="center" wrapText="1"/>
    </xf>
    <xf numFmtId="0" fontId="1" fillId="2" borderId="19" xfId="0" applyFont="1" applyFill="1" applyBorder="1" applyAlignment="1">
      <alignment horizontal="center" vertical="center"/>
    </xf>
    <xf numFmtId="1" fontId="1" fillId="2" borderId="19" xfId="0" applyNumberFormat="1" applyFont="1" applyFill="1" applyBorder="1" applyAlignment="1">
      <alignment horizontal="center" vertical="center"/>
    </xf>
    <xf numFmtId="171" fontId="1" fillId="2" borderId="19" xfId="0" applyNumberFormat="1" applyFont="1" applyFill="1" applyBorder="1" applyAlignment="1">
      <alignment horizontal="center" vertical="center"/>
    </xf>
    <xf numFmtId="171" fontId="1" fillId="2" borderId="23"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5" xfId="0" applyFont="1" applyFill="1" applyBorder="1" applyAlignment="1">
      <alignment horizontal="center" vertical="center" wrapText="1"/>
    </xf>
    <xf numFmtId="170" fontId="1" fillId="2" borderId="6" xfId="0" applyNumberFormat="1" applyFont="1" applyFill="1" applyBorder="1" applyAlignment="1">
      <alignment horizontal="center" vertical="center" wrapText="1"/>
    </xf>
    <xf numFmtId="170" fontId="1" fillId="2" borderId="10"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71" fontId="1" fillId="2" borderId="1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2" xfId="0" applyFont="1" applyBorder="1" applyAlignment="1">
      <alignment horizontal="center" vertical="center"/>
    </xf>
    <xf numFmtId="170" fontId="1"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0" xfId="0" applyFont="1" applyBorder="1" applyAlignment="1">
      <alignment horizontal="center" vertical="center"/>
    </xf>
    <xf numFmtId="170" fontId="1" fillId="2" borderId="1"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1" xfId="0" applyFont="1" applyBorder="1" applyAlignment="1">
      <alignment horizontal="left" vertical="center" wrapText="1" readingOrder="2"/>
    </xf>
    <xf numFmtId="171" fontId="1" fillId="2"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168" fontId="3" fillId="0" borderId="2" xfId="10" applyFont="1" applyBorder="1" applyAlignment="1">
      <alignment horizontal="center" vertical="center"/>
    </xf>
    <xf numFmtId="168" fontId="3" fillId="0" borderId="12" xfId="10" applyFont="1" applyBorder="1" applyAlignment="1">
      <alignment horizontal="center" vertical="center"/>
    </xf>
    <xf numFmtId="171" fontId="1" fillId="0" borderId="0" xfId="0" applyNumberFormat="1" applyFont="1"/>
    <xf numFmtId="171" fontId="3" fillId="0" borderId="2" xfId="0" applyNumberFormat="1" applyFont="1" applyBorder="1" applyAlignment="1">
      <alignment horizontal="center" vertical="center"/>
    </xf>
    <xf numFmtId="171" fontId="1" fillId="0" borderId="1" xfId="0" applyNumberFormat="1" applyFont="1" applyFill="1" applyBorder="1" applyAlignment="1">
      <alignment vertical="center" wrapText="1"/>
    </xf>
    <xf numFmtId="171" fontId="3" fillId="0" borderId="11" xfId="0" applyNumberFormat="1" applyFont="1" applyBorder="1" applyAlignment="1">
      <alignment horizontal="center" vertical="center"/>
    </xf>
    <xf numFmtId="171" fontId="3" fillId="0" borderId="0" xfId="0" applyNumberFormat="1" applyFont="1" applyBorder="1" applyAlignment="1">
      <alignment wrapText="1"/>
    </xf>
    <xf numFmtId="171" fontId="1" fillId="0" borderId="0" xfId="0" applyNumberFormat="1" applyFont="1" applyBorder="1" applyAlignment="1">
      <alignment wrapText="1"/>
    </xf>
    <xf numFmtId="171" fontId="1" fillId="0" borderId="0" xfId="0" applyNumberFormat="1" applyFont="1" applyAlignment="1">
      <alignment wrapText="1"/>
    </xf>
    <xf numFmtId="171" fontId="1" fillId="2" borderId="10" xfId="11" applyNumberFormat="1" applyFont="1" applyFill="1" applyBorder="1" applyAlignment="1">
      <alignment horizontal="center" vertical="center" wrapText="1"/>
    </xf>
    <xf numFmtId="171" fontId="1" fillId="2" borderId="1" xfId="11" applyNumberFormat="1" applyFont="1" applyFill="1" applyBorder="1" applyAlignment="1">
      <alignment horizontal="center" vertical="center" wrapText="1"/>
    </xf>
    <xf numFmtId="171" fontId="1" fillId="0" borderId="7" xfId="11" applyNumberFormat="1" applyFont="1" applyBorder="1" applyAlignment="1">
      <alignment horizontal="center" vertical="center" wrapText="1"/>
    </xf>
    <xf numFmtId="171" fontId="1" fillId="2" borderId="7" xfId="11" applyNumberFormat="1" applyFont="1" applyFill="1" applyBorder="1" applyAlignment="1">
      <alignment horizontal="center" vertical="center" wrapText="1"/>
    </xf>
    <xf numFmtId="171" fontId="1" fillId="0" borderId="1" xfId="11" applyNumberFormat="1" applyFont="1" applyBorder="1" applyAlignment="1">
      <alignment horizontal="center" vertical="center" wrapText="1" readingOrder="1"/>
    </xf>
    <xf numFmtId="171" fontId="7" fillId="2" borderId="1" xfId="11" applyNumberFormat="1" applyFont="1" applyFill="1" applyBorder="1" applyAlignment="1">
      <alignment horizontal="center" vertical="center" wrapText="1"/>
    </xf>
    <xf numFmtId="171" fontId="7" fillId="2" borderId="1" xfId="6" applyNumberFormat="1" applyFont="1" applyFill="1" applyBorder="1" applyAlignment="1">
      <alignment horizontal="center" vertical="center" wrapText="1"/>
    </xf>
    <xf numFmtId="171" fontId="1" fillId="0" borderId="1" xfId="0" applyNumberFormat="1" applyFont="1" applyBorder="1" applyAlignment="1">
      <alignment horizontal="center" vertical="center" wrapText="1"/>
    </xf>
    <xf numFmtId="171" fontId="1" fillId="0" borderId="0" xfId="0" applyNumberFormat="1" applyFont="1" applyAlignment="1">
      <alignment horizontal="center" vertical="center" wrapText="1"/>
    </xf>
    <xf numFmtId="171" fontId="1" fillId="2" borderId="0" xfId="10" applyNumberFormat="1" applyFont="1" applyFill="1"/>
    <xf numFmtId="168" fontId="1" fillId="2" borderId="0" xfId="10" applyFont="1" applyFill="1" applyAlignment="1">
      <alignment horizontal="center"/>
    </xf>
    <xf numFmtId="171" fontId="1" fillId="2" borderId="0" xfId="10" applyNumberFormat="1" applyFont="1" applyFill="1" applyBorder="1" applyAlignment="1">
      <alignment vertical="center"/>
    </xf>
    <xf numFmtId="168" fontId="1" fillId="0" borderId="5" xfId="10" applyFont="1" applyFill="1" applyBorder="1"/>
    <xf numFmtId="0" fontId="1" fillId="2" borderId="6" xfId="0" applyFont="1" applyFill="1" applyBorder="1" applyAlignment="1">
      <alignment horizontal="justify" vertical="center" wrapText="1"/>
    </xf>
    <xf numFmtId="0" fontId="1" fillId="2" borderId="10" xfId="0" applyFont="1" applyFill="1" applyBorder="1" applyAlignment="1">
      <alignment horizontal="justify" vertical="center" wrapText="1"/>
    </xf>
    <xf numFmtId="0" fontId="1" fillId="2" borderId="23" xfId="0" applyFont="1" applyFill="1" applyBorder="1" applyAlignment="1">
      <alignment horizontal="justify" vertical="center" wrapText="1"/>
    </xf>
    <xf numFmtId="0" fontId="1" fillId="2" borderId="19"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 fillId="2" borderId="13" xfId="0" applyFont="1" applyFill="1" applyBorder="1" applyAlignment="1">
      <alignment horizontal="justify" vertical="center" wrapText="1"/>
    </xf>
    <xf numFmtId="0" fontId="1" fillId="2" borderId="25" xfId="0" applyFont="1" applyFill="1" applyBorder="1" applyAlignment="1">
      <alignment horizontal="justify" vertical="center" wrapText="1"/>
    </xf>
    <xf numFmtId="0" fontId="1" fillId="0" borderId="0" xfId="0" applyFont="1" applyAlignment="1">
      <alignment horizontal="justify" vertical="center"/>
    </xf>
    <xf numFmtId="168" fontId="8" fillId="5" borderId="0" xfId="0" applyNumberFormat="1" applyFont="1" applyFill="1" applyBorder="1" applyAlignment="1">
      <alignment horizontal="justify" vertical="center" wrapText="1"/>
    </xf>
    <xf numFmtId="168" fontId="8" fillId="0" borderId="1" xfId="0" applyNumberFormat="1" applyFont="1" applyFill="1" applyBorder="1" applyAlignment="1">
      <alignment horizontal="justify" vertical="center" wrapText="1"/>
    </xf>
    <xf numFmtId="168" fontId="8" fillId="5" borderId="10" xfId="0" applyNumberFormat="1" applyFont="1" applyFill="1" applyBorder="1" applyAlignment="1">
      <alignment horizontal="justify" vertical="center" wrapText="1"/>
    </xf>
    <xf numFmtId="168" fontId="8" fillId="5" borderId="1" xfId="0" applyNumberFormat="1" applyFont="1" applyFill="1" applyBorder="1" applyAlignment="1">
      <alignment horizontal="justify" vertical="center" wrapText="1"/>
    </xf>
    <xf numFmtId="0" fontId="8" fillId="0" borderId="9" xfId="0" applyNumberFormat="1" applyFont="1" applyFill="1" applyBorder="1" applyAlignment="1">
      <alignment horizontal="justify" vertical="center" wrapText="1" readingOrder="1"/>
    </xf>
    <xf numFmtId="0" fontId="8" fillId="0" borderId="28" xfId="0" applyNumberFormat="1" applyFont="1" applyFill="1" applyBorder="1" applyAlignment="1">
      <alignment horizontal="justify" vertical="center" wrapText="1"/>
    </xf>
    <xf numFmtId="0" fontId="3" fillId="0" borderId="12" xfId="0" applyFont="1" applyBorder="1" applyAlignment="1">
      <alignment horizontal="justify" vertical="center"/>
    </xf>
    <xf numFmtId="0" fontId="3" fillId="0" borderId="2" xfId="0" applyFont="1" applyBorder="1" applyAlignment="1">
      <alignment horizontal="justify" vertical="center"/>
    </xf>
    <xf numFmtId="1" fontId="1" fillId="2" borderId="1" xfId="0" applyNumberFormat="1" applyFont="1" applyFill="1" applyBorder="1" applyAlignment="1">
      <alignment horizontal="justify" vertical="center" wrapText="1"/>
    </xf>
    <xf numFmtId="171" fontId="1" fillId="2" borderId="1" xfId="0" applyNumberFormat="1" applyFont="1" applyFill="1" applyBorder="1" applyAlignment="1">
      <alignment horizontal="justify" vertical="center" wrapText="1"/>
    </xf>
    <xf numFmtId="171" fontId="1" fillId="2" borderId="10" xfId="0" applyNumberFormat="1" applyFont="1" applyFill="1" applyBorder="1" applyAlignment="1">
      <alignment horizontal="justify" vertical="center" wrapText="1"/>
    </xf>
    <xf numFmtId="0" fontId="1" fillId="2" borderId="15" xfId="0" applyFont="1" applyFill="1" applyBorder="1" applyAlignment="1">
      <alignment horizontal="justify" vertical="center" wrapText="1"/>
    </xf>
    <xf numFmtId="171" fontId="1" fillId="2" borderId="13" xfId="0" applyNumberFormat="1" applyFont="1" applyFill="1" applyBorder="1" applyAlignment="1">
      <alignment horizontal="justify" vertical="center" wrapText="1"/>
    </xf>
    <xf numFmtId="3" fontId="1" fillId="2" borderId="1" xfId="0" applyNumberFormat="1" applyFont="1" applyFill="1" applyBorder="1" applyAlignment="1">
      <alignment horizontal="justify" vertical="center" wrapText="1"/>
    </xf>
    <xf numFmtId="0" fontId="1" fillId="2" borderId="19"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 xfId="0" applyFont="1" applyFill="1" applyBorder="1" applyAlignment="1">
      <alignment horizontal="justify" vertical="center"/>
    </xf>
    <xf numFmtId="1" fontId="1" fillId="2" borderId="6" xfId="0" applyNumberFormat="1" applyFont="1" applyFill="1" applyBorder="1" applyAlignment="1">
      <alignment horizontal="center" vertical="center" wrapText="1"/>
    </xf>
    <xf numFmtId="1" fontId="1" fillId="2" borderId="10" xfId="0" applyNumberFormat="1" applyFont="1" applyFill="1" applyBorder="1" applyAlignment="1">
      <alignment horizontal="center" vertical="center" wrapText="1"/>
    </xf>
    <xf numFmtId="0" fontId="1" fillId="2" borderId="6" xfId="0" applyFont="1" applyFill="1" applyBorder="1" applyAlignment="1">
      <alignment horizontal="justify" vertical="center" wrapText="1"/>
    </xf>
    <xf numFmtId="0" fontId="1" fillId="2" borderId="10" xfId="0" applyFont="1" applyFill="1" applyBorder="1" applyAlignment="1">
      <alignment horizontal="justify" vertical="center" wrapText="1"/>
    </xf>
    <xf numFmtId="171" fontId="1" fillId="2" borderId="10" xfId="0" applyNumberFormat="1" applyFont="1" applyFill="1" applyBorder="1" applyAlignment="1">
      <alignment horizontal="center" vertical="center"/>
    </xf>
    <xf numFmtId="1" fontId="1" fillId="2" borderId="10" xfId="0" applyNumberFormat="1" applyFont="1" applyFill="1" applyBorder="1" applyAlignment="1">
      <alignment horizontal="center" vertical="center"/>
    </xf>
    <xf numFmtId="0" fontId="1" fillId="2" borderId="10" xfId="0" applyFont="1" applyFill="1" applyBorder="1" applyAlignment="1">
      <alignment horizontal="center" vertical="center"/>
    </xf>
    <xf numFmtId="1" fontId="1" fillId="2" borderId="19" xfId="0" applyNumberFormat="1" applyFont="1" applyFill="1" applyBorder="1" applyAlignment="1">
      <alignment horizontal="center" vertical="center" wrapText="1"/>
    </xf>
    <xf numFmtId="0" fontId="1" fillId="2" borderId="19" xfId="0" applyFont="1" applyFill="1" applyBorder="1" applyAlignment="1">
      <alignment horizontal="justify" vertical="center" wrapText="1"/>
    </xf>
    <xf numFmtId="1" fontId="1" fillId="2" borderId="19" xfId="0" applyNumberFormat="1" applyFont="1" applyFill="1" applyBorder="1" applyAlignment="1">
      <alignment horizontal="center" vertical="center"/>
    </xf>
    <xf numFmtId="166" fontId="1" fillId="2" borderId="19" xfId="0" applyNumberFormat="1" applyFont="1" applyFill="1" applyBorder="1" applyAlignment="1">
      <alignment horizontal="center" vertical="center"/>
    </xf>
    <xf numFmtId="171" fontId="1" fillId="2" borderId="19" xfId="0" applyNumberFormat="1" applyFont="1" applyFill="1" applyBorder="1" applyAlignment="1">
      <alignment horizontal="center" vertical="center"/>
    </xf>
    <xf numFmtId="1" fontId="1" fillId="2" borderId="1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171" fontId="1" fillId="2" borderId="1" xfId="0" applyNumberFormat="1" applyFont="1" applyFill="1" applyBorder="1" applyAlignment="1">
      <alignment horizontal="center" vertical="center"/>
    </xf>
    <xf numFmtId="1" fontId="1"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center" wrapText="1"/>
    </xf>
    <xf numFmtId="1" fontId="1" fillId="2" borderId="1" xfId="0" applyNumberFormat="1" applyFont="1" applyFill="1" applyBorder="1" applyAlignment="1">
      <alignment horizontal="center" vertical="center"/>
    </xf>
    <xf numFmtId="166" fontId="1" fillId="2" borderId="10"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2" xfId="0" applyFont="1" applyBorder="1" applyAlignment="1">
      <alignment horizontal="center" vertical="center"/>
    </xf>
    <xf numFmtId="168" fontId="11" fillId="0" borderId="0" xfId="0" applyNumberFormat="1" applyFont="1" applyFill="1" applyBorder="1" applyAlignment="1">
      <alignment horizontal="center"/>
    </xf>
    <xf numFmtId="0" fontId="1" fillId="0" borderId="6"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71" fontId="1" fillId="2" borderId="10" xfId="0" applyNumberFormat="1" applyFont="1" applyFill="1" applyBorder="1" applyAlignment="1">
      <alignment horizontal="justify" vertical="center" wrapText="1"/>
    </xf>
    <xf numFmtId="3" fontId="1" fillId="2" borderId="1"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7" xfId="0" applyFont="1" applyFill="1" applyBorder="1" applyAlignment="1">
      <alignment horizontal="justify" vertical="center" wrapText="1"/>
    </xf>
    <xf numFmtId="0" fontId="1" fillId="2" borderId="3" xfId="0" applyFont="1" applyFill="1" applyBorder="1" applyAlignment="1">
      <alignment horizontal="justify" vertical="center" wrapText="1"/>
    </xf>
    <xf numFmtId="9" fontId="1" fillId="2" borderId="6" xfId="5" applyFont="1" applyFill="1" applyBorder="1" applyAlignment="1">
      <alignment horizontal="center" vertical="center" wrapText="1"/>
    </xf>
    <xf numFmtId="9" fontId="1" fillId="2" borderId="10" xfId="5" applyFont="1" applyFill="1" applyBorder="1" applyAlignment="1">
      <alignment horizontal="center" vertical="center" wrapText="1"/>
    </xf>
    <xf numFmtId="3" fontId="3" fillId="3" borderId="6" xfId="0" applyNumberFormat="1" applyFont="1" applyFill="1" applyBorder="1" applyAlignment="1">
      <alignment horizontal="center" vertical="center" wrapText="1"/>
    </xf>
    <xf numFmtId="3" fontId="3" fillId="3" borderId="13" xfId="0" applyNumberFormat="1" applyFont="1" applyFill="1" applyBorder="1" applyAlignment="1">
      <alignment horizontal="center" vertical="center" wrapText="1"/>
    </xf>
    <xf numFmtId="3" fontId="3" fillId="3" borderId="10"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27" xfId="0" applyFont="1" applyFill="1" applyBorder="1" applyAlignment="1">
      <alignment horizontal="center" vertical="center"/>
    </xf>
    <xf numFmtId="175"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7" fillId="0" borderId="13" xfId="0" applyFont="1" applyFill="1" applyBorder="1" applyAlignment="1">
      <alignment horizontal="justify" vertical="center" wrapText="1"/>
    </xf>
    <xf numFmtId="0" fontId="1" fillId="0" borderId="1" xfId="0" applyFont="1" applyFill="1" applyBorder="1" applyAlignment="1">
      <alignment horizontal="center" vertical="center"/>
    </xf>
    <xf numFmtId="0" fontId="3" fillId="2" borderId="15" xfId="0" applyFont="1" applyFill="1" applyBorder="1" applyAlignment="1">
      <alignment horizontal="center" vertical="center" wrapText="1"/>
    </xf>
    <xf numFmtId="0" fontId="1" fillId="0" borderId="3" xfId="0" applyFont="1" applyFill="1" applyBorder="1" applyAlignment="1">
      <alignment horizontal="center"/>
    </xf>
    <xf numFmtId="1" fontId="1" fillId="2" borderId="6" xfId="5" applyNumberFormat="1" applyFont="1" applyFill="1" applyBorder="1" applyAlignment="1">
      <alignment horizontal="center" vertical="center" wrapText="1"/>
    </xf>
    <xf numFmtId="9" fontId="1" fillId="2" borderId="1" xfId="5" applyFont="1" applyFill="1" applyBorder="1" applyAlignment="1">
      <alignment horizontal="center" vertical="center" wrapText="1"/>
    </xf>
    <xf numFmtId="0" fontId="7" fillId="2" borderId="13" xfId="0" applyFont="1" applyFill="1" applyBorder="1" applyAlignment="1">
      <alignment horizontal="justify" vertical="center" wrapText="1"/>
    </xf>
    <xf numFmtId="0" fontId="7" fillId="2" borderId="10" xfId="0" applyFont="1" applyFill="1" applyBorder="1" applyAlignment="1">
      <alignment horizontal="justify" vertical="center" wrapText="1"/>
    </xf>
    <xf numFmtId="3" fontId="7" fillId="2" borderId="13" xfId="0"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 fillId="0" borderId="1" xfId="0" applyFont="1" applyFill="1" applyBorder="1" applyAlignment="1">
      <alignment horizontal="justify" vertical="center" wrapText="1"/>
    </xf>
    <xf numFmtId="1" fontId="7" fillId="2"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2" borderId="0" xfId="0" applyFont="1" applyFill="1" applyBorder="1" applyAlignment="1">
      <alignment horizontal="justify" vertical="center"/>
    </xf>
    <xf numFmtId="0" fontId="1" fillId="2" borderId="0" xfId="0" applyFont="1" applyFill="1" applyBorder="1" applyAlignment="1">
      <alignment horizontal="center"/>
    </xf>
    <xf numFmtId="166" fontId="1" fillId="2" borderId="0" xfId="0" applyNumberFormat="1" applyFont="1" applyFill="1" applyBorder="1" applyAlignment="1">
      <alignment horizontal="center" vertical="center"/>
    </xf>
    <xf numFmtId="171" fontId="1" fillId="0" borderId="0" xfId="0" applyNumberFormat="1" applyFont="1" applyFill="1" applyBorder="1" applyAlignment="1">
      <alignment vertical="center"/>
    </xf>
    <xf numFmtId="1" fontId="1" fillId="2" borderId="0" xfId="0" applyNumberFormat="1" applyFont="1" applyFill="1" applyBorder="1" applyAlignment="1">
      <alignment horizontal="center" vertical="center"/>
    </xf>
    <xf numFmtId="167" fontId="1" fillId="0" borderId="0" xfId="0" applyNumberFormat="1" applyFont="1" applyFill="1" applyBorder="1" applyAlignment="1">
      <alignment horizontal="right" vertical="center"/>
    </xf>
    <xf numFmtId="167" fontId="1" fillId="0" borderId="0" xfId="0" applyNumberFormat="1" applyFont="1" applyBorder="1" applyAlignment="1">
      <alignment horizontal="center"/>
    </xf>
    <xf numFmtId="0" fontId="1" fillId="0" borderId="0" xfId="0" applyFont="1" applyBorder="1" applyAlignment="1">
      <alignment horizontal="justify" vertical="center"/>
    </xf>
    <xf numFmtId="171" fontId="1" fillId="2" borderId="0" xfId="0" applyNumberFormat="1" applyFont="1" applyFill="1" applyBorder="1" applyAlignment="1">
      <alignment horizontal="center" vertical="center"/>
    </xf>
    <xf numFmtId="1" fontId="1" fillId="2" borderId="0" xfId="0" applyNumberFormat="1" applyFont="1" applyFill="1" applyBorder="1" applyAlignment="1">
      <alignment horizontal="center" vertical="center" wrapText="1"/>
    </xf>
    <xf numFmtId="0" fontId="1" fillId="2" borderId="0" xfId="0" applyFont="1" applyFill="1" applyBorder="1" applyAlignment="1">
      <alignment horizontal="justify" vertical="center" wrapText="1"/>
    </xf>
    <xf numFmtId="1" fontId="1" fillId="2" borderId="0" xfId="0" applyNumberFormat="1" applyFont="1" applyFill="1" applyBorder="1" applyAlignment="1">
      <alignment horizontal="center" vertical="center" textRotation="180" wrapText="1"/>
    </xf>
    <xf numFmtId="167" fontId="1" fillId="2" borderId="0" xfId="0" applyNumberFormat="1" applyFont="1" applyFill="1" applyBorder="1" applyAlignment="1">
      <alignment horizontal="center" vertical="center"/>
    </xf>
    <xf numFmtId="1" fontId="1" fillId="2" borderId="2"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171" fontId="1" fillId="2" borderId="1" xfId="0" applyNumberFormat="1" applyFont="1" applyFill="1" applyBorder="1" applyAlignment="1">
      <alignment horizontal="left" vertical="center" wrapText="1"/>
    </xf>
    <xf numFmtId="2" fontId="1" fillId="2" borderId="6" xfId="0" applyNumberFormat="1" applyFont="1" applyFill="1" applyBorder="1" applyAlignment="1">
      <alignment horizontal="center" vertical="center" wrapText="1"/>
    </xf>
    <xf numFmtId="0" fontId="3" fillId="0" borderId="7" xfId="0" applyFont="1" applyBorder="1" applyAlignment="1">
      <alignment vertical="center"/>
    </xf>
    <xf numFmtId="0" fontId="3" fillId="0" borderId="11" xfId="0" applyFont="1" applyBorder="1" applyAlignment="1">
      <alignment vertical="center"/>
    </xf>
    <xf numFmtId="0" fontId="3" fillId="0" borderId="3" xfId="0" applyFont="1" applyBorder="1" applyAlignment="1">
      <alignment vertical="center"/>
    </xf>
    <xf numFmtId="2" fontId="1" fillId="2" borderId="6" xfId="0" applyNumberFormat="1" applyFont="1" applyFill="1" applyBorder="1" applyAlignment="1">
      <alignment horizontal="left" vertical="center" wrapText="1" indent="1"/>
    </xf>
    <xf numFmtId="2" fontId="1" fillId="2" borderId="1" xfId="0" applyNumberFormat="1" applyFont="1" applyFill="1" applyBorder="1" applyAlignment="1">
      <alignment horizontal="left" vertical="center" wrapText="1" indent="1"/>
    </xf>
    <xf numFmtId="0" fontId="3" fillId="2" borderId="2" xfId="0" applyFont="1" applyFill="1" applyBorder="1" applyAlignment="1">
      <alignment vertical="center" wrapText="1"/>
    </xf>
    <xf numFmtId="0" fontId="3" fillId="2" borderId="13" xfId="0" applyFont="1" applyFill="1" applyBorder="1" applyAlignment="1">
      <alignment vertical="center" wrapText="1"/>
    </xf>
    <xf numFmtId="0" fontId="3" fillId="2" borderId="10" xfId="0" applyFont="1" applyFill="1" applyBorder="1" applyAlignment="1">
      <alignment vertical="center" wrapText="1"/>
    </xf>
    <xf numFmtId="9" fontId="1" fillId="2" borderId="13" xfId="0" applyNumberFormat="1" applyFont="1" applyFill="1" applyBorder="1" applyAlignment="1">
      <alignment horizontal="center" vertical="center" wrapText="1"/>
    </xf>
    <xf numFmtId="164" fontId="1" fillId="2" borderId="13" xfId="7" applyNumberFormat="1" applyFont="1" applyFill="1" applyBorder="1" applyAlignment="1">
      <alignment horizontal="center" vertical="center" wrapText="1"/>
    </xf>
    <xf numFmtId="1" fontId="1" fillId="0" borderId="19" xfId="0" applyNumberFormat="1" applyFont="1" applyFill="1" applyBorder="1" applyAlignment="1">
      <alignment horizontal="center" vertical="center" wrapText="1"/>
    </xf>
    <xf numFmtId="9" fontId="3" fillId="2" borderId="16" xfId="0" applyNumberFormat="1" applyFont="1" applyFill="1" applyBorder="1" applyAlignment="1">
      <alignment horizontal="center" vertical="center" wrapText="1"/>
    </xf>
    <xf numFmtId="0" fontId="1" fillId="2" borderId="59" xfId="0" applyFont="1" applyFill="1" applyBorder="1" applyAlignment="1">
      <alignment horizontal="center" vertical="center" wrapText="1"/>
    </xf>
    <xf numFmtId="1" fontId="1" fillId="0" borderId="59" xfId="0" applyNumberFormat="1" applyFont="1" applyFill="1" applyBorder="1" applyAlignment="1">
      <alignment horizontal="center" vertical="center" wrapText="1"/>
    </xf>
    <xf numFmtId="9" fontId="1" fillId="2" borderId="59" xfId="0" applyNumberFormat="1" applyFont="1" applyFill="1" applyBorder="1" applyAlignment="1">
      <alignment horizontal="center" vertical="center" wrapText="1"/>
    </xf>
    <xf numFmtId="164" fontId="1" fillId="2" borderId="59" xfId="7" applyNumberFormat="1" applyFont="1" applyFill="1" applyBorder="1" applyAlignment="1">
      <alignment horizontal="left" vertical="center" wrapText="1"/>
    </xf>
    <xf numFmtId="164" fontId="1" fillId="2" borderId="59" xfId="7" applyNumberFormat="1" applyFont="1" applyFill="1" applyBorder="1" applyAlignment="1">
      <alignment horizontal="center" vertical="center" wrapText="1"/>
    </xf>
    <xf numFmtId="1" fontId="1" fillId="2" borderId="59" xfId="0" applyNumberFormat="1" applyFont="1" applyFill="1" applyBorder="1" applyAlignment="1">
      <alignment horizontal="center" vertical="center" textRotation="180" wrapText="1"/>
    </xf>
    <xf numFmtId="0" fontId="1" fillId="2" borderId="59" xfId="0" applyFont="1" applyFill="1" applyBorder="1" applyAlignment="1">
      <alignment horizontal="center" vertical="center" textRotation="180" wrapText="1"/>
    </xf>
    <xf numFmtId="170" fontId="1" fillId="2" borderId="59" xfId="0" applyNumberFormat="1" applyFont="1" applyFill="1" applyBorder="1" applyAlignment="1">
      <alignment horizontal="center" vertical="center" wrapText="1"/>
    </xf>
    <xf numFmtId="9" fontId="1" fillId="2" borderId="15" xfId="0" applyNumberFormat="1" applyFont="1" applyFill="1" applyBorder="1" applyAlignment="1">
      <alignment horizontal="center" vertical="center" wrapText="1"/>
    </xf>
    <xf numFmtId="42" fontId="1" fillId="2" borderId="15" xfId="7" applyFont="1" applyFill="1" applyBorder="1" applyAlignment="1">
      <alignment horizontal="center" vertical="center" wrapText="1"/>
    </xf>
    <xf numFmtId="9" fontId="1" fillId="2" borderId="16" xfId="5" applyFont="1" applyFill="1" applyBorder="1" applyAlignment="1">
      <alignment horizontal="center" vertical="center" wrapText="1"/>
    </xf>
    <xf numFmtId="42" fontId="1" fillId="2" borderId="19" xfId="7" applyFont="1" applyFill="1" applyBorder="1" applyAlignment="1">
      <alignment horizontal="center" vertical="center"/>
    </xf>
    <xf numFmtId="9" fontId="1" fillId="2" borderId="13" xfId="5" applyNumberFormat="1" applyFont="1" applyFill="1" applyBorder="1" applyAlignment="1">
      <alignment horizontal="center" vertical="center"/>
    </xf>
    <xf numFmtId="0" fontId="1" fillId="0" borderId="13" xfId="0" applyFont="1" applyBorder="1"/>
    <xf numFmtId="9" fontId="1" fillId="2" borderId="22" xfId="5" applyFont="1" applyFill="1" applyBorder="1" applyAlignment="1">
      <alignment horizontal="center" vertical="center"/>
    </xf>
    <xf numFmtId="9" fontId="1" fillId="2" borderId="16" xfId="5" applyFont="1" applyFill="1" applyBorder="1" applyAlignment="1">
      <alignment horizontal="center" vertical="center"/>
    </xf>
    <xf numFmtId="42" fontId="1" fillId="0" borderId="19" xfId="7" applyFont="1" applyBorder="1" applyAlignment="1">
      <alignment horizontal="center" vertical="center"/>
    </xf>
    <xf numFmtId="0" fontId="1" fillId="2" borderId="59" xfId="0" applyFont="1" applyFill="1" applyBorder="1" applyAlignment="1">
      <alignment horizontal="center" vertical="center"/>
    </xf>
    <xf numFmtId="1" fontId="1" fillId="2" borderId="59" xfId="0" applyNumberFormat="1" applyFont="1" applyFill="1" applyBorder="1" applyAlignment="1">
      <alignment horizontal="center" vertical="center"/>
    </xf>
    <xf numFmtId="9" fontId="1" fillId="2" borderId="59" xfId="5" applyNumberFormat="1" applyFont="1" applyFill="1" applyBorder="1" applyAlignment="1">
      <alignment horizontal="center" vertical="center"/>
    </xf>
    <xf numFmtId="42" fontId="1" fillId="2" borderId="59" xfId="7" applyFont="1" applyFill="1" applyBorder="1" applyAlignment="1">
      <alignment horizontal="center" vertical="center"/>
    </xf>
    <xf numFmtId="42" fontId="1" fillId="0" borderId="59" xfId="7" applyFont="1" applyBorder="1" applyAlignment="1">
      <alignment horizontal="center" vertical="center"/>
    </xf>
    <xf numFmtId="1" fontId="1" fillId="0" borderId="59" xfId="0" applyNumberFormat="1" applyFont="1" applyBorder="1" applyAlignment="1">
      <alignment horizontal="center" vertical="center" textRotation="180"/>
    </xf>
    <xf numFmtId="169" fontId="7" fillId="0" borderId="59" xfId="0" applyNumberFormat="1" applyFont="1" applyBorder="1" applyAlignment="1">
      <alignment horizontal="center" vertical="center"/>
    </xf>
    <xf numFmtId="0" fontId="1" fillId="0" borderId="59" xfId="0" applyFont="1" applyBorder="1"/>
    <xf numFmtId="170" fontId="1" fillId="2" borderId="59" xfId="0" applyNumberFormat="1" applyFont="1" applyFill="1" applyBorder="1" applyAlignment="1">
      <alignment horizontal="center" vertical="center"/>
    </xf>
    <xf numFmtId="9" fontId="1" fillId="2" borderId="19" xfId="5" applyFont="1" applyFill="1" applyBorder="1" applyAlignment="1">
      <alignment horizontal="center" vertical="center"/>
    </xf>
    <xf numFmtId="42" fontId="1" fillId="2" borderId="19" xfId="7" applyFont="1" applyFill="1" applyBorder="1" applyAlignment="1">
      <alignment horizontal="justify" vertical="center"/>
    </xf>
    <xf numFmtId="42" fontId="1" fillId="2" borderId="13" xfId="7" applyFont="1" applyFill="1" applyBorder="1" applyAlignment="1">
      <alignment horizontal="justify" vertical="center"/>
    </xf>
    <xf numFmtId="14" fontId="1" fillId="0" borderId="13" xfId="0" applyNumberFormat="1" applyFont="1" applyFill="1" applyBorder="1" applyAlignment="1">
      <alignment horizontal="center" vertical="center"/>
    </xf>
    <xf numFmtId="1" fontId="1" fillId="0" borderId="13" xfId="0" applyNumberFormat="1" applyFont="1" applyBorder="1"/>
    <xf numFmtId="0" fontId="1" fillId="0" borderId="19" xfId="0" applyFont="1" applyBorder="1" applyAlignment="1">
      <alignment horizontal="justify" vertical="center" wrapText="1"/>
    </xf>
    <xf numFmtId="0" fontId="1" fillId="0" borderId="59" xfId="0" applyFont="1" applyBorder="1" applyAlignment="1">
      <alignment horizontal="justify" vertical="center" wrapText="1"/>
    </xf>
    <xf numFmtId="164" fontId="1" fillId="2" borderId="59" xfId="0" applyNumberFormat="1" applyFont="1" applyFill="1" applyBorder="1" applyAlignment="1">
      <alignment horizontal="center" vertical="center"/>
    </xf>
    <xf numFmtId="42" fontId="1" fillId="2" borderId="59" xfId="7" applyFont="1" applyFill="1" applyBorder="1" applyAlignment="1">
      <alignment horizontal="justify" vertical="center"/>
    </xf>
    <xf numFmtId="14" fontId="1" fillId="0" borderId="59" xfId="0" applyNumberFormat="1" applyFont="1" applyFill="1" applyBorder="1" applyAlignment="1">
      <alignment horizontal="center" vertical="center"/>
    </xf>
    <xf numFmtId="170" fontId="1" fillId="0" borderId="59" xfId="0" applyNumberFormat="1" applyFont="1" applyBorder="1" applyAlignment="1">
      <alignment horizontal="center" vertical="center"/>
    </xf>
    <xf numFmtId="0" fontId="1" fillId="0" borderId="46" xfId="0" applyFont="1" applyBorder="1" applyAlignment="1"/>
    <xf numFmtId="9" fontId="1" fillId="2" borderId="22" xfId="5" applyNumberFormat="1" applyFont="1" applyFill="1" applyBorder="1" applyAlignment="1">
      <alignment horizontal="center" vertical="center"/>
    </xf>
    <xf numFmtId="42" fontId="1" fillId="0" borderId="22" xfId="7" applyFont="1" applyBorder="1" applyAlignment="1">
      <alignment horizontal="center" vertical="center"/>
    </xf>
    <xf numFmtId="169" fontId="7" fillId="0" borderId="22" xfId="0" applyNumberFormat="1" applyFont="1" applyBorder="1" applyAlignment="1">
      <alignment horizontal="center" vertical="center"/>
    </xf>
    <xf numFmtId="0" fontId="1" fillId="0" borderId="22" xfId="0" applyFont="1" applyBorder="1"/>
    <xf numFmtId="0" fontId="1" fillId="0" borderId="22" xfId="0" applyFont="1" applyFill="1" applyBorder="1" applyAlignment="1">
      <alignment horizontal="center" vertical="center" wrapText="1"/>
    </xf>
    <xf numFmtId="170" fontId="1" fillId="0" borderId="22" xfId="0" applyNumberFormat="1" applyFont="1" applyBorder="1" applyAlignment="1">
      <alignment horizontal="center" vertical="center" wrapText="1"/>
    </xf>
    <xf numFmtId="0" fontId="1" fillId="0" borderId="9" xfId="0" applyFont="1" applyFill="1" applyBorder="1" applyAlignment="1">
      <alignment horizontal="justify" vertical="center" wrapText="1"/>
    </xf>
    <xf numFmtId="0" fontId="1" fillId="0" borderId="61" xfId="0" applyFont="1" applyFill="1" applyBorder="1" applyAlignment="1">
      <alignment horizontal="justify" vertical="center" wrapText="1"/>
    </xf>
    <xf numFmtId="0" fontId="1" fillId="0" borderId="24" xfId="0" applyFont="1" applyFill="1" applyBorder="1" applyAlignment="1">
      <alignment horizontal="justify" vertical="center" wrapText="1"/>
    </xf>
    <xf numFmtId="0" fontId="1" fillId="0" borderId="60" xfId="0" applyFont="1" applyFill="1" applyBorder="1" applyAlignment="1">
      <alignment horizontal="justify" vertical="center" wrapText="1"/>
    </xf>
    <xf numFmtId="0" fontId="1" fillId="0" borderId="3" xfId="0" applyFont="1" applyBorder="1" applyAlignment="1">
      <alignment horizontal="justify" vertical="center" wrapText="1"/>
    </xf>
    <xf numFmtId="0" fontId="1" fillId="0" borderId="63"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61" xfId="0" applyFont="1" applyBorder="1" applyAlignment="1">
      <alignment horizontal="justify" vertical="center" wrapText="1"/>
    </xf>
    <xf numFmtId="0" fontId="1" fillId="2" borderId="13" xfId="0" applyFont="1" applyFill="1" applyBorder="1" applyAlignment="1">
      <alignment horizontal="justify" vertical="justify" wrapText="1"/>
    </xf>
    <xf numFmtId="0" fontId="1" fillId="2" borderId="59" xfId="0" applyFont="1" applyFill="1" applyBorder="1" applyAlignment="1">
      <alignment horizontal="justify" vertical="center" wrapText="1"/>
    </xf>
    <xf numFmtId="0" fontId="1" fillId="0" borderId="18" xfId="0" applyFont="1" applyBorder="1" applyAlignment="1">
      <alignment horizontal="justify" vertical="center" wrapText="1"/>
    </xf>
    <xf numFmtId="0" fontId="1" fillId="0" borderId="22" xfId="0" applyFont="1" applyBorder="1" applyAlignment="1">
      <alignment horizontal="justify" vertical="center" wrapText="1"/>
    </xf>
    <xf numFmtId="0" fontId="1" fillId="0" borderId="10" xfId="0" applyFont="1" applyBorder="1" applyAlignment="1">
      <alignment horizontal="justify" vertical="center"/>
    </xf>
    <xf numFmtId="0" fontId="1" fillId="0" borderId="12" xfId="0" applyFont="1" applyBorder="1" applyAlignment="1">
      <alignment horizontal="justify" vertical="center" wrapText="1"/>
    </xf>
    <xf numFmtId="0" fontId="8" fillId="0" borderId="18" xfId="0" applyFont="1" applyBorder="1" applyAlignment="1">
      <alignment horizontal="justify" vertical="center" wrapText="1"/>
    </xf>
    <xf numFmtId="0" fontId="8" fillId="0" borderId="19" xfId="0" applyFont="1" applyBorder="1" applyAlignment="1">
      <alignment horizontal="justify" vertical="center" wrapText="1"/>
    </xf>
    <xf numFmtId="42" fontId="1" fillId="0" borderId="24" xfId="7" applyFont="1" applyBorder="1" applyAlignment="1">
      <alignment horizontal="center" vertical="center"/>
    </xf>
    <xf numFmtId="42" fontId="1" fillId="0" borderId="3" xfId="7" applyFont="1" applyBorder="1" applyAlignment="1">
      <alignment horizontal="center" vertical="center"/>
    </xf>
    <xf numFmtId="3" fontId="1" fillId="2" borderId="19" xfId="7" applyNumberFormat="1" applyFont="1" applyFill="1" applyBorder="1" applyAlignment="1">
      <alignment horizontal="center" vertical="center" wrapText="1"/>
    </xf>
    <xf numFmtId="3" fontId="1" fillId="2" borderId="13" xfId="7" applyNumberFormat="1" applyFont="1" applyFill="1" applyBorder="1" applyAlignment="1">
      <alignment horizontal="center" vertical="center" wrapText="1"/>
    </xf>
    <xf numFmtId="3" fontId="1" fillId="2" borderId="15" xfId="7" applyNumberFormat="1" applyFont="1" applyFill="1" applyBorder="1" applyAlignment="1">
      <alignment horizontal="center" vertical="center" wrapText="1"/>
    </xf>
    <xf numFmtId="3" fontId="1" fillId="2" borderId="1" xfId="7" applyNumberFormat="1" applyFont="1" applyFill="1" applyBorder="1" applyAlignment="1">
      <alignment horizontal="center" vertical="center" wrapText="1"/>
    </xf>
    <xf numFmtId="3" fontId="1" fillId="2" borderId="1" xfId="7" applyNumberFormat="1" applyFont="1" applyFill="1" applyBorder="1" applyAlignment="1">
      <alignment horizontal="center" vertical="center"/>
    </xf>
    <xf numFmtId="3" fontId="1" fillId="2" borderId="19" xfId="7" applyNumberFormat="1" applyFont="1" applyFill="1" applyBorder="1" applyAlignment="1">
      <alignment horizontal="center" vertical="center"/>
    </xf>
    <xf numFmtId="3" fontId="1" fillId="0" borderId="24" xfId="7" applyNumberFormat="1" applyFont="1" applyBorder="1" applyAlignment="1">
      <alignment horizontal="center" vertical="center"/>
    </xf>
    <xf numFmtId="3" fontId="1" fillId="0" borderId="59" xfId="7" applyNumberFormat="1" applyFont="1" applyBorder="1" applyAlignment="1">
      <alignment horizontal="center" vertical="center"/>
    </xf>
    <xf numFmtId="3" fontId="1" fillId="0" borderId="22" xfId="7" applyNumberFormat="1" applyFont="1" applyBorder="1" applyAlignment="1">
      <alignment horizontal="center" vertical="center"/>
    </xf>
    <xf numFmtId="3" fontId="1" fillId="2" borderId="10" xfId="7" applyNumberFormat="1" applyFont="1" applyFill="1" applyBorder="1" applyAlignment="1">
      <alignment horizontal="center" vertical="center"/>
    </xf>
    <xf numFmtId="3" fontId="1" fillId="2" borderId="13" xfId="7" applyNumberFormat="1" applyFont="1" applyFill="1" applyBorder="1" applyAlignment="1">
      <alignment horizontal="center" vertical="center"/>
    </xf>
    <xf numFmtId="3" fontId="1" fillId="2" borderId="59" xfId="7" applyNumberFormat="1" applyFont="1" applyFill="1" applyBorder="1" applyAlignment="1">
      <alignment horizontal="center" vertical="center"/>
    </xf>
    <xf numFmtId="3" fontId="1" fillId="2" borderId="16" xfId="7" applyNumberFormat="1" applyFont="1" applyFill="1" applyBorder="1" applyAlignment="1">
      <alignment horizontal="center" vertical="center" wrapText="1"/>
    </xf>
    <xf numFmtId="164" fontId="1" fillId="2" borderId="3" xfId="7" applyNumberFormat="1" applyFont="1" applyFill="1" applyBorder="1" applyAlignment="1">
      <alignment horizontal="center" vertical="center" wrapText="1"/>
    </xf>
    <xf numFmtId="164" fontId="1" fillId="2" borderId="63" xfId="7" applyNumberFormat="1" applyFont="1" applyFill="1" applyBorder="1" applyAlignment="1">
      <alignment horizontal="center" vertical="center" wrapText="1"/>
    </xf>
    <xf numFmtId="1" fontId="1" fillId="2" borderId="31" xfId="0" applyNumberFormat="1" applyFont="1" applyFill="1" applyBorder="1" applyAlignment="1">
      <alignment vertical="center" textRotation="180" wrapText="1"/>
    </xf>
    <xf numFmtId="1" fontId="1" fillId="2" borderId="14" xfId="0" applyNumberFormat="1" applyFont="1" applyFill="1" applyBorder="1" applyAlignment="1">
      <alignment vertical="center" textRotation="180" wrapText="1"/>
    </xf>
    <xf numFmtId="1" fontId="1" fillId="2" borderId="21" xfId="0" applyNumberFormat="1" applyFont="1" applyFill="1" applyBorder="1" applyAlignment="1">
      <alignment vertical="center" textRotation="180" wrapText="1"/>
    </xf>
    <xf numFmtId="171" fontId="1" fillId="0" borderId="1" xfId="0" applyNumberFormat="1" applyFont="1" applyFill="1" applyBorder="1" applyAlignment="1">
      <alignment horizontal="justify" vertical="center" wrapText="1"/>
    </xf>
    <xf numFmtId="171" fontId="1" fillId="0" borderId="10" xfId="0" applyNumberFormat="1" applyFont="1" applyFill="1" applyBorder="1" applyAlignment="1">
      <alignment horizontal="justify" vertical="center" wrapText="1"/>
    </xf>
    <xf numFmtId="171" fontId="1" fillId="0" borderId="8" xfId="0" applyNumberFormat="1" applyFont="1" applyFill="1" applyBorder="1" applyAlignment="1">
      <alignment horizontal="justify" vertical="center" wrapText="1"/>
    </xf>
    <xf numFmtId="0" fontId="1" fillId="0" borderId="0" xfId="0" applyFont="1" applyFill="1" applyBorder="1" applyAlignment="1">
      <alignment vertical="center" wrapText="1"/>
    </xf>
    <xf numFmtId="0" fontId="1" fillId="0" borderId="2" xfId="0" applyFont="1" applyFill="1" applyBorder="1" applyAlignment="1">
      <alignment vertical="center" wrapText="1"/>
    </xf>
    <xf numFmtId="0" fontId="3" fillId="0" borderId="1" xfId="0" applyFont="1" applyFill="1" applyBorder="1" applyAlignment="1">
      <alignment horizontal="justify" vertical="center" wrapText="1"/>
    </xf>
    <xf numFmtId="0" fontId="8" fillId="0" borderId="1" xfId="0" applyFont="1" applyFill="1" applyBorder="1" applyAlignment="1">
      <alignment horizontal="justify" vertical="center" wrapText="1" readingOrder="2"/>
    </xf>
    <xf numFmtId="185" fontId="1" fillId="0" borderId="1" xfId="0" applyNumberFormat="1" applyFont="1" applyFill="1" applyBorder="1" applyAlignment="1">
      <alignment horizontal="justify" vertical="center" wrapText="1"/>
    </xf>
    <xf numFmtId="185" fontId="1" fillId="0" borderId="1" xfId="0" applyNumberFormat="1" applyFont="1" applyFill="1" applyBorder="1" applyAlignment="1">
      <alignment horizontal="right" vertical="center" wrapText="1"/>
    </xf>
    <xf numFmtId="185" fontId="1" fillId="2" borderId="0" xfId="0" applyNumberFormat="1" applyFont="1" applyFill="1" applyAlignment="1">
      <alignment horizontal="right" vertical="center"/>
    </xf>
    <xf numFmtId="42" fontId="1" fillId="2" borderId="10" xfId="7" applyFont="1" applyFill="1" applyBorder="1" applyAlignment="1">
      <alignment horizontal="justify" vertical="center" wrapText="1"/>
    </xf>
    <xf numFmtId="42" fontId="1" fillId="2" borderId="8" xfId="7" applyFont="1" applyFill="1" applyBorder="1" applyAlignment="1">
      <alignment horizontal="justify" vertical="center" wrapText="1"/>
    </xf>
    <xf numFmtId="42" fontId="1" fillId="2" borderId="1" xfId="7" applyFont="1" applyFill="1" applyBorder="1" applyAlignment="1">
      <alignment horizontal="justify" vertical="center" wrapText="1"/>
    </xf>
    <xf numFmtId="42" fontId="7" fillId="2" borderId="1" xfId="7" applyFont="1" applyFill="1" applyBorder="1" applyAlignment="1">
      <alignment horizontal="justify" vertical="center" wrapText="1"/>
    </xf>
    <xf numFmtId="179" fontId="1" fillId="2" borderId="1" xfId="9" applyNumberFormat="1" applyFont="1" applyFill="1" applyBorder="1" applyAlignment="1">
      <alignment horizontal="justify" vertical="center"/>
    </xf>
    <xf numFmtId="1" fontId="1" fillId="2" borderId="1" xfId="0" applyNumberFormat="1" applyFont="1" applyFill="1" applyBorder="1" applyAlignment="1">
      <alignment horizontal="justify" vertical="center"/>
    </xf>
    <xf numFmtId="0" fontId="1" fillId="2" borderId="12" xfId="0" applyFont="1" applyFill="1" applyBorder="1" applyAlignment="1">
      <alignment horizontal="justify" vertical="center" wrapText="1"/>
    </xf>
    <xf numFmtId="42" fontId="7" fillId="2" borderId="10" xfId="7" applyFont="1" applyFill="1" applyBorder="1" applyAlignment="1">
      <alignment horizontal="justify" vertical="center" wrapText="1"/>
    </xf>
    <xf numFmtId="0" fontId="1" fillId="0" borderId="15" xfId="0" applyFont="1" applyFill="1" applyBorder="1" applyAlignment="1">
      <alignment horizontal="justify" vertical="center" wrapText="1"/>
    </xf>
    <xf numFmtId="42" fontId="7" fillId="2" borderId="13" xfId="7" applyFont="1" applyFill="1" applyBorder="1" applyAlignment="1">
      <alignment horizontal="justify" vertical="center" wrapText="1"/>
    </xf>
    <xf numFmtId="42" fontId="1" fillId="0" borderId="1" xfId="7" applyFont="1" applyFill="1" applyBorder="1" applyAlignment="1">
      <alignment horizontal="justify" vertical="center" wrapText="1"/>
    </xf>
    <xf numFmtId="0" fontId="1" fillId="2" borderId="1" xfId="0" quotePrefix="1" applyFont="1" applyFill="1" applyBorder="1" applyAlignment="1">
      <alignment horizontal="justify" vertical="center" wrapText="1"/>
    </xf>
    <xf numFmtId="42" fontId="1" fillId="0" borderId="1" xfId="7" applyFont="1" applyFill="1" applyBorder="1" applyAlignment="1">
      <alignment horizontal="justify" vertical="center"/>
    </xf>
    <xf numFmtId="0" fontId="1" fillId="2" borderId="10" xfId="0" quotePrefix="1" applyFont="1" applyFill="1" applyBorder="1" applyAlignment="1">
      <alignment horizontal="justify" vertical="center" wrapText="1"/>
    </xf>
    <xf numFmtId="0" fontId="1" fillId="2" borderId="6" xfId="0" quotePrefix="1" applyFont="1" applyFill="1" applyBorder="1" applyAlignment="1">
      <alignment horizontal="justify" vertical="center" wrapText="1"/>
    </xf>
    <xf numFmtId="42" fontId="1" fillId="2" borderId="6" xfId="7" applyFont="1" applyFill="1" applyBorder="1" applyAlignment="1">
      <alignment horizontal="justify" vertical="center" wrapText="1"/>
    </xf>
    <xf numFmtId="42" fontId="3" fillId="2" borderId="1" xfId="7" applyFont="1" applyFill="1" applyBorder="1" applyAlignment="1">
      <alignment horizontal="justify" vertical="center"/>
    </xf>
    <xf numFmtId="9" fontId="1" fillId="2" borderId="1" xfId="0" applyNumberFormat="1" applyFont="1" applyFill="1" applyBorder="1" applyAlignment="1">
      <alignment horizontal="center" vertical="center"/>
    </xf>
    <xf numFmtId="3" fontId="10" fillId="4" borderId="7" xfId="0" applyNumberFormat="1" applyFont="1" applyFill="1" applyBorder="1" applyAlignment="1">
      <alignment vertical="center" wrapText="1"/>
    </xf>
    <xf numFmtId="0" fontId="1" fillId="0" borderId="3" xfId="0" applyFont="1" applyBorder="1"/>
    <xf numFmtId="0" fontId="7" fillId="2" borderId="0" xfId="0" applyFont="1" applyFill="1" applyBorder="1"/>
    <xf numFmtId="0" fontId="7" fillId="6" borderId="0" xfId="0" applyFont="1" applyFill="1" applyBorder="1"/>
    <xf numFmtId="0" fontId="1" fillId="6" borderId="0" xfId="0" applyFont="1" applyFill="1" applyBorder="1"/>
    <xf numFmtId="0" fontId="1" fillId="0" borderId="0" xfId="0" applyFont="1" applyFill="1" applyBorder="1" applyAlignment="1">
      <alignment horizontal="center"/>
    </xf>
    <xf numFmtId="0" fontId="1"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 fillId="2" borderId="5" xfId="0" applyFont="1" applyFill="1" applyBorder="1" applyAlignment="1">
      <alignment horizontal="justify" vertical="center"/>
    </xf>
    <xf numFmtId="0" fontId="1" fillId="0" borderId="1" xfId="0" applyFont="1" applyFill="1" applyBorder="1" applyAlignment="1">
      <alignment horizontal="justify" vertical="center" wrapText="1"/>
    </xf>
    <xf numFmtId="0" fontId="1" fillId="0" borderId="6" xfId="0" applyFont="1" applyFill="1" applyBorder="1" applyAlignment="1">
      <alignment vertical="center" wrapText="1"/>
    </xf>
    <xf numFmtId="0" fontId="1" fillId="0" borderId="10" xfId="0" applyFont="1" applyBorder="1" applyAlignment="1">
      <alignment vertical="center" wrapText="1"/>
    </xf>
    <xf numFmtId="0" fontId="3" fillId="3" borderId="2" xfId="0" applyFont="1" applyFill="1" applyBorder="1" applyAlignment="1">
      <alignment horizontal="center" vertical="center" wrapText="1"/>
    </xf>
    <xf numFmtId="0" fontId="1" fillId="0" borderId="0" xfId="0" applyFont="1" applyFill="1" applyBorder="1" applyAlignment="1">
      <alignment wrapText="1"/>
    </xf>
    <xf numFmtId="0" fontId="3" fillId="0" borderId="0" xfId="0" applyFont="1" applyFill="1" applyBorder="1"/>
    <xf numFmtId="0" fontId="3" fillId="0" borderId="0" xfId="0" applyFont="1"/>
    <xf numFmtId="0" fontId="3" fillId="0" borderId="0" xfId="0" applyFont="1" applyFill="1" applyBorder="1" applyAlignment="1">
      <alignment horizontal="left" vertical="center" wrapText="1"/>
    </xf>
    <xf numFmtId="0" fontId="1" fillId="0" borderId="14" xfId="0" applyFont="1" applyBorder="1" applyAlignment="1">
      <alignment horizontal="center" vertical="center" wrapText="1"/>
    </xf>
    <xf numFmtId="0" fontId="1" fillId="0" borderId="1"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 fillId="0" borderId="0" xfId="0" applyFont="1" applyAlignment="1">
      <alignment horizont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3" borderId="8" xfId="0" applyFont="1" applyFill="1" applyBorder="1" applyAlignment="1">
      <alignment horizontal="center" vertical="center" textRotation="180" wrapText="1"/>
    </xf>
    <xf numFmtId="171" fontId="3" fillId="3" borderId="10" xfId="0"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3" xfId="0" applyFont="1" applyFill="1" applyBorder="1" applyAlignment="1">
      <alignment horizontal="center" vertical="center"/>
    </xf>
    <xf numFmtId="0" fontId="1" fillId="2" borderId="1" xfId="0" applyFont="1" applyFill="1" applyBorder="1" applyAlignment="1">
      <alignment horizontal="justify" vertical="center" wrapText="1"/>
    </xf>
    <xf numFmtId="0" fontId="1" fillId="0" borderId="6" xfId="0"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1" fillId="0" borderId="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 xfId="0" applyFont="1" applyFill="1" applyBorder="1" applyAlignment="1">
      <alignment horizontal="justify" vertical="center" wrapText="1"/>
    </xf>
    <xf numFmtId="171"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justify" vertical="center" wrapText="1" readingOrder="2"/>
    </xf>
    <xf numFmtId="171" fontId="1" fillId="2" borderId="1"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170" fontId="3" fillId="3" borderId="10" xfId="0" applyNumberFormat="1" applyFont="1" applyFill="1" applyBorder="1" applyAlignment="1">
      <alignment horizontal="center" vertical="center" wrapText="1"/>
    </xf>
    <xf numFmtId="171" fontId="1" fillId="0" borderId="6" xfId="0" applyNumberFormat="1" applyFont="1" applyFill="1" applyBorder="1" applyAlignment="1">
      <alignment horizontal="center" vertical="center" wrapText="1"/>
    </xf>
    <xf numFmtId="168" fontId="3" fillId="3" borderId="1" xfId="10" applyFont="1" applyFill="1" applyBorder="1" applyAlignment="1">
      <alignment horizontal="center" vertical="center" wrapText="1"/>
    </xf>
    <xf numFmtId="168" fontId="3" fillId="0" borderId="2" xfId="10" applyFont="1" applyBorder="1" applyAlignment="1">
      <alignment horizontal="center" vertical="center"/>
    </xf>
    <xf numFmtId="168" fontId="3" fillId="0" borderId="12" xfId="10" applyFont="1" applyBorder="1" applyAlignment="1">
      <alignment horizontal="center" vertical="center"/>
    </xf>
    <xf numFmtId="0" fontId="7" fillId="0" borderId="5" xfId="0" applyFont="1" applyFill="1" applyBorder="1" applyAlignment="1">
      <alignment horizontal="center" vertical="center" wrapText="1"/>
    </xf>
    <xf numFmtId="171" fontId="1" fillId="0" borderId="6" xfId="11" applyNumberFormat="1" applyFont="1" applyBorder="1" applyAlignment="1">
      <alignment horizontal="center" vertical="center" wrapText="1"/>
    </xf>
    <xf numFmtId="0" fontId="1" fillId="0" borderId="0" xfId="0" applyFont="1" applyAlignment="1">
      <alignment horizontal="center" wrapText="1"/>
    </xf>
    <xf numFmtId="170"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Border="1" applyAlignment="1">
      <alignment vertical="center" wrapText="1"/>
    </xf>
    <xf numFmtId="9" fontId="1" fillId="0" borderId="1" xfId="0" applyNumberFormat="1" applyFont="1" applyFill="1" applyBorder="1" applyAlignment="1">
      <alignment horizontal="center" vertical="center" wrapText="1"/>
    </xf>
    <xf numFmtId="0" fontId="1" fillId="0" borderId="13" xfId="0" applyFont="1" applyBorder="1" applyAlignment="1">
      <alignment horizontal="justify" vertical="center" wrapText="1"/>
    </xf>
    <xf numFmtId="0" fontId="1" fillId="0" borderId="13" xfId="0" applyFont="1" applyBorder="1" applyAlignment="1">
      <alignment vertical="center" wrapText="1"/>
    </xf>
    <xf numFmtId="0" fontId="1" fillId="0" borderId="0" xfId="0" applyFont="1" applyAlignment="1">
      <alignment horizontal="justify" vertical="center" wrapText="1" readingOrder="2"/>
    </xf>
    <xf numFmtId="0" fontId="1" fillId="0" borderId="1" xfId="0" applyFont="1" applyFill="1" applyBorder="1" applyAlignment="1">
      <alignment horizontal="justify" wrapText="1"/>
    </xf>
    <xf numFmtId="0" fontId="8" fillId="0" borderId="0" xfId="0" applyFont="1" applyAlignment="1">
      <alignment horizontal="justify" vertical="center" wrapText="1" readingOrder="2"/>
    </xf>
    <xf numFmtId="0" fontId="8" fillId="0" borderId="1" xfId="0" applyFont="1" applyBorder="1" applyAlignment="1">
      <alignment horizontal="justify" vertical="center" wrapText="1" readingOrder="2"/>
    </xf>
    <xf numFmtId="0" fontId="1" fillId="0" borderId="1" xfId="0" applyFont="1" applyBorder="1" applyAlignment="1">
      <alignment horizontal="justify" wrapText="1"/>
    </xf>
    <xf numFmtId="0" fontId="1" fillId="0" borderId="5" xfId="0" applyFont="1" applyFill="1" applyBorder="1" applyAlignment="1">
      <alignment vertical="center" wrapText="1"/>
    </xf>
    <xf numFmtId="9" fontId="1" fillId="0" borderId="6" xfId="0" applyNumberFormat="1" applyFont="1" applyFill="1" applyBorder="1" applyAlignment="1">
      <alignment vertical="center" wrapText="1"/>
    </xf>
    <xf numFmtId="3" fontId="1" fillId="0" borderId="6" xfId="0" applyNumberFormat="1" applyFont="1" applyFill="1" applyBorder="1" applyAlignment="1">
      <alignment vertical="center" wrapText="1"/>
    </xf>
    <xf numFmtId="0" fontId="1" fillId="0" borderId="6" xfId="0" applyFont="1" applyBorder="1" applyAlignment="1">
      <alignment vertical="center" wrapText="1"/>
    </xf>
    <xf numFmtId="0" fontId="8" fillId="0" borderId="6" xfId="0" applyFont="1" applyBorder="1" applyAlignment="1">
      <alignment horizontal="justify" vertical="center" wrapText="1" readingOrder="2"/>
    </xf>
    <xf numFmtId="0" fontId="1" fillId="0" borderId="1" xfId="0" applyFont="1" applyFill="1" applyBorder="1" applyAlignment="1">
      <alignment horizontal="justify" vertical="center" wrapText="1" readingOrder="2"/>
    </xf>
    <xf numFmtId="0" fontId="1" fillId="0" borderId="1" xfId="0" applyFont="1" applyBorder="1" applyAlignment="1">
      <alignment horizontal="justify" vertical="center" wrapText="1"/>
    </xf>
    <xf numFmtId="0" fontId="1" fillId="0" borderId="12" xfId="0" applyFont="1" applyBorder="1"/>
    <xf numFmtId="0" fontId="3" fillId="3" borderId="6"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2" xfId="0" applyFont="1" applyBorder="1" applyAlignment="1">
      <alignment horizontal="center" vertical="center"/>
    </xf>
    <xf numFmtId="180" fontId="1" fillId="2" borderId="6"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1" fillId="0" borderId="1" xfId="0" applyFont="1" applyBorder="1" applyAlignment="1">
      <alignment vertical="center" wrapText="1"/>
    </xf>
    <xf numFmtId="0" fontId="18" fillId="0" borderId="1" xfId="0" applyFont="1" applyBorder="1" applyAlignment="1">
      <alignment vertical="center"/>
    </xf>
    <xf numFmtId="168" fontId="1" fillId="0" borderId="8" xfId="10" applyFont="1" applyFill="1" applyBorder="1" applyAlignment="1">
      <alignment horizontal="justify" vertical="center" wrapText="1"/>
    </xf>
    <xf numFmtId="168" fontId="1" fillId="0" borderId="10" xfId="10" applyFont="1" applyFill="1" applyBorder="1" applyAlignment="1">
      <alignment horizontal="justify" vertical="center" wrapText="1"/>
    </xf>
    <xf numFmtId="168" fontId="1" fillId="0" borderId="1" xfId="10" applyFont="1" applyFill="1" applyBorder="1" applyAlignment="1">
      <alignment horizontal="left" vertical="center" wrapText="1"/>
    </xf>
    <xf numFmtId="168" fontId="1" fillId="0" borderId="0" xfId="10" applyFont="1" applyFill="1" applyAlignment="1">
      <alignment horizontal="center"/>
    </xf>
    <xf numFmtId="168" fontId="19" fillId="0" borderId="0" xfId="10" applyFont="1" applyFill="1"/>
    <xf numFmtId="168" fontId="19" fillId="0" borderId="0" xfId="10" applyFont="1"/>
    <xf numFmtId="3" fontId="3" fillId="2" borderId="12" xfId="0" applyNumberFormat="1" applyFont="1" applyFill="1" applyBorder="1" applyAlignment="1">
      <alignment vertical="center"/>
    </xf>
    <xf numFmtId="0" fontId="3" fillId="0" borderId="12" xfId="0" applyFont="1" applyBorder="1"/>
    <xf numFmtId="0" fontId="20" fillId="0" borderId="6" xfId="0" applyFont="1" applyBorder="1" applyAlignment="1">
      <alignment horizontal="center" vertical="center"/>
    </xf>
    <xf numFmtId="0" fontId="20" fillId="0" borderId="13" xfId="0" applyFont="1" applyBorder="1" applyAlignment="1">
      <alignment horizontal="center" vertical="center"/>
    </xf>
    <xf numFmtId="0" fontId="20" fillId="0" borderId="10" xfId="0" applyFont="1" applyBorder="1" applyAlignment="1">
      <alignment horizontal="center" vertical="center"/>
    </xf>
    <xf numFmtId="0" fontId="0" fillId="0" borderId="0" xfId="0" applyFont="1" applyAlignment="1">
      <alignment horizontal="justify" vertical="center" wrapText="1"/>
    </xf>
    <xf numFmtId="0" fontId="20" fillId="0" borderId="13" xfId="0" applyFont="1" applyFill="1" applyBorder="1" applyAlignment="1">
      <alignment horizontal="center" vertical="center"/>
    </xf>
    <xf numFmtId="0" fontId="20" fillId="0" borderId="10" xfId="0" applyFont="1" applyFill="1" applyBorder="1" applyAlignment="1">
      <alignment horizontal="center" vertical="center"/>
    </xf>
    <xf numFmtId="0" fontId="1" fillId="0" borderId="13" xfId="0" applyFont="1" applyFill="1" applyBorder="1" applyAlignment="1">
      <alignment horizontal="center" wrapText="1"/>
    </xf>
    <xf numFmtId="0" fontId="1" fillId="0" borderId="13" xfId="0" applyFont="1" applyFill="1" applyBorder="1" applyAlignment="1">
      <alignment horizontal="center" vertical="top" wrapText="1"/>
    </xf>
    <xf numFmtId="168" fontId="7" fillId="0" borderId="7" xfId="10" applyFont="1" applyFill="1" applyBorder="1" applyAlignment="1">
      <alignment horizontal="justify" wrapText="1"/>
    </xf>
    <xf numFmtId="183" fontId="1" fillId="2" borderId="1" xfId="0" applyNumberFormat="1" applyFont="1" applyFill="1" applyBorder="1" applyAlignment="1">
      <alignment horizontal="center" vertical="center" wrapText="1"/>
    </xf>
    <xf numFmtId="183" fontId="12" fillId="0" borderId="1" xfId="0" applyNumberFormat="1" applyFont="1" applyFill="1" applyBorder="1" applyAlignment="1">
      <alignment horizontal="center" vertical="center" wrapText="1"/>
    </xf>
    <xf numFmtId="183" fontId="7" fillId="0" borderId="1" xfId="0" applyNumberFormat="1" applyFont="1" applyFill="1" applyBorder="1" applyAlignment="1">
      <alignment horizontal="center" vertical="center" wrapText="1"/>
    </xf>
    <xf numFmtId="183" fontId="7" fillId="0" borderId="6" xfId="0" applyNumberFormat="1" applyFont="1" applyFill="1" applyBorder="1" applyAlignment="1">
      <alignment horizontal="center" vertical="center" wrapText="1"/>
    </xf>
    <xf numFmtId="183" fontId="1" fillId="0" borderId="1" xfId="0" applyNumberFormat="1" applyFont="1" applyBorder="1" applyAlignment="1">
      <alignment horizontal="center" vertical="center" wrapText="1"/>
    </xf>
    <xf numFmtId="172" fontId="7" fillId="2" borderId="6" xfId="6" applyFont="1" applyFill="1" applyBorder="1" applyAlignment="1">
      <alignment horizontal="justify" vertical="center" wrapText="1"/>
    </xf>
    <xf numFmtId="171" fontId="1" fillId="0" borderId="10" xfId="11" applyNumberFormat="1" applyFont="1" applyBorder="1" applyAlignment="1">
      <alignment horizontal="center" vertical="center" wrapText="1"/>
    </xf>
    <xf numFmtId="0" fontId="3" fillId="0" borderId="0" xfId="0" applyFont="1" applyAlignment="1">
      <alignment wrapText="1"/>
    </xf>
    <xf numFmtId="0" fontId="1" fillId="0" borderId="0" xfId="0" applyNumberFormat="1" applyFont="1" applyBorder="1" applyAlignment="1">
      <alignment horizontal="center" wrapText="1"/>
    </xf>
    <xf numFmtId="0" fontId="1" fillId="0" borderId="0" xfId="0" applyNumberFormat="1" applyFont="1" applyAlignment="1">
      <alignment horizontal="center" wrapText="1"/>
    </xf>
    <xf numFmtId="0" fontId="3" fillId="3" borderId="15"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12" xfId="0" applyFont="1" applyBorder="1" applyAlignment="1">
      <alignment horizontal="center" vertical="center"/>
    </xf>
    <xf numFmtId="0" fontId="1" fillId="2" borderId="10" xfId="0" applyFont="1" applyFill="1" applyBorder="1" applyAlignment="1">
      <alignment horizontal="center" vertical="center" wrapText="1"/>
    </xf>
    <xf numFmtId="3" fontId="1" fillId="2" borderId="10"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2" borderId="10" xfId="0" applyNumberFormat="1" applyFont="1" applyFill="1" applyBorder="1" applyAlignment="1">
      <alignment horizontal="center" vertical="center" wrapText="1"/>
    </xf>
    <xf numFmtId="171" fontId="1" fillId="0" borderId="1" xfId="11" applyNumberFormat="1" applyFont="1" applyBorder="1" applyAlignment="1">
      <alignment horizontal="center" vertical="center" wrapText="1"/>
    </xf>
    <xf numFmtId="0" fontId="3" fillId="0" borderId="0" xfId="0" applyFont="1" applyBorder="1" applyAlignment="1">
      <alignment horizontal="center" vertical="center"/>
    </xf>
    <xf numFmtId="171" fontId="1" fillId="0" borderId="8" xfId="11" applyNumberFormat="1" applyFont="1" applyBorder="1" applyAlignment="1">
      <alignment horizontal="center" vertical="center" wrapText="1"/>
    </xf>
    <xf numFmtId="0" fontId="18" fillId="0" borderId="13" xfId="0" applyFont="1" applyBorder="1" applyAlignment="1">
      <alignment vertical="center"/>
    </xf>
    <xf numFmtId="186" fontId="12" fillId="0" borderId="10" xfId="0" applyNumberFormat="1" applyFont="1" applyFill="1" applyBorder="1" applyAlignment="1">
      <alignment horizontal="center" vertical="center" wrapText="1"/>
    </xf>
    <xf numFmtId="0" fontId="12" fillId="2" borderId="7" xfId="0" applyFont="1" applyFill="1" applyBorder="1" applyAlignment="1">
      <alignment vertical="center" wrapText="1"/>
    </xf>
    <xf numFmtId="0" fontId="12" fillId="2" borderId="11" xfId="0" applyFont="1" applyFill="1" applyBorder="1" applyAlignment="1">
      <alignment vertical="center" wrapText="1"/>
    </xf>
    <xf numFmtId="0" fontId="12" fillId="2" borderId="3" xfId="0" applyFont="1" applyFill="1" applyBorder="1" applyAlignment="1">
      <alignment vertical="center" wrapText="1"/>
    </xf>
    <xf numFmtId="171" fontId="1" fillId="0" borderId="10" xfId="0" applyNumberFormat="1" applyFont="1" applyBorder="1" applyAlignment="1">
      <alignment horizontal="center" vertical="center" wrapText="1"/>
    </xf>
    <xf numFmtId="183" fontId="12" fillId="0" borderId="6" xfId="0" applyNumberFormat="1" applyFont="1" applyFill="1" applyBorder="1" applyAlignment="1">
      <alignment horizontal="center" vertical="center" wrapText="1"/>
    </xf>
    <xf numFmtId="171" fontId="1" fillId="2" borderId="8" xfId="11" applyNumberFormat="1" applyFont="1" applyFill="1" applyBorder="1" applyAlignment="1">
      <alignment horizontal="center" vertical="center" wrapText="1"/>
    </xf>
    <xf numFmtId="168" fontId="1" fillId="2" borderId="13" xfId="10" applyFont="1" applyFill="1" applyBorder="1" applyAlignment="1">
      <alignment vertical="center" wrapText="1"/>
    </xf>
    <xf numFmtId="0" fontId="1" fillId="2" borderId="0" xfId="10" applyNumberFormat="1" applyFont="1" applyFill="1"/>
    <xf numFmtId="0" fontId="1" fillId="2" borderId="0" xfId="10" applyNumberFormat="1" applyFont="1" applyFill="1" applyAlignment="1">
      <alignment horizontal="center" vertical="center"/>
    </xf>
    <xf numFmtId="168" fontId="1" fillId="11" borderId="3" xfId="10" applyFont="1" applyFill="1" applyBorder="1" applyAlignment="1">
      <alignment vertical="center" wrapText="1"/>
    </xf>
    <xf numFmtId="168" fontId="3" fillId="11" borderId="11" xfId="10" applyFont="1" applyFill="1" applyBorder="1" applyAlignment="1">
      <alignment vertical="center"/>
    </xf>
    <xf numFmtId="168" fontId="3" fillId="11" borderId="11" xfId="10" applyFont="1" applyFill="1" applyBorder="1" applyAlignment="1">
      <alignment vertical="center" wrapText="1"/>
    </xf>
    <xf numFmtId="173" fontId="1" fillId="2" borderId="0" xfId="10" applyNumberFormat="1" applyFont="1" applyFill="1" applyBorder="1" applyAlignment="1">
      <alignment vertical="center" wrapText="1"/>
    </xf>
    <xf numFmtId="173" fontId="1" fillId="2" borderId="14" xfId="10" applyNumberFormat="1" applyFont="1" applyFill="1" applyBorder="1" applyAlignment="1">
      <alignment vertical="center" wrapText="1"/>
    </xf>
    <xf numFmtId="1" fontId="3" fillId="11" borderId="3" xfId="10" applyNumberFormat="1" applyFont="1" applyFill="1" applyBorder="1" applyAlignment="1">
      <alignment horizontal="center" vertical="center"/>
    </xf>
    <xf numFmtId="9" fontId="1" fillId="2" borderId="1" xfId="5" applyFont="1" applyFill="1" applyBorder="1" applyAlignment="1">
      <alignment vertical="center"/>
    </xf>
    <xf numFmtId="0" fontId="1" fillId="0" borderId="1" xfId="0" applyFont="1" applyFill="1" applyBorder="1"/>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3" fontId="1" fillId="2" borderId="8"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2" fontId="1" fillId="2" borderId="10" xfId="0" applyNumberFormat="1" applyFont="1" applyFill="1" applyBorder="1" applyAlignment="1">
      <alignment horizontal="justify" vertical="center" wrapText="1"/>
    </xf>
    <xf numFmtId="0" fontId="3" fillId="8" borderId="0" xfId="0" applyFont="1" applyFill="1" applyAlignment="1">
      <alignment horizontal="center"/>
    </xf>
    <xf numFmtId="0" fontId="3" fillId="8" borderId="3" xfId="10" applyNumberFormat="1"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1" fillId="11" borderId="9" xfId="0" applyFont="1" applyFill="1" applyBorder="1" applyAlignment="1">
      <alignment horizontal="center" vertical="center" wrapText="1"/>
    </xf>
    <xf numFmtId="0" fontId="3" fillId="17" borderId="1" xfId="0" applyFont="1" applyFill="1" applyBorder="1" applyAlignment="1">
      <alignment horizontal="center" vertical="center" wrapText="1"/>
    </xf>
    <xf numFmtId="0" fontId="1" fillId="17" borderId="1" xfId="0" applyFont="1" applyFill="1" applyBorder="1" applyAlignment="1">
      <alignment horizontal="left" vertical="center" wrapText="1"/>
    </xf>
    <xf numFmtId="0" fontId="3" fillId="8" borderId="1" xfId="0" applyFont="1" applyFill="1" applyBorder="1" applyAlignment="1">
      <alignment horizontal="center" vertical="center"/>
    </xf>
    <xf numFmtId="178" fontId="1" fillId="0" borderId="0" xfId="0" applyNumberFormat="1" applyFont="1" applyFill="1" applyAlignment="1">
      <alignment horizontal="justify" vertical="center"/>
    </xf>
    <xf numFmtId="0" fontId="3" fillId="0" borderId="12" xfId="0" applyFont="1" applyFill="1" applyBorder="1"/>
    <xf numFmtId="3" fontId="1" fillId="0" borderId="0"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xf>
    <xf numFmtId="173" fontId="1" fillId="2" borderId="2" xfId="0" applyNumberFormat="1" applyFont="1" applyFill="1" applyBorder="1" applyAlignment="1">
      <alignment horizontal="center" vertical="center" wrapText="1"/>
    </xf>
    <xf numFmtId="3" fontId="3" fillId="2" borderId="10" xfId="0" applyNumberFormat="1" applyFont="1" applyFill="1" applyBorder="1" applyAlignment="1">
      <alignment horizontal="center" vertical="center" wrapText="1"/>
    </xf>
    <xf numFmtId="1" fontId="3" fillId="10" borderId="1" xfId="10" applyNumberFormat="1" applyFont="1" applyFill="1" applyBorder="1" applyAlignment="1">
      <alignment horizontal="center" vertical="center" wrapText="1"/>
    </xf>
    <xf numFmtId="0" fontId="3" fillId="10" borderId="6"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10" borderId="1" xfId="0" applyFont="1" applyFill="1" applyBorder="1" applyAlignment="1">
      <alignment horizontal="center" vertical="center"/>
    </xf>
    <xf numFmtId="0" fontId="3" fillId="17" borderId="13" xfId="0" applyFont="1" applyFill="1" applyBorder="1" applyAlignment="1">
      <alignment horizontal="center" vertical="center" wrapText="1"/>
    </xf>
    <xf numFmtId="1" fontId="3" fillId="17" borderId="1" xfId="10" applyNumberFormat="1" applyFont="1" applyFill="1" applyBorder="1" applyAlignment="1">
      <alignment horizontal="center" vertical="center" wrapText="1"/>
    </xf>
    <xf numFmtId="1" fontId="3" fillId="17" borderId="2" xfId="10" applyNumberFormat="1" applyFont="1" applyFill="1" applyBorder="1" applyAlignment="1">
      <alignment horizontal="center" vertical="center" wrapText="1"/>
    </xf>
    <xf numFmtId="0" fontId="1" fillId="0" borderId="1" xfId="0" applyFont="1" applyBorder="1" applyAlignment="1">
      <alignment horizontal="justify" vertical="justify" wrapText="1"/>
    </xf>
    <xf numFmtId="171" fontId="1" fillId="0" borderId="1" xfId="11" applyNumberFormat="1" applyFont="1" applyBorder="1" applyAlignment="1">
      <alignment vertical="center" wrapText="1"/>
    </xf>
    <xf numFmtId="0" fontId="12" fillId="0" borderId="1" xfId="0" applyFont="1" applyBorder="1" applyAlignment="1">
      <alignment horizontal="justify" vertical="center" wrapText="1"/>
    </xf>
    <xf numFmtId="0" fontId="0" fillId="0" borderId="1" xfId="0" applyBorder="1" applyAlignment="1">
      <alignment horizontal="justify" vertical="center" wrapText="1"/>
    </xf>
    <xf numFmtId="0" fontId="3" fillId="11" borderId="3" xfId="0" applyFont="1" applyFill="1" applyBorder="1" applyAlignment="1">
      <alignment horizontal="center" vertical="center" wrapText="1"/>
    </xf>
    <xf numFmtId="0" fontId="3" fillId="11" borderId="3" xfId="0" applyFont="1" applyFill="1" applyBorder="1" applyAlignment="1">
      <alignment vertical="center"/>
    </xf>
    <xf numFmtId="0" fontId="3" fillId="11" borderId="3" xfId="0" applyFont="1" applyFill="1" applyBorder="1" applyAlignment="1">
      <alignment vertical="center" wrapText="1"/>
    </xf>
    <xf numFmtId="0" fontId="3" fillId="11" borderId="9" xfId="0" applyFont="1" applyFill="1" applyBorder="1" applyAlignment="1">
      <alignment horizontal="center" vertical="center" wrapText="1"/>
    </xf>
    <xf numFmtId="0" fontId="1" fillId="17" borderId="10" xfId="0" applyFont="1" applyFill="1" applyBorder="1" applyAlignment="1">
      <alignment horizontal="center" vertical="center" wrapText="1"/>
    </xf>
    <xf numFmtId="0" fontId="3" fillId="8" borderId="11" xfId="0" applyFont="1" applyFill="1" applyBorder="1" applyAlignment="1">
      <alignment vertical="center"/>
    </xf>
    <xf numFmtId="0" fontId="3" fillId="8" borderId="11" xfId="0" applyFont="1" applyFill="1" applyBorder="1" applyAlignment="1">
      <alignment horizontal="justify" vertical="center"/>
    </xf>
    <xf numFmtId="0" fontId="3" fillId="8" borderId="11" xfId="0" applyFont="1" applyFill="1" applyBorder="1" applyAlignment="1">
      <alignment horizontal="center" vertical="center"/>
    </xf>
    <xf numFmtId="0" fontId="3" fillId="8" borderId="3" xfId="0" applyFont="1" applyFill="1" applyBorder="1" applyAlignment="1">
      <alignment vertical="center"/>
    </xf>
    <xf numFmtId="0" fontId="3" fillId="17" borderId="12" xfId="0" applyFont="1" applyFill="1" applyBorder="1" applyAlignment="1">
      <alignment horizontal="justify" vertical="center" wrapText="1"/>
    </xf>
    <xf numFmtId="0" fontId="3" fillId="17" borderId="12" xfId="0" applyFont="1" applyFill="1" applyBorder="1" applyAlignment="1">
      <alignment vertical="center"/>
    </xf>
    <xf numFmtId="0" fontId="3" fillId="17" borderId="11" xfId="0" applyFont="1" applyFill="1" applyBorder="1" applyAlignment="1">
      <alignment vertical="center"/>
    </xf>
    <xf numFmtId="0" fontId="3" fillId="17" borderId="11" xfId="0" applyFont="1" applyFill="1" applyBorder="1" applyAlignment="1">
      <alignment horizontal="justify" vertical="center"/>
    </xf>
    <xf numFmtId="0" fontId="3" fillId="17" borderId="11" xfId="0" applyFont="1" applyFill="1" applyBorder="1" applyAlignment="1">
      <alignment horizontal="center" vertical="center"/>
    </xf>
    <xf numFmtId="0" fontId="3" fillId="17" borderId="3" xfId="0" applyFont="1" applyFill="1" applyBorder="1" applyAlignment="1">
      <alignment vertical="center"/>
    </xf>
    <xf numFmtId="0" fontId="3" fillId="11" borderId="11" xfId="0" applyFont="1" applyFill="1" applyBorder="1" applyAlignment="1">
      <alignment horizontal="justify" vertical="center" wrapText="1"/>
    </xf>
    <xf numFmtId="0" fontId="3" fillId="11" borderId="11" xfId="0" applyFont="1" applyFill="1" applyBorder="1" applyAlignment="1">
      <alignment vertical="center"/>
    </xf>
    <xf numFmtId="0" fontId="3" fillId="11" borderId="11" xfId="0" applyFont="1" applyFill="1" applyBorder="1" applyAlignment="1">
      <alignment horizontal="justify" vertical="center"/>
    </xf>
    <xf numFmtId="0" fontId="3" fillId="11" borderId="11" xfId="0" applyFont="1" applyFill="1" applyBorder="1" applyAlignment="1">
      <alignment horizontal="center" vertical="center"/>
    </xf>
    <xf numFmtId="1" fontId="3" fillId="17" borderId="11" xfId="0" applyNumberFormat="1" applyFont="1" applyFill="1" applyBorder="1" applyAlignment="1">
      <alignment horizontal="center" vertical="center"/>
    </xf>
    <xf numFmtId="1" fontId="3" fillId="11" borderId="11" xfId="0" applyNumberFormat="1" applyFont="1" applyFill="1" applyBorder="1" applyAlignment="1">
      <alignment horizontal="center" vertical="center"/>
    </xf>
    <xf numFmtId="42" fontId="3" fillId="11" borderId="11" xfId="7" applyFont="1" applyFill="1" applyBorder="1" applyAlignment="1">
      <alignment horizontal="justify" vertical="center"/>
    </xf>
    <xf numFmtId="0" fontId="3" fillId="11" borderId="12" xfId="0" applyFont="1" applyFill="1" applyBorder="1" applyAlignment="1">
      <alignment horizontal="justify" vertical="center" wrapText="1"/>
    </xf>
    <xf numFmtId="0" fontId="3" fillId="11" borderId="12" xfId="0" applyFont="1" applyFill="1" applyBorder="1" applyAlignment="1">
      <alignment vertical="center"/>
    </xf>
    <xf numFmtId="0" fontId="3" fillId="11" borderId="12" xfId="0" applyFont="1" applyFill="1" applyBorder="1" applyAlignment="1">
      <alignment horizontal="justify" vertical="center"/>
    </xf>
    <xf numFmtId="0" fontId="3" fillId="11" borderId="12" xfId="0" applyFont="1" applyFill="1" applyBorder="1" applyAlignment="1">
      <alignment horizontal="center" vertical="center"/>
    </xf>
    <xf numFmtId="1" fontId="3" fillId="11" borderId="12" xfId="0" applyNumberFormat="1" applyFont="1" applyFill="1" applyBorder="1" applyAlignment="1">
      <alignment horizontal="center" vertical="center"/>
    </xf>
    <xf numFmtId="0" fontId="3" fillId="11" borderId="5" xfId="0" applyFont="1" applyFill="1" applyBorder="1" applyAlignment="1">
      <alignment vertical="center"/>
    </xf>
    <xf numFmtId="0" fontId="3" fillId="11" borderId="1" xfId="0" applyFont="1" applyFill="1" applyBorder="1" applyAlignment="1">
      <alignment horizontal="justify" vertical="center" wrapText="1"/>
    </xf>
    <xf numFmtId="0" fontId="3" fillId="11" borderId="2" xfId="0" applyFont="1" applyFill="1" applyBorder="1" applyAlignment="1">
      <alignment horizontal="justify" vertical="center" wrapText="1"/>
    </xf>
    <xf numFmtId="0" fontId="3" fillId="11" borderId="2" xfId="0" applyFont="1" applyFill="1" applyBorder="1" applyAlignment="1">
      <alignment vertical="center"/>
    </xf>
    <xf numFmtId="0" fontId="3" fillId="11" borderId="2" xfId="0" applyFont="1" applyFill="1" applyBorder="1" applyAlignment="1">
      <alignment horizontal="justify" vertical="center"/>
    </xf>
    <xf numFmtId="0" fontId="3" fillId="11" borderId="2" xfId="0" applyFont="1" applyFill="1" applyBorder="1" applyAlignment="1">
      <alignment horizontal="center" vertical="center"/>
    </xf>
    <xf numFmtId="1" fontId="3" fillId="11" borderId="2" xfId="0" applyNumberFormat="1" applyFont="1" applyFill="1" applyBorder="1" applyAlignment="1">
      <alignment horizontal="center" vertical="center"/>
    </xf>
    <xf numFmtId="0" fontId="3" fillId="11" borderId="9" xfId="0" applyFont="1" applyFill="1" applyBorder="1" applyAlignment="1">
      <alignment vertical="center"/>
    </xf>
    <xf numFmtId="3" fontId="3" fillId="17" borderId="12" xfId="0" applyNumberFormat="1" applyFont="1" applyFill="1" applyBorder="1" applyAlignment="1">
      <alignment horizontal="justify" vertical="center" wrapText="1"/>
    </xf>
    <xf numFmtId="0" fontId="3" fillId="17" borderId="0" xfId="0" applyFont="1" applyFill="1" applyBorder="1" applyAlignment="1">
      <alignment horizontal="justify" vertical="center" wrapText="1"/>
    </xf>
    <xf numFmtId="0" fontId="3" fillId="17" borderId="2" xfId="0" applyFont="1" applyFill="1" applyBorder="1" applyAlignment="1">
      <alignment vertical="center"/>
    </xf>
    <xf numFmtId="0" fontId="3" fillId="17" borderId="2" xfId="0" applyFont="1" applyFill="1" applyBorder="1" applyAlignment="1">
      <alignment horizontal="justify" vertical="center"/>
    </xf>
    <xf numFmtId="0" fontId="3" fillId="17" borderId="2" xfId="0" applyFont="1" applyFill="1" applyBorder="1" applyAlignment="1">
      <alignment horizontal="center" vertical="center"/>
    </xf>
    <xf numFmtId="42" fontId="3" fillId="17" borderId="2" xfId="7" applyFont="1" applyFill="1" applyBorder="1" applyAlignment="1">
      <alignment horizontal="justify" vertical="center"/>
    </xf>
    <xf numFmtId="1" fontId="3" fillId="17" borderId="2" xfId="0" applyNumberFormat="1" applyFont="1" applyFill="1" applyBorder="1" applyAlignment="1">
      <alignment horizontal="center" vertical="center"/>
    </xf>
    <xf numFmtId="0" fontId="3" fillId="17" borderId="9" xfId="0" applyFont="1" applyFill="1" applyBorder="1" applyAlignment="1">
      <alignment vertical="center"/>
    </xf>
    <xf numFmtId="1" fontId="3" fillId="8" borderId="11" xfId="0" applyNumberFormat="1" applyFont="1" applyFill="1" applyBorder="1" applyAlignment="1">
      <alignment horizontal="left" vertical="center" wrapText="1"/>
    </xf>
    <xf numFmtId="1" fontId="3" fillId="8" borderId="11" xfId="0" applyNumberFormat="1" applyFont="1" applyFill="1" applyBorder="1" applyAlignment="1">
      <alignment vertical="center"/>
    </xf>
    <xf numFmtId="3" fontId="3" fillId="8" borderId="11" xfId="0" applyNumberFormat="1" applyFont="1" applyFill="1" applyBorder="1" applyAlignment="1">
      <alignment horizontal="center" vertical="center"/>
    </xf>
    <xf numFmtId="0" fontId="1" fillId="8" borderId="3" xfId="0" applyFont="1" applyFill="1" applyBorder="1" applyAlignment="1">
      <alignment vertical="center"/>
    </xf>
    <xf numFmtId="1" fontId="3" fillId="17" borderId="11" xfId="0" applyNumberFormat="1" applyFont="1" applyFill="1" applyBorder="1" applyAlignment="1">
      <alignment horizontal="justify" vertical="center" wrapText="1"/>
    </xf>
    <xf numFmtId="1" fontId="3" fillId="17" borderId="11" xfId="0" applyNumberFormat="1" applyFont="1" applyFill="1" applyBorder="1" applyAlignment="1">
      <alignment vertical="center"/>
    </xf>
    <xf numFmtId="3" fontId="3" fillId="17" borderId="11" xfId="0" applyNumberFormat="1" applyFont="1" applyFill="1" applyBorder="1" applyAlignment="1">
      <alignment horizontal="center" vertical="center"/>
    </xf>
    <xf numFmtId="0" fontId="1" fillId="17" borderId="3" xfId="0" applyFont="1" applyFill="1" applyBorder="1" applyAlignment="1">
      <alignment vertical="center"/>
    </xf>
    <xf numFmtId="0" fontId="3" fillId="8" borderId="12" xfId="0" applyFont="1" applyFill="1" applyBorder="1" applyAlignment="1">
      <alignment vertical="center"/>
    </xf>
    <xf numFmtId="0" fontId="3" fillId="8" borderId="12" xfId="0" applyFont="1" applyFill="1" applyBorder="1" applyAlignment="1">
      <alignment horizontal="justify" vertical="center"/>
    </xf>
    <xf numFmtId="1" fontId="3" fillId="11" borderId="1" xfId="0" applyNumberFormat="1" applyFont="1" applyFill="1" applyBorder="1" applyAlignment="1">
      <alignment horizontal="justify" vertical="center" wrapText="1"/>
    </xf>
    <xf numFmtId="0" fontId="3" fillId="11" borderId="48" xfId="0" applyFont="1" applyFill="1" applyBorder="1" applyAlignment="1">
      <alignment vertical="center"/>
    </xf>
    <xf numFmtId="3" fontId="3" fillId="11" borderId="12" xfId="0" applyNumberFormat="1" applyFont="1" applyFill="1" applyBorder="1" applyAlignment="1">
      <alignment horizontal="center" vertical="center"/>
    </xf>
    <xf numFmtId="0" fontId="1" fillId="11" borderId="5" xfId="0" applyFont="1" applyFill="1" applyBorder="1" applyAlignment="1">
      <alignment vertical="center"/>
    </xf>
    <xf numFmtId="0" fontId="3" fillId="11" borderId="1" xfId="0" applyFont="1" applyFill="1" applyBorder="1" applyAlignment="1">
      <alignment vertical="center"/>
    </xf>
    <xf numFmtId="0" fontId="1" fillId="0" borderId="4" xfId="0" applyFont="1" applyFill="1" applyBorder="1" applyAlignment="1">
      <alignment vertical="center" textRotation="90" wrapText="1"/>
    </xf>
    <xf numFmtId="0" fontId="1" fillId="0" borderId="5" xfId="0" applyFont="1" applyFill="1" applyBorder="1" applyAlignment="1">
      <alignment vertical="center" textRotation="90" wrapText="1"/>
    </xf>
    <xf numFmtId="0" fontId="1" fillId="0" borderId="14" xfId="0" applyFont="1" applyFill="1" applyBorder="1" applyAlignment="1">
      <alignment vertical="center" wrapText="1"/>
    </xf>
    <xf numFmtId="0" fontId="1" fillId="0" borderId="15" xfId="0" applyFont="1" applyFill="1" applyBorder="1" applyAlignment="1">
      <alignment vertical="center" textRotation="90" wrapText="1"/>
    </xf>
    <xf numFmtId="0" fontId="1" fillId="0" borderId="14" xfId="0" applyFont="1" applyFill="1" applyBorder="1" applyAlignment="1">
      <alignment vertical="center" textRotation="90" wrapText="1"/>
    </xf>
    <xf numFmtId="0" fontId="1" fillId="0" borderId="8" xfId="0" applyFont="1" applyFill="1" applyBorder="1" applyAlignment="1">
      <alignment vertical="center" textRotation="90" wrapText="1"/>
    </xf>
    <xf numFmtId="0" fontId="1" fillId="0" borderId="9" xfId="0" applyFont="1" applyFill="1" applyBorder="1" applyAlignment="1">
      <alignment vertical="center" textRotation="90" wrapText="1"/>
    </xf>
    <xf numFmtId="1" fontId="3" fillId="17" borderId="2" xfId="0" applyNumberFormat="1" applyFont="1" applyFill="1" applyBorder="1" applyAlignment="1">
      <alignment horizontal="justify" vertical="center" wrapText="1"/>
    </xf>
    <xf numFmtId="1" fontId="3" fillId="17" borderId="2" xfId="0" applyNumberFormat="1" applyFont="1" applyFill="1" applyBorder="1" applyAlignment="1">
      <alignment vertical="center"/>
    </xf>
    <xf numFmtId="0" fontId="3" fillId="11" borderId="7" xfId="0" applyFont="1" applyFill="1" applyBorder="1" applyAlignment="1">
      <alignment vertical="center"/>
    </xf>
    <xf numFmtId="0" fontId="3" fillId="11" borderId="3" xfId="0" applyFont="1" applyFill="1" applyBorder="1" applyAlignment="1">
      <alignment horizontal="justify" vertical="center"/>
    </xf>
    <xf numFmtId="0" fontId="1" fillId="11" borderId="1" xfId="0" applyFont="1" applyFill="1" applyBorder="1" applyAlignment="1">
      <alignment vertical="center"/>
    </xf>
    <xf numFmtId="0" fontId="3" fillId="11" borderId="1" xfId="0" applyFont="1" applyFill="1" applyBorder="1" applyAlignment="1">
      <alignment horizontal="justify" vertical="center"/>
    </xf>
    <xf numFmtId="0" fontId="3" fillId="11" borderId="1" xfId="0" applyFont="1" applyFill="1" applyBorder="1" applyAlignment="1">
      <alignment horizontal="center" vertical="center"/>
    </xf>
    <xf numFmtId="3" fontId="3" fillId="11" borderId="1" xfId="0" applyNumberFormat="1" applyFont="1" applyFill="1" applyBorder="1" applyAlignment="1">
      <alignment horizontal="center" vertical="center"/>
    </xf>
    <xf numFmtId="1" fontId="3" fillId="11" borderId="1" xfId="0" applyNumberFormat="1" applyFont="1" applyFill="1" applyBorder="1" applyAlignment="1">
      <alignment horizontal="justify" vertical="center"/>
    </xf>
    <xf numFmtId="0" fontId="3" fillId="11" borderId="6" xfId="0" applyFont="1" applyFill="1" applyBorder="1" applyAlignment="1">
      <alignment vertical="center"/>
    </xf>
    <xf numFmtId="0" fontId="3" fillId="11" borderId="4" xfId="0" applyFont="1" applyFill="1" applyBorder="1" applyAlignment="1">
      <alignment vertical="center"/>
    </xf>
    <xf numFmtId="0" fontId="3" fillId="8" borderId="58" xfId="0" applyFont="1" applyFill="1" applyBorder="1" applyAlignment="1">
      <alignment vertical="center"/>
    </xf>
    <xf numFmtId="0" fontId="3" fillId="10" borderId="7" xfId="0" applyFont="1" applyFill="1" applyBorder="1" applyAlignment="1">
      <alignment horizontal="left" vertical="center"/>
    </xf>
    <xf numFmtId="0" fontId="3" fillId="10" borderId="11" xfId="0" applyFont="1" applyFill="1" applyBorder="1" applyAlignment="1">
      <alignment horizontal="left" vertical="center"/>
    </xf>
    <xf numFmtId="0" fontId="3" fillId="10" borderId="11" xfId="0" applyFont="1" applyFill="1" applyBorder="1" applyAlignment="1">
      <alignment vertical="center"/>
    </xf>
    <xf numFmtId="0" fontId="3" fillId="10" borderId="11" xfId="0" applyFont="1" applyFill="1" applyBorder="1" applyAlignment="1">
      <alignment horizontal="justify" vertical="center"/>
    </xf>
    <xf numFmtId="0" fontId="3" fillId="11" borderId="7" xfId="0" applyFont="1" applyFill="1" applyBorder="1" applyAlignment="1">
      <alignment horizontal="left" vertical="center"/>
    </xf>
    <xf numFmtId="0" fontId="3" fillId="11" borderId="11" xfId="0" applyFont="1" applyFill="1" applyBorder="1" applyAlignment="1">
      <alignment horizontal="left" vertical="center"/>
    </xf>
    <xf numFmtId="0" fontId="3" fillId="10" borderId="7" xfId="0" applyFont="1" applyFill="1" applyBorder="1" applyAlignment="1">
      <alignment vertical="center"/>
    </xf>
    <xf numFmtId="0" fontId="3" fillId="17" borderId="7" xfId="0" applyFont="1" applyFill="1" applyBorder="1" applyAlignment="1">
      <alignment vertical="center"/>
    </xf>
    <xf numFmtId="0" fontId="3" fillId="10" borderId="12" xfId="0" applyFont="1" applyFill="1" applyBorder="1" applyAlignment="1">
      <alignment horizontal="left" vertical="center"/>
    </xf>
    <xf numFmtId="166" fontId="3" fillId="8" borderId="11" xfId="0" applyNumberFormat="1" applyFont="1" applyFill="1" applyBorder="1" applyAlignment="1">
      <alignment horizontal="center" vertical="center"/>
    </xf>
    <xf numFmtId="171" fontId="3" fillId="8" borderId="11" xfId="0" applyNumberFormat="1" applyFont="1" applyFill="1" applyBorder="1" applyAlignment="1">
      <alignment vertical="center"/>
    </xf>
    <xf numFmtId="171" fontId="3" fillId="8" borderId="11" xfId="0" applyNumberFormat="1" applyFont="1" applyFill="1" applyBorder="1" applyAlignment="1">
      <alignment horizontal="center" vertical="center"/>
    </xf>
    <xf numFmtId="1" fontId="3" fillId="8" borderId="11" xfId="0" applyNumberFormat="1" applyFont="1" applyFill="1" applyBorder="1" applyAlignment="1">
      <alignment horizontal="center" vertical="center"/>
    </xf>
    <xf numFmtId="167" fontId="3" fillId="8" borderId="11" xfId="0" applyNumberFormat="1" applyFont="1" applyFill="1" applyBorder="1" applyAlignment="1">
      <alignment vertical="center"/>
    </xf>
    <xf numFmtId="0" fontId="3" fillId="8" borderId="3" xfId="0" applyFont="1" applyFill="1" applyBorder="1" applyAlignment="1">
      <alignment horizontal="justify" vertical="center"/>
    </xf>
    <xf numFmtId="1" fontId="3" fillId="17" borderId="8" xfId="0" applyNumberFormat="1" applyFont="1" applyFill="1" applyBorder="1" applyAlignment="1">
      <alignment horizontal="center" vertical="center"/>
    </xf>
    <xf numFmtId="166" fontId="3" fillId="17" borderId="2" xfId="0" applyNumberFormat="1" applyFont="1" applyFill="1" applyBorder="1" applyAlignment="1">
      <alignment horizontal="center" vertical="center"/>
    </xf>
    <xf numFmtId="171" fontId="3" fillId="17" borderId="2" xfId="0" applyNumberFormat="1" applyFont="1" applyFill="1" applyBorder="1" applyAlignment="1">
      <alignment vertical="center"/>
    </xf>
    <xf numFmtId="171" fontId="3" fillId="17" borderId="2" xfId="0" applyNumberFormat="1" applyFont="1" applyFill="1" applyBorder="1" applyAlignment="1">
      <alignment horizontal="center" vertical="center"/>
    </xf>
    <xf numFmtId="167" fontId="3" fillId="17" borderId="2" xfId="0" applyNumberFormat="1" applyFont="1" applyFill="1" applyBorder="1" applyAlignment="1">
      <alignment vertical="center"/>
    </xf>
    <xf numFmtId="0" fontId="3" fillId="17" borderId="9" xfId="0" applyFont="1" applyFill="1" applyBorder="1" applyAlignment="1">
      <alignment horizontal="justify" vertical="center"/>
    </xf>
    <xf numFmtId="166" fontId="3" fillId="17" borderId="11" xfId="0" applyNumberFormat="1" applyFont="1" applyFill="1" applyBorder="1" applyAlignment="1">
      <alignment horizontal="center" vertical="center"/>
    </xf>
    <xf numFmtId="171" fontId="3" fillId="17" borderId="11" xfId="0" applyNumberFormat="1" applyFont="1" applyFill="1" applyBorder="1" applyAlignment="1">
      <alignment vertical="center"/>
    </xf>
    <xf numFmtId="167" fontId="3" fillId="17" borderId="11" xfId="0" applyNumberFormat="1" applyFont="1" applyFill="1" applyBorder="1" applyAlignment="1">
      <alignment vertical="center"/>
    </xf>
    <xf numFmtId="0" fontId="3" fillId="17" borderId="3" xfId="0" applyFont="1" applyFill="1" applyBorder="1" applyAlignment="1">
      <alignment horizontal="justify" vertical="center"/>
    </xf>
    <xf numFmtId="1" fontId="3" fillId="10" borderId="7" xfId="0" applyNumberFormat="1" applyFont="1" applyFill="1" applyBorder="1" applyAlignment="1">
      <alignment horizontal="left" vertical="center" wrapText="1" indent="1"/>
    </xf>
    <xf numFmtId="0" fontId="3" fillId="10" borderId="11" xfId="0" applyFont="1" applyFill="1" applyBorder="1" applyAlignment="1">
      <alignment horizontal="center" vertical="center"/>
    </xf>
    <xf numFmtId="166" fontId="3" fillId="10" borderId="11" xfId="0" applyNumberFormat="1" applyFont="1" applyFill="1" applyBorder="1" applyAlignment="1">
      <alignment horizontal="center" vertical="center"/>
    </xf>
    <xf numFmtId="171" fontId="3" fillId="10" borderId="11" xfId="0" applyNumberFormat="1" applyFont="1" applyFill="1" applyBorder="1" applyAlignment="1">
      <alignment vertical="center"/>
    </xf>
    <xf numFmtId="171" fontId="3" fillId="10" borderId="11" xfId="0" applyNumberFormat="1" applyFont="1" applyFill="1" applyBorder="1" applyAlignment="1">
      <alignment horizontal="center" vertical="center"/>
    </xf>
    <xf numFmtId="1" fontId="3" fillId="10" borderId="11" xfId="0" applyNumberFormat="1" applyFont="1" applyFill="1" applyBorder="1" applyAlignment="1">
      <alignment horizontal="center" vertical="center"/>
    </xf>
    <xf numFmtId="167" fontId="3" fillId="10" borderId="11" xfId="0" applyNumberFormat="1" applyFont="1" applyFill="1" applyBorder="1" applyAlignment="1">
      <alignment vertical="center"/>
    </xf>
    <xf numFmtId="0" fontId="3" fillId="10" borderId="3" xfId="0" applyFont="1" applyFill="1" applyBorder="1" applyAlignment="1">
      <alignment horizontal="justify" vertical="center"/>
    </xf>
    <xf numFmtId="0" fontId="3" fillId="10" borderId="11" xfId="0" applyFont="1" applyFill="1" applyBorder="1" applyAlignment="1">
      <alignment horizontal="justify" vertical="center" wrapText="1"/>
    </xf>
    <xf numFmtId="1" fontId="3" fillId="10" borderId="2" xfId="0" applyNumberFormat="1" applyFont="1" applyFill="1" applyBorder="1" applyAlignment="1">
      <alignment horizontal="center" vertical="center"/>
    </xf>
    <xf numFmtId="0" fontId="3" fillId="10" borderId="2" xfId="0" applyFont="1" applyFill="1" applyBorder="1" applyAlignment="1">
      <alignment horizontal="center" vertical="center"/>
    </xf>
    <xf numFmtId="1" fontId="3" fillId="10" borderId="11" xfId="0" applyNumberFormat="1" applyFont="1" applyFill="1" applyBorder="1" applyAlignment="1">
      <alignment horizontal="left" vertical="center" wrapText="1" indent="1"/>
    </xf>
    <xf numFmtId="1" fontId="3" fillId="10" borderId="8" xfId="0" applyNumberFormat="1" applyFont="1" applyFill="1" applyBorder="1" applyAlignment="1">
      <alignment horizontal="center" vertical="center" wrapText="1"/>
    </xf>
    <xf numFmtId="0" fontId="3" fillId="10" borderId="2" xfId="0" applyFont="1" applyFill="1" applyBorder="1" applyAlignment="1">
      <alignment vertical="center"/>
    </xf>
    <xf numFmtId="0" fontId="3" fillId="10" borderId="2" xfId="0" applyFont="1" applyFill="1" applyBorder="1" applyAlignment="1">
      <alignment horizontal="justify" vertical="center"/>
    </xf>
    <xf numFmtId="166" fontId="3" fillId="10" borderId="2" xfId="0" applyNumberFormat="1" applyFont="1" applyFill="1" applyBorder="1" applyAlignment="1">
      <alignment horizontal="center" vertical="center"/>
    </xf>
    <xf numFmtId="171" fontId="3" fillId="10" borderId="2" xfId="0" applyNumberFormat="1" applyFont="1" applyFill="1" applyBorder="1" applyAlignment="1">
      <alignment vertical="center"/>
    </xf>
    <xf numFmtId="0" fontId="3" fillId="10" borderId="2" xfId="0" applyFont="1" applyFill="1" applyBorder="1" applyAlignment="1">
      <alignment horizontal="justify" vertical="center" wrapText="1"/>
    </xf>
    <xf numFmtId="1" fontId="3" fillId="10" borderId="2" xfId="0" applyNumberFormat="1" applyFont="1" applyFill="1" applyBorder="1" applyAlignment="1">
      <alignment vertical="center"/>
    </xf>
    <xf numFmtId="167" fontId="3" fillId="10" borderId="2" xfId="0" applyNumberFormat="1" applyFont="1" applyFill="1" applyBorder="1" applyAlignment="1">
      <alignment vertical="center"/>
    </xf>
    <xf numFmtId="0" fontId="3" fillId="10" borderId="9" xfId="0" applyFont="1" applyFill="1" applyBorder="1" applyAlignment="1">
      <alignment horizontal="justify" vertical="center"/>
    </xf>
    <xf numFmtId="1" fontId="3" fillId="17" borderId="4" xfId="0" applyNumberFormat="1" applyFont="1" applyFill="1" applyBorder="1" applyAlignment="1">
      <alignment horizontal="center" vertical="center"/>
    </xf>
    <xf numFmtId="0" fontId="3" fillId="17" borderId="11" xfId="0" applyFont="1" applyFill="1" applyBorder="1" applyAlignment="1">
      <alignment horizontal="justify" vertical="center" wrapText="1"/>
    </xf>
    <xf numFmtId="1" fontId="3" fillId="17" borderId="7" xfId="0" applyNumberFormat="1" applyFont="1" applyFill="1" applyBorder="1" applyAlignment="1">
      <alignment horizontal="center" vertical="center"/>
    </xf>
    <xf numFmtId="171" fontId="7" fillId="0" borderId="8" xfId="11" applyNumberFormat="1" applyFont="1" applyBorder="1" applyAlignment="1">
      <alignment horizontal="center" vertical="center" wrapText="1"/>
    </xf>
    <xf numFmtId="171" fontId="7" fillId="0" borderId="7" xfId="11" applyNumberFormat="1" applyFont="1" applyBorder="1" applyAlignment="1">
      <alignment horizontal="center" vertical="center" wrapText="1"/>
    </xf>
    <xf numFmtId="0" fontId="1" fillId="2" borderId="6" xfId="0" applyFont="1" applyFill="1" applyBorder="1" applyAlignment="1">
      <alignment horizontal="justify" vertical="center" wrapText="1"/>
    </xf>
    <xf numFmtId="0" fontId="1" fillId="2" borderId="1" xfId="0" applyFont="1" applyFill="1" applyBorder="1" applyAlignment="1">
      <alignment horizontal="justify" vertical="center" wrapText="1"/>
    </xf>
    <xf numFmtId="9" fontId="1" fillId="2" borderId="10" xfId="5" applyFont="1" applyFill="1" applyBorder="1" applyAlignment="1">
      <alignment horizontal="center" vertical="center" wrapText="1"/>
    </xf>
    <xf numFmtId="9" fontId="1" fillId="2" borderId="1" xfId="5" applyFont="1" applyFill="1" applyBorder="1" applyAlignment="1">
      <alignment horizontal="center" vertical="center" wrapText="1"/>
    </xf>
    <xf numFmtId="0" fontId="8" fillId="2" borderId="1" xfId="0" applyFont="1" applyFill="1" applyBorder="1" applyAlignment="1">
      <alignment horizontal="justify" vertical="center" wrapText="1"/>
    </xf>
    <xf numFmtId="171" fontId="1" fillId="2" borderId="13" xfId="10" applyNumberFormat="1" applyFont="1" applyFill="1" applyBorder="1" applyAlignment="1">
      <alignment horizontal="center" vertical="center"/>
    </xf>
    <xf numFmtId="168" fontId="1" fillId="2" borderId="10" xfId="10" applyFont="1" applyFill="1" applyBorder="1" applyAlignment="1">
      <alignment horizontal="left" vertical="center" wrapText="1"/>
    </xf>
    <xf numFmtId="168" fontId="1" fillId="2" borderId="1" xfId="10" applyFont="1" applyFill="1" applyBorder="1" applyAlignment="1">
      <alignment horizontal="justify" vertical="center" wrapText="1"/>
    </xf>
    <xf numFmtId="168" fontId="1" fillId="2" borderId="6" xfId="10" applyFont="1" applyFill="1" applyBorder="1" applyAlignment="1">
      <alignment horizontal="justify" vertical="center" wrapText="1"/>
    </xf>
    <xf numFmtId="168" fontId="1" fillId="2" borderId="1" xfId="10" applyFont="1" applyFill="1" applyBorder="1" applyAlignment="1">
      <alignment horizontal="center" vertical="center" wrapText="1"/>
    </xf>
    <xf numFmtId="171" fontId="1" fillId="2" borderId="13" xfId="10" applyNumberFormat="1" applyFont="1" applyFill="1" applyBorder="1" applyAlignment="1">
      <alignment horizontal="center" vertical="center" wrapText="1"/>
    </xf>
    <xf numFmtId="171" fontId="1" fillId="2" borderId="10" xfId="10" applyNumberFormat="1" applyFont="1" applyFill="1" applyBorder="1" applyAlignment="1">
      <alignment horizontal="center" vertical="center" wrapText="1"/>
    </xf>
    <xf numFmtId="1" fontId="1" fillId="2" borderId="10" xfId="10" applyNumberFormat="1" applyFont="1" applyFill="1" applyBorder="1" applyAlignment="1">
      <alignment horizontal="center" vertical="center" wrapText="1"/>
    </xf>
    <xf numFmtId="168" fontId="1" fillId="2" borderId="10" xfId="10" applyFont="1" applyFill="1" applyBorder="1" applyAlignment="1">
      <alignment horizontal="center" vertical="center" wrapText="1"/>
    </xf>
    <xf numFmtId="168" fontId="1" fillId="2" borderId="10" xfId="10" applyFont="1" applyFill="1" applyBorder="1" applyAlignment="1">
      <alignment horizontal="justify" vertical="center" wrapText="1"/>
    </xf>
    <xf numFmtId="0" fontId="1" fillId="2" borderId="13" xfId="10" applyNumberFormat="1" applyFont="1" applyFill="1" applyBorder="1" applyAlignment="1">
      <alignment horizontal="center" vertical="center" wrapText="1"/>
    </xf>
    <xf numFmtId="0" fontId="1" fillId="2" borderId="10" xfId="10" applyNumberFormat="1" applyFont="1" applyFill="1" applyBorder="1" applyAlignment="1">
      <alignment horizontal="center" vertical="center" wrapText="1"/>
    </xf>
    <xf numFmtId="0" fontId="1" fillId="3" borderId="13" xfId="10" applyNumberFormat="1" applyFont="1" applyFill="1" applyBorder="1" applyAlignment="1">
      <alignment horizontal="center" vertical="center" wrapText="1"/>
    </xf>
    <xf numFmtId="173" fontId="1" fillId="2" borderId="10" xfId="10" applyNumberFormat="1" applyFont="1" applyFill="1" applyBorder="1" applyAlignment="1">
      <alignment horizontal="center" vertical="center" textRotation="180"/>
    </xf>
    <xf numFmtId="171" fontId="1" fillId="2" borderId="1" xfId="10" applyNumberFormat="1" applyFont="1" applyFill="1" applyBorder="1" applyAlignment="1">
      <alignment horizontal="center" vertical="center"/>
    </xf>
    <xf numFmtId="171" fontId="1" fillId="2" borderId="1" xfId="10" applyNumberFormat="1" applyFont="1" applyFill="1" applyBorder="1" applyAlignment="1">
      <alignment horizontal="center" vertical="center" wrapText="1"/>
    </xf>
    <xf numFmtId="0" fontId="1" fillId="3" borderId="6" xfId="10" applyNumberFormat="1" applyFont="1" applyFill="1" applyBorder="1" applyAlignment="1">
      <alignment horizontal="center" vertical="center" wrapText="1"/>
    </xf>
    <xf numFmtId="173" fontId="1" fillId="2" borderId="0" xfId="10" applyNumberFormat="1" applyFont="1" applyFill="1" applyBorder="1" applyAlignment="1">
      <alignment horizontal="center" vertical="center" wrapText="1"/>
    </xf>
    <xf numFmtId="168" fontId="7" fillId="2" borderId="1" xfId="10" applyFont="1" applyFill="1" applyBorder="1" applyAlignment="1">
      <alignment vertical="center" wrapText="1"/>
    </xf>
    <xf numFmtId="169" fontId="7" fillId="0" borderId="1" xfId="1" applyNumberFormat="1" applyFont="1" applyFill="1" applyBorder="1" applyAlignment="1">
      <alignment vertical="center"/>
    </xf>
    <xf numFmtId="169" fontId="1" fillId="0" borderId="1" xfId="1" applyNumberFormat="1" applyFont="1" applyFill="1" applyBorder="1" applyAlignment="1">
      <alignment vertical="center"/>
    </xf>
    <xf numFmtId="3" fontId="1" fillId="0" borderId="0" xfId="0" applyNumberFormat="1" applyFont="1" applyAlignment="1">
      <alignment horizontal="right"/>
    </xf>
    <xf numFmtId="169" fontId="1" fillId="0" borderId="0" xfId="0" applyNumberFormat="1" applyFont="1" applyAlignment="1">
      <alignment horizontal="right"/>
    </xf>
    <xf numFmtId="0" fontId="1" fillId="0" borderId="0" xfId="0" applyFont="1" applyAlignment="1">
      <alignment horizontal="right"/>
    </xf>
    <xf numFmtId="169" fontId="1" fillId="0" borderId="0" xfId="1" applyNumberFormat="1" applyFont="1" applyFill="1" applyBorder="1" applyAlignment="1">
      <alignment horizontal="right" vertical="center"/>
    </xf>
    <xf numFmtId="0" fontId="16" fillId="0" borderId="0" xfId="0" applyFont="1" applyBorder="1" applyAlignment="1">
      <alignment vertical="center"/>
    </xf>
    <xf numFmtId="0" fontId="7" fillId="0" borderId="1" xfId="0" applyFont="1" applyFill="1" applyBorder="1" applyAlignment="1">
      <alignment horizontal="center" vertical="center" wrapText="1"/>
    </xf>
    <xf numFmtId="15"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wrapText="1"/>
    </xf>
    <xf numFmtId="0" fontId="1" fillId="0" borderId="1" xfId="0" applyFont="1" applyFill="1" applyBorder="1" applyAlignment="1">
      <alignment horizontal="justify" vertical="center" wrapText="1"/>
    </xf>
    <xf numFmtId="3" fontId="1" fillId="0" borderId="1" xfId="0" applyNumberFormat="1" applyFont="1" applyFill="1" applyBorder="1" applyAlignment="1">
      <alignment horizontal="right" vertical="center" wrapText="1"/>
    </xf>
    <xf numFmtId="0" fontId="1" fillId="0" borderId="1" xfId="0" applyFont="1" applyFill="1" applyBorder="1" applyAlignment="1">
      <alignment horizontal="left" wrapText="1"/>
    </xf>
    <xf numFmtId="0" fontId="7" fillId="0" borderId="1" xfId="0" applyFont="1" applyFill="1" applyBorder="1" applyAlignment="1">
      <alignment horizontal="justify" vertical="center" wrapText="1"/>
    </xf>
    <xf numFmtId="167"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3" fontId="1" fillId="0" borderId="1" xfId="0" applyNumberFormat="1" applyFont="1" applyFill="1" applyBorder="1" applyAlignment="1">
      <alignment vertical="center" wrapText="1"/>
    </xf>
    <xf numFmtId="0" fontId="8" fillId="0" borderId="1" xfId="0" applyFont="1" applyBorder="1" applyAlignment="1">
      <alignment horizontal="left" vertical="center" wrapText="1" readingOrder="2"/>
    </xf>
    <xf numFmtId="3" fontId="1" fillId="0" borderId="1" xfId="0" applyNumberFormat="1" applyFont="1" applyFill="1" applyBorder="1" applyAlignment="1">
      <alignment horizontal="justify" vertical="center" wrapText="1"/>
    </xf>
    <xf numFmtId="9"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right" vertical="center" wrapText="1"/>
    </xf>
    <xf numFmtId="0" fontId="7" fillId="0" borderId="1" xfId="0" applyFont="1" applyFill="1" applyBorder="1" applyAlignment="1">
      <alignment horizontal="justify" vertical="center" wrapText="1" readingOrder="2"/>
    </xf>
    <xf numFmtId="3"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21" fillId="0" borderId="0" xfId="0" applyFont="1"/>
    <xf numFmtId="0" fontId="1" fillId="2" borderId="1" xfId="0" applyFont="1" applyFill="1" applyBorder="1" applyAlignment="1">
      <alignment horizontal="center" vertical="center" textRotation="180" wrapText="1"/>
    </xf>
    <xf numFmtId="49" fontId="1" fillId="2" borderId="1" xfId="0" applyNumberFormat="1" applyFont="1" applyFill="1" applyBorder="1" applyAlignment="1">
      <alignment horizontal="center" vertical="center" textRotation="180" wrapText="1"/>
    </xf>
    <xf numFmtId="0" fontId="3" fillId="0" borderId="4" xfId="0" applyFont="1" applyBorder="1"/>
    <xf numFmtId="0" fontId="3" fillId="0" borderId="5" xfId="0" applyFont="1" applyBorder="1"/>
    <xf numFmtId="0" fontId="3" fillId="0" borderId="15" xfId="0" applyFont="1" applyBorder="1" applyAlignment="1">
      <alignment horizontal="left"/>
    </xf>
    <xf numFmtId="0" fontId="3" fillId="0" borderId="14" xfId="0" applyFont="1" applyBorder="1"/>
    <xf numFmtId="0" fontId="3" fillId="0" borderId="15" xfId="0" applyFont="1" applyBorder="1"/>
    <xf numFmtId="0" fontId="16" fillId="0" borderId="8" xfId="0" applyFont="1" applyBorder="1" applyAlignment="1">
      <alignment vertical="center"/>
    </xf>
    <xf numFmtId="3" fontId="10" fillId="4" borderId="9" xfId="0" applyNumberFormat="1" applyFont="1" applyFill="1" applyBorder="1" applyAlignment="1">
      <alignment horizontal="left" vertical="center" wrapText="1"/>
    </xf>
    <xf numFmtId="0" fontId="22" fillId="15" borderId="1" xfId="0" applyFont="1" applyFill="1" applyBorder="1" applyAlignment="1">
      <alignment horizontal="center" vertical="center"/>
    </xf>
    <xf numFmtId="0" fontId="22" fillId="15" borderId="6" xfId="0" applyFont="1" applyFill="1" applyBorder="1" applyAlignment="1">
      <alignment horizontal="center" vertical="center" wrapText="1"/>
    </xf>
    <xf numFmtId="0" fontId="22" fillId="15" borderId="6" xfId="0" applyNumberFormat="1" applyFont="1" applyFill="1" applyBorder="1" applyAlignment="1">
      <alignment horizontal="center" vertical="center" wrapText="1"/>
    </xf>
    <xf numFmtId="0" fontId="22" fillId="15" borderId="13" xfId="0" applyFont="1" applyFill="1" applyBorder="1" applyAlignment="1">
      <alignment horizontal="center" vertical="center" wrapText="1"/>
    </xf>
    <xf numFmtId="9" fontId="22" fillId="15" borderId="14" xfId="0" applyNumberFormat="1" applyFont="1" applyFill="1" applyBorder="1" applyAlignment="1">
      <alignment horizontal="center" vertical="center" wrapText="1"/>
    </xf>
    <xf numFmtId="3" fontId="22" fillId="15" borderId="15" xfId="0" applyNumberFormat="1" applyFont="1" applyFill="1" applyBorder="1" applyAlignment="1">
      <alignment horizontal="center" vertical="center" wrapText="1"/>
    </xf>
    <xf numFmtId="3" fontId="22" fillId="15" borderId="13" xfId="0" applyNumberFormat="1" applyFont="1" applyFill="1" applyBorder="1" applyAlignment="1">
      <alignment horizontal="center" vertical="center" wrapText="1"/>
    </xf>
    <xf numFmtId="0" fontId="22" fillId="15" borderId="14" xfId="0" applyFont="1" applyFill="1" applyBorder="1" applyAlignment="1">
      <alignment horizontal="center" vertical="center" wrapText="1"/>
    </xf>
    <xf numFmtId="0" fontId="22" fillId="3" borderId="4" xfId="0" applyFont="1" applyFill="1" applyBorder="1" applyAlignment="1">
      <alignment horizontal="center" vertical="center" textRotation="180" wrapText="1"/>
    </xf>
    <xf numFmtId="49" fontId="22" fillId="3" borderId="4" xfId="0" applyNumberFormat="1" applyFont="1" applyFill="1" applyBorder="1" applyAlignment="1">
      <alignment horizontal="center" vertical="center" textRotation="180" wrapText="1"/>
    </xf>
    <xf numFmtId="167" fontId="22" fillId="15" borderId="6" xfId="0" applyNumberFormat="1" applyFont="1" applyFill="1" applyBorder="1" applyAlignment="1">
      <alignment horizontal="center" vertical="center" wrapText="1"/>
    </xf>
    <xf numFmtId="3" fontId="22" fillId="15" borderId="6" xfId="0" applyNumberFormat="1" applyFont="1" applyFill="1" applyBorder="1" applyAlignment="1">
      <alignment horizontal="center" vertical="center" wrapText="1"/>
    </xf>
    <xf numFmtId="0" fontId="22" fillId="0" borderId="0" xfId="0" applyFont="1" applyFill="1" applyAlignment="1"/>
    <xf numFmtId="179" fontId="6" fillId="0" borderId="1" xfId="14" applyNumberFormat="1" applyFont="1" applyFill="1" applyBorder="1" applyAlignment="1">
      <alignment horizontal="center" vertical="center"/>
    </xf>
    <xf numFmtId="169" fontId="4" fillId="0" borderId="1" xfId="1" applyNumberFormat="1" applyFont="1" applyFill="1" applyBorder="1" applyAlignment="1">
      <alignment horizontal="justify" vertical="center"/>
    </xf>
    <xf numFmtId="0" fontId="21" fillId="0" borderId="1" xfId="0" applyFont="1" applyBorder="1" applyAlignment="1">
      <alignment horizontal="justify" vertical="center"/>
    </xf>
    <xf numFmtId="0" fontId="3" fillId="17" borderId="10" xfId="0" applyFont="1" applyFill="1" applyBorder="1" applyAlignment="1">
      <alignment horizontal="center" vertical="center" wrapText="1"/>
    </xf>
    <xf numFmtId="0" fontId="8" fillId="0" borderId="1" xfId="0" applyFont="1" applyFill="1" applyBorder="1" applyAlignment="1">
      <alignment horizontal="left" vertical="center" wrapText="1" readingOrder="1"/>
    </xf>
    <xf numFmtId="0" fontId="1" fillId="0" borderId="1" xfId="0" applyFont="1" applyFill="1" applyBorder="1" applyAlignment="1">
      <alignment vertical="center"/>
    </xf>
    <xf numFmtId="0" fontId="8" fillId="0" borderId="1" xfId="0" applyFont="1" applyFill="1" applyBorder="1" applyAlignment="1">
      <alignment horizontal="justify" vertical="center" wrapText="1" readingOrder="1"/>
    </xf>
    <xf numFmtId="0" fontId="8" fillId="0" borderId="1" xfId="0" applyFont="1" applyBorder="1" applyAlignment="1">
      <alignment horizontal="left" vertical="center" wrapText="1" readingOrder="1"/>
    </xf>
    <xf numFmtId="0" fontId="7" fillId="0" borderId="1" xfId="0" applyFont="1" applyBorder="1" applyAlignment="1">
      <alignment horizontal="center" vertical="center" wrapText="1"/>
    </xf>
    <xf numFmtId="168" fontId="7" fillId="0" borderId="1" xfId="10" applyFont="1" applyFill="1" applyBorder="1" applyAlignment="1">
      <alignment vertical="center" wrapText="1"/>
    </xf>
    <xf numFmtId="0" fontId="1" fillId="0" borderId="0" xfId="0" applyFont="1" applyAlignment="1">
      <alignment horizontal="center"/>
    </xf>
    <xf numFmtId="0" fontId="1" fillId="2" borderId="6" xfId="0" applyFont="1" applyFill="1" applyBorder="1" applyAlignment="1">
      <alignment horizontal="center" vertical="center" wrapText="1"/>
    </xf>
    <xf numFmtId="0" fontId="1" fillId="2" borderId="6" xfId="0" applyFont="1" applyFill="1" applyBorder="1" applyAlignment="1">
      <alignment horizontal="justify" vertical="center" wrapText="1"/>
    </xf>
    <xf numFmtId="0" fontId="1" fillId="2" borderId="10" xfId="0" applyFont="1" applyFill="1" applyBorder="1" applyAlignment="1">
      <alignment horizontal="justify" vertical="center" wrapText="1"/>
    </xf>
    <xf numFmtId="0" fontId="1" fillId="2" borderId="6" xfId="0" applyFont="1" applyFill="1" applyBorder="1" applyAlignment="1">
      <alignment horizontal="center" vertical="center"/>
    </xf>
    <xf numFmtId="0" fontId="1" fillId="2" borderId="10" xfId="0" applyFont="1" applyFill="1" applyBorder="1" applyAlignment="1">
      <alignment horizontal="center" vertical="center"/>
    </xf>
    <xf numFmtId="171" fontId="1" fillId="2" borderId="10" xfId="0" applyNumberFormat="1" applyFont="1" applyFill="1" applyBorder="1" applyAlignment="1">
      <alignment horizontal="center" vertical="center"/>
    </xf>
    <xf numFmtId="0" fontId="1" fillId="2" borderId="1" xfId="0" applyFont="1" applyFill="1" applyBorder="1" applyAlignment="1">
      <alignment horizontal="center" vertical="center"/>
    </xf>
    <xf numFmtId="171" fontId="1" fillId="2" borderId="1" xfId="0" applyNumberFormat="1" applyFont="1" applyFill="1" applyBorder="1" applyAlignment="1">
      <alignment horizontal="center" vertical="center"/>
    </xf>
    <xf numFmtId="0" fontId="1" fillId="2" borderId="1" xfId="0" applyFont="1" applyFill="1" applyBorder="1" applyAlignment="1">
      <alignment horizontal="justify" vertical="center" wrapText="1"/>
    </xf>
    <xf numFmtId="0" fontId="1" fillId="2" borderId="1" xfId="0" applyFont="1" applyFill="1" applyBorder="1" applyAlignment="1">
      <alignment horizontal="center" vertical="center" wrapText="1"/>
    </xf>
    <xf numFmtId="171" fontId="1" fillId="2" borderId="6" xfId="0" applyNumberFormat="1" applyFont="1" applyFill="1" applyBorder="1" applyAlignment="1">
      <alignment horizontal="center" vertical="center" wrapText="1"/>
    </xf>
    <xf numFmtId="171" fontId="1" fillId="2" borderId="13" xfId="0" applyNumberFormat="1" applyFont="1" applyFill="1" applyBorder="1" applyAlignment="1">
      <alignment horizontal="center" vertical="center" wrapText="1"/>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1" fillId="0" borderId="13" xfId="0" applyFont="1" applyBorder="1" applyAlignment="1">
      <alignment horizontal="center"/>
    </xf>
    <xf numFmtId="0" fontId="1" fillId="0" borderId="6" xfId="0" applyFont="1" applyBorder="1" applyAlignment="1">
      <alignment horizontal="center" vertical="center" wrapText="1"/>
    </xf>
    <xf numFmtId="0" fontId="7" fillId="0" borderId="6"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1" fillId="0" borderId="10" xfId="0" applyFont="1" applyBorder="1" applyAlignment="1">
      <alignment horizont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171" fontId="1" fillId="0" borderId="6" xfId="0" applyNumberFormat="1" applyFont="1" applyBorder="1" applyAlignment="1">
      <alignment horizontal="center" vertical="center"/>
    </xf>
    <xf numFmtId="0" fontId="12" fillId="0" borderId="6" xfId="0" applyFont="1" applyFill="1" applyBorder="1" applyAlignment="1">
      <alignment horizontal="center" vertical="center" wrapText="1"/>
    </xf>
    <xf numFmtId="0" fontId="1" fillId="0" borderId="1" xfId="0" applyFont="1" applyBorder="1" applyAlignment="1">
      <alignment horizontal="justify" vertical="center" wrapText="1"/>
    </xf>
    <xf numFmtId="0" fontId="12" fillId="0" borderId="3" xfId="0" applyFont="1" applyFill="1" applyBorder="1" applyAlignment="1">
      <alignment horizontal="center" vertical="center" wrapText="1"/>
    </xf>
    <xf numFmtId="0" fontId="12" fillId="0" borderId="10" xfId="0" applyFont="1" applyFill="1" applyBorder="1" applyAlignment="1">
      <alignment horizontal="justify" vertical="center" wrapText="1"/>
    </xf>
    <xf numFmtId="1" fontId="12" fillId="0" borderId="10" xfId="0" applyNumberFormat="1" applyFont="1" applyFill="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6" xfId="0" applyFont="1" applyFill="1" applyBorder="1" applyAlignment="1">
      <alignment horizontal="justify" vertical="center" wrapText="1"/>
    </xf>
    <xf numFmtId="0" fontId="12" fillId="2" borderId="6" xfId="0" applyFont="1" applyFill="1" applyBorder="1" applyAlignment="1">
      <alignment horizontal="justify" vertical="center" wrapText="1"/>
    </xf>
    <xf numFmtId="0" fontId="1" fillId="2" borderId="6" xfId="0" applyNumberFormat="1" applyFont="1" applyFill="1" applyBorder="1" applyAlignment="1">
      <alignment horizontal="center" vertical="center" wrapText="1"/>
    </xf>
    <xf numFmtId="0" fontId="1" fillId="0" borderId="6" xfId="0" applyNumberFormat="1" applyFont="1" applyBorder="1" applyAlignment="1">
      <alignment horizontal="center" vertical="center" wrapText="1"/>
    </xf>
    <xf numFmtId="172" fontId="7" fillId="2" borderId="1" xfId="6" applyFont="1" applyFill="1" applyBorder="1" applyAlignment="1">
      <alignment horizontal="justify" vertical="center" wrapText="1"/>
    </xf>
    <xf numFmtId="171" fontId="1" fillId="2" borderId="1" xfId="0" applyNumberFormat="1" applyFont="1" applyFill="1" applyBorder="1" applyAlignment="1">
      <alignment horizontal="center" vertical="center" wrapText="1"/>
    </xf>
    <xf numFmtId="171" fontId="1" fillId="0" borderId="1" xfId="0" applyNumberFormat="1" applyFont="1" applyBorder="1" applyAlignment="1">
      <alignment horizontal="center" vertical="center"/>
    </xf>
    <xf numFmtId="0" fontId="1" fillId="0" borderId="10" xfId="0" applyFont="1" applyBorder="1" applyAlignment="1">
      <alignment horizontal="justify" vertical="center" wrapText="1"/>
    </xf>
    <xf numFmtId="183" fontId="1" fillId="2" borderId="13" xfId="11" applyNumberFormat="1" applyFont="1" applyFill="1" applyBorder="1" applyAlignment="1">
      <alignment horizontal="center" vertical="center"/>
    </xf>
    <xf numFmtId="183" fontId="1" fillId="2" borderId="10" xfId="11" applyNumberFormat="1" applyFont="1" applyFill="1" applyBorder="1" applyAlignment="1">
      <alignment horizontal="center" vertical="center"/>
    </xf>
    <xf numFmtId="0" fontId="1" fillId="2" borderId="13" xfId="0" applyNumberFormat="1" applyFont="1" applyFill="1" applyBorder="1" applyAlignment="1">
      <alignment horizontal="center" vertical="center" wrapText="1"/>
    </xf>
    <xf numFmtId="0" fontId="1" fillId="0" borderId="1" xfId="0" applyFont="1" applyBorder="1" applyAlignment="1">
      <alignment horizontal="center"/>
    </xf>
    <xf numFmtId="0" fontId="12" fillId="2"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 fillId="0" borderId="1" xfId="0" applyNumberFormat="1" applyFont="1" applyBorder="1" applyAlignment="1">
      <alignment horizontal="center" vertical="center" wrapText="1"/>
    </xf>
    <xf numFmtId="0" fontId="7" fillId="0" borderId="9"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183" fontId="1" fillId="2" borderId="6" xfId="0" applyNumberFormat="1" applyFont="1" applyFill="1" applyBorder="1" applyAlignment="1">
      <alignment horizontal="center" vertical="center" wrapText="1"/>
    </xf>
    <xf numFmtId="0" fontId="3" fillId="16" borderId="10"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1" fillId="0" borderId="1" xfId="0" applyNumberFormat="1" applyFont="1" applyBorder="1" applyAlignment="1">
      <alignment horizontal="justify" vertical="center" wrapText="1"/>
    </xf>
    <xf numFmtId="49" fontId="1" fillId="0" borderId="1" xfId="0" applyNumberFormat="1" applyFont="1" applyBorder="1" applyAlignment="1">
      <alignment horizontal="left" vertical="center" wrapText="1"/>
    </xf>
    <xf numFmtId="49" fontId="1" fillId="0" borderId="1" xfId="0" applyNumberFormat="1" applyFont="1" applyBorder="1" applyAlignment="1">
      <alignment vertical="center" wrapText="1"/>
    </xf>
    <xf numFmtId="0" fontId="3" fillId="0" borderId="8" xfId="0" applyFont="1" applyBorder="1" applyAlignment="1">
      <alignment vertical="center"/>
    </xf>
    <xf numFmtId="168" fontId="11" fillId="0" borderId="4" xfId="0" applyNumberFormat="1" applyFont="1" applyFill="1" applyBorder="1" applyAlignment="1">
      <alignment vertical="center"/>
    </xf>
    <xf numFmtId="168" fontId="11" fillId="0" borderId="12" xfId="0" applyNumberFormat="1" applyFont="1" applyFill="1" applyBorder="1" applyAlignment="1">
      <alignment vertical="center"/>
    </xf>
    <xf numFmtId="168" fontId="11" fillId="0" borderId="5" xfId="0" applyNumberFormat="1" applyFont="1" applyFill="1" applyBorder="1" applyAlignment="1">
      <alignment vertical="center"/>
    </xf>
    <xf numFmtId="0" fontId="3" fillId="0" borderId="2" xfId="0" applyFont="1" applyBorder="1" applyAlignment="1">
      <alignment vertical="center"/>
    </xf>
    <xf numFmtId="0" fontId="1" fillId="2" borderId="23" xfId="0" applyFont="1" applyFill="1" applyBorder="1" applyAlignment="1">
      <alignment horizontal="center" vertical="center"/>
    </xf>
    <xf numFmtId="0" fontId="1" fillId="2" borderId="19" xfId="0" applyFont="1" applyFill="1" applyBorder="1" applyAlignment="1">
      <alignment horizontal="center" vertical="center"/>
    </xf>
    <xf numFmtId="0" fontId="3" fillId="3" borderId="13"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 xfId="0" applyFont="1" applyFill="1" applyBorder="1" applyAlignment="1">
      <alignment horizontal="justify" vertical="center"/>
    </xf>
    <xf numFmtId="0" fontId="1" fillId="2" borderId="19" xfId="0" applyFont="1" applyFill="1" applyBorder="1" applyAlignment="1">
      <alignment horizontal="justify" vertical="center"/>
    </xf>
    <xf numFmtId="1" fontId="1" fillId="2" borderId="10" xfId="0" applyNumberFormat="1" applyFont="1" applyFill="1" applyBorder="1" applyAlignment="1">
      <alignment horizontal="center" vertical="center" wrapText="1"/>
    </xf>
    <xf numFmtId="0" fontId="1" fillId="2" borderId="10" xfId="0" applyFont="1" applyFill="1" applyBorder="1" applyAlignment="1">
      <alignment horizontal="justify" vertical="center" wrapText="1"/>
    </xf>
    <xf numFmtId="0" fontId="1" fillId="2" borderId="22" xfId="0" applyFont="1" applyFill="1" applyBorder="1" applyAlignment="1">
      <alignment horizontal="justify" vertical="center" wrapText="1"/>
    </xf>
    <xf numFmtId="0" fontId="1" fillId="2" borderId="16" xfId="0" applyFont="1" applyFill="1" applyBorder="1" applyAlignment="1">
      <alignment horizontal="justify" vertical="center" wrapText="1"/>
    </xf>
    <xf numFmtId="0" fontId="1" fillId="2" borderId="22" xfId="0" applyFont="1" applyFill="1" applyBorder="1" applyAlignment="1">
      <alignment horizontal="center" vertical="center"/>
    </xf>
    <xf numFmtId="1" fontId="1" fillId="2" borderId="22" xfId="0" applyNumberFormat="1" applyFont="1" applyFill="1" applyBorder="1" applyAlignment="1">
      <alignment horizontal="center" vertical="center"/>
    </xf>
    <xf numFmtId="0" fontId="1" fillId="2" borderId="13" xfId="0" applyFont="1" applyFill="1" applyBorder="1" applyAlignment="1">
      <alignment horizontal="justify" vertical="center" wrapText="1"/>
    </xf>
    <xf numFmtId="0" fontId="1" fillId="2" borderId="13" xfId="0" applyFont="1" applyFill="1" applyBorder="1" applyAlignment="1">
      <alignment horizontal="center" vertical="center"/>
    </xf>
    <xf numFmtId="1" fontId="1" fillId="2" borderId="13" xfId="0" applyNumberFormat="1" applyFont="1" applyFill="1" applyBorder="1" applyAlignment="1">
      <alignment horizontal="center" vertical="center"/>
    </xf>
    <xf numFmtId="1" fontId="1" fillId="2" borderId="10" xfId="0" applyNumberFormat="1" applyFont="1" applyFill="1" applyBorder="1" applyAlignment="1">
      <alignment horizontal="center" vertical="center"/>
    </xf>
    <xf numFmtId="0" fontId="1" fillId="2" borderId="10" xfId="0" applyFont="1" applyFill="1" applyBorder="1" applyAlignment="1">
      <alignment horizontal="center" vertical="center"/>
    </xf>
    <xf numFmtId="1" fontId="1" fillId="2" borderId="13" xfId="0" applyNumberFormat="1" applyFont="1" applyFill="1" applyBorder="1" applyAlignment="1">
      <alignment horizontal="center" vertical="center" textRotation="180" wrapText="1"/>
    </xf>
    <xf numFmtId="0" fontId="1" fillId="2" borderId="19" xfId="0" applyFont="1" applyFill="1" applyBorder="1" applyAlignment="1">
      <alignment horizontal="justify" vertical="center" wrapText="1"/>
    </xf>
    <xf numFmtId="1" fontId="1" fillId="2" borderId="23" xfId="0" applyNumberFormat="1" applyFont="1" applyFill="1" applyBorder="1" applyAlignment="1">
      <alignment horizontal="center" vertical="center"/>
    </xf>
    <xf numFmtId="1" fontId="1" fillId="2" borderId="19" xfId="0" applyNumberFormat="1" applyFont="1" applyFill="1" applyBorder="1" applyAlignment="1">
      <alignment horizontal="center" vertical="center"/>
    </xf>
    <xf numFmtId="1" fontId="1" fillId="2" borderId="1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1" fontId="1"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center" wrapText="1"/>
    </xf>
    <xf numFmtId="1" fontId="1" fillId="2" borderId="1" xfId="0" applyNumberFormat="1" applyFont="1" applyFill="1" applyBorder="1" applyAlignment="1">
      <alignment horizontal="center" vertical="center"/>
    </xf>
    <xf numFmtId="0" fontId="1" fillId="2" borderId="6" xfId="0" applyFont="1" applyFill="1" applyBorder="1" applyAlignment="1">
      <alignment horizontal="justify" vertical="center"/>
    </xf>
    <xf numFmtId="0" fontId="1" fillId="2" borderId="1" xfId="0" applyFont="1" applyFill="1" applyBorder="1" applyAlignment="1">
      <alignment horizontal="center" vertical="center" wrapText="1"/>
    </xf>
    <xf numFmtId="168" fontId="8" fillId="0" borderId="0" xfId="0" applyNumberFormat="1" applyFont="1" applyFill="1" applyBorder="1" applyAlignment="1">
      <alignment horizontal="center"/>
    </xf>
    <xf numFmtId="0" fontId="3"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justify" vertical="center" wrapText="1"/>
    </xf>
    <xf numFmtId="0" fontId="1" fillId="2" borderId="14" xfId="0" applyFont="1" applyFill="1" applyBorder="1" applyAlignment="1">
      <alignment horizontal="justify" vertical="center" wrapText="1"/>
    </xf>
    <xf numFmtId="0" fontId="1" fillId="2" borderId="13" xfId="0" applyFont="1" applyFill="1" applyBorder="1" applyAlignment="1">
      <alignment horizontal="center" vertical="center" textRotation="180" wrapText="1"/>
    </xf>
    <xf numFmtId="1" fontId="1" fillId="0" borderId="1" xfId="0" applyNumberFormat="1" applyFont="1" applyFill="1" applyBorder="1" applyAlignment="1">
      <alignment horizontal="center" vertical="center" wrapText="1"/>
    </xf>
    <xf numFmtId="9" fontId="1" fillId="2" borderId="6" xfId="5" applyFont="1" applyFill="1" applyBorder="1" applyAlignment="1">
      <alignment horizontal="center" vertical="center" wrapText="1"/>
    </xf>
    <xf numFmtId="0" fontId="3" fillId="0" borderId="0" xfId="0" applyFont="1" applyBorder="1" applyAlignment="1">
      <alignment horizontal="center" vertical="center"/>
    </xf>
    <xf numFmtId="42" fontId="1" fillId="2" borderId="13" xfId="7" applyFont="1" applyFill="1" applyBorder="1" applyAlignment="1">
      <alignment horizontal="center" vertical="center"/>
    </xf>
    <xf numFmtId="0" fontId="3" fillId="0" borderId="0" xfId="0" applyFont="1" applyFill="1" applyBorder="1" applyAlignment="1">
      <alignment horizontal="center" vertical="center" wrapText="1"/>
    </xf>
    <xf numFmtId="164" fontId="1" fillId="2" borderId="13" xfId="0" applyNumberFormat="1" applyFont="1" applyFill="1" applyBorder="1" applyAlignment="1">
      <alignment horizontal="center" vertical="center"/>
    </xf>
    <xf numFmtId="170" fontId="1" fillId="2" borderId="13" xfId="0" applyNumberFormat="1" applyFont="1" applyFill="1" applyBorder="1" applyAlignment="1">
      <alignment horizontal="center" vertical="center" wrapText="1"/>
    </xf>
    <xf numFmtId="3" fontId="3" fillId="3" borderId="13" xfId="0" applyNumberFormat="1" applyFont="1" applyFill="1" applyBorder="1" applyAlignment="1">
      <alignment horizontal="center" vertical="center" wrapText="1"/>
    </xf>
    <xf numFmtId="3" fontId="3" fillId="3" borderId="10" xfId="0" applyNumberFormat="1" applyFont="1" applyFill="1" applyBorder="1" applyAlignment="1">
      <alignment horizontal="center" vertical="center" wrapText="1"/>
    </xf>
    <xf numFmtId="42" fontId="1" fillId="2" borderId="13" xfId="7" applyFont="1" applyFill="1" applyBorder="1" applyAlignment="1">
      <alignment horizontal="left" vertical="center" wrapText="1"/>
    </xf>
    <xf numFmtId="42" fontId="1" fillId="2" borderId="22" xfId="7" applyFont="1" applyFill="1" applyBorder="1" applyAlignment="1">
      <alignment horizontal="center" vertical="center"/>
    </xf>
    <xf numFmtId="1" fontId="1" fillId="0" borderId="22" xfId="0" applyNumberFormat="1" applyFont="1" applyBorder="1" applyAlignment="1">
      <alignment horizontal="center" vertical="center" textRotation="180"/>
    </xf>
    <xf numFmtId="170" fontId="1" fillId="0" borderId="13" xfId="0" applyNumberFormat="1" applyFont="1" applyBorder="1" applyAlignment="1">
      <alignment horizontal="center" vertical="center"/>
    </xf>
    <xf numFmtId="0" fontId="1" fillId="0" borderId="3" xfId="0" applyFont="1" applyFill="1" applyBorder="1" applyAlignment="1">
      <alignment horizontal="justify" vertical="center" wrapText="1"/>
    </xf>
    <xf numFmtId="0" fontId="1" fillId="0" borderId="63" xfId="0" applyFont="1" applyFill="1" applyBorder="1" applyAlignment="1">
      <alignment horizontal="justify" vertical="center" wrapText="1"/>
    </xf>
    <xf numFmtId="42" fontId="1" fillId="2" borderId="6" xfId="7" applyFont="1" applyFill="1" applyBorder="1" applyAlignment="1">
      <alignment horizontal="center" vertical="center" wrapText="1"/>
    </xf>
    <xf numFmtId="0" fontId="1" fillId="0" borderId="14" xfId="0" applyFont="1" applyFill="1" applyBorder="1" applyAlignment="1">
      <alignment horizontal="justify" vertical="center" wrapText="1"/>
    </xf>
    <xf numFmtId="0" fontId="1" fillId="0" borderId="14" xfId="0" applyFont="1" applyBorder="1" applyAlignment="1">
      <alignment horizontal="justify" vertical="center" wrapText="1"/>
    </xf>
    <xf numFmtId="0" fontId="1" fillId="0" borderId="0" xfId="0" applyFont="1" applyBorder="1" applyAlignment="1">
      <alignment horizontal="center"/>
    </xf>
    <xf numFmtId="0" fontId="8" fillId="0" borderId="10" xfId="0" applyFont="1" applyBorder="1" applyAlignment="1">
      <alignment horizontal="justify" vertical="center" wrapText="1"/>
    </xf>
    <xf numFmtId="0" fontId="1" fillId="0" borderId="5" xfId="0" applyFont="1" applyFill="1" applyBorder="1" applyAlignment="1">
      <alignment horizontal="center" vertical="center" textRotation="90" wrapText="1"/>
    </xf>
    <xf numFmtId="0" fontId="3" fillId="0"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1" fontId="1" fillId="0" borderId="13" xfId="0" applyNumberFormat="1" applyFont="1" applyFill="1" applyBorder="1" applyAlignment="1">
      <alignment horizontal="center" vertical="center"/>
    </xf>
    <xf numFmtId="0" fontId="1" fillId="2" borderId="12" xfId="0"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9" fontId="1" fillId="2" borderId="1" xfId="5" applyFont="1" applyFill="1" applyBorder="1" applyAlignment="1">
      <alignment horizontal="center" vertical="center" wrapText="1"/>
    </xf>
    <xf numFmtId="14" fontId="1" fillId="0" borderId="13" xfId="0" applyNumberFormat="1" applyFont="1" applyBorder="1" applyAlignment="1">
      <alignment horizontal="center" vertical="center"/>
    </xf>
    <xf numFmtId="0" fontId="1" fillId="0" borderId="13"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 xfId="0" applyFont="1" applyBorder="1" applyAlignment="1">
      <alignment horizontal="justify" vertical="center" wrapText="1"/>
    </xf>
    <xf numFmtId="169" fontId="7" fillId="0" borderId="13" xfId="0" applyNumberFormat="1" applyFont="1" applyBorder="1" applyAlignment="1">
      <alignment horizontal="center" vertical="center"/>
    </xf>
    <xf numFmtId="0" fontId="8" fillId="0" borderId="1" xfId="0" applyFont="1" applyBorder="1" applyAlignment="1">
      <alignment horizontal="justify" vertical="center" wrapText="1"/>
    </xf>
    <xf numFmtId="9" fontId="1" fillId="2"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9" fontId="1" fillId="2" borderId="6" xfId="5" applyFont="1" applyFill="1" applyBorder="1" applyAlignment="1">
      <alignment horizontal="center" vertical="center"/>
    </xf>
    <xf numFmtId="9" fontId="1" fillId="2" borderId="13" xfId="5" applyFont="1" applyFill="1" applyBorder="1" applyAlignment="1">
      <alignment horizontal="center" vertical="center"/>
    </xf>
    <xf numFmtId="9" fontId="1" fillId="2" borderId="10" xfId="5" applyFont="1" applyFill="1" applyBorder="1" applyAlignment="1">
      <alignment horizontal="center" vertical="center"/>
    </xf>
    <xf numFmtId="9" fontId="1" fillId="2" borderId="1" xfId="5" applyFont="1" applyFill="1" applyBorder="1" applyAlignment="1">
      <alignment horizontal="center" vertical="center"/>
    </xf>
    <xf numFmtId="0" fontId="3" fillId="3" borderId="3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8" borderId="12" xfId="0" applyFont="1" applyFill="1" applyBorder="1" applyAlignment="1">
      <alignment horizontal="left" vertical="center" wrapText="1"/>
    </xf>
    <xf numFmtId="14" fontId="3" fillId="0" borderId="14" xfId="0" applyNumberFormat="1" applyFont="1" applyBorder="1"/>
    <xf numFmtId="14" fontId="3" fillId="0" borderId="14" xfId="0" applyNumberFormat="1" applyFont="1" applyBorder="1" applyAlignment="1">
      <alignment horizontal="left"/>
    </xf>
    <xf numFmtId="0" fontId="3" fillId="0" borderId="10" xfId="0" applyFont="1" applyBorder="1" applyAlignment="1">
      <alignment horizontal="left"/>
    </xf>
    <xf numFmtId="0" fontId="3" fillId="0" borderId="10" xfId="0" applyFont="1" applyBorder="1"/>
    <xf numFmtId="0" fontId="3" fillId="0" borderId="9" xfId="0" applyFont="1" applyBorder="1" applyAlignment="1">
      <alignment vertical="center"/>
    </xf>
    <xf numFmtId="0" fontId="3" fillId="0" borderId="1" xfId="0" applyFont="1" applyBorder="1"/>
    <xf numFmtId="14" fontId="3" fillId="0" borderId="1" xfId="0" applyNumberFormat="1" applyFont="1" applyBorder="1" applyAlignment="1">
      <alignment horizontal="left"/>
    </xf>
    <xf numFmtId="0" fontId="3" fillId="0" borderId="1" xfId="0" applyFont="1" applyBorder="1" applyAlignment="1">
      <alignment vertical="center"/>
    </xf>
    <xf numFmtId="3" fontId="10" fillId="4" borderId="1" xfId="0" applyNumberFormat="1" applyFont="1" applyFill="1" applyBorder="1" applyAlignment="1">
      <alignment horizontal="left" vertical="center" wrapText="1"/>
    </xf>
    <xf numFmtId="3" fontId="3" fillId="3" borderId="32" xfId="0" applyNumberFormat="1" applyFont="1" applyFill="1" applyBorder="1" applyAlignment="1">
      <alignment horizontal="center" vertical="center" wrapText="1"/>
    </xf>
    <xf numFmtId="1" fontId="3" fillId="8" borderId="64" xfId="0" applyNumberFormat="1" applyFont="1" applyFill="1" applyBorder="1" applyAlignment="1">
      <alignment horizontal="left" vertical="center" wrapText="1"/>
    </xf>
    <xf numFmtId="0" fontId="1" fillId="8" borderId="65" xfId="0" applyFont="1" applyFill="1" applyBorder="1" applyAlignment="1">
      <alignment vertical="center"/>
    </xf>
    <xf numFmtId="0" fontId="3" fillId="0" borderId="54" xfId="0" applyFont="1" applyFill="1" applyBorder="1" applyAlignment="1">
      <alignment vertical="center" wrapText="1"/>
    </xf>
    <xf numFmtId="0" fontId="1" fillId="17" borderId="65" xfId="0" applyFont="1" applyFill="1" applyBorder="1" applyAlignment="1">
      <alignment vertical="center"/>
    </xf>
    <xf numFmtId="0" fontId="3" fillId="0" borderId="46" xfId="0" applyFont="1" applyFill="1" applyBorder="1" applyAlignment="1">
      <alignment vertical="center" wrapText="1"/>
    </xf>
    <xf numFmtId="0" fontId="1" fillId="11" borderId="58" xfId="0" applyFont="1" applyFill="1" applyBorder="1" applyAlignment="1">
      <alignment vertical="center"/>
    </xf>
    <xf numFmtId="0" fontId="3" fillId="0" borderId="46" xfId="0" applyFont="1" applyFill="1" applyBorder="1" applyAlignment="1">
      <alignment horizontal="center" vertical="center" wrapText="1"/>
    </xf>
    <xf numFmtId="3" fontId="1" fillId="2" borderId="67" xfId="0" applyNumberFormat="1" applyFont="1" applyFill="1" applyBorder="1" applyAlignment="1">
      <alignment horizontal="center" vertical="center" wrapText="1"/>
    </xf>
    <xf numFmtId="3" fontId="1" fillId="2" borderId="38" xfId="0" applyNumberFormat="1" applyFont="1" applyFill="1" applyBorder="1" applyAlignment="1">
      <alignment horizontal="center" vertical="center" wrapText="1"/>
    </xf>
    <xf numFmtId="0" fontId="1" fillId="11" borderId="43" xfId="0" applyFont="1" applyFill="1" applyBorder="1" applyAlignment="1">
      <alignment vertical="center"/>
    </xf>
    <xf numFmtId="0" fontId="3" fillId="2" borderId="46" xfId="0" applyFont="1" applyFill="1" applyBorder="1" applyAlignment="1">
      <alignment vertical="center" wrapText="1"/>
    </xf>
    <xf numFmtId="0" fontId="8" fillId="0" borderId="0" xfId="0" applyFont="1" applyBorder="1" applyAlignment="1">
      <alignment horizontal="justify" vertical="center" wrapText="1"/>
    </xf>
    <xf numFmtId="0" fontId="3" fillId="2" borderId="46" xfId="0" applyFont="1" applyFill="1" applyBorder="1" applyAlignment="1">
      <alignment horizontal="center" vertical="center" wrapText="1"/>
    </xf>
    <xf numFmtId="0" fontId="1" fillId="0" borderId="67" xfId="0" applyFont="1" applyBorder="1" applyAlignment="1">
      <alignment horizontal="center" vertical="center" wrapText="1"/>
    </xf>
    <xf numFmtId="0" fontId="1" fillId="0" borderId="46" xfId="0" applyFont="1" applyBorder="1" applyAlignment="1">
      <alignment horizontal="center"/>
    </xf>
    <xf numFmtId="0" fontId="1" fillId="0" borderId="68" xfId="0" applyFont="1" applyBorder="1" applyAlignment="1">
      <alignment horizontal="center" vertical="center" wrapText="1"/>
    </xf>
    <xf numFmtId="0" fontId="1" fillId="0" borderId="38" xfId="0" applyFont="1" applyBorder="1" applyAlignment="1">
      <alignment horizontal="center" vertical="center" wrapText="1"/>
    </xf>
    <xf numFmtId="1" fontId="1" fillId="0" borderId="38" xfId="0" applyNumberFormat="1" applyFont="1" applyBorder="1" applyAlignment="1">
      <alignment horizontal="center" vertical="center" wrapText="1"/>
    </xf>
    <xf numFmtId="0" fontId="1" fillId="0" borderId="69" xfId="0" applyFont="1" applyBorder="1"/>
    <xf numFmtId="0" fontId="1" fillId="0" borderId="47" xfId="0" applyFont="1" applyBorder="1"/>
    <xf numFmtId="0" fontId="1" fillId="0" borderId="70" xfId="0" applyFont="1" applyBorder="1" applyAlignment="1">
      <alignment horizontal="justify" vertical="center" wrapText="1"/>
    </xf>
    <xf numFmtId="0" fontId="1" fillId="2" borderId="71" xfId="0" applyFont="1" applyFill="1" applyBorder="1" applyAlignment="1">
      <alignment horizontal="center" vertical="center"/>
    </xf>
    <xf numFmtId="1" fontId="1" fillId="2" borderId="71" xfId="0" applyNumberFormat="1" applyFont="1" applyFill="1" applyBorder="1" applyAlignment="1">
      <alignment horizontal="center" vertical="center"/>
    </xf>
    <xf numFmtId="0" fontId="1" fillId="2" borderId="71" xfId="0" applyFont="1" applyFill="1" applyBorder="1" applyAlignment="1">
      <alignment horizontal="center" vertical="center" wrapText="1"/>
    </xf>
    <xf numFmtId="0" fontId="1" fillId="0" borderId="71" xfId="0" applyFont="1" applyFill="1" applyBorder="1" applyAlignment="1">
      <alignment horizontal="justify" vertical="center" wrapText="1"/>
    </xf>
    <xf numFmtId="9" fontId="1" fillId="2" borderId="71" xfId="5" applyFont="1" applyFill="1" applyBorder="1" applyAlignment="1">
      <alignment horizontal="center" vertical="center"/>
    </xf>
    <xf numFmtId="42" fontId="1" fillId="2" borderId="71" xfId="7" applyFont="1" applyFill="1" applyBorder="1" applyAlignment="1">
      <alignment vertical="center"/>
    </xf>
    <xf numFmtId="0" fontId="1" fillId="2" borderId="71" xfId="0" applyFont="1" applyFill="1" applyBorder="1" applyAlignment="1">
      <alignment horizontal="justify" vertical="center" wrapText="1"/>
    </xf>
    <xf numFmtId="0" fontId="1" fillId="2" borderId="71" xfId="0" applyFont="1" applyFill="1" applyBorder="1" applyAlignment="1">
      <alignment horizontal="justify" vertical="center"/>
    </xf>
    <xf numFmtId="42" fontId="1" fillId="2" borderId="71" xfId="7" applyFont="1" applyFill="1" applyBorder="1" applyAlignment="1">
      <alignment horizontal="justify" vertical="center"/>
    </xf>
    <xf numFmtId="3" fontId="1" fillId="2" borderId="71" xfId="7" applyNumberFormat="1" applyFont="1" applyFill="1" applyBorder="1" applyAlignment="1">
      <alignment horizontal="center" vertical="center"/>
    </xf>
    <xf numFmtId="169" fontId="1" fillId="0" borderId="71" xfId="8" applyNumberFormat="1" applyFont="1" applyFill="1" applyBorder="1" applyAlignment="1">
      <alignment horizontal="center" vertical="center"/>
    </xf>
    <xf numFmtId="0" fontId="1" fillId="0" borderId="71" xfId="0" applyFont="1" applyBorder="1"/>
    <xf numFmtId="0" fontId="1" fillId="0" borderId="71" xfId="0" applyFont="1" applyFill="1" applyBorder="1" applyAlignment="1">
      <alignment horizontal="center" vertical="center" wrapText="1"/>
    </xf>
    <xf numFmtId="170" fontId="1" fillId="0" borderId="71" xfId="0" applyNumberFormat="1" applyFont="1" applyBorder="1" applyAlignment="1">
      <alignment horizontal="center" vertical="center"/>
    </xf>
    <xf numFmtId="0" fontId="1" fillId="0" borderId="72" xfId="0" applyFont="1" applyBorder="1" applyAlignment="1">
      <alignment vertical="center" wrapText="1"/>
    </xf>
    <xf numFmtId="0" fontId="3" fillId="2" borderId="15" xfId="0" applyFont="1" applyFill="1" applyBorder="1" applyAlignment="1">
      <alignment vertical="center" wrapText="1"/>
    </xf>
    <xf numFmtId="0" fontId="1" fillId="0" borderId="15" xfId="0" applyFont="1" applyBorder="1" applyAlignment="1"/>
    <xf numFmtId="0" fontId="1" fillId="0" borderId="14" xfId="0" applyFont="1" applyBorder="1" applyAlignment="1"/>
    <xf numFmtId="0" fontId="1" fillId="0" borderId="14" xfId="0" applyFont="1" applyBorder="1" applyAlignment="1">
      <alignment horizontal="center"/>
    </xf>
    <xf numFmtId="0" fontId="1" fillId="0" borderId="15" xfId="0" applyFont="1" applyBorder="1" applyAlignment="1">
      <alignment horizontal="center"/>
    </xf>
    <xf numFmtId="0" fontId="1" fillId="0" borderId="8" xfId="0" applyFont="1" applyBorder="1"/>
    <xf numFmtId="0" fontId="1" fillId="0" borderId="2" xfId="0" applyFont="1" applyBorder="1"/>
    <xf numFmtId="0" fontId="1" fillId="0" borderId="4" xfId="0" applyFont="1" applyBorder="1"/>
    <xf numFmtId="0" fontId="1" fillId="0" borderId="5" xfId="0" applyFont="1" applyBorder="1"/>
    <xf numFmtId="1" fontId="3" fillId="11" borderId="6" xfId="0" applyNumberFormat="1" applyFont="1" applyFill="1" applyBorder="1" applyAlignment="1">
      <alignment horizontal="justify" vertical="center" wrapText="1"/>
    </xf>
    <xf numFmtId="0" fontId="1" fillId="0" borderId="4" xfId="0" applyFont="1" applyBorder="1" applyAlignment="1"/>
    <xf numFmtId="0" fontId="1" fillId="0" borderId="12" xfId="0" applyFont="1" applyBorder="1" applyAlignment="1"/>
    <xf numFmtId="1" fontId="3" fillId="17" borderId="12" xfId="0" applyNumberFormat="1" applyFont="1" applyFill="1" applyBorder="1" applyAlignment="1">
      <alignment horizontal="justify" vertical="center" wrapText="1"/>
    </xf>
    <xf numFmtId="1" fontId="3" fillId="17" borderId="12" xfId="0" applyNumberFormat="1" applyFont="1" applyFill="1" applyBorder="1" applyAlignment="1">
      <alignment vertical="center"/>
    </xf>
    <xf numFmtId="0" fontId="3" fillId="0" borderId="4" xfId="0" applyFont="1" applyFill="1" applyBorder="1" applyAlignment="1">
      <alignment vertical="center" wrapText="1"/>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0" fontId="3" fillId="0" borderId="14" xfId="0" applyFont="1" applyFill="1" applyBorder="1" applyAlignment="1">
      <alignment vertical="center"/>
    </xf>
    <xf numFmtId="1" fontId="3" fillId="8" borderId="7" xfId="0" applyNumberFormat="1" applyFont="1" applyFill="1" applyBorder="1" applyAlignment="1">
      <alignment horizontal="left" vertical="center" wrapText="1"/>
    </xf>
    <xf numFmtId="0" fontId="1" fillId="0" borderId="41" xfId="0" applyFont="1" applyBorder="1"/>
    <xf numFmtId="0" fontId="1" fillId="0" borderId="42" xfId="0" applyFont="1" applyBorder="1"/>
    <xf numFmtId="0" fontId="1" fillId="0" borderId="12" xfId="0" applyFont="1" applyFill="1" applyBorder="1" applyAlignment="1">
      <alignment horizontal="center" vertical="center" textRotation="90" wrapText="1"/>
    </xf>
    <xf numFmtId="0" fontId="1" fillId="0" borderId="15" xfId="0" applyFont="1" applyFill="1" applyBorder="1" applyAlignment="1">
      <alignment vertical="center" wrapText="1"/>
    </xf>
    <xf numFmtId="0" fontId="1" fillId="0" borderId="8" xfId="0" applyFont="1" applyFill="1" applyBorder="1" applyAlignment="1">
      <alignment vertical="center" wrapText="1"/>
    </xf>
    <xf numFmtId="0" fontId="1" fillId="0" borderId="13" xfId="0" applyFont="1" applyFill="1" applyBorder="1" applyAlignment="1">
      <alignment vertical="center" wrapText="1"/>
    </xf>
    <xf numFmtId="1" fontId="3" fillId="8" borderId="3" xfId="0" applyNumberFormat="1" applyFont="1" applyFill="1" applyBorder="1" applyAlignment="1">
      <alignment vertical="center"/>
    </xf>
    <xf numFmtId="0" fontId="1" fillId="0" borderId="9" xfId="0" applyFont="1" applyFill="1" applyBorder="1" applyAlignment="1">
      <alignment vertical="center" wrapText="1"/>
    </xf>
    <xf numFmtId="0" fontId="3" fillId="11" borderId="0" xfId="0" applyFont="1" applyFill="1" applyBorder="1" applyAlignment="1">
      <alignment horizontal="justify" vertical="center" wrapText="1"/>
    </xf>
    <xf numFmtId="0" fontId="3" fillId="11" borderId="0" xfId="0" applyFont="1" applyFill="1" applyBorder="1" applyAlignment="1">
      <alignment vertical="center"/>
    </xf>
    <xf numFmtId="0" fontId="1" fillId="2" borderId="3" xfId="0" applyFont="1" applyFill="1" applyBorder="1" applyAlignment="1">
      <alignment vertical="center" wrapText="1"/>
    </xf>
    <xf numFmtId="0" fontId="3" fillId="2" borderId="9"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7" fillId="2" borderId="3" xfId="0" applyFont="1" applyFill="1" applyBorder="1" applyAlignment="1">
      <alignment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3" fillId="2" borderId="5" xfId="0" applyFont="1" applyFill="1" applyBorder="1" applyAlignment="1">
      <alignment vertical="center"/>
    </xf>
    <xf numFmtId="0" fontId="7" fillId="2" borderId="15" xfId="0" applyFont="1" applyFill="1" applyBorder="1" applyAlignment="1">
      <alignment vertical="center" wrapText="1"/>
    </xf>
    <xf numFmtId="0" fontId="7" fillId="2" borderId="15" xfId="0" applyFont="1" applyFill="1" applyBorder="1" applyAlignment="1">
      <alignment horizontal="center" vertical="center" wrapText="1"/>
    </xf>
    <xf numFmtId="0" fontId="13" fillId="2" borderId="15" xfId="0" applyFont="1" applyFill="1" applyBorder="1" applyAlignment="1">
      <alignment vertical="center" wrapText="1"/>
    </xf>
    <xf numFmtId="0" fontId="3" fillId="0" borderId="8" xfId="0" applyFont="1" applyFill="1" applyBorder="1" applyAlignment="1">
      <alignment vertical="center" wrapText="1"/>
    </xf>
    <xf numFmtId="0" fontId="3" fillId="0" borderId="2" xfId="0" applyFont="1" applyFill="1" applyBorder="1" applyAlignment="1">
      <alignment vertical="center" wrapText="1"/>
    </xf>
    <xf numFmtId="0" fontId="3" fillId="0" borderId="9" xfId="0" applyFont="1" applyFill="1" applyBorder="1" applyAlignment="1">
      <alignment vertical="center" wrapText="1"/>
    </xf>
    <xf numFmtId="0" fontId="19" fillId="0" borderId="0" xfId="0" applyFont="1" applyFill="1" applyBorder="1"/>
    <xf numFmtId="0" fontId="19" fillId="0" borderId="0" xfId="0" applyFont="1" applyBorder="1"/>
    <xf numFmtId="0" fontId="19" fillId="0" borderId="0" xfId="0" applyFont="1"/>
    <xf numFmtId="0" fontId="23" fillId="3" borderId="13"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 fillId="0" borderId="1" xfId="0" applyFont="1" applyFill="1" applyBorder="1" applyAlignment="1">
      <alignment horizontal="justify" vertical="center" wrapText="1"/>
    </xf>
    <xf numFmtId="42" fontId="1" fillId="2" borderId="10" xfId="7" applyFont="1" applyFill="1" applyBorder="1" applyAlignment="1">
      <alignment horizontal="justify" vertical="center" wrapText="1"/>
    </xf>
    <xf numFmtId="0" fontId="1" fillId="2" borderId="12" xfId="0" applyFont="1" applyFill="1" applyBorder="1" applyAlignment="1">
      <alignment horizontal="center" vertical="center" wrapText="1"/>
    </xf>
    <xf numFmtId="168" fontId="1" fillId="0" borderId="1" xfId="10" applyFont="1" applyFill="1" applyBorder="1" applyAlignment="1">
      <alignment horizontal="center" vertical="center" wrapText="1"/>
    </xf>
    <xf numFmtId="0" fontId="18" fillId="0" borderId="1" xfId="0" applyFont="1" applyBorder="1" applyAlignment="1">
      <alignment horizontal="center" vertical="center"/>
    </xf>
    <xf numFmtId="3" fontId="3" fillId="17" borderId="0" xfId="0" applyNumberFormat="1"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7" fillId="2" borderId="14" xfId="0" applyFont="1" applyFill="1" applyBorder="1" applyAlignment="1">
      <alignment horizontal="center" vertical="center" wrapText="1"/>
    </xf>
    <xf numFmtId="0" fontId="1" fillId="0" borderId="2" xfId="0" applyFont="1" applyFill="1" applyBorder="1"/>
    <xf numFmtId="0" fontId="3" fillId="17" borderId="0" xfId="0" applyFont="1" applyFill="1" applyBorder="1" applyAlignment="1">
      <alignment vertical="center"/>
    </xf>
    <xf numFmtId="0" fontId="1" fillId="0" borderId="12" xfId="0" applyFont="1" applyFill="1" applyBorder="1"/>
    <xf numFmtId="0" fontId="1" fillId="0" borderId="5" xfId="0" applyFont="1" applyFill="1" applyBorder="1"/>
    <xf numFmtId="0" fontId="1" fillId="0" borderId="14" xfId="0" applyFont="1" applyFill="1" applyBorder="1"/>
    <xf numFmtId="170" fontId="7" fillId="0" borderId="1" xfId="0" applyNumberFormat="1" applyFont="1" applyFill="1" applyBorder="1" applyAlignment="1">
      <alignment horizontal="center" vertical="center" wrapText="1"/>
    </xf>
    <xf numFmtId="14" fontId="3" fillId="0" borderId="1" xfId="0" applyNumberFormat="1" applyFont="1" applyFill="1" applyBorder="1" applyAlignment="1">
      <alignment vertical="center"/>
    </xf>
    <xf numFmtId="170" fontId="7" fillId="0" borderId="13"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3" fillId="2" borderId="6" xfId="0" applyFont="1" applyFill="1" applyBorder="1" applyAlignment="1">
      <alignment horizontal="justify" vertical="center"/>
    </xf>
    <xf numFmtId="171" fontId="3" fillId="0" borderId="3" xfId="0" applyNumberFormat="1" applyFont="1" applyFill="1" applyBorder="1" applyAlignment="1">
      <alignment vertical="center" wrapText="1"/>
    </xf>
    <xf numFmtId="171" fontId="3" fillId="0" borderId="1" xfId="0" applyNumberFormat="1" applyFont="1" applyFill="1" applyBorder="1" applyAlignment="1">
      <alignment vertical="center" wrapText="1"/>
    </xf>
    <xf numFmtId="171" fontId="3" fillId="0" borderId="0" xfId="10" applyNumberFormat="1" applyFont="1" applyFill="1" applyBorder="1"/>
    <xf numFmtId="168" fontId="1" fillId="0" borderId="0" xfId="10" applyFont="1" applyFill="1" applyBorder="1" applyAlignment="1">
      <alignment horizontal="justify" vertical="center"/>
    </xf>
    <xf numFmtId="179" fontId="3" fillId="0" borderId="0" xfId="9" applyNumberFormat="1" applyFont="1" applyFill="1" applyBorder="1" applyAlignment="1">
      <alignment horizontal="justify" vertical="center"/>
    </xf>
    <xf numFmtId="168" fontId="1" fillId="0" borderId="0" xfId="10" applyFont="1" applyFill="1" applyBorder="1" applyAlignment="1">
      <alignment horizontal="center"/>
    </xf>
    <xf numFmtId="168" fontId="1" fillId="0" borderId="0" xfId="10" applyFont="1" applyFill="1" applyBorder="1" applyAlignment="1"/>
    <xf numFmtId="168" fontId="1" fillId="0" borderId="0" xfId="10" applyFont="1" applyFill="1" applyBorder="1" applyAlignment="1">
      <alignment horizontal="center" vertical="center"/>
    </xf>
    <xf numFmtId="169" fontId="1" fillId="0" borderId="0" xfId="10" applyNumberFormat="1" applyFont="1" applyFill="1" applyBorder="1"/>
    <xf numFmtId="171" fontId="1" fillId="3" borderId="13" xfId="10" applyNumberFormat="1" applyFont="1" applyFill="1" applyBorder="1" applyAlignment="1">
      <alignment horizontal="center" vertical="center" wrapText="1"/>
    </xf>
    <xf numFmtId="168" fontId="1" fillId="2" borderId="1" xfId="10" applyFont="1" applyFill="1" applyBorder="1" applyAlignment="1">
      <alignment horizontal="justify" vertical="center" wrapText="1"/>
    </xf>
    <xf numFmtId="171" fontId="1" fillId="2" borderId="6" xfId="10" applyNumberFormat="1" applyFont="1" applyFill="1" applyBorder="1" applyAlignment="1">
      <alignment horizontal="center" vertical="center" wrapText="1"/>
    </xf>
    <xf numFmtId="171" fontId="1" fillId="2" borderId="13" xfId="10" applyNumberFormat="1" applyFont="1" applyFill="1" applyBorder="1" applyAlignment="1">
      <alignment horizontal="center" vertical="center" wrapText="1"/>
    </xf>
    <xf numFmtId="171" fontId="1" fillId="2" borderId="10" xfId="10" applyNumberFormat="1" applyFont="1" applyFill="1" applyBorder="1" applyAlignment="1">
      <alignment horizontal="center" vertical="center" wrapText="1"/>
    </xf>
    <xf numFmtId="0" fontId="1" fillId="2" borderId="1" xfId="10" applyNumberFormat="1" applyFont="1" applyFill="1" applyBorder="1" applyAlignment="1">
      <alignment horizontal="center" vertical="center" wrapText="1"/>
    </xf>
    <xf numFmtId="170" fontId="1" fillId="2" borderId="1" xfId="10" applyNumberFormat="1" applyFont="1" applyFill="1" applyBorder="1" applyAlignment="1">
      <alignment horizontal="center" vertical="center" wrapText="1"/>
    </xf>
    <xf numFmtId="171" fontId="1" fillId="2" borderId="1" xfId="10" applyNumberFormat="1" applyFont="1" applyFill="1" applyBorder="1" applyAlignment="1">
      <alignment horizontal="center" vertical="center" wrapText="1"/>
    </xf>
    <xf numFmtId="168" fontId="1" fillId="2" borderId="6" xfId="10" applyFont="1" applyFill="1" applyBorder="1" applyAlignment="1">
      <alignment horizontal="justify" vertical="center" wrapText="1"/>
    </xf>
    <xf numFmtId="171" fontId="1" fillId="2" borderId="13" xfId="10" applyNumberFormat="1" applyFont="1" applyFill="1" applyBorder="1" applyAlignment="1">
      <alignment horizontal="center" vertical="center"/>
    </xf>
    <xf numFmtId="171" fontId="1" fillId="2" borderId="10" xfId="10" applyNumberFormat="1" applyFont="1" applyFill="1" applyBorder="1" applyAlignment="1">
      <alignment horizontal="center" vertical="center"/>
    </xf>
    <xf numFmtId="0" fontId="1" fillId="2" borderId="13" xfId="10" applyNumberFormat="1" applyFont="1" applyFill="1" applyBorder="1" applyAlignment="1">
      <alignment horizontal="center" vertical="center"/>
    </xf>
    <xf numFmtId="171" fontId="1" fillId="2" borderId="6" xfId="10" applyNumberFormat="1" applyFont="1" applyFill="1" applyBorder="1" applyAlignment="1">
      <alignment horizontal="center" vertical="center"/>
    </xf>
    <xf numFmtId="1" fontId="1" fillId="2" borderId="1" xfId="10" applyNumberFormat="1" applyFont="1" applyFill="1" applyBorder="1" applyAlignment="1">
      <alignment horizontal="center" vertical="center"/>
    </xf>
    <xf numFmtId="0" fontId="1" fillId="2" borderId="10" xfId="10" applyNumberFormat="1" applyFont="1" applyFill="1" applyBorder="1" applyAlignment="1">
      <alignment horizontal="center" vertical="center" wrapText="1"/>
    </xf>
    <xf numFmtId="170" fontId="1" fillId="0" borderId="10" xfId="10" applyNumberFormat="1" applyFont="1" applyBorder="1" applyAlignment="1">
      <alignment horizontal="center" vertical="center"/>
    </xf>
    <xf numFmtId="171" fontId="1" fillId="2" borderId="1" xfId="10" applyNumberFormat="1" applyFont="1" applyFill="1" applyBorder="1" applyAlignment="1">
      <alignment horizontal="center" vertical="center"/>
    </xf>
    <xf numFmtId="168" fontId="1" fillId="2" borderId="10" xfId="10" applyFont="1" applyFill="1" applyBorder="1" applyAlignment="1">
      <alignment horizontal="center" vertical="center"/>
    </xf>
    <xf numFmtId="0" fontId="1" fillId="2" borderId="6" xfId="10" applyNumberFormat="1" applyFont="1" applyFill="1" applyBorder="1" applyAlignment="1">
      <alignment horizontal="center" vertical="center"/>
    </xf>
    <xf numFmtId="168" fontId="1" fillId="2" borderId="10" xfId="10" applyFont="1" applyFill="1" applyBorder="1" applyAlignment="1">
      <alignment horizontal="left" vertical="center" wrapText="1"/>
    </xf>
    <xf numFmtId="168" fontId="1" fillId="2" borderId="1" xfId="10" applyFont="1" applyFill="1" applyBorder="1" applyAlignment="1">
      <alignment horizontal="left" vertical="center" wrapText="1"/>
    </xf>
    <xf numFmtId="168" fontId="1" fillId="2" borderId="6" xfId="10" applyFont="1" applyFill="1" applyBorder="1" applyAlignment="1">
      <alignment horizontal="left" vertical="center" wrapText="1"/>
    </xf>
    <xf numFmtId="168" fontId="1" fillId="2" borderId="1" xfId="10" applyFont="1" applyFill="1" applyBorder="1" applyAlignment="1">
      <alignment horizontal="center" vertical="center"/>
    </xf>
    <xf numFmtId="168" fontId="1" fillId="0" borderId="6" xfId="10" applyFont="1" applyFill="1" applyBorder="1" applyAlignment="1">
      <alignment horizontal="center" vertical="center"/>
    </xf>
    <xf numFmtId="168" fontId="1" fillId="0" borderId="10" xfId="10" applyFont="1" applyFill="1" applyBorder="1" applyAlignment="1">
      <alignment horizontal="center" vertical="center"/>
    </xf>
    <xf numFmtId="168" fontId="1" fillId="0" borderId="0" xfId="10" applyFont="1" applyBorder="1" applyAlignment="1">
      <alignment horizontal="center" vertical="center"/>
    </xf>
    <xf numFmtId="0" fontId="1" fillId="0" borderId="0" xfId="10" applyNumberFormat="1" applyFont="1" applyBorder="1" applyAlignment="1">
      <alignment horizontal="center" vertical="center"/>
    </xf>
    <xf numFmtId="0" fontId="1" fillId="3" borderId="32" xfId="10" applyNumberFormat="1" applyFont="1" applyFill="1" applyBorder="1" applyAlignment="1">
      <alignment horizontal="center" vertical="center" wrapText="1"/>
    </xf>
    <xf numFmtId="171" fontId="1" fillId="3" borderId="32" xfId="10" applyNumberFormat="1" applyFont="1" applyFill="1" applyBorder="1" applyAlignment="1">
      <alignment horizontal="center" vertical="center" wrapText="1"/>
    </xf>
    <xf numFmtId="0" fontId="1" fillId="3" borderId="10" xfId="10" applyNumberFormat="1" applyFont="1" applyFill="1" applyBorder="1" applyAlignment="1">
      <alignment horizontal="center" vertical="center" wrapText="1"/>
    </xf>
    <xf numFmtId="171" fontId="1" fillId="3" borderId="10" xfId="10" applyNumberFormat="1" applyFont="1" applyFill="1" applyBorder="1" applyAlignment="1">
      <alignment horizontal="center" vertical="center" wrapText="1"/>
    </xf>
    <xf numFmtId="0" fontId="3" fillId="8" borderId="39" xfId="10" applyNumberFormat="1" applyFont="1" applyFill="1" applyBorder="1" applyAlignment="1">
      <alignment horizontal="center" vertical="center" wrapText="1"/>
    </xf>
    <xf numFmtId="0" fontId="3" fillId="17" borderId="14" xfId="10" applyNumberFormat="1" applyFont="1" applyFill="1" applyBorder="1" applyAlignment="1">
      <alignment horizontal="center" vertical="center" wrapText="1"/>
    </xf>
    <xf numFmtId="0" fontId="3" fillId="10" borderId="14" xfId="10" applyNumberFormat="1" applyFont="1" applyFill="1" applyBorder="1" applyAlignment="1">
      <alignment horizontal="center" vertical="center" wrapText="1"/>
    </xf>
    <xf numFmtId="3" fontId="1" fillId="2" borderId="10" xfId="10" applyNumberFormat="1" applyFont="1" applyFill="1" applyBorder="1" applyAlignment="1">
      <alignment horizontal="center" vertical="center" wrapText="1"/>
    </xf>
    <xf numFmtId="170" fontId="1" fillId="2" borderId="8" xfId="10" applyNumberFormat="1" applyFont="1" applyFill="1" applyBorder="1" applyAlignment="1">
      <alignment horizontal="center" vertical="center" wrapText="1"/>
    </xf>
    <xf numFmtId="3" fontId="1" fillId="2" borderId="2" xfId="10" applyNumberFormat="1" applyFont="1" applyFill="1" applyBorder="1" applyAlignment="1">
      <alignment horizontal="center" vertical="center" wrapText="1"/>
    </xf>
    <xf numFmtId="168" fontId="1" fillId="2" borderId="8" xfId="10" applyFont="1" applyFill="1" applyBorder="1" applyAlignment="1">
      <alignment horizontal="left" vertical="center" wrapText="1"/>
    </xf>
    <xf numFmtId="3" fontId="1" fillId="0" borderId="1" xfId="10" applyNumberFormat="1" applyFont="1" applyBorder="1" applyAlignment="1">
      <alignment horizontal="center" vertical="center"/>
    </xf>
    <xf numFmtId="4" fontId="1" fillId="2" borderId="1" xfId="10" applyNumberFormat="1" applyFont="1" applyFill="1" applyBorder="1" applyAlignment="1">
      <alignment horizontal="center" vertical="center" wrapText="1"/>
    </xf>
    <xf numFmtId="171" fontId="1" fillId="0" borderId="1" xfId="10" applyNumberFormat="1" applyFont="1" applyBorder="1" applyAlignment="1">
      <alignment horizontal="center" vertical="center"/>
    </xf>
    <xf numFmtId="168" fontId="8" fillId="2" borderId="1" xfId="10" applyFont="1" applyFill="1" applyBorder="1" applyAlignment="1">
      <alignment horizontal="justify" vertical="center" wrapText="1"/>
    </xf>
    <xf numFmtId="3" fontId="1" fillId="2" borderId="6" xfId="10" applyNumberFormat="1" applyFont="1" applyFill="1" applyBorder="1" applyAlignment="1">
      <alignment vertical="center" wrapText="1"/>
    </xf>
    <xf numFmtId="3" fontId="1" fillId="2" borderId="13" xfId="10" applyNumberFormat="1" applyFont="1" applyFill="1" applyBorder="1" applyAlignment="1">
      <alignment vertical="center" wrapText="1"/>
    </xf>
    <xf numFmtId="168" fontId="8" fillId="2" borderId="6" xfId="10" applyFont="1" applyFill="1" applyBorder="1" applyAlignment="1">
      <alignment horizontal="justify" vertical="center" wrapText="1"/>
    </xf>
    <xf numFmtId="170" fontId="1" fillId="0" borderId="15" xfId="10" applyNumberFormat="1" applyFont="1" applyFill="1" applyBorder="1" applyAlignment="1">
      <alignment horizontal="center" vertical="center" wrapText="1"/>
    </xf>
    <xf numFmtId="1" fontId="3" fillId="10" borderId="15" xfId="10" applyNumberFormat="1" applyFont="1" applyFill="1" applyBorder="1" applyAlignment="1">
      <alignment horizontal="center" vertical="center" wrapText="1"/>
    </xf>
    <xf numFmtId="1" fontId="7" fillId="2" borderId="1" xfId="6" applyNumberFormat="1" applyFont="1" applyFill="1" applyBorder="1" applyAlignment="1">
      <alignment horizontal="center" vertical="center" wrapText="1"/>
    </xf>
    <xf numFmtId="168" fontId="1" fillId="0" borderId="1" xfId="10" applyFont="1" applyBorder="1" applyAlignment="1">
      <alignment vertical="top" wrapText="1"/>
    </xf>
    <xf numFmtId="168" fontId="1" fillId="0" borderId="1" xfId="10" applyFont="1" applyFill="1" applyBorder="1" applyAlignment="1">
      <alignment horizontal="center" vertical="center"/>
    </xf>
    <xf numFmtId="168" fontId="1" fillId="0" borderId="10" xfId="10" applyFont="1" applyBorder="1" applyAlignment="1">
      <alignment vertical="top" wrapText="1"/>
    </xf>
    <xf numFmtId="1" fontId="1" fillId="0" borderId="1" xfId="10" applyNumberFormat="1" applyFont="1" applyBorder="1" applyAlignment="1">
      <alignment horizontal="center" vertical="center"/>
    </xf>
    <xf numFmtId="1" fontId="3" fillId="17" borderId="15" xfId="10" applyNumberFormat="1" applyFont="1" applyFill="1" applyBorder="1" applyAlignment="1">
      <alignment horizontal="center" vertical="center" wrapText="1"/>
    </xf>
    <xf numFmtId="3" fontId="1" fillId="2" borderId="38" xfId="10" applyNumberFormat="1" applyFont="1" applyFill="1" applyBorder="1" applyAlignment="1">
      <alignment horizontal="center" vertical="center" wrapText="1"/>
    </xf>
    <xf numFmtId="1" fontId="3" fillId="10" borderId="13" xfId="10" applyNumberFormat="1" applyFont="1" applyFill="1" applyBorder="1" applyAlignment="1">
      <alignment horizontal="center" vertical="center" wrapText="1"/>
    </xf>
    <xf numFmtId="168" fontId="1" fillId="2" borderId="6" xfId="10" applyFont="1" applyFill="1" applyBorder="1" applyAlignment="1">
      <alignment vertical="center" wrapText="1"/>
    </xf>
    <xf numFmtId="168" fontId="1" fillId="0" borderId="1" xfId="10" applyFont="1" applyBorder="1" applyAlignment="1">
      <alignment vertical="center" wrapText="1"/>
    </xf>
    <xf numFmtId="4" fontId="1" fillId="2" borderId="8" xfId="10" applyNumberFormat="1" applyFont="1" applyFill="1" applyBorder="1" applyAlignment="1">
      <alignment horizontal="center" vertical="center" wrapText="1"/>
    </xf>
    <xf numFmtId="171" fontId="1" fillId="2" borderId="8" xfId="10" applyNumberFormat="1" applyFont="1" applyFill="1" applyBorder="1" applyAlignment="1">
      <alignment horizontal="center" vertical="center" wrapText="1"/>
    </xf>
    <xf numFmtId="170" fontId="1" fillId="2" borderId="6" xfId="10" applyNumberFormat="1" applyFont="1" applyFill="1" applyBorder="1" applyAlignment="1">
      <alignment horizontal="center" vertical="center" wrapText="1"/>
    </xf>
    <xf numFmtId="168" fontId="1" fillId="2" borderId="1" xfId="10" applyFont="1" applyFill="1" applyBorder="1" applyAlignment="1">
      <alignment horizontal="justify" vertical="center"/>
    </xf>
    <xf numFmtId="171" fontId="1" fillId="2" borderId="1" xfId="10" applyNumberFormat="1" applyFont="1" applyFill="1" applyBorder="1" applyAlignment="1">
      <alignment horizontal="justify" vertical="center"/>
    </xf>
    <xf numFmtId="170" fontId="1" fillId="0" borderId="1" xfId="10" applyNumberFormat="1" applyFont="1" applyFill="1" applyBorder="1" applyAlignment="1">
      <alignment horizontal="center" vertical="center"/>
    </xf>
    <xf numFmtId="170" fontId="1" fillId="0" borderId="1" xfId="10" applyNumberFormat="1" applyFont="1" applyBorder="1" applyAlignment="1">
      <alignment horizontal="center" vertical="center"/>
    </xf>
    <xf numFmtId="3" fontId="1" fillId="2" borderId="3" xfId="10" applyNumberFormat="1" applyFont="1" applyFill="1" applyBorder="1" applyAlignment="1">
      <alignment horizontal="center" vertical="center"/>
    </xf>
    <xf numFmtId="171" fontId="1" fillId="2" borderId="13" xfId="10" applyNumberFormat="1" applyFont="1" applyFill="1" applyBorder="1" applyAlignment="1">
      <alignment horizontal="justify" vertical="center"/>
    </xf>
    <xf numFmtId="168" fontId="1" fillId="0" borderId="1" xfId="10" applyFont="1" applyFill="1" applyBorder="1" applyAlignment="1">
      <alignment horizontal="justify" vertical="center"/>
    </xf>
    <xf numFmtId="3" fontId="1" fillId="2" borderId="1" xfId="10" applyNumberFormat="1" applyFont="1" applyFill="1" applyBorder="1" applyAlignment="1">
      <alignment horizontal="center" vertical="center"/>
    </xf>
    <xf numFmtId="3" fontId="1" fillId="2" borderId="7" xfId="10" applyNumberFormat="1" applyFont="1" applyFill="1" applyBorder="1" applyAlignment="1">
      <alignment horizontal="center" vertical="center"/>
    </xf>
    <xf numFmtId="2" fontId="1" fillId="2" borderId="1" xfId="10" applyNumberFormat="1" applyFont="1" applyFill="1" applyBorder="1" applyAlignment="1">
      <alignment horizontal="center" vertical="center"/>
    </xf>
    <xf numFmtId="171" fontId="1" fillId="2" borderId="6" xfId="10" applyNumberFormat="1" applyFont="1" applyFill="1" applyBorder="1" applyAlignment="1">
      <alignment horizontal="justify" vertical="center"/>
    </xf>
    <xf numFmtId="1" fontId="3" fillId="10" borderId="1" xfId="10" applyNumberFormat="1" applyFont="1" applyFill="1" applyBorder="1" applyAlignment="1">
      <alignment horizontal="center" vertical="center"/>
    </xf>
    <xf numFmtId="3" fontId="1" fillId="2" borderId="38" xfId="10" applyNumberFormat="1" applyFont="1" applyFill="1" applyBorder="1" applyAlignment="1">
      <alignment vertical="center" wrapText="1"/>
    </xf>
    <xf numFmtId="3" fontId="1" fillId="0" borderId="10" xfId="10" applyNumberFormat="1" applyFont="1" applyBorder="1" applyAlignment="1">
      <alignment horizontal="center" vertical="center"/>
    </xf>
    <xf numFmtId="168" fontId="1" fillId="0" borderId="27" xfId="10" applyFont="1" applyBorder="1" applyAlignment="1">
      <alignment vertical="top" wrapText="1"/>
    </xf>
    <xf numFmtId="3" fontId="1" fillId="2" borderId="10" xfId="10" applyNumberFormat="1" applyFont="1" applyFill="1" applyBorder="1" applyAlignment="1">
      <alignment horizontal="center" vertical="center"/>
    </xf>
    <xf numFmtId="168" fontId="1" fillId="2" borderId="10" xfId="10" applyFont="1" applyFill="1" applyBorder="1" applyAlignment="1">
      <alignment horizontal="justify" vertical="center"/>
    </xf>
    <xf numFmtId="171" fontId="1" fillId="2" borderId="10" xfId="10" applyNumberFormat="1" applyFont="1" applyFill="1" applyBorder="1" applyAlignment="1">
      <alignment horizontal="justify" vertical="center"/>
    </xf>
    <xf numFmtId="170" fontId="1" fillId="0" borderId="10" xfId="10" applyNumberFormat="1" applyFont="1" applyFill="1" applyBorder="1" applyAlignment="1">
      <alignment horizontal="center" vertical="center"/>
    </xf>
    <xf numFmtId="168" fontId="1" fillId="2" borderId="6" xfId="10" applyFont="1" applyFill="1" applyBorder="1" applyAlignment="1">
      <alignment horizontal="justify" vertical="center"/>
    </xf>
    <xf numFmtId="170" fontId="1" fillId="0" borderId="6" xfId="10" applyNumberFormat="1" applyFont="1" applyFill="1" applyBorder="1" applyAlignment="1">
      <alignment horizontal="center" vertical="center"/>
    </xf>
    <xf numFmtId="170" fontId="1" fillId="0" borderId="6" xfId="10" applyNumberFormat="1" applyFont="1" applyBorder="1" applyAlignment="1">
      <alignment horizontal="center" vertical="center"/>
    </xf>
    <xf numFmtId="0" fontId="1" fillId="0" borderId="1" xfId="10" applyNumberFormat="1" applyFont="1" applyFill="1" applyBorder="1" applyAlignment="1">
      <alignment horizontal="justify" vertical="center" wrapText="1"/>
    </xf>
    <xf numFmtId="4" fontId="1" fillId="2" borderId="1" xfId="10" applyNumberFormat="1" applyFont="1" applyFill="1" applyBorder="1" applyAlignment="1">
      <alignment horizontal="center" vertical="center"/>
    </xf>
    <xf numFmtId="171" fontId="1" fillId="0" borderId="1" xfId="10" applyNumberFormat="1" applyFont="1" applyFill="1" applyBorder="1" applyAlignment="1">
      <alignment horizontal="center" vertical="center"/>
    </xf>
    <xf numFmtId="168" fontId="8" fillId="2" borderId="6" xfId="10" applyFont="1" applyFill="1" applyBorder="1" applyAlignment="1">
      <alignment horizontal="justify" vertical="top" wrapText="1"/>
    </xf>
    <xf numFmtId="1" fontId="3" fillId="10" borderId="13" xfId="10" applyNumberFormat="1" applyFont="1" applyFill="1" applyBorder="1" applyAlignment="1">
      <alignment horizontal="center" vertical="center"/>
    </xf>
    <xf numFmtId="168" fontId="3" fillId="10" borderId="15" xfId="10" applyFont="1" applyFill="1" applyBorder="1" applyAlignment="1">
      <alignment vertical="center"/>
    </xf>
    <xf numFmtId="168" fontId="3" fillId="10" borderId="11" xfId="10" applyFont="1" applyFill="1" applyBorder="1" applyAlignment="1">
      <alignment vertical="center" wrapText="1"/>
    </xf>
    <xf numFmtId="168" fontId="3" fillId="10" borderId="3" xfId="10" applyFont="1" applyFill="1" applyBorder="1" applyAlignment="1">
      <alignment vertical="center" wrapText="1"/>
    </xf>
    <xf numFmtId="168" fontId="8" fillId="0" borderId="1" xfId="10" applyFont="1" applyBorder="1" applyAlignment="1">
      <alignment horizontal="left" vertical="center" wrapText="1" readingOrder="2"/>
    </xf>
    <xf numFmtId="3" fontId="1" fillId="0" borderId="6" xfId="10" applyNumberFormat="1" applyFont="1" applyBorder="1" applyAlignment="1">
      <alignment horizontal="center" vertical="center"/>
    </xf>
    <xf numFmtId="168" fontId="1" fillId="0" borderId="6" xfId="10" applyFont="1" applyBorder="1" applyAlignment="1">
      <alignment vertical="top" wrapText="1"/>
    </xf>
    <xf numFmtId="168" fontId="7" fillId="0" borderId="6" xfId="10" applyFont="1" applyFill="1" applyBorder="1" applyAlignment="1">
      <alignment horizontal="center" vertical="center" wrapText="1"/>
    </xf>
    <xf numFmtId="3" fontId="1" fillId="2" borderId="6" xfId="10" applyNumberFormat="1" applyFont="1" applyFill="1" applyBorder="1" applyAlignment="1">
      <alignment horizontal="center" vertical="center"/>
    </xf>
    <xf numFmtId="4" fontId="1" fillId="2" borderId="6" xfId="10" applyNumberFormat="1" applyFont="1" applyFill="1" applyBorder="1" applyAlignment="1">
      <alignment horizontal="center" vertical="center"/>
    </xf>
    <xf numFmtId="1" fontId="3" fillId="8" borderId="75" xfId="10" applyNumberFormat="1" applyFont="1" applyFill="1" applyBorder="1" applyAlignment="1">
      <alignment horizontal="center" vertical="center" wrapText="1"/>
    </xf>
    <xf numFmtId="168" fontId="1" fillId="0" borderId="15" xfId="10" applyFont="1" applyBorder="1" applyAlignment="1">
      <alignment horizontal="center" vertical="center" wrapText="1"/>
    </xf>
    <xf numFmtId="1" fontId="3" fillId="17" borderId="10" xfId="10" applyNumberFormat="1" applyFont="1" applyFill="1" applyBorder="1" applyAlignment="1">
      <alignment horizontal="center" vertical="center"/>
    </xf>
    <xf numFmtId="168" fontId="1" fillId="0" borderId="38" xfId="10" applyFont="1" applyBorder="1" applyAlignment="1">
      <alignment horizontal="center" vertical="center" wrapText="1"/>
    </xf>
    <xf numFmtId="1" fontId="3" fillId="17" borderId="6" xfId="10" applyNumberFormat="1" applyFont="1" applyFill="1" applyBorder="1" applyAlignment="1">
      <alignment horizontal="center" vertical="center"/>
    </xf>
    <xf numFmtId="168" fontId="7" fillId="2" borderId="1" xfId="10" applyFont="1" applyFill="1" applyBorder="1" applyAlignment="1">
      <alignment horizontal="justify" vertical="center" wrapText="1"/>
    </xf>
    <xf numFmtId="171" fontId="7" fillId="2" borderId="1" xfId="10" applyNumberFormat="1" applyFont="1" applyFill="1" applyBorder="1" applyAlignment="1">
      <alignment horizontal="center" vertical="center"/>
    </xf>
    <xf numFmtId="168" fontId="1" fillId="0" borderId="38" xfId="10" applyFont="1" applyBorder="1" applyAlignment="1">
      <alignment vertical="center" wrapText="1"/>
    </xf>
    <xf numFmtId="0" fontId="1" fillId="2" borderId="1" xfId="10" applyNumberFormat="1" applyFont="1" applyFill="1" applyBorder="1" applyAlignment="1">
      <alignment horizontal="justify" vertical="center" wrapText="1"/>
    </xf>
    <xf numFmtId="1" fontId="1" fillId="2" borderId="1" xfId="10" applyNumberFormat="1" applyFont="1" applyFill="1" applyBorder="1" applyAlignment="1">
      <alignment horizontal="center" vertical="center" wrapText="1"/>
    </xf>
    <xf numFmtId="168" fontId="1" fillId="2" borderId="1" xfId="10" applyFont="1" applyFill="1" applyBorder="1" applyAlignment="1">
      <alignment vertical="center" wrapText="1"/>
    </xf>
    <xf numFmtId="1" fontId="1" fillId="0" borderId="1" xfId="10" applyNumberFormat="1" applyFont="1" applyBorder="1" applyAlignment="1">
      <alignment vertical="center"/>
    </xf>
    <xf numFmtId="1" fontId="1" fillId="0" borderId="1" xfId="10" applyNumberFormat="1" applyFont="1" applyBorder="1"/>
    <xf numFmtId="168" fontId="1" fillId="2" borderId="7" xfId="10" applyFont="1" applyFill="1" applyBorder="1" applyAlignment="1">
      <alignment horizontal="center" vertical="center"/>
    </xf>
    <xf numFmtId="171" fontId="1" fillId="2" borderId="11" xfId="10" applyNumberFormat="1" applyFont="1" applyFill="1" applyBorder="1" applyAlignment="1">
      <alignment horizontal="center"/>
    </xf>
    <xf numFmtId="168" fontId="1" fillId="2" borderId="11" xfId="10" applyFont="1" applyFill="1" applyBorder="1"/>
    <xf numFmtId="168" fontId="1" fillId="2" borderId="11" xfId="10" applyFont="1" applyFill="1" applyBorder="1" applyAlignment="1">
      <alignment horizontal="justify" vertical="center"/>
    </xf>
    <xf numFmtId="171" fontId="1" fillId="2" borderId="3" xfId="10" applyNumberFormat="1" applyFont="1" applyFill="1" applyBorder="1"/>
    <xf numFmtId="171" fontId="1" fillId="2" borderId="0" xfId="10" applyNumberFormat="1" applyFont="1" applyFill="1" applyBorder="1"/>
    <xf numFmtId="168" fontId="1" fillId="2" borderId="0" xfId="10" applyFont="1" applyFill="1" applyBorder="1" applyAlignment="1">
      <alignment horizontal="justify" vertical="center"/>
    </xf>
    <xf numFmtId="168" fontId="1" fillId="0" borderId="0" xfId="10" applyFont="1" applyFill="1" applyBorder="1" applyAlignment="1">
      <alignment horizontal="right" vertical="center"/>
    </xf>
    <xf numFmtId="170" fontId="1" fillId="0" borderId="0" xfId="10" applyNumberFormat="1" applyFont="1" applyBorder="1" applyAlignment="1">
      <alignment horizontal="center"/>
    </xf>
    <xf numFmtId="168" fontId="1" fillId="0" borderId="0" xfId="10" applyFont="1" applyBorder="1" applyAlignment="1">
      <alignment horizontal="left"/>
    </xf>
    <xf numFmtId="168" fontId="1" fillId="2" borderId="0" xfId="10" applyFont="1" applyFill="1" applyBorder="1" applyAlignment="1">
      <alignment horizontal="center"/>
    </xf>
    <xf numFmtId="0" fontId="1" fillId="2" borderId="0" xfId="10" applyNumberFormat="1" applyFont="1" applyFill="1" applyBorder="1"/>
    <xf numFmtId="168" fontId="1" fillId="2" borderId="0" xfId="10" applyFont="1" applyFill="1" applyBorder="1" applyAlignment="1"/>
    <xf numFmtId="168" fontId="1" fillId="2" borderId="0" xfId="10" applyFont="1" applyFill="1" applyBorder="1" applyAlignment="1">
      <alignment horizontal="center" vertical="center"/>
    </xf>
    <xf numFmtId="171" fontId="1" fillId="2" borderId="0" xfId="10" applyNumberFormat="1" applyFont="1" applyFill="1" applyBorder="1" applyAlignment="1">
      <alignment horizontal="center"/>
    </xf>
    <xf numFmtId="171" fontId="1" fillId="2" borderId="0" xfId="10" applyNumberFormat="1" applyFont="1" applyFill="1" applyBorder="1" applyAlignment="1">
      <alignment horizontal="justify" vertical="center"/>
    </xf>
    <xf numFmtId="171" fontId="1" fillId="2" borderId="0" xfId="10" applyNumberFormat="1" applyFont="1" applyFill="1" applyAlignment="1">
      <alignment horizontal="center"/>
    </xf>
    <xf numFmtId="168" fontId="17" fillId="0" borderId="0" xfId="0" applyNumberFormat="1" applyFont="1" applyFill="1" applyBorder="1" applyAlignment="1">
      <alignment vertical="center"/>
    </xf>
    <xf numFmtId="168" fontId="11" fillId="0" borderId="0" xfId="0" applyNumberFormat="1" applyFont="1" applyFill="1" applyBorder="1" applyAlignment="1">
      <alignment vertical="center"/>
    </xf>
    <xf numFmtId="168" fontId="11" fillId="0" borderId="15" xfId="0" applyNumberFormat="1" applyFont="1" applyFill="1" applyBorder="1" applyAlignment="1">
      <alignment vertical="center"/>
    </xf>
    <xf numFmtId="0" fontId="1" fillId="0" borderId="13" xfId="0" applyFont="1" applyFill="1" applyBorder="1" applyAlignment="1">
      <alignment horizontal="justify" vertical="center" wrapText="1"/>
    </xf>
    <xf numFmtId="0" fontId="24" fillId="0" borderId="0" xfId="0" applyFont="1" applyBorder="1"/>
    <xf numFmtId="1" fontId="1" fillId="2" borderId="28" xfId="0" applyNumberFormat="1" applyFont="1" applyFill="1" applyBorder="1" applyAlignment="1">
      <alignment horizontal="center" vertical="center" wrapText="1"/>
    </xf>
    <xf numFmtId="3" fontId="3" fillId="11" borderId="11" xfId="0" applyNumberFormat="1" applyFont="1" applyFill="1" applyBorder="1" applyAlignment="1">
      <alignment horizontal="center" vertical="center"/>
    </xf>
    <xf numFmtId="0" fontId="1" fillId="11" borderId="3" xfId="0" applyFont="1" applyFill="1" applyBorder="1" applyAlignment="1">
      <alignment vertical="center"/>
    </xf>
    <xf numFmtId="168" fontId="3" fillId="0" borderId="0" xfId="10" applyFont="1" applyBorder="1"/>
    <xf numFmtId="0" fontId="3" fillId="0" borderId="0" xfId="0" applyFont="1" applyBorder="1" applyAlignment="1">
      <alignment horizontal="left" vertical="center"/>
    </xf>
    <xf numFmtId="0" fontId="1" fillId="0" borderId="0" xfId="0" applyNumberFormat="1" applyFont="1" applyBorder="1" applyAlignment="1"/>
    <xf numFmtId="171" fontId="1" fillId="0" borderId="0" xfId="0" applyNumberFormat="1" applyFont="1" applyBorder="1"/>
    <xf numFmtId="0" fontId="3" fillId="0" borderId="0" xfId="0" applyFont="1" applyBorder="1" applyAlignment="1">
      <alignment wrapText="1"/>
    </xf>
    <xf numFmtId="168" fontId="3" fillId="0" borderId="0" xfId="10" applyFont="1" applyFill="1" applyBorder="1"/>
    <xf numFmtId="1" fontId="1" fillId="2" borderId="6" xfId="0" applyNumberFormat="1" applyFont="1" applyFill="1" applyBorder="1" applyAlignment="1">
      <alignment horizontal="center" vertical="center" textRotation="180" wrapText="1"/>
    </xf>
    <xf numFmtId="1" fontId="1" fillId="2" borderId="13" xfId="0" applyNumberFormat="1" applyFont="1" applyFill="1" applyBorder="1" applyAlignment="1">
      <alignment horizontal="center" vertical="center" textRotation="180" wrapText="1"/>
    </xf>
    <xf numFmtId="1" fontId="1" fillId="2" borderId="16" xfId="0" applyNumberFormat="1" applyFont="1" applyFill="1" applyBorder="1" applyAlignment="1">
      <alignment horizontal="center" vertical="center" textRotation="180" wrapText="1"/>
    </xf>
    <xf numFmtId="166" fontId="1" fillId="2" borderId="6" xfId="0" applyNumberFormat="1" applyFont="1" applyFill="1" applyBorder="1" applyAlignment="1">
      <alignment horizontal="center" vertical="center"/>
    </xf>
    <xf numFmtId="166" fontId="1" fillId="2" borderId="10" xfId="0" applyNumberFormat="1"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6" xfId="0" applyFont="1" applyFill="1" applyBorder="1" applyAlignment="1">
      <alignment horizontal="justify" vertical="center" wrapText="1"/>
    </xf>
    <xf numFmtId="0" fontId="1" fillId="2" borderId="16" xfId="0" applyFont="1" applyFill="1" applyBorder="1" applyAlignment="1">
      <alignment horizontal="justify" vertical="center" wrapText="1"/>
    </xf>
    <xf numFmtId="0" fontId="1" fillId="2" borderId="6"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0" xfId="0" applyFont="1" applyFill="1" applyBorder="1" applyAlignment="1">
      <alignment horizontal="center" vertical="center"/>
    </xf>
    <xf numFmtId="171" fontId="1" fillId="2" borderId="6" xfId="0" applyNumberFormat="1" applyFont="1" applyFill="1" applyBorder="1" applyAlignment="1">
      <alignment horizontal="center" vertical="center"/>
    </xf>
    <xf numFmtId="171" fontId="1" fillId="2" borderId="13" xfId="0" applyNumberFormat="1" applyFont="1" applyFill="1" applyBorder="1" applyAlignment="1">
      <alignment horizontal="center" vertical="center"/>
    </xf>
    <xf numFmtId="0" fontId="1" fillId="2" borderId="13" xfId="0" applyFont="1" applyFill="1" applyBorder="1" applyAlignment="1">
      <alignment horizontal="justify" vertical="center" wrapText="1"/>
    </xf>
    <xf numFmtId="1" fontId="1" fillId="2" borderId="6" xfId="0" applyNumberFormat="1" applyFont="1" applyFill="1" applyBorder="1" applyAlignment="1">
      <alignment horizontal="center" vertical="center"/>
    </xf>
    <xf numFmtId="1" fontId="1" fillId="2" borderId="13" xfId="0" applyNumberFormat="1" applyFont="1" applyFill="1" applyBorder="1" applyAlignment="1">
      <alignment horizontal="center" vertical="center"/>
    </xf>
    <xf numFmtId="1" fontId="1" fillId="2" borderId="16" xfId="0" applyNumberFormat="1" applyFont="1" applyFill="1" applyBorder="1" applyAlignment="1">
      <alignment horizontal="center" vertical="center"/>
    </xf>
    <xf numFmtId="0" fontId="1" fillId="2" borderId="16" xfId="0" applyFont="1" applyFill="1" applyBorder="1" applyAlignment="1">
      <alignment horizontal="center" vertical="center"/>
    </xf>
    <xf numFmtId="0" fontId="1" fillId="2" borderId="22" xfId="0" applyFont="1" applyFill="1" applyBorder="1" applyAlignment="1">
      <alignment horizontal="justify" vertical="center" wrapText="1"/>
    </xf>
    <xf numFmtId="1" fontId="1" fillId="2" borderId="22" xfId="0" applyNumberFormat="1" applyFont="1" applyFill="1" applyBorder="1" applyAlignment="1">
      <alignment horizontal="center" vertical="center"/>
    </xf>
    <xf numFmtId="0" fontId="1" fillId="2" borderId="22" xfId="0" applyFont="1" applyFill="1" applyBorder="1" applyAlignment="1">
      <alignment horizontal="center" vertical="center"/>
    </xf>
    <xf numFmtId="1" fontId="1" fillId="2" borderId="22" xfId="0" applyNumberFormat="1" applyFont="1" applyFill="1" applyBorder="1" applyAlignment="1">
      <alignment horizontal="center" vertical="center" textRotation="180" wrapText="1"/>
    </xf>
    <xf numFmtId="167" fontId="3" fillId="3" borderId="4" xfId="0" applyNumberFormat="1" applyFont="1" applyFill="1" applyBorder="1" applyAlignment="1">
      <alignment horizontal="center" vertical="center" wrapText="1"/>
    </xf>
    <xf numFmtId="167" fontId="3" fillId="3" borderId="15" xfId="0" applyNumberFormat="1" applyFont="1" applyFill="1" applyBorder="1" applyAlignment="1">
      <alignment horizontal="center" vertical="center" wrapText="1"/>
    </xf>
    <xf numFmtId="167" fontId="3" fillId="3" borderId="8" xfId="0" applyNumberFormat="1" applyFont="1" applyFill="1" applyBorder="1" applyAlignment="1">
      <alignment horizontal="center" vertical="center" wrapText="1"/>
    </xf>
    <xf numFmtId="3" fontId="3" fillId="3" borderId="6" xfId="0" applyNumberFormat="1" applyFont="1" applyFill="1" applyBorder="1" applyAlignment="1">
      <alignment horizontal="justify" vertical="center" wrapText="1"/>
    </xf>
    <xf numFmtId="3" fontId="3" fillId="3" borderId="13" xfId="0" applyNumberFormat="1" applyFont="1" applyFill="1" applyBorder="1" applyAlignment="1">
      <alignment horizontal="justify" vertical="center" wrapText="1"/>
    </xf>
    <xf numFmtId="3" fontId="3" fillId="3" borderId="10" xfId="0" applyNumberFormat="1" applyFont="1" applyFill="1" applyBorder="1" applyAlignment="1">
      <alignment horizontal="justify" vertical="center" wrapText="1"/>
    </xf>
    <xf numFmtId="0" fontId="3" fillId="3" borderId="4" xfId="0" applyFont="1" applyFill="1" applyBorder="1" applyAlignment="1">
      <alignment horizontal="center" vertical="center" textRotation="180" wrapText="1"/>
    </xf>
    <xf numFmtId="0" fontId="3" fillId="3" borderId="15" xfId="0" applyFont="1" applyFill="1" applyBorder="1" applyAlignment="1">
      <alignment horizontal="center" vertical="center" textRotation="180" wrapText="1"/>
    </xf>
    <xf numFmtId="0" fontId="3" fillId="3" borderId="8" xfId="0" applyFont="1" applyFill="1" applyBorder="1" applyAlignment="1">
      <alignment horizontal="center" vertical="center" textRotation="180" wrapText="1"/>
    </xf>
    <xf numFmtId="166" fontId="3" fillId="3" borderId="4" xfId="0" applyNumberFormat="1" applyFont="1" applyFill="1" applyBorder="1" applyAlignment="1">
      <alignment horizontal="center" vertical="center" wrapText="1"/>
    </xf>
    <xf numFmtId="166" fontId="3" fillId="3" borderId="15" xfId="0" applyNumberFormat="1" applyFont="1" applyFill="1" applyBorder="1" applyAlignment="1">
      <alignment horizontal="center" vertical="center" wrapText="1"/>
    </xf>
    <xf numFmtId="166" fontId="3" fillId="3" borderId="8" xfId="0" applyNumberFormat="1" applyFont="1" applyFill="1" applyBorder="1" applyAlignment="1">
      <alignment horizontal="center" vertical="center" wrapText="1"/>
    </xf>
    <xf numFmtId="171" fontId="3" fillId="3" borderId="4" xfId="0" applyNumberFormat="1" applyFont="1" applyFill="1" applyBorder="1" applyAlignment="1">
      <alignment horizontal="center" vertical="center" wrapText="1"/>
    </xf>
    <xf numFmtId="171" fontId="3" fillId="3" borderId="15" xfId="0" applyNumberFormat="1" applyFont="1" applyFill="1" applyBorder="1" applyAlignment="1">
      <alignment horizontal="center" vertical="center" wrapText="1"/>
    </xf>
    <xf numFmtId="171" fontId="3" fillId="3" borderId="8" xfId="0" applyNumberFormat="1" applyFont="1" applyFill="1" applyBorder="1" applyAlignment="1">
      <alignment horizontal="center" vertical="center" wrapText="1"/>
    </xf>
    <xf numFmtId="0" fontId="3" fillId="3" borderId="4" xfId="0" applyFont="1" applyFill="1" applyBorder="1" applyAlignment="1">
      <alignment horizontal="justify" vertical="center" wrapText="1"/>
    </xf>
    <xf numFmtId="0" fontId="3" fillId="3" borderId="15" xfId="0" applyFont="1" applyFill="1" applyBorder="1" applyAlignment="1">
      <alignment horizontal="justify" vertical="center" wrapText="1"/>
    </xf>
    <xf numFmtId="0" fontId="3" fillId="3" borderId="8" xfId="0" applyFont="1" applyFill="1" applyBorder="1" applyAlignment="1">
      <alignment horizontal="justify" vertical="center" wrapText="1"/>
    </xf>
    <xf numFmtId="1" fontId="3" fillId="3" borderId="5" xfId="0" applyNumberFormat="1" applyFont="1" applyFill="1" applyBorder="1" applyAlignment="1">
      <alignment horizontal="center" vertical="center" wrapText="1"/>
    </xf>
    <xf numFmtId="1" fontId="3" fillId="3" borderId="14" xfId="0" applyNumberFormat="1" applyFont="1" applyFill="1" applyBorder="1" applyAlignment="1">
      <alignment horizontal="center" vertical="center" wrapText="1"/>
    </xf>
    <xf numFmtId="1" fontId="3" fillId="3" borderId="9"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3" borderId="6"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0" xfId="0" applyFont="1" applyFill="1" applyBorder="1" applyAlignment="1">
      <alignment horizontal="center" vertical="center" wrapText="1"/>
    </xf>
    <xf numFmtId="171" fontId="3" fillId="3" borderId="6" xfId="0" applyNumberFormat="1" applyFont="1" applyFill="1" applyBorder="1" applyAlignment="1">
      <alignment horizontal="center" vertical="center" wrapText="1"/>
    </xf>
    <xf numFmtId="171" fontId="3" fillId="3" borderId="13" xfId="0" applyNumberFormat="1" applyFont="1" applyFill="1" applyBorder="1" applyAlignment="1">
      <alignment horizontal="center" vertical="center" wrapText="1"/>
    </xf>
    <xf numFmtId="171" fontId="3" fillId="3" borderId="10"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textRotation="180" wrapText="1"/>
    </xf>
    <xf numFmtId="49" fontId="3" fillId="3" borderId="15" xfId="0" applyNumberFormat="1" applyFont="1" applyFill="1" applyBorder="1" applyAlignment="1">
      <alignment horizontal="center" vertical="center" textRotation="180" wrapText="1"/>
    </xf>
    <xf numFmtId="49" fontId="3" fillId="3" borderId="8" xfId="0" applyNumberFormat="1" applyFont="1" applyFill="1" applyBorder="1" applyAlignment="1">
      <alignment horizontal="center" vertical="center" textRotation="180" wrapText="1"/>
    </xf>
    <xf numFmtId="0" fontId="3" fillId="3" borderId="7"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3" xfId="0" applyFont="1" applyFill="1" applyBorder="1" applyAlignment="1">
      <alignment horizontal="center" vertical="center"/>
    </xf>
    <xf numFmtId="166" fontId="1" fillId="2" borderId="6" xfId="0" applyNumberFormat="1" applyFont="1" applyFill="1" applyBorder="1" applyAlignment="1">
      <alignment horizontal="center" vertical="center" wrapText="1"/>
    </xf>
    <xf numFmtId="166" fontId="1" fillId="2" borderId="13" xfId="0" applyNumberFormat="1" applyFont="1" applyFill="1" applyBorder="1" applyAlignment="1">
      <alignment horizontal="center" vertical="center" wrapText="1"/>
    </xf>
    <xf numFmtId="166" fontId="1" fillId="2" borderId="16" xfId="0" applyNumberFormat="1" applyFont="1" applyFill="1" applyBorder="1" applyAlignment="1">
      <alignment horizontal="center" vertical="center" wrapText="1"/>
    </xf>
    <xf numFmtId="171" fontId="1" fillId="2" borderId="6" xfId="0" applyNumberFormat="1" applyFont="1" applyFill="1" applyBorder="1" applyAlignment="1">
      <alignment horizontal="center" vertical="center" wrapText="1"/>
    </xf>
    <xf numFmtId="171" fontId="1" fillId="2" borderId="13" xfId="0" applyNumberFormat="1" applyFont="1" applyFill="1" applyBorder="1" applyAlignment="1">
      <alignment horizontal="center" vertical="center" wrapText="1"/>
    </xf>
    <xf numFmtId="171" fontId="1" fillId="2" borderId="16" xfId="0" applyNumberFormat="1" applyFont="1" applyFill="1" applyBorder="1" applyAlignment="1">
      <alignment horizontal="center" vertical="center" wrapText="1"/>
    </xf>
    <xf numFmtId="1" fontId="3" fillId="3" borderId="13" xfId="0" applyNumberFormat="1" applyFont="1" applyFill="1" applyBorder="1" applyAlignment="1">
      <alignment horizontal="center" vertical="center" wrapText="1"/>
    </xf>
    <xf numFmtId="1" fontId="3" fillId="3" borderId="10" xfId="0" applyNumberFormat="1" applyFont="1" applyFill="1" applyBorder="1" applyAlignment="1">
      <alignment horizontal="center" vertical="center" wrapText="1"/>
    </xf>
    <xf numFmtId="167" fontId="1" fillId="2" borderId="6" xfId="0" applyNumberFormat="1" applyFont="1" applyFill="1" applyBorder="1" applyAlignment="1">
      <alignment horizontal="center" vertical="center" wrapText="1"/>
    </xf>
    <xf numFmtId="167" fontId="1" fillId="2" borderId="13" xfId="0" applyNumberFormat="1" applyFont="1" applyFill="1" applyBorder="1" applyAlignment="1">
      <alignment horizontal="center" vertical="center" wrapText="1"/>
    </xf>
    <xf numFmtId="167" fontId="1" fillId="2" borderId="16" xfId="0" applyNumberFormat="1" applyFont="1" applyFill="1" applyBorder="1" applyAlignment="1">
      <alignment horizontal="center" vertical="center" wrapText="1"/>
    </xf>
    <xf numFmtId="3" fontId="1" fillId="2" borderId="6" xfId="0" applyNumberFormat="1" applyFont="1" applyFill="1" applyBorder="1" applyAlignment="1">
      <alignment horizontal="justify" vertical="center" wrapText="1"/>
    </xf>
    <xf numFmtId="3" fontId="1" fillId="2" borderId="13" xfId="0" applyNumberFormat="1" applyFont="1" applyFill="1" applyBorder="1" applyAlignment="1">
      <alignment horizontal="justify" vertical="center" wrapText="1"/>
    </xf>
    <xf numFmtId="3" fontId="1" fillId="2" borderId="16" xfId="0" applyNumberFormat="1" applyFont="1" applyFill="1" applyBorder="1" applyAlignment="1">
      <alignment horizontal="justify" vertical="center" wrapText="1"/>
    </xf>
    <xf numFmtId="0" fontId="1" fillId="2" borderId="0" xfId="0" applyFont="1" applyFill="1" applyBorder="1" applyAlignment="1">
      <alignment horizontal="center" vertical="center" wrapText="1"/>
    </xf>
    <xf numFmtId="0" fontId="1" fillId="2" borderId="10" xfId="0" applyFont="1" applyFill="1" applyBorder="1" applyAlignment="1">
      <alignment horizontal="justify" vertical="center" wrapText="1"/>
    </xf>
    <xf numFmtId="1" fontId="3" fillId="2" borderId="6" xfId="0" applyNumberFormat="1" applyFont="1" applyFill="1" applyBorder="1" applyAlignment="1">
      <alignment horizontal="center" vertical="center" textRotation="180" wrapText="1"/>
    </xf>
    <xf numFmtId="1" fontId="3" fillId="2" borderId="13" xfId="0" applyNumberFormat="1" applyFont="1" applyFill="1" applyBorder="1" applyAlignment="1">
      <alignment horizontal="center" vertical="center" textRotation="180" wrapText="1"/>
    </xf>
    <xf numFmtId="1" fontId="3" fillId="2" borderId="16" xfId="0" applyNumberFormat="1" applyFont="1" applyFill="1" applyBorder="1" applyAlignment="1">
      <alignment horizontal="center" vertical="center" textRotation="180" wrapText="1"/>
    </xf>
    <xf numFmtId="0" fontId="1" fillId="2" borderId="18" xfId="0" applyFont="1" applyFill="1" applyBorder="1" applyAlignment="1">
      <alignment horizontal="center" vertical="center" wrapText="1"/>
    </xf>
    <xf numFmtId="171" fontId="1" fillId="2" borderId="16" xfId="0" applyNumberFormat="1" applyFont="1" applyFill="1" applyBorder="1" applyAlignment="1">
      <alignment horizontal="center" vertical="center"/>
    </xf>
    <xf numFmtId="166" fontId="1" fillId="2" borderId="13" xfId="0" applyNumberFormat="1" applyFont="1" applyFill="1" applyBorder="1" applyAlignment="1">
      <alignment horizontal="center" vertical="center"/>
    </xf>
    <xf numFmtId="166" fontId="1" fillId="2" borderId="16" xfId="0" applyNumberFormat="1" applyFont="1" applyFill="1" applyBorder="1" applyAlignment="1">
      <alignment horizontal="center" vertical="center"/>
    </xf>
    <xf numFmtId="167" fontId="1" fillId="2" borderId="6" xfId="0" applyNumberFormat="1" applyFont="1" applyFill="1" applyBorder="1" applyAlignment="1">
      <alignment horizontal="center" vertical="center"/>
    </xf>
    <xf numFmtId="167" fontId="1" fillId="2" borderId="13" xfId="0" applyNumberFormat="1" applyFont="1" applyFill="1" applyBorder="1" applyAlignment="1">
      <alignment horizontal="center" vertical="center"/>
    </xf>
    <xf numFmtId="167" fontId="1" fillId="2" borderId="16" xfId="0" applyNumberFormat="1" applyFont="1" applyFill="1" applyBorder="1" applyAlignment="1">
      <alignment horizontal="center" vertical="center"/>
    </xf>
    <xf numFmtId="1" fontId="1" fillId="2" borderId="6" xfId="0" applyNumberFormat="1" applyFont="1" applyFill="1" applyBorder="1" applyAlignment="1">
      <alignment horizontal="justify" vertical="center" wrapText="1"/>
    </xf>
    <xf numFmtId="1" fontId="1" fillId="2" borderId="13" xfId="0" applyNumberFormat="1" applyFont="1" applyFill="1" applyBorder="1" applyAlignment="1">
      <alignment horizontal="justify" vertical="center" wrapText="1"/>
    </xf>
    <xf numFmtId="1" fontId="1" fillId="2" borderId="16" xfId="0" applyNumberFormat="1" applyFont="1" applyFill="1" applyBorder="1" applyAlignment="1">
      <alignment horizontal="justify" vertical="center" wrapText="1"/>
    </xf>
    <xf numFmtId="3" fontId="1" fillId="2" borderId="10" xfId="0" applyNumberFormat="1" applyFont="1" applyFill="1" applyBorder="1" applyAlignment="1">
      <alignment horizontal="justify" vertical="center" wrapText="1"/>
    </xf>
    <xf numFmtId="14" fontId="1" fillId="2" borderId="6" xfId="0" applyNumberFormat="1" applyFont="1" applyFill="1" applyBorder="1" applyAlignment="1">
      <alignment horizontal="justify" vertical="center"/>
    </xf>
    <xf numFmtId="0" fontId="1" fillId="2" borderId="13" xfId="0" applyFont="1" applyFill="1" applyBorder="1" applyAlignment="1">
      <alignment horizontal="justify" vertical="center"/>
    </xf>
    <xf numFmtId="1" fontId="1" fillId="2" borderId="10" xfId="0" applyNumberFormat="1" applyFont="1" applyFill="1" applyBorder="1" applyAlignment="1">
      <alignment horizontal="center" vertical="center" textRotation="180" wrapText="1"/>
    </xf>
    <xf numFmtId="1" fontId="1" fillId="2" borderId="22" xfId="0" applyNumberFormat="1" applyFont="1" applyFill="1" applyBorder="1" applyAlignment="1">
      <alignment horizontal="center" vertical="center" wrapText="1"/>
    </xf>
    <xf numFmtId="1" fontId="1" fillId="2" borderId="13" xfId="0" applyNumberFormat="1" applyFont="1" applyFill="1" applyBorder="1" applyAlignment="1">
      <alignment horizontal="center" vertical="center" wrapText="1"/>
    </xf>
    <xf numFmtId="1" fontId="1" fillId="2" borderId="10" xfId="0" applyNumberFormat="1" applyFont="1" applyFill="1" applyBorder="1" applyAlignment="1">
      <alignment horizontal="center" vertical="center" wrapText="1"/>
    </xf>
    <xf numFmtId="166" fontId="1" fillId="2" borderId="22" xfId="0" applyNumberFormat="1" applyFont="1" applyFill="1" applyBorder="1" applyAlignment="1">
      <alignment horizontal="center" vertical="center"/>
    </xf>
    <xf numFmtId="171" fontId="1" fillId="2" borderId="22" xfId="0" applyNumberFormat="1" applyFont="1" applyFill="1" applyBorder="1" applyAlignment="1">
      <alignment horizontal="center" vertical="center"/>
    </xf>
    <xf numFmtId="171" fontId="1" fillId="2" borderId="10"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168" fontId="1" fillId="2" borderId="6" xfId="0" applyNumberFormat="1" applyFont="1" applyFill="1" applyBorder="1" applyAlignment="1">
      <alignment horizontal="center" vertical="center"/>
    </xf>
    <xf numFmtId="168" fontId="1" fillId="2" borderId="13" xfId="0" applyNumberFormat="1" applyFont="1" applyFill="1" applyBorder="1" applyAlignment="1">
      <alignment horizontal="center" vertical="center"/>
    </xf>
    <xf numFmtId="168" fontId="1" fillId="2" borderId="16" xfId="0" applyNumberFormat="1" applyFont="1" applyFill="1" applyBorder="1" applyAlignment="1">
      <alignment horizontal="center" vertical="center"/>
    </xf>
    <xf numFmtId="0" fontId="1" fillId="2" borderId="10" xfId="0" applyFont="1" applyFill="1" applyBorder="1" applyAlignment="1">
      <alignment horizontal="center" vertical="center" wrapText="1"/>
    </xf>
    <xf numFmtId="1" fontId="1" fillId="2" borderId="6" xfId="0" applyNumberFormat="1" applyFont="1" applyFill="1" applyBorder="1" applyAlignment="1">
      <alignment horizontal="center" vertical="center" wrapText="1"/>
    </xf>
    <xf numFmtId="0" fontId="1" fillId="2" borderId="6" xfId="0" applyFont="1" applyFill="1" applyBorder="1" applyAlignment="1">
      <alignment horizontal="justify" vertical="center"/>
    </xf>
    <xf numFmtId="0" fontId="1" fillId="2" borderId="16" xfId="0" applyFont="1" applyFill="1" applyBorder="1" applyAlignment="1">
      <alignment horizontal="justify" vertical="center"/>
    </xf>
    <xf numFmtId="167" fontId="1" fillId="2" borderId="22" xfId="0" applyNumberFormat="1" applyFont="1" applyFill="1" applyBorder="1" applyAlignment="1">
      <alignment horizontal="center" vertical="center"/>
    </xf>
    <xf numFmtId="0" fontId="1" fillId="2" borderId="22" xfId="0" applyFont="1" applyFill="1" applyBorder="1" applyAlignment="1">
      <alignment horizontal="justify" vertical="center"/>
    </xf>
    <xf numFmtId="1" fontId="1"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center" wrapText="1"/>
    </xf>
    <xf numFmtId="0" fontId="1" fillId="2" borderId="1" xfId="0" applyFont="1" applyFill="1" applyBorder="1" applyAlignment="1">
      <alignment horizontal="center" vertical="center"/>
    </xf>
    <xf numFmtId="1" fontId="1" fillId="2" borderId="1" xfId="0" applyNumberFormat="1" applyFont="1" applyFill="1" applyBorder="1" applyAlignment="1">
      <alignment horizontal="center" vertical="center"/>
    </xf>
    <xf numFmtId="166" fontId="1" fillId="2" borderId="1" xfId="0" applyNumberFormat="1" applyFont="1" applyFill="1" applyBorder="1" applyAlignment="1">
      <alignment horizontal="center" vertical="center"/>
    </xf>
    <xf numFmtId="171" fontId="1" fillId="2" borderId="1" xfId="0" applyNumberFormat="1" applyFont="1" applyFill="1" applyBorder="1" applyAlignment="1">
      <alignment horizontal="center" vertical="center"/>
    </xf>
    <xf numFmtId="0" fontId="1" fillId="2" borderId="19" xfId="0" applyFont="1" applyFill="1" applyBorder="1" applyAlignment="1">
      <alignment horizontal="justify" vertical="center" wrapText="1"/>
    </xf>
    <xf numFmtId="0" fontId="1" fillId="2" borderId="23" xfId="0" applyFont="1" applyFill="1" applyBorder="1" applyAlignment="1">
      <alignment horizontal="justify" vertical="center"/>
    </xf>
    <xf numFmtId="0" fontId="1" fillId="2" borderId="1" xfId="0" applyFont="1" applyFill="1" applyBorder="1" applyAlignment="1">
      <alignment horizontal="justify" vertical="center"/>
    </xf>
    <xf numFmtId="0" fontId="1" fillId="2" borderId="19" xfId="0" applyFont="1" applyFill="1" applyBorder="1" applyAlignment="1">
      <alignment horizontal="justify" vertical="center"/>
    </xf>
    <xf numFmtId="1" fontId="1" fillId="2" borderId="10" xfId="0" applyNumberFormat="1" applyFont="1" applyFill="1" applyBorder="1" applyAlignment="1">
      <alignment horizontal="center" vertical="center"/>
    </xf>
    <xf numFmtId="1" fontId="1" fillId="2" borderId="19" xfId="0" applyNumberFormat="1" applyFont="1" applyFill="1" applyBorder="1" applyAlignment="1">
      <alignment horizontal="center" vertical="center"/>
    </xf>
    <xf numFmtId="166" fontId="1" fillId="2" borderId="19" xfId="0" applyNumberFormat="1" applyFont="1" applyFill="1" applyBorder="1" applyAlignment="1">
      <alignment horizontal="center" vertical="center"/>
    </xf>
    <xf numFmtId="171" fontId="1" fillId="2" borderId="19" xfId="0" applyNumberFormat="1" applyFont="1" applyFill="1" applyBorder="1" applyAlignment="1">
      <alignment horizontal="center" vertical="center"/>
    </xf>
    <xf numFmtId="0" fontId="1" fillId="2" borderId="22" xfId="0" applyFont="1" applyFill="1" applyBorder="1" applyAlignment="1">
      <alignment horizontal="center" vertical="center" wrapText="1"/>
    </xf>
    <xf numFmtId="14" fontId="1" fillId="2" borderId="22" xfId="0" applyNumberFormat="1" applyFont="1" applyFill="1" applyBorder="1" applyAlignment="1">
      <alignment horizontal="center" vertical="center"/>
    </xf>
    <xf numFmtId="14" fontId="1" fillId="2" borderId="16" xfId="0" applyNumberFormat="1" applyFont="1" applyFill="1" applyBorder="1" applyAlignment="1">
      <alignment horizontal="center" vertical="center"/>
    </xf>
    <xf numFmtId="0" fontId="9" fillId="2" borderId="23" xfId="0" applyFont="1" applyFill="1" applyBorder="1" applyAlignment="1">
      <alignment horizontal="justify" vertical="center"/>
    </xf>
    <xf numFmtId="0" fontId="9" fillId="2" borderId="1" xfId="0" applyFont="1" applyFill="1" applyBorder="1" applyAlignment="1">
      <alignment horizontal="justify" vertical="center"/>
    </xf>
    <xf numFmtId="0" fontId="9" fillId="2" borderId="19" xfId="0" applyFont="1" applyFill="1" applyBorder="1" applyAlignment="1">
      <alignment horizontal="justify" vertical="center"/>
    </xf>
    <xf numFmtId="171" fontId="1" fillId="2" borderId="23" xfId="0" applyNumberFormat="1" applyFont="1" applyFill="1" applyBorder="1" applyAlignment="1">
      <alignment horizontal="center" vertical="center"/>
    </xf>
    <xf numFmtId="1" fontId="1" fillId="2" borderId="23" xfId="0" applyNumberFormat="1" applyFont="1" applyFill="1" applyBorder="1" applyAlignment="1">
      <alignment horizontal="center" vertical="center" wrapText="1"/>
    </xf>
    <xf numFmtId="1" fontId="1" fillId="2" borderId="19" xfId="0" applyNumberFormat="1" applyFont="1" applyFill="1" applyBorder="1" applyAlignment="1">
      <alignment horizontal="center" vertical="center" wrapText="1"/>
    </xf>
    <xf numFmtId="0" fontId="1" fillId="2" borderId="23" xfId="0" applyFont="1" applyFill="1" applyBorder="1" applyAlignment="1">
      <alignment horizontal="justify" vertical="center" wrapText="1"/>
    </xf>
    <xf numFmtId="1" fontId="1" fillId="2" borderId="23" xfId="0" applyNumberFormat="1" applyFont="1" applyFill="1" applyBorder="1" applyAlignment="1">
      <alignment horizontal="center" vertical="center"/>
    </xf>
    <xf numFmtId="166" fontId="1" fillId="2" borderId="23" xfId="0" applyNumberFormat="1" applyFont="1" applyFill="1" applyBorder="1" applyAlignment="1">
      <alignment horizontal="center" vertical="center"/>
    </xf>
    <xf numFmtId="0" fontId="1" fillId="2" borderId="22" xfId="0" applyFont="1" applyFill="1" applyBorder="1" applyAlignment="1">
      <alignment horizontal="center"/>
    </xf>
    <xf numFmtId="0" fontId="1" fillId="2" borderId="16" xfId="0" applyFont="1" applyFill="1" applyBorder="1" applyAlignment="1">
      <alignment horizont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9" fillId="2" borderId="23"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3" xfId="0" applyFont="1" applyFill="1" applyBorder="1" applyAlignment="1">
      <alignment horizontal="center"/>
    </xf>
    <xf numFmtId="1" fontId="1" fillId="2" borderId="16" xfId="0" applyNumberFormat="1" applyFont="1" applyFill="1" applyBorder="1" applyAlignment="1">
      <alignment horizontal="center" vertical="center" wrapText="1"/>
    </xf>
    <xf numFmtId="0" fontId="1" fillId="0" borderId="0" xfId="0" applyFont="1" applyAlignment="1">
      <alignment horizontal="center"/>
    </xf>
    <xf numFmtId="0" fontId="13" fillId="0" borderId="0" xfId="0" applyFont="1" applyAlignment="1">
      <alignment horizontal="center"/>
    </xf>
    <xf numFmtId="168" fontId="11" fillId="13" borderId="30" xfId="0" applyNumberFormat="1" applyFont="1" applyFill="1" applyBorder="1" applyAlignment="1">
      <alignment horizontal="center" vertical="center" wrapText="1"/>
    </xf>
    <xf numFmtId="168" fontId="11" fillId="13" borderId="31" xfId="0" applyNumberFormat="1" applyFont="1" applyFill="1" applyBorder="1" applyAlignment="1">
      <alignment horizontal="center" vertical="center" wrapText="1"/>
    </xf>
    <xf numFmtId="168" fontId="11" fillId="13" borderId="15" xfId="0" applyNumberFormat="1" applyFont="1" applyFill="1" applyBorder="1" applyAlignment="1">
      <alignment horizontal="center" vertical="center" wrapText="1"/>
    </xf>
    <xf numFmtId="168" fontId="11" fillId="13" borderId="14" xfId="0" applyNumberFormat="1" applyFont="1" applyFill="1" applyBorder="1" applyAlignment="1">
      <alignment horizontal="center" vertical="center" wrapText="1"/>
    </xf>
    <xf numFmtId="168" fontId="11" fillId="13" borderId="8" xfId="0" applyNumberFormat="1" applyFont="1" applyFill="1" applyBorder="1" applyAlignment="1">
      <alignment horizontal="center" vertical="center" wrapText="1"/>
    </xf>
    <xf numFmtId="168" fontId="11" fillId="13" borderId="9" xfId="0" applyNumberFormat="1" applyFont="1" applyFill="1" applyBorder="1" applyAlignment="1">
      <alignment horizontal="center" vertical="center" wrapText="1"/>
    </xf>
    <xf numFmtId="170" fontId="11" fillId="13" borderId="30" xfId="0" applyNumberFormat="1" applyFont="1" applyFill="1" applyBorder="1" applyAlignment="1">
      <alignment horizontal="center" vertical="center" wrapText="1"/>
    </xf>
    <xf numFmtId="170" fontId="11" fillId="13" borderId="15" xfId="0" applyNumberFormat="1" applyFont="1" applyFill="1" applyBorder="1" applyAlignment="1">
      <alignment horizontal="center" vertical="center" wrapText="1"/>
    </xf>
    <xf numFmtId="170" fontId="11" fillId="13" borderId="8" xfId="0" applyNumberFormat="1" applyFont="1" applyFill="1" applyBorder="1" applyAlignment="1">
      <alignment horizontal="center" vertical="center" wrapText="1"/>
    </xf>
    <xf numFmtId="168" fontId="11" fillId="13" borderId="32" xfId="0" applyNumberFormat="1" applyFont="1" applyFill="1" applyBorder="1" applyAlignment="1">
      <alignment horizontal="center" vertical="center" wrapText="1"/>
    </xf>
    <xf numFmtId="168" fontId="11" fillId="13" borderId="13" xfId="0" applyNumberFormat="1" applyFont="1" applyFill="1" applyBorder="1" applyAlignment="1">
      <alignment horizontal="center" vertical="center" wrapText="1"/>
    </xf>
    <xf numFmtId="168" fontId="11" fillId="13" borderId="10" xfId="0" applyNumberFormat="1" applyFont="1" applyFill="1" applyBorder="1" applyAlignment="1">
      <alignment horizontal="center" vertical="center" wrapText="1"/>
    </xf>
    <xf numFmtId="171" fontId="11" fillId="13" borderId="30" xfId="0" applyNumberFormat="1" applyFont="1" applyFill="1" applyBorder="1" applyAlignment="1">
      <alignment horizontal="center" vertical="center" wrapText="1"/>
    </xf>
    <xf numFmtId="171" fontId="11" fillId="13" borderId="15" xfId="0" applyNumberFormat="1" applyFont="1" applyFill="1" applyBorder="1" applyAlignment="1">
      <alignment horizontal="center" vertical="center" wrapText="1"/>
    </xf>
    <xf numFmtId="171" fontId="11" fillId="13" borderId="8" xfId="0" applyNumberFormat="1" applyFont="1" applyFill="1" applyBorder="1" applyAlignment="1">
      <alignment horizontal="center" vertical="center" wrapText="1"/>
    </xf>
    <xf numFmtId="168" fontId="8" fillId="13" borderId="4" xfId="0" applyNumberFormat="1" applyFont="1" applyFill="1" applyBorder="1" applyAlignment="1">
      <alignment horizontal="center" vertical="center" textRotation="180" wrapText="1"/>
    </xf>
    <xf numFmtId="168" fontId="8" fillId="13" borderId="15" xfId="0" applyNumberFormat="1" applyFont="1" applyFill="1" applyBorder="1" applyAlignment="1">
      <alignment horizontal="center" vertical="center" textRotation="180" wrapText="1"/>
    </xf>
    <xf numFmtId="168" fontId="8" fillId="13" borderId="8" xfId="0" applyNumberFormat="1" applyFont="1" applyFill="1" applyBorder="1" applyAlignment="1">
      <alignment horizontal="center" vertical="center" textRotation="180" wrapText="1"/>
    </xf>
    <xf numFmtId="3" fontId="11" fillId="13" borderId="36" xfId="0" applyNumberFormat="1" applyFont="1" applyFill="1" applyBorder="1" applyAlignment="1">
      <alignment horizontal="center" vertical="center" wrapText="1"/>
    </xf>
    <xf numFmtId="3" fontId="11" fillId="13" borderId="38" xfId="0" applyNumberFormat="1" applyFont="1" applyFill="1" applyBorder="1" applyAlignment="1">
      <alignment horizontal="center" vertical="center" wrapText="1"/>
    </xf>
    <xf numFmtId="3" fontId="11" fillId="13" borderId="40" xfId="0" applyNumberFormat="1" applyFont="1" applyFill="1" applyBorder="1" applyAlignment="1">
      <alignment horizontal="center" vertical="center" wrapText="1"/>
    </xf>
    <xf numFmtId="49" fontId="8" fillId="13" borderId="4" xfId="0" applyNumberFormat="1" applyFont="1" applyFill="1" applyBorder="1" applyAlignment="1">
      <alignment horizontal="center" vertical="center" textRotation="180" wrapText="1"/>
    </xf>
    <xf numFmtId="49" fontId="8" fillId="13" borderId="15" xfId="0" applyNumberFormat="1" applyFont="1" applyFill="1" applyBorder="1" applyAlignment="1">
      <alignment horizontal="center" vertical="center" textRotation="180" wrapText="1"/>
    </xf>
    <xf numFmtId="49" fontId="8" fillId="13" borderId="8" xfId="0" applyNumberFormat="1" applyFont="1" applyFill="1" applyBorder="1" applyAlignment="1">
      <alignment horizontal="center" vertical="center" textRotation="180" wrapText="1"/>
    </xf>
    <xf numFmtId="168" fontId="11" fillId="13" borderId="33" xfId="0" applyNumberFormat="1" applyFont="1" applyFill="1" applyBorder="1" applyAlignment="1">
      <alignment horizontal="center" vertical="center"/>
    </xf>
    <xf numFmtId="168" fontId="11" fillId="13" borderId="34" xfId="0" applyNumberFormat="1" applyFont="1" applyFill="1" applyBorder="1" applyAlignment="1">
      <alignment horizontal="center" vertical="center"/>
    </xf>
    <xf numFmtId="168" fontId="11" fillId="13" borderId="35" xfId="0" applyNumberFormat="1" applyFont="1" applyFill="1" applyBorder="1" applyAlignment="1">
      <alignment horizontal="center" vertical="center"/>
    </xf>
    <xf numFmtId="168" fontId="8" fillId="5" borderId="1" xfId="0" applyNumberFormat="1" applyFont="1" applyFill="1" applyBorder="1" applyAlignment="1">
      <alignment horizontal="justify" vertical="center" wrapText="1"/>
    </xf>
    <xf numFmtId="3" fontId="8" fillId="0" borderId="6"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168" fontId="8" fillId="0" borderId="6" xfId="0" applyNumberFormat="1" applyFont="1" applyFill="1" applyBorder="1" applyAlignment="1">
      <alignment horizontal="center" vertical="center" wrapText="1"/>
    </xf>
    <xf numFmtId="168" fontId="8" fillId="0" borderId="13" xfId="0" applyNumberFormat="1" applyFont="1" applyFill="1" applyBorder="1" applyAlignment="1">
      <alignment horizontal="center" vertical="center" wrapText="1"/>
    </xf>
    <xf numFmtId="168" fontId="8" fillId="0" borderId="10"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168" fontId="8" fillId="5" borderId="4" xfId="0" applyNumberFormat="1" applyFont="1" applyFill="1" applyBorder="1" applyAlignment="1">
      <alignment horizontal="justify" vertical="center" wrapText="1"/>
    </xf>
    <xf numFmtId="168" fontId="8" fillId="5" borderId="15" xfId="0" applyNumberFormat="1" applyFont="1" applyFill="1" applyBorder="1" applyAlignment="1">
      <alignment horizontal="justify" vertical="center" wrapText="1"/>
    </xf>
    <xf numFmtId="168" fontId="8" fillId="5" borderId="8" xfId="0" applyNumberFormat="1" applyFont="1" applyFill="1" applyBorder="1" applyAlignment="1">
      <alignment horizontal="justify" vertical="center" wrapText="1"/>
    </xf>
    <xf numFmtId="3" fontId="8" fillId="5" borderId="43" xfId="0" applyNumberFormat="1" applyFont="1" applyFill="1" applyBorder="1" applyAlignment="1">
      <alignment horizontal="center" vertical="center" wrapText="1"/>
    </xf>
    <xf numFmtId="3" fontId="8" fillId="5" borderId="44" xfId="0" applyNumberFormat="1" applyFont="1" applyFill="1" applyBorder="1" applyAlignment="1">
      <alignment horizontal="center" vertical="center" wrapText="1"/>
    </xf>
    <xf numFmtId="168" fontId="11" fillId="0" borderId="12" xfId="0" applyNumberFormat="1" applyFont="1" applyFill="1" applyBorder="1" applyAlignment="1">
      <alignment horizontal="center" vertical="center"/>
    </xf>
    <xf numFmtId="168" fontId="11" fillId="0" borderId="5" xfId="0" applyNumberFormat="1" applyFont="1" applyFill="1" applyBorder="1" applyAlignment="1">
      <alignment horizontal="center" vertical="center"/>
    </xf>
    <xf numFmtId="168" fontId="11" fillId="0" borderId="47" xfId="0" applyNumberFormat="1" applyFont="1" applyFill="1" applyBorder="1" applyAlignment="1">
      <alignment horizontal="center" vertical="center"/>
    </xf>
    <xf numFmtId="168" fontId="11" fillId="0" borderId="42" xfId="0" applyNumberFormat="1" applyFont="1" applyFill="1" applyBorder="1" applyAlignment="1">
      <alignment horizontal="center" vertical="center"/>
    </xf>
    <xf numFmtId="168" fontId="11" fillId="0" borderId="56" xfId="0" applyNumberFormat="1" applyFont="1" applyFill="1" applyBorder="1" applyAlignment="1">
      <alignment horizontal="center" vertical="center"/>
    </xf>
    <xf numFmtId="168" fontId="11" fillId="0" borderId="48" xfId="0" applyNumberFormat="1" applyFont="1" applyFill="1" applyBorder="1" applyAlignment="1">
      <alignment horizontal="center" vertical="center"/>
    </xf>
    <xf numFmtId="168" fontId="11" fillId="0" borderId="57"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wrapText="1"/>
    </xf>
    <xf numFmtId="168" fontId="11" fillId="13" borderId="37" xfId="0" applyNumberFormat="1" applyFont="1" applyFill="1" applyBorder="1" applyAlignment="1">
      <alignment horizontal="center" vertical="center" wrapText="1"/>
    </xf>
    <xf numFmtId="168" fontId="11" fillId="13" borderId="39" xfId="0" applyNumberFormat="1" applyFont="1" applyFill="1" applyBorder="1" applyAlignment="1">
      <alignment horizontal="center" vertical="center" wrapText="1"/>
    </xf>
    <xf numFmtId="168" fontId="11" fillId="13" borderId="30" xfId="0" applyNumberFormat="1" applyFont="1" applyFill="1" applyBorder="1" applyAlignment="1">
      <alignment horizontal="justify" vertical="center" wrapText="1"/>
    </xf>
    <xf numFmtId="168" fontId="11" fillId="13" borderId="15" xfId="0" applyNumberFormat="1" applyFont="1" applyFill="1" applyBorder="1" applyAlignment="1">
      <alignment horizontal="justify" vertical="center" wrapText="1"/>
    </xf>
    <xf numFmtId="168" fontId="11" fillId="13" borderId="8" xfId="0" applyNumberFormat="1" applyFont="1" applyFill="1" applyBorder="1" applyAlignment="1">
      <alignment horizontal="justify" vertical="center" wrapText="1"/>
    </xf>
    <xf numFmtId="1" fontId="8" fillId="0" borderId="1" xfId="0" applyNumberFormat="1" applyFont="1" applyFill="1" applyBorder="1" applyAlignment="1">
      <alignment horizontal="center" vertical="center" wrapText="1"/>
    </xf>
    <xf numFmtId="1" fontId="8" fillId="0" borderId="28" xfId="0" applyNumberFormat="1" applyFont="1" applyFill="1" applyBorder="1" applyAlignment="1">
      <alignment horizontal="center" vertical="center" wrapText="1"/>
    </xf>
    <xf numFmtId="168" fontId="8" fillId="0" borderId="6" xfId="0" applyNumberFormat="1" applyFont="1" applyFill="1" applyBorder="1" applyAlignment="1">
      <alignment horizontal="justify" vertical="center" wrapText="1"/>
    </xf>
    <xf numFmtId="168" fontId="8" fillId="0" borderId="13" xfId="0" applyNumberFormat="1" applyFont="1" applyFill="1" applyBorder="1" applyAlignment="1">
      <alignment horizontal="justify" vertical="center" wrapText="1"/>
    </xf>
    <xf numFmtId="168" fontId="8" fillId="0" borderId="27" xfId="0" applyNumberFormat="1" applyFont="1" applyFill="1" applyBorder="1" applyAlignment="1">
      <alignment horizontal="justify" vertical="center" wrapText="1"/>
    </xf>
    <xf numFmtId="168" fontId="11" fillId="0" borderId="0" xfId="0" applyNumberFormat="1" applyFont="1" applyFill="1" applyBorder="1" applyAlignment="1">
      <alignment horizontal="center"/>
    </xf>
    <xf numFmtId="1" fontId="8" fillId="0" borderId="1" xfId="0" applyNumberFormat="1" applyFont="1" applyFill="1" applyBorder="1" applyAlignment="1">
      <alignment horizontal="center" vertical="center"/>
    </xf>
    <xf numFmtId="1" fontId="8" fillId="0" borderId="28" xfId="0" applyNumberFormat="1" applyFont="1" applyFill="1" applyBorder="1" applyAlignment="1">
      <alignment horizontal="center" vertical="center"/>
    </xf>
    <xf numFmtId="170" fontId="8" fillId="5" borderId="1" xfId="0" applyNumberFormat="1" applyFont="1" applyFill="1" applyBorder="1" applyAlignment="1">
      <alignment horizontal="center" vertical="center" wrapText="1"/>
    </xf>
    <xf numFmtId="170" fontId="8" fillId="5" borderId="28" xfId="0" applyNumberFormat="1" applyFont="1" applyFill="1" applyBorder="1" applyAlignment="1">
      <alignment horizontal="center" vertical="center" wrapText="1"/>
    </xf>
    <xf numFmtId="1" fontId="8" fillId="0" borderId="6" xfId="0" applyNumberFormat="1"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1" fontId="8" fillId="0" borderId="27" xfId="0" applyNumberFormat="1" applyFont="1" applyFill="1" applyBorder="1" applyAlignment="1">
      <alignment horizontal="center" vertical="center" wrapText="1"/>
    </xf>
    <xf numFmtId="168" fontId="8" fillId="0" borderId="4" xfId="0" applyNumberFormat="1" applyFont="1" applyFill="1" applyBorder="1" applyAlignment="1">
      <alignment horizontal="center" vertical="center" wrapText="1"/>
    </xf>
    <xf numFmtId="168" fontId="8" fillId="0" borderId="5" xfId="0" applyNumberFormat="1" applyFont="1" applyFill="1" applyBorder="1" applyAlignment="1">
      <alignment horizontal="center" vertical="center" wrapText="1"/>
    </xf>
    <xf numFmtId="168" fontId="8" fillId="0" borderId="15" xfId="0" applyNumberFormat="1" applyFont="1" applyFill="1" applyBorder="1" applyAlignment="1">
      <alignment horizontal="center" vertical="center" wrapText="1"/>
    </xf>
    <xf numFmtId="168" fontId="8" fillId="0" borderId="14" xfId="0" applyNumberFormat="1" applyFont="1" applyFill="1" applyBorder="1" applyAlignment="1">
      <alignment horizontal="center" vertical="center" wrapText="1"/>
    </xf>
    <xf numFmtId="168" fontId="8" fillId="0" borderId="41" xfId="0" applyNumberFormat="1" applyFont="1" applyFill="1" applyBorder="1" applyAlignment="1">
      <alignment horizontal="center" vertical="center" wrapText="1"/>
    </xf>
    <xf numFmtId="168" fontId="8" fillId="0" borderId="42" xfId="0" applyNumberFormat="1" applyFont="1" applyFill="1" applyBorder="1" applyAlignment="1">
      <alignment horizontal="center" vertical="center" wrapText="1"/>
    </xf>
    <xf numFmtId="168" fontId="8" fillId="0" borderId="27" xfId="0" applyNumberFormat="1" applyFont="1" applyFill="1" applyBorder="1" applyAlignment="1">
      <alignment horizontal="center" vertical="center" wrapText="1"/>
    </xf>
    <xf numFmtId="170" fontId="8" fillId="5" borderId="6" xfId="0" applyNumberFormat="1" applyFont="1" applyFill="1" applyBorder="1" applyAlignment="1">
      <alignment horizontal="center" vertical="center" wrapText="1"/>
    </xf>
    <xf numFmtId="170" fontId="8" fillId="5" borderId="13" xfId="0" applyNumberFormat="1" applyFont="1" applyFill="1" applyBorder="1" applyAlignment="1">
      <alignment horizontal="center" vertical="center" wrapText="1"/>
    </xf>
    <xf numFmtId="170" fontId="8" fillId="5" borderId="10" xfId="0" applyNumberFormat="1" applyFont="1" applyFill="1" applyBorder="1" applyAlignment="1">
      <alignment horizontal="center" vertical="center" wrapText="1"/>
    </xf>
    <xf numFmtId="3" fontId="8" fillId="5" borderId="55" xfId="0" applyNumberFormat="1" applyFont="1" applyFill="1" applyBorder="1" applyAlignment="1">
      <alignment horizontal="center" vertical="center" wrapText="1"/>
    </xf>
    <xf numFmtId="3" fontId="8" fillId="5" borderId="38" xfId="0" applyNumberFormat="1" applyFont="1" applyFill="1" applyBorder="1" applyAlignment="1">
      <alignment horizontal="center" vertical="center" wrapText="1"/>
    </xf>
    <xf numFmtId="3" fontId="8" fillId="5" borderId="40" xfId="0" applyNumberFormat="1" applyFont="1" applyFill="1" applyBorder="1" applyAlignment="1">
      <alignment horizontal="center" vertical="center" wrapText="1"/>
    </xf>
    <xf numFmtId="168" fontId="8" fillId="5" borderId="6" xfId="0" applyNumberFormat="1" applyFont="1" applyFill="1" applyBorder="1" applyAlignment="1">
      <alignment horizontal="center" vertical="center" wrapText="1"/>
    </xf>
    <xf numFmtId="168" fontId="8" fillId="5" borderId="13" xfId="0" applyNumberFormat="1" applyFont="1" applyFill="1" applyBorder="1" applyAlignment="1">
      <alignment horizontal="center" vertical="center" wrapText="1"/>
    </xf>
    <xf numFmtId="168" fontId="8" fillId="5" borderId="27" xfId="0" applyNumberFormat="1" applyFont="1" applyFill="1" applyBorder="1" applyAlignment="1">
      <alignment horizontal="center" vertical="center" wrapText="1"/>
    </xf>
    <xf numFmtId="168" fontId="11" fillId="0" borderId="7" xfId="0" applyNumberFormat="1" applyFont="1" applyFill="1" applyBorder="1" applyAlignment="1">
      <alignment horizontal="center" vertical="center"/>
    </xf>
    <xf numFmtId="168" fontId="11" fillId="0" borderId="11" xfId="0" applyNumberFormat="1" applyFont="1" applyFill="1" applyBorder="1" applyAlignment="1">
      <alignment horizontal="center" vertical="center"/>
    </xf>
    <xf numFmtId="168" fontId="11" fillId="0" borderId="3" xfId="0" applyNumberFormat="1" applyFont="1" applyFill="1" applyBorder="1" applyAlignment="1">
      <alignment horizontal="center" vertical="center"/>
    </xf>
    <xf numFmtId="168" fontId="17" fillId="0" borderId="0" xfId="0" applyNumberFormat="1" applyFont="1" applyFill="1" applyBorder="1" applyAlignment="1">
      <alignment horizontal="center" vertical="center"/>
    </xf>
    <xf numFmtId="168" fontId="17" fillId="0" borderId="14" xfId="0" applyNumberFormat="1" applyFont="1" applyFill="1" applyBorder="1" applyAlignment="1">
      <alignment horizontal="center" vertical="center"/>
    </xf>
    <xf numFmtId="168" fontId="17" fillId="0" borderId="2" xfId="0" applyNumberFormat="1" applyFont="1" applyFill="1" applyBorder="1" applyAlignment="1">
      <alignment horizontal="center" vertical="center"/>
    </xf>
    <xf numFmtId="168" fontId="17" fillId="0" borderId="9" xfId="0" applyNumberFormat="1" applyFont="1" applyFill="1" applyBorder="1" applyAlignment="1">
      <alignment horizontal="center" vertical="center"/>
    </xf>
    <xf numFmtId="168" fontId="8" fillId="0" borderId="0" xfId="0" applyNumberFormat="1" applyFont="1" applyFill="1" applyBorder="1" applyAlignment="1">
      <alignment horizontal="center"/>
    </xf>
    <xf numFmtId="0" fontId="3" fillId="17" borderId="11" xfId="0" applyFont="1" applyFill="1" applyBorder="1" applyAlignment="1">
      <alignment horizontal="left" vertical="center"/>
    </xf>
    <xf numFmtId="1" fontId="8" fillId="0" borderId="12"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1" fontId="8" fillId="0" borderId="47" xfId="0" applyNumberFormat="1" applyFont="1" applyFill="1" applyBorder="1" applyAlignment="1">
      <alignment horizontal="center" vertical="center" wrapText="1"/>
    </xf>
    <xf numFmtId="1" fontId="8" fillId="0" borderId="4" xfId="0" applyNumberFormat="1" applyFont="1" applyFill="1" applyBorder="1" applyAlignment="1">
      <alignment horizontal="center" vertical="center" wrapText="1"/>
    </xf>
    <xf numFmtId="1" fontId="8" fillId="0" borderId="5" xfId="0" applyNumberFormat="1" applyFont="1" applyFill="1" applyBorder="1" applyAlignment="1">
      <alignment horizontal="center" vertical="center" wrapText="1"/>
    </xf>
    <xf numFmtId="1" fontId="8" fillId="0" borderId="15" xfId="0" applyNumberFormat="1" applyFont="1" applyFill="1" applyBorder="1" applyAlignment="1">
      <alignment horizontal="center" vertical="center" wrapText="1"/>
    </xf>
    <xf numFmtId="1" fontId="8" fillId="0" borderId="14" xfId="0" applyNumberFormat="1" applyFont="1" applyFill="1" applyBorder="1" applyAlignment="1">
      <alignment horizontal="center" vertical="center" wrapText="1"/>
    </xf>
    <xf numFmtId="1" fontId="8" fillId="0" borderId="41" xfId="0" applyNumberFormat="1" applyFont="1" applyFill="1" applyBorder="1" applyAlignment="1">
      <alignment horizontal="center" vertical="center" wrapText="1"/>
    </xf>
    <xf numFmtId="1" fontId="8" fillId="0" borderId="42" xfId="0" applyNumberFormat="1" applyFont="1" applyFill="1" applyBorder="1" applyAlignment="1">
      <alignment horizontal="center" vertical="center" wrapText="1"/>
    </xf>
    <xf numFmtId="3" fontId="8" fillId="5" borderId="6" xfId="0" applyNumberFormat="1" applyFont="1" applyFill="1" applyBorder="1" applyAlignment="1">
      <alignment horizontal="center" vertical="center" wrapText="1"/>
    </xf>
    <xf numFmtId="3" fontId="8" fillId="5" borderId="13" xfId="0" applyNumberFormat="1" applyFont="1" applyFill="1" applyBorder="1" applyAlignment="1">
      <alignment horizontal="center" vertical="center" wrapText="1"/>
    </xf>
    <xf numFmtId="3" fontId="8" fillId="5" borderId="27" xfId="0" applyNumberFormat="1" applyFont="1" applyFill="1" applyBorder="1" applyAlignment="1">
      <alignment horizontal="center" vertical="center" wrapText="1"/>
    </xf>
    <xf numFmtId="3" fontId="8" fillId="0" borderId="27" xfId="0" applyNumberFormat="1" applyFont="1" applyFill="1" applyBorder="1" applyAlignment="1">
      <alignment horizontal="center" vertical="center" wrapText="1"/>
    </xf>
    <xf numFmtId="1" fontId="8" fillId="5" borderId="6" xfId="0" applyNumberFormat="1" applyFont="1" applyFill="1" applyBorder="1" applyAlignment="1">
      <alignment horizontal="center" vertical="center" wrapText="1"/>
    </xf>
    <xf numFmtId="1" fontId="8" fillId="5" borderId="13" xfId="0" applyNumberFormat="1" applyFont="1" applyFill="1" applyBorder="1" applyAlignment="1">
      <alignment horizontal="center" vertical="center" wrapText="1"/>
    </xf>
    <xf numFmtId="1" fontId="8" fillId="5" borderId="27" xfId="0" applyNumberFormat="1" applyFont="1" applyFill="1" applyBorder="1" applyAlignment="1">
      <alignment horizontal="center" vertical="center" wrapText="1"/>
    </xf>
    <xf numFmtId="171" fontId="8" fillId="0" borderId="6" xfId="0" applyNumberFormat="1" applyFont="1" applyFill="1" applyBorder="1" applyAlignment="1">
      <alignment horizontal="center" vertical="center" wrapText="1"/>
    </xf>
    <xf numFmtId="171" fontId="8" fillId="0" borderId="13" xfId="0" applyNumberFormat="1" applyFont="1" applyFill="1" applyBorder="1" applyAlignment="1">
      <alignment horizontal="center" vertical="center" wrapText="1"/>
    </xf>
    <xf numFmtId="171" fontId="8" fillId="0" borderId="27" xfId="0" applyNumberFormat="1" applyFont="1" applyFill="1" applyBorder="1" applyAlignment="1">
      <alignment horizontal="center" vertical="center" wrapText="1"/>
    </xf>
    <xf numFmtId="168" fontId="8" fillId="0" borderId="10" xfId="0" applyNumberFormat="1" applyFont="1" applyFill="1" applyBorder="1" applyAlignment="1">
      <alignment horizontal="justify" vertical="center" wrapText="1"/>
    </xf>
    <xf numFmtId="168" fontId="8" fillId="0" borderId="1" xfId="0" applyNumberFormat="1" applyFont="1" applyFill="1" applyBorder="1" applyAlignment="1">
      <alignment horizontal="justify" vertical="center" wrapText="1" readingOrder="2"/>
    </xf>
    <xf numFmtId="3" fontId="8" fillId="0" borderId="1" xfId="0" applyNumberFormat="1" applyFont="1" applyFill="1" applyBorder="1" applyAlignment="1">
      <alignment horizontal="center" vertical="center" wrapText="1"/>
    </xf>
    <xf numFmtId="0" fontId="1" fillId="0" borderId="6" xfId="0"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8" fillId="5" borderId="6" xfId="0" applyNumberFormat="1" applyFont="1" applyFill="1" applyBorder="1" applyAlignment="1">
      <alignment horizontal="center" vertical="center" wrapText="1"/>
    </xf>
    <xf numFmtId="0" fontId="8" fillId="5" borderId="13" xfId="0" applyNumberFormat="1" applyFont="1" applyFill="1" applyBorder="1" applyAlignment="1">
      <alignment horizontal="center" vertical="center" wrapText="1"/>
    </xf>
    <xf numFmtId="0" fontId="8" fillId="5" borderId="10" xfId="0" applyNumberFormat="1" applyFont="1" applyFill="1" applyBorder="1" applyAlignment="1">
      <alignment horizontal="center" vertical="center" wrapText="1"/>
    </xf>
    <xf numFmtId="171" fontId="8" fillId="5" borderId="6" xfId="0" applyNumberFormat="1" applyFont="1" applyFill="1" applyBorder="1" applyAlignment="1">
      <alignment horizontal="center" vertical="center" wrapText="1"/>
    </xf>
    <xf numFmtId="171" fontId="8" fillId="5" borderId="13" xfId="0" applyNumberFormat="1" applyFont="1" applyFill="1" applyBorder="1" applyAlignment="1">
      <alignment horizontal="center" vertical="center" wrapText="1"/>
    </xf>
    <xf numFmtId="171" fontId="8" fillId="5" borderId="10" xfId="0" applyNumberFormat="1" applyFont="1" applyFill="1" applyBorder="1" applyAlignment="1">
      <alignment horizontal="center" vertical="center" wrapText="1"/>
    </xf>
    <xf numFmtId="0" fontId="1" fillId="2" borderId="14" xfId="0" applyFont="1" applyFill="1" applyBorder="1" applyAlignment="1">
      <alignment horizontal="center" vertical="center" wrapText="1"/>
    </xf>
    <xf numFmtId="170" fontId="1" fillId="2" borderId="6" xfId="0" applyNumberFormat="1" applyFont="1" applyFill="1" applyBorder="1" applyAlignment="1">
      <alignment horizontal="center" vertical="center" wrapText="1"/>
    </xf>
    <xf numFmtId="170" fontId="1" fillId="2" borderId="10" xfId="0" applyNumberFormat="1" applyFont="1" applyFill="1" applyBorder="1" applyAlignment="1">
      <alignment horizontal="center" vertical="center" wrapText="1"/>
    </xf>
    <xf numFmtId="3" fontId="1" fillId="2" borderId="6" xfId="0" applyNumberFormat="1" applyFont="1" applyFill="1" applyBorder="1" applyAlignment="1">
      <alignment horizontal="center" vertical="center" wrapText="1"/>
    </xf>
    <xf numFmtId="3" fontId="1" fillId="2" borderId="10"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justify" vertical="center" wrapText="1"/>
    </xf>
    <xf numFmtId="9" fontId="1" fillId="2" borderId="6" xfId="5" applyFont="1" applyFill="1" applyBorder="1" applyAlignment="1">
      <alignment horizontal="center" vertical="center" wrapText="1"/>
    </xf>
    <xf numFmtId="9" fontId="1" fillId="2" borderId="10" xfId="5" applyFont="1" applyFill="1" applyBorder="1" applyAlignment="1">
      <alignment horizontal="center" vertical="center" wrapText="1"/>
    </xf>
    <xf numFmtId="0" fontId="1" fillId="2" borderId="0" xfId="0" applyFont="1" applyFill="1" applyBorder="1" applyAlignment="1">
      <alignment horizontal="justify" vertical="center" wrapText="1"/>
    </xf>
    <xf numFmtId="1" fontId="1"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2" borderId="6" xfId="0" applyFont="1" applyFill="1" applyBorder="1" applyAlignment="1">
      <alignment horizontal="center" vertical="center" textRotation="180" wrapText="1"/>
    </xf>
    <xf numFmtId="0" fontId="1" fillId="2" borderId="13" xfId="0" applyFont="1" applyFill="1" applyBorder="1" applyAlignment="1">
      <alignment horizontal="center" vertical="center" textRotation="180" wrapText="1"/>
    </xf>
    <xf numFmtId="49" fontId="1" fillId="2" borderId="6" xfId="0" applyNumberFormat="1" applyFont="1" applyFill="1" applyBorder="1" applyAlignment="1">
      <alignment horizontal="center" vertical="center" textRotation="180" wrapText="1"/>
    </xf>
    <xf numFmtId="49" fontId="1" fillId="2" borderId="13" xfId="0" applyNumberFormat="1" applyFont="1" applyFill="1" applyBorder="1" applyAlignment="1">
      <alignment horizontal="center" vertical="center" textRotation="180" wrapText="1"/>
    </xf>
    <xf numFmtId="0" fontId="1" fillId="2" borderId="1" xfId="0" applyFont="1" applyFill="1" applyBorder="1" applyAlignment="1">
      <alignment horizontal="center" vertical="center" textRotation="180" wrapText="1"/>
    </xf>
    <xf numFmtId="49" fontId="1" fillId="2" borderId="1" xfId="0" applyNumberFormat="1" applyFont="1" applyFill="1" applyBorder="1" applyAlignment="1">
      <alignment horizontal="center" vertical="center" textRotation="180" wrapText="1"/>
    </xf>
    <xf numFmtId="3" fontId="1" fillId="2" borderId="1" xfId="0" applyNumberFormat="1" applyFont="1" applyFill="1" applyBorder="1" applyAlignment="1">
      <alignment horizontal="center" vertical="center" wrapText="1"/>
    </xf>
    <xf numFmtId="0" fontId="3" fillId="14" borderId="6" xfId="0" applyFont="1" applyFill="1" applyBorder="1" applyAlignment="1">
      <alignment horizontal="center" vertical="center" textRotation="180" wrapText="1"/>
    </xf>
    <xf numFmtId="0" fontId="3" fillId="14" borderId="13" xfId="0" applyFont="1" applyFill="1" applyBorder="1" applyAlignment="1">
      <alignment horizontal="center" vertical="center" textRotation="180" wrapText="1"/>
    </xf>
    <xf numFmtId="0" fontId="3" fillId="14" borderId="10" xfId="0" applyFont="1" applyFill="1" applyBorder="1" applyAlignment="1">
      <alignment horizontal="center" vertical="center" textRotation="180" wrapText="1"/>
    </xf>
    <xf numFmtId="0" fontId="3" fillId="14" borderId="4" xfId="0" applyFont="1" applyFill="1" applyBorder="1" applyAlignment="1">
      <alignment horizontal="center" vertical="center" textRotation="180" wrapText="1"/>
    </xf>
    <xf numFmtId="0" fontId="3" fillId="14" borderId="15" xfId="0" applyFont="1" applyFill="1" applyBorder="1" applyAlignment="1">
      <alignment horizontal="center" vertical="center" textRotation="180" wrapText="1"/>
    </xf>
    <xf numFmtId="0" fontId="3" fillId="14" borderId="8" xfId="0" applyFont="1" applyFill="1" applyBorder="1" applyAlignment="1">
      <alignment horizontal="center" vertical="center" textRotation="180" wrapText="1"/>
    </xf>
    <xf numFmtId="170" fontId="3" fillId="14" borderId="4" xfId="0" applyNumberFormat="1" applyFont="1" applyFill="1" applyBorder="1" applyAlignment="1">
      <alignment horizontal="center" vertical="center" wrapText="1"/>
    </xf>
    <xf numFmtId="170" fontId="3" fillId="14" borderId="15" xfId="0" applyNumberFormat="1" applyFont="1" applyFill="1" applyBorder="1" applyAlignment="1">
      <alignment horizontal="center" vertical="center" wrapText="1"/>
    </xf>
    <xf numFmtId="170" fontId="3" fillId="14" borderId="8" xfId="0" applyNumberFormat="1" applyFont="1" applyFill="1" applyBorder="1" applyAlignment="1">
      <alignment horizontal="center" vertical="center" wrapText="1"/>
    </xf>
    <xf numFmtId="3" fontId="3" fillId="14" borderId="6" xfId="0" applyNumberFormat="1" applyFont="1" applyFill="1" applyBorder="1" applyAlignment="1">
      <alignment horizontal="center" vertical="center" wrapText="1"/>
    </xf>
    <xf numFmtId="3" fontId="3" fillId="14" borderId="13" xfId="0" applyNumberFormat="1" applyFont="1" applyFill="1" applyBorder="1" applyAlignment="1">
      <alignment horizontal="center" vertical="center" wrapText="1"/>
    </xf>
    <xf numFmtId="3" fontId="3" fillId="14" borderId="10" xfId="0" applyNumberFormat="1" applyFont="1" applyFill="1" applyBorder="1" applyAlignment="1">
      <alignment horizontal="center" vertical="center" wrapText="1"/>
    </xf>
    <xf numFmtId="0" fontId="3" fillId="14" borderId="7" xfId="0" applyFont="1" applyFill="1" applyBorder="1" applyAlignment="1">
      <alignment horizontal="center" vertical="center"/>
    </xf>
    <xf numFmtId="0" fontId="3" fillId="14" borderId="11" xfId="0" applyFont="1" applyFill="1" applyBorder="1" applyAlignment="1">
      <alignment horizontal="center" vertical="center"/>
    </xf>
    <xf numFmtId="0" fontId="3" fillId="14" borderId="3" xfId="0" applyFont="1" applyFill="1" applyBorder="1" applyAlignment="1">
      <alignment horizontal="center" vertical="center"/>
    </xf>
    <xf numFmtId="0" fontId="3" fillId="0" borderId="1" xfId="0" applyFont="1" applyBorder="1" applyAlignment="1">
      <alignment horizontal="center" vertical="center"/>
    </xf>
    <xf numFmtId="0" fontId="3" fillId="14" borderId="5" xfId="0" applyFont="1" applyFill="1" applyBorder="1" applyAlignment="1">
      <alignment horizontal="center" vertical="center" wrapText="1"/>
    </xf>
    <xf numFmtId="0" fontId="3" fillId="14" borderId="14" xfId="0" applyFont="1" applyFill="1" applyBorder="1" applyAlignment="1">
      <alignment horizontal="center" vertical="center" wrapText="1"/>
    </xf>
    <xf numFmtId="0" fontId="3" fillId="14" borderId="9"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14" borderId="15" xfId="0" applyFont="1" applyFill="1" applyBorder="1" applyAlignment="1">
      <alignment horizontal="center" vertical="center" wrapText="1"/>
    </xf>
    <xf numFmtId="0" fontId="3" fillId="14" borderId="8" xfId="0" applyFont="1" applyFill="1" applyBorder="1" applyAlignment="1">
      <alignment horizontal="center" vertical="center" wrapText="1"/>
    </xf>
    <xf numFmtId="0" fontId="3" fillId="14" borderId="6" xfId="0" applyFont="1" applyFill="1" applyBorder="1" applyAlignment="1">
      <alignment horizontal="justify" vertical="center" wrapText="1"/>
    </xf>
    <xf numFmtId="0" fontId="3" fillId="14" borderId="13" xfId="0" applyFont="1" applyFill="1" applyBorder="1" applyAlignment="1">
      <alignment horizontal="justify" vertical="center" wrapText="1"/>
    </xf>
    <xf numFmtId="0" fontId="3" fillId="14" borderId="10" xfId="0" applyFont="1" applyFill="1" applyBorder="1" applyAlignment="1">
      <alignment horizontal="justify" vertical="center" wrapText="1"/>
    </xf>
    <xf numFmtId="0" fontId="3" fillId="14" borderId="4" xfId="0" applyFont="1" applyFill="1" applyBorder="1" applyAlignment="1">
      <alignment horizontal="justify" vertical="center" wrapText="1"/>
    </xf>
    <xf numFmtId="0" fontId="3" fillId="14" borderId="15" xfId="0" applyFont="1" applyFill="1" applyBorder="1" applyAlignment="1">
      <alignment horizontal="justify" vertical="center" wrapText="1"/>
    </xf>
    <xf numFmtId="0" fontId="3" fillId="14" borderId="8" xfId="0" applyFont="1" applyFill="1" applyBorder="1" applyAlignment="1">
      <alignment horizontal="justify" vertical="center" wrapText="1"/>
    </xf>
    <xf numFmtId="49" fontId="3" fillId="14" borderId="6" xfId="0" applyNumberFormat="1" applyFont="1" applyFill="1" applyBorder="1" applyAlignment="1">
      <alignment horizontal="center" vertical="center" textRotation="180" wrapText="1"/>
    </xf>
    <xf numFmtId="49" fontId="3" fillId="14" borderId="13" xfId="0" applyNumberFormat="1" applyFont="1" applyFill="1" applyBorder="1" applyAlignment="1">
      <alignment horizontal="center" vertical="center" textRotation="180" wrapText="1"/>
    </xf>
    <xf numFmtId="49" fontId="3" fillId="14" borderId="10" xfId="0" applyNumberFormat="1" applyFont="1" applyFill="1" applyBorder="1" applyAlignment="1">
      <alignment horizontal="center" vertical="center" textRotation="180" wrapText="1"/>
    </xf>
    <xf numFmtId="0" fontId="1" fillId="2" borderId="4" xfId="0" applyFont="1" applyFill="1" applyBorder="1" applyAlignment="1">
      <alignment horizontal="justify" vertical="center" wrapText="1"/>
    </xf>
    <xf numFmtId="0" fontId="1" fillId="2" borderId="5" xfId="0" applyFont="1" applyFill="1" applyBorder="1" applyAlignment="1">
      <alignment horizontal="justify" vertical="center" wrapText="1"/>
    </xf>
    <xf numFmtId="0" fontId="1" fillId="2" borderId="15" xfId="0" applyFont="1" applyFill="1" applyBorder="1" applyAlignment="1">
      <alignment horizontal="justify" vertical="center" wrapText="1"/>
    </xf>
    <xf numFmtId="0" fontId="1" fillId="2" borderId="14"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3" fillId="14" borderId="6" xfId="0" applyFont="1" applyFill="1" applyBorder="1" applyAlignment="1">
      <alignment horizontal="center" vertical="center" wrapText="1"/>
    </xf>
    <xf numFmtId="0" fontId="3" fillId="14" borderId="13" xfId="0" applyFont="1" applyFill="1" applyBorder="1" applyAlignment="1">
      <alignment horizontal="center" vertical="center" wrapText="1"/>
    </xf>
    <xf numFmtId="0" fontId="3" fillId="14" borderId="10" xfId="0" applyFont="1" applyFill="1" applyBorder="1" applyAlignment="1">
      <alignment horizontal="center" vertical="center" wrapText="1"/>
    </xf>
    <xf numFmtId="0" fontId="3" fillId="14" borderId="5" xfId="0" applyFont="1" applyFill="1" applyBorder="1" applyAlignment="1">
      <alignment horizontal="justify" vertical="center" wrapText="1"/>
    </xf>
    <xf numFmtId="0" fontId="3" fillId="14" borderId="14" xfId="0" applyFont="1" applyFill="1" applyBorder="1" applyAlignment="1">
      <alignment horizontal="justify" vertical="center" wrapText="1"/>
    </xf>
    <xf numFmtId="0" fontId="3" fillId="14" borderId="9" xfId="0" applyFont="1" applyFill="1" applyBorder="1" applyAlignment="1">
      <alignment horizontal="justify" vertical="center" wrapText="1"/>
    </xf>
    <xf numFmtId="1" fontId="3" fillId="14" borderId="6" xfId="0" applyNumberFormat="1" applyFont="1" applyFill="1" applyBorder="1" applyAlignment="1">
      <alignment horizontal="center" vertical="center" wrapText="1"/>
    </xf>
    <xf numFmtId="1" fontId="3" fillId="14" borderId="13" xfId="0" applyNumberFormat="1" applyFont="1" applyFill="1" applyBorder="1" applyAlignment="1">
      <alignment horizontal="center" vertical="center" wrapText="1"/>
    </xf>
    <xf numFmtId="1" fontId="3" fillId="14" borderId="10" xfId="0" applyNumberFormat="1" applyFont="1" applyFill="1" applyBorder="1" applyAlignment="1">
      <alignment horizontal="center" vertical="center" wrapText="1"/>
    </xf>
    <xf numFmtId="0" fontId="3" fillId="0" borderId="0" xfId="0" applyFont="1" applyAlignment="1">
      <alignment horizontal="center"/>
    </xf>
    <xf numFmtId="0" fontId="3" fillId="17" borderId="12" xfId="0" applyFont="1" applyFill="1" applyBorder="1" applyAlignment="1">
      <alignment horizontal="left" vertical="center"/>
    </xf>
    <xf numFmtId="0" fontId="3" fillId="10" borderId="12" xfId="0" applyFont="1" applyFill="1" applyBorder="1" applyAlignment="1">
      <alignment horizontal="left" vertical="center"/>
    </xf>
    <xf numFmtId="0" fontId="3" fillId="10" borderId="11" xfId="0" applyFont="1" applyFill="1" applyBorder="1" applyAlignment="1">
      <alignment horizontal="left" vertical="center"/>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0" borderId="55"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13" xfId="0" applyFont="1" applyBorder="1" applyAlignment="1">
      <alignment horizontal="center"/>
    </xf>
    <xf numFmtId="0" fontId="1" fillId="0" borderId="16" xfId="0" applyFont="1" applyBorder="1" applyAlignment="1">
      <alignment horizontal="center"/>
    </xf>
    <xf numFmtId="0" fontId="1" fillId="0" borderId="13" xfId="0" applyFont="1" applyFill="1" applyBorder="1" applyAlignment="1">
      <alignment horizontal="center" vertical="center"/>
    </xf>
    <xf numFmtId="0" fontId="1" fillId="0" borderId="16" xfId="0" applyFont="1" applyFill="1" applyBorder="1" applyAlignment="1">
      <alignment horizontal="center" vertical="center"/>
    </xf>
    <xf numFmtId="170" fontId="1" fillId="0" borderId="13" xfId="0" applyNumberFormat="1" applyFont="1" applyBorder="1" applyAlignment="1">
      <alignment horizontal="center" vertical="center"/>
    </xf>
    <xf numFmtId="170" fontId="1" fillId="0" borderId="16" xfId="0" applyNumberFormat="1" applyFont="1" applyBorder="1" applyAlignment="1">
      <alignment horizontal="center" vertical="center"/>
    </xf>
    <xf numFmtId="169" fontId="7" fillId="0" borderId="15" xfId="0" applyNumberFormat="1" applyFont="1" applyBorder="1" applyAlignment="1">
      <alignment horizontal="center" vertical="center"/>
    </xf>
    <xf numFmtId="169" fontId="7" fillId="0" borderId="14" xfId="0" applyNumberFormat="1" applyFont="1" applyBorder="1" applyAlignment="1">
      <alignment horizontal="center" vertical="center"/>
    </xf>
    <xf numFmtId="42" fontId="1" fillId="2" borderId="6" xfId="7" applyFont="1" applyFill="1" applyBorder="1" applyAlignment="1">
      <alignment horizontal="center" vertical="center"/>
    </xf>
    <xf numFmtId="42" fontId="1" fillId="2" borderId="13" xfId="7" applyFont="1" applyFill="1" applyBorder="1" applyAlignment="1">
      <alignment horizontal="center" vertical="center"/>
    </xf>
    <xf numFmtId="42" fontId="1" fillId="2" borderId="16" xfId="7" applyFont="1" applyFill="1" applyBorder="1" applyAlignment="1">
      <alignment horizontal="center" vertical="center"/>
    </xf>
    <xf numFmtId="0" fontId="1" fillId="0" borderId="6" xfId="0" applyFont="1" applyFill="1" applyBorder="1" applyAlignment="1">
      <alignment horizontal="center" vertical="center"/>
    </xf>
    <xf numFmtId="170" fontId="1" fillId="0" borderId="6" xfId="0" applyNumberFormat="1" applyFont="1" applyBorder="1" applyAlignment="1">
      <alignment horizontal="center" vertical="center"/>
    </xf>
    <xf numFmtId="0" fontId="8" fillId="0" borderId="6" xfId="0" applyFont="1" applyBorder="1" applyAlignment="1">
      <alignment horizontal="justify" vertical="center" wrapText="1"/>
    </xf>
    <xf numFmtId="0" fontId="8" fillId="0" borderId="10" xfId="0" applyFont="1" applyBorder="1" applyAlignment="1">
      <alignment horizontal="justify" vertical="center" wrapText="1"/>
    </xf>
    <xf numFmtId="169" fontId="7" fillId="0" borderId="62" xfId="0" applyNumberFormat="1" applyFont="1" applyBorder="1" applyAlignment="1">
      <alignment horizontal="center" vertical="center"/>
    </xf>
    <xf numFmtId="169" fontId="7" fillId="0" borderId="61" xfId="0" applyNumberFormat="1" applyFont="1" applyBorder="1" applyAlignment="1">
      <alignment horizontal="center" vertical="center"/>
    </xf>
    <xf numFmtId="0" fontId="1" fillId="0" borderId="6" xfId="0" applyFont="1" applyBorder="1" applyAlignment="1">
      <alignment horizontal="center"/>
    </xf>
    <xf numFmtId="0" fontId="1" fillId="0" borderId="5" xfId="0" applyFont="1" applyBorder="1" applyAlignment="1">
      <alignment horizontal="center"/>
    </xf>
    <xf numFmtId="0" fontId="1" fillId="0" borderId="14" xfId="0" applyFont="1" applyBorder="1" applyAlignment="1">
      <alignment horizontal="center"/>
    </xf>
    <xf numFmtId="0" fontId="1" fillId="0" borderId="5"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1" fillId="0" borderId="21" xfId="0" applyFont="1" applyFill="1" applyBorder="1" applyAlignment="1">
      <alignment horizontal="justify" vertical="center" wrapText="1"/>
    </xf>
    <xf numFmtId="1" fontId="1" fillId="0" borderId="22" xfId="0" applyNumberFormat="1" applyFont="1" applyBorder="1" applyAlignment="1">
      <alignment horizontal="center" vertical="center" textRotation="180"/>
    </xf>
    <xf numFmtId="1" fontId="1" fillId="0" borderId="13" xfId="0" applyNumberFormat="1" applyFont="1" applyBorder="1" applyAlignment="1">
      <alignment horizontal="center" vertical="center" textRotation="180"/>
    </xf>
    <xf numFmtId="1" fontId="1" fillId="0" borderId="16" xfId="0" applyNumberFormat="1" applyFont="1" applyBorder="1" applyAlignment="1">
      <alignment horizontal="center" vertical="center" textRotation="180"/>
    </xf>
    <xf numFmtId="1" fontId="1" fillId="0" borderId="20" xfId="0" applyNumberFormat="1" applyFont="1" applyBorder="1" applyAlignment="1">
      <alignment horizontal="center" vertical="center" textRotation="180"/>
    </xf>
    <xf numFmtId="1" fontId="1" fillId="0" borderId="60" xfId="0" applyNumberFormat="1" applyFont="1" applyBorder="1" applyAlignment="1">
      <alignment horizontal="center" vertical="center" textRotation="180"/>
    </xf>
    <xf numFmtId="1" fontId="1" fillId="0" borderId="15" xfId="0" applyNumberFormat="1" applyFont="1" applyBorder="1" applyAlignment="1">
      <alignment horizontal="center" vertical="center" textRotation="180"/>
    </xf>
    <xf numFmtId="1" fontId="1" fillId="0" borderId="14" xfId="0" applyNumberFormat="1" applyFont="1" applyBorder="1" applyAlignment="1">
      <alignment horizontal="center" vertical="center" textRotation="180"/>
    </xf>
    <xf numFmtId="1" fontId="1" fillId="0" borderId="17" xfId="0" applyNumberFormat="1" applyFont="1" applyBorder="1" applyAlignment="1">
      <alignment horizontal="center" vertical="center" textRotation="180"/>
    </xf>
    <xf numFmtId="1" fontId="1" fillId="0" borderId="21" xfId="0" applyNumberFormat="1" applyFont="1" applyBorder="1" applyAlignment="1">
      <alignment horizontal="center" vertical="center" textRotation="180"/>
    </xf>
    <xf numFmtId="0" fontId="1" fillId="0" borderId="3" xfId="0" applyFont="1" applyFill="1" applyBorder="1" applyAlignment="1">
      <alignment horizontal="justify" vertical="center" wrapText="1"/>
    </xf>
    <xf numFmtId="0" fontId="1" fillId="0" borderId="63" xfId="0" applyFont="1" applyFill="1" applyBorder="1" applyAlignment="1">
      <alignment horizontal="justify" vertical="center" wrapText="1"/>
    </xf>
    <xf numFmtId="0" fontId="1" fillId="2" borderId="21" xfId="0" applyFont="1" applyFill="1" applyBorder="1" applyAlignment="1">
      <alignment horizontal="center" vertical="center" wrapText="1"/>
    </xf>
    <xf numFmtId="42" fontId="1" fillId="2" borderId="6" xfId="7" applyFont="1" applyFill="1" applyBorder="1" applyAlignment="1">
      <alignment horizontal="center" vertical="center" wrapText="1"/>
    </xf>
    <xf numFmtId="42" fontId="1" fillId="2" borderId="13" xfId="7" applyFont="1" applyFill="1" applyBorder="1" applyAlignment="1">
      <alignment horizontal="center" vertical="center" wrapText="1"/>
    </xf>
    <xf numFmtId="42" fontId="1" fillId="2" borderId="16" xfId="7" applyFont="1" applyFill="1" applyBorder="1" applyAlignment="1">
      <alignment horizontal="center" vertical="center" wrapText="1"/>
    </xf>
    <xf numFmtId="14" fontId="1" fillId="0" borderId="22" xfId="0" applyNumberFormat="1" applyFont="1" applyFill="1" applyBorder="1" applyAlignment="1">
      <alignment horizontal="center" vertical="center"/>
    </xf>
    <xf numFmtId="170" fontId="1" fillId="0" borderId="22" xfId="0" applyNumberFormat="1" applyFont="1" applyBorder="1" applyAlignment="1">
      <alignment horizontal="center" vertical="center"/>
    </xf>
    <xf numFmtId="0" fontId="1" fillId="0" borderId="68" xfId="0" applyFont="1" applyBorder="1" applyAlignment="1">
      <alignment horizontal="center" vertical="center" wrapText="1"/>
    </xf>
    <xf numFmtId="0" fontId="1" fillId="0" borderId="22" xfId="0" applyFont="1" applyBorder="1" applyAlignment="1">
      <alignment horizontal="center"/>
    </xf>
    <xf numFmtId="0" fontId="1" fillId="0" borderId="14" xfId="0" applyFont="1" applyBorder="1" applyAlignment="1">
      <alignment horizontal="justify" vertical="center" wrapText="1"/>
    </xf>
    <xf numFmtId="0" fontId="1" fillId="0" borderId="21" xfId="0" applyFont="1" applyBorder="1" applyAlignment="1">
      <alignment horizontal="justify" vertical="center" wrapText="1"/>
    </xf>
    <xf numFmtId="169" fontId="7" fillId="0" borderId="20" xfId="0" applyNumberFormat="1" applyFont="1" applyBorder="1" applyAlignment="1">
      <alignment horizontal="center" vertical="center"/>
    </xf>
    <xf numFmtId="169" fontId="7" fillId="0" borderId="60" xfId="0" applyNumberFormat="1" applyFont="1" applyBorder="1" applyAlignment="1">
      <alignment horizontal="center" vertical="center"/>
    </xf>
    <xf numFmtId="0" fontId="3" fillId="3" borderId="30" xfId="0" applyFont="1" applyFill="1" applyBorder="1" applyAlignment="1">
      <alignment horizontal="center" vertical="center" wrapText="1"/>
    </xf>
    <xf numFmtId="0" fontId="3" fillId="3" borderId="30" xfId="0" applyFont="1" applyFill="1" applyBorder="1" applyAlignment="1">
      <alignment horizontal="justify" vertical="center" wrapText="1"/>
    </xf>
    <xf numFmtId="1" fontId="1" fillId="2" borderId="32" xfId="0" applyNumberFormat="1" applyFont="1" applyFill="1" applyBorder="1" applyAlignment="1">
      <alignment horizontal="center" vertical="center" textRotation="180" wrapText="1"/>
    </xf>
    <xf numFmtId="0" fontId="3" fillId="3" borderId="32"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3" fillId="3" borderId="10" xfId="0" applyFont="1" applyFill="1" applyBorder="1" applyAlignment="1">
      <alignment horizontal="justify" vertical="center" wrapText="1"/>
    </xf>
    <xf numFmtId="0" fontId="3" fillId="3" borderId="32" xfId="0" applyFont="1" applyFill="1" applyBorder="1" applyAlignment="1">
      <alignment horizontal="center" vertical="center" wrapText="1"/>
    </xf>
    <xf numFmtId="1" fontId="1" fillId="2" borderId="1" xfId="0" applyNumberFormat="1" applyFont="1" applyFill="1" applyBorder="1" applyAlignment="1">
      <alignment horizontal="center" vertical="center" textRotation="180" wrapText="1"/>
    </xf>
    <xf numFmtId="1" fontId="1" fillId="2" borderId="19" xfId="0" applyNumberFormat="1" applyFont="1" applyFill="1" applyBorder="1" applyAlignment="1">
      <alignment horizontal="center" vertical="center" textRotation="180" wrapText="1"/>
    </xf>
    <xf numFmtId="1" fontId="1" fillId="2" borderId="4" xfId="0" applyNumberFormat="1" applyFont="1" applyFill="1" applyBorder="1" applyAlignment="1">
      <alignment horizontal="center" vertical="center" textRotation="180" wrapText="1"/>
    </xf>
    <xf numFmtId="1" fontId="1" fillId="2" borderId="5" xfId="0" applyNumberFormat="1" applyFont="1" applyFill="1" applyBorder="1" applyAlignment="1">
      <alignment horizontal="center" vertical="center" textRotation="180" wrapText="1"/>
    </xf>
    <xf numFmtId="1" fontId="1" fillId="2" borderId="15" xfId="0" applyNumberFormat="1" applyFont="1" applyFill="1" applyBorder="1" applyAlignment="1">
      <alignment horizontal="center" vertical="center" textRotation="180" wrapText="1"/>
    </xf>
    <xf numFmtId="1" fontId="1" fillId="2" borderId="14" xfId="0" applyNumberFormat="1" applyFont="1" applyFill="1" applyBorder="1" applyAlignment="1">
      <alignment horizontal="center" vertical="center" textRotation="180" wrapText="1"/>
    </xf>
    <xf numFmtId="1" fontId="1" fillId="2" borderId="17" xfId="0" applyNumberFormat="1" applyFont="1" applyFill="1" applyBorder="1" applyAlignment="1">
      <alignment horizontal="center" vertical="center" textRotation="180" wrapText="1"/>
    </xf>
    <xf numFmtId="1" fontId="1" fillId="2" borderId="21" xfId="0" applyNumberFormat="1" applyFont="1" applyFill="1" applyBorder="1" applyAlignment="1">
      <alignment horizontal="center" vertical="center" textRotation="180" wrapText="1"/>
    </xf>
    <xf numFmtId="1" fontId="1" fillId="0" borderId="4" xfId="0" applyNumberFormat="1" applyFont="1" applyBorder="1" applyAlignment="1">
      <alignment horizontal="center" vertical="center"/>
    </xf>
    <xf numFmtId="1" fontId="1" fillId="0" borderId="5" xfId="0" applyNumberFormat="1" applyFont="1" applyBorder="1" applyAlignment="1">
      <alignment horizontal="center" vertical="center"/>
    </xf>
    <xf numFmtId="1" fontId="1" fillId="0" borderId="15" xfId="0" applyNumberFormat="1" applyFont="1" applyBorder="1" applyAlignment="1">
      <alignment horizontal="center" vertical="center"/>
    </xf>
    <xf numFmtId="1" fontId="1" fillId="0" borderId="14" xfId="0" applyNumberFormat="1" applyFont="1" applyBorder="1" applyAlignment="1">
      <alignment horizontal="center" vertical="center"/>
    </xf>
    <xf numFmtId="1" fontId="1" fillId="0" borderId="17" xfId="0" applyNumberFormat="1" applyFont="1" applyBorder="1" applyAlignment="1">
      <alignment horizontal="center" vertical="center"/>
    </xf>
    <xf numFmtId="1" fontId="1" fillId="0" borderId="21" xfId="0" applyNumberFormat="1" applyFont="1" applyBorder="1" applyAlignment="1">
      <alignment horizontal="center" vertical="center"/>
    </xf>
    <xf numFmtId="1" fontId="1" fillId="0" borderId="13" xfId="0" applyNumberFormat="1" applyFont="1" applyBorder="1" applyAlignment="1">
      <alignment horizontal="center" vertical="center"/>
    </xf>
    <xf numFmtId="1" fontId="1" fillId="0" borderId="16" xfId="0" applyNumberFormat="1" applyFont="1" applyBorder="1" applyAlignment="1">
      <alignment horizontal="center" vertical="center"/>
    </xf>
    <xf numFmtId="42" fontId="1" fillId="2" borderId="22" xfId="7" applyFont="1" applyFill="1" applyBorder="1" applyAlignment="1">
      <alignment horizontal="center" vertical="center"/>
    </xf>
    <xf numFmtId="0" fontId="1" fillId="2" borderId="20" xfId="0" applyFont="1" applyFill="1" applyBorder="1" applyAlignment="1">
      <alignment horizontal="justify" vertical="center" wrapText="1"/>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3" borderId="3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9" xfId="0" applyFont="1" applyFill="1" applyBorder="1" applyAlignment="1">
      <alignment horizontal="center" vertical="center" wrapText="1"/>
    </xf>
    <xf numFmtId="3" fontId="3" fillId="3" borderId="36" xfId="0" applyNumberFormat="1" applyFont="1" applyFill="1" applyBorder="1" applyAlignment="1">
      <alignment horizontal="center" vertical="center" wrapText="1"/>
    </xf>
    <xf numFmtId="3" fontId="3" fillId="3" borderId="38" xfId="0" applyNumberFormat="1" applyFont="1" applyFill="1" applyBorder="1" applyAlignment="1">
      <alignment horizontal="center" vertical="center" wrapText="1"/>
    </xf>
    <xf numFmtId="3" fontId="3" fillId="3" borderId="40" xfId="0" applyNumberFormat="1" applyFont="1" applyFill="1" applyBorder="1" applyAlignment="1">
      <alignment horizontal="center" vertical="center" wrapText="1"/>
    </xf>
    <xf numFmtId="170" fontId="3" fillId="3" borderId="30" xfId="0" applyNumberFormat="1" applyFont="1" applyFill="1" applyBorder="1" applyAlignment="1">
      <alignment horizontal="center" vertical="center" wrapText="1"/>
    </xf>
    <xf numFmtId="170" fontId="3" fillId="3" borderId="15" xfId="0" applyNumberFormat="1" applyFont="1" applyFill="1" applyBorder="1" applyAlignment="1">
      <alignment horizontal="center" vertical="center" wrapText="1"/>
    </xf>
    <xf numFmtId="170" fontId="3" fillId="3" borderId="8" xfId="0" applyNumberFormat="1" applyFont="1" applyFill="1" applyBorder="1" applyAlignment="1">
      <alignment horizontal="center" vertical="center" wrapText="1"/>
    </xf>
    <xf numFmtId="0" fontId="3" fillId="2" borderId="6" xfId="0" applyFont="1" applyFill="1" applyBorder="1" applyAlignment="1">
      <alignment horizontal="center" vertical="center" textRotation="180" wrapText="1"/>
    </xf>
    <xf numFmtId="0" fontId="3" fillId="2" borderId="13" xfId="0" applyFont="1" applyFill="1" applyBorder="1" applyAlignment="1">
      <alignment horizontal="center" vertical="center" textRotation="180" wrapText="1"/>
    </xf>
    <xf numFmtId="0" fontId="3" fillId="2" borderId="16" xfId="0" applyFont="1" applyFill="1" applyBorder="1" applyAlignment="1">
      <alignment horizontal="center" vertical="center" textRotation="180" wrapText="1"/>
    </xf>
    <xf numFmtId="1" fontId="1" fillId="0" borderId="6" xfId="0" applyNumberFormat="1" applyFont="1" applyBorder="1" applyAlignment="1">
      <alignment horizontal="center" vertical="center"/>
    </xf>
    <xf numFmtId="0" fontId="3" fillId="3" borderId="33"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3" fontId="1" fillId="2" borderId="15" xfId="0" applyNumberFormat="1" applyFont="1" applyFill="1" applyBorder="1" applyAlignment="1">
      <alignment horizontal="center" vertical="center" textRotation="180" wrapText="1"/>
    </xf>
    <xf numFmtId="3" fontId="1" fillId="2" borderId="14" xfId="0" applyNumberFormat="1" applyFont="1" applyFill="1" applyBorder="1" applyAlignment="1">
      <alignment horizontal="center" vertical="center" textRotation="180" wrapText="1"/>
    </xf>
    <xf numFmtId="0" fontId="1" fillId="2" borderId="10" xfId="0" applyFont="1" applyFill="1" applyBorder="1" applyAlignment="1">
      <alignment horizontal="center" vertical="center" textRotation="180" wrapText="1"/>
    </xf>
    <xf numFmtId="3" fontId="1" fillId="2" borderId="13" xfId="0" applyNumberFormat="1" applyFont="1" applyFill="1" applyBorder="1" applyAlignment="1">
      <alignment horizontal="center" vertical="center" textRotation="180" wrapText="1"/>
    </xf>
    <xf numFmtId="170" fontId="1" fillId="2" borderId="13" xfId="0" applyNumberFormat="1" applyFont="1" applyFill="1" applyBorder="1" applyAlignment="1">
      <alignment horizontal="center" vertical="center" wrapText="1"/>
    </xf>
    <xf numFmtId="3" fontId="1" fillId="2" borderId="38" xfId="0" applyNumberFormat="1" applyFont="1" applyFill="1" applyBorder="1" applyAlignment="1">
      <alignment horizontal="center" vertical="center" wrapText="1"/>
    </xf>
    <xf numFmtId="170" fontId="1" fillId="2" borderId="32" xfId="0" applyNumberFormat="1" applyFont="1" applyFill="1" applyBorder="1" applyAlignment="1">
      <alignment horizontal="center" vertical="center" wrapText="1"/>
    </xf>
    <xf numFmtId="170" fontId="1" fillId="2" borderId="16" xfId="0" applyNumberFormat="1" applyFont="1" applyFill="1" applyBorder="1" applyAlignment="1">
      <alignment horizontal="center" vertical="center" wrapText="1"/>
    </xf>
    <xf numFmtId="3" fontId="1" fillId="2" borderId="55" xfId="0" applyNumberFormat="1" applyFont="1" applyFill="1" applyBorder="1" applyAlignment="1">
      <alignment horizontal="center" vertical="center" wrapText="1"/>
    </xf>
    <xf numFmtId="3" fontId="1" fillId="2" borderId="66" xfId="0" applyNumberFormat="1" applyFont="1" applyFill="1" applyBorder="1" applyAlignment="1">
      <alignment horizontal="center" vertical="center" wrapText="1"/>
    </xf>
    <xf numFmtId="0" fontId="3" fillId="2" borderId="32" xfId="0" applyFont="1" applyFill="1" applyBorder="1" applyAlignment="1">
      <alignment horizontal="center" vertical="center" textRotation="180" wrapText="1"/>
    </xf>
    <xf numFmtId="3" fontId="1" fillId="2" borderId="36" xfId="0" applyNumberFormat="1"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 fillId="2" borderId="32" xfId="0" applyFont="1" applyFill="1" applyBorder="1" applyAlignment="1">
      <alignment horizontal="justify" vertical="center" wrapText="1"/>
    </xf>
    <xf numFmtId="42" fontId="1" fillId="2" borderId="32" xfId="7" applyFont="1" applyFill="1" applyBorder="1" applyAlignment="1">
      <alignment horizontal="left" vertical="center" wrapText="1"/>
    </xf>
    <xf numFmtId="42" fontId="1" fillId="2" borderId="13" xfId="7" applyFont="1" applyFill="1" applyBorder="1" applyAlignment="1">
      <alignment horizontal="left" vertical="center" wrapText="1"/>
    </xf>
    <xf numFmtId="42" fontId="1" fillId="2" borderId="16" xfId="7" applyFont="1" applyFill="1" applyBorder="1" applyAlignment="1">
      <alignment horizontal="left" vertical="center" wrapText="1"/>
    </xf>
    <xf numFmtId="0" fontId="1" fillId="2" borderId="32" xfId="0" applyFont="1" applyFill="1" applyBorder="1" applyAlignment="1">
      <alignment horizontal="center" vertical="center" wrapText="1"/>
    </xf>
    <xf numFmtId="164" fontId="1" fillId="2" borderId="13" xfId="0" applyNumberFormat="1" applyFont="1" applyFill="1" applyBorder="1" applyAlignment="1">
      <alignment horizontal="center" vertical="center"/>
    </xf>
    <xf numFmtId="164" fontId="1" fillId="2" borderId="16" xfId="0" applyNumberFormat="1" applyFont="1" applyFill="1" applyBorder="1" applyAlignment="1">
      <alignment horizontal="center" vertical="center"/>
    </xf>
    <xf numFmtId="0" fontId="3" fillId="0" borderId="14" xfId="0" applyFont="1" applyBorder="1" applyAlignment="1">
      <alignment horizontal="center" vertical="center"/>
    </xf>
    <xf numFmtId="0" fontId="1" fillId="0" borderId="0" xfId="0" applyFont="1" applyBorder="1" applyAlignment="1">
      <alignment horizontal="center"/>
    </xf>
    <xf numFmtId="0" fontId="1" fillId="0" borderId="0" xfId="0" applyFont="1" applyFill="1" applyAlignment="1">
      <alignment horizontal="center"/>
    </xf>
    <xf numFmtId="171" fontId="1" fillId="0" borderId="6" xfId="0" applyNumberFormat="1" applyFont="1" applyFill="1" applyBorder="1" applyAlignment="1">
      <alignment horizontal="justify" vertical="center" wrapText="1"/>
    </xf>
    <xf numFmtId="171" fontId="1" fillId="0" borderId="13" xfId="0" applyNumberFormat="1" applyFont="1" applyFill="1" applyBorder="1" applyAlignment="1">
      <alignment horizontal="justify" vertical="center" wrapText="1"/>
    </xf>
    <xf numFmtId="171" fontId="1" fillId="0" borderId="10" xfId="0" applyNumberFormat="1" applyFont="1" applyFill="1" applyBorder="1" applyAlignment="1">
      <alignment horizontal="justify" vertical="center" wrapText="1"/>
    </xf>
    <xf numFmtId="0" fontId="3" fillId="3" borderId="1" xfId="0" applyFont="1" applyFill="1" applyBorder="1" applyAlignment="1">
      <alignment horizontal="center" vertical="center" wrapText="1"/>
    </xf>
    <xf numFmtId="175" fontId="1" fillId="0" borderId="6" xfId="0" applyNumberFormat="1" applyFont="1" applyFill="1" applyBorder="1" applyAlignment="1">
      <alignment horizontal="center" vertical="center" wrapText="1"/>
    </xf>
    <xf numFmtId="175" fontId="1" fillId="0" borderId="13" xfId="0" applyNumberFormat="1" applyFont="1" applyFill="1" applyBorder="1" applyAlignment="1">
      <alignment horizontal="center" vertical="center" wrapText="1"/>
    </xf>
    <xf numFmtId="175" fontId="1" fillId="0" borderId="10" xfId="0" applyNumberFormat="1" applyFont="1" applyFill="1" applyBorder="1" applyAlignment="1">
      <alignment horizontal="center" vertical="center" wrapText="1"/>
    </xf>
    <xf numFmtId="0" fontId="3" fillId="3" borderId="4" xfId="0" applyFont="1" applyFill="1" applyBorder="1" applyAlignment="1">
      <alignment horizontal="center" vertical="center" textRotation="90" wrapText="1"/>
    </xf>
    <xf numFmtId="0" fontId="3" fillId="3" borderId="15" xfId="0" applyFont="1" applyFill="1" applyBorder="1" applyAlignment="1">
      <alignment horizontal="center" vertical="center" textRotation="90" wrapText="1"/>
    </xf>
    <xf numFmtId="0" fontId="3" fillId="3" borderId="8" xfId="0" applyFont="1" applyFill="1" applyBorder="1" applyAlignment="1">
      <alignment horizontal="center" vertical="center" textRotation="90" wrapText="1"/>
    </xf>
    <xf numFmtId="3" fontId="3" fillId="3" borderId="6" xfId="0" applyNumberFormat="1" applyFont="1" applyFill="1" applyBorder="1" applyAlignment="1">
      <alignment horizontal="center" vertical="center" wrapText="1"/>
    </xf>
    <xf numFmtId="3" fontId="3" fillId="3" borderId="13" xfId="0" applyNumberFormat="1" applyFont="1" applyFill="1" applyBorder="1" applyAlignment="1">
      <alignment horizontal="center" vertical="center" wrapText="1"/>
    </xf>
    <xf numFmtId="3" fontId="3" fillId="3" borderId="10" xfId="0" applyNumberFormat="1" applyFont="1" applyFill="1" applyBorder="1" applyAlignment="1">
      <alignment horizontal="center" vertical="center" wrapText="1"/>
    </xf>
    <xf numFmtId="0" fontId="3" fillId="3" borderId="6" xfId="0" applyFont="1" applyFill="1" applyBorder="1" applyAlignment="1">
      <alignment horizontal="center" vertical="center" textRotation="90" wrapText="1"/>
    </xf>
    <xf numFmtId="0" fontId="3" fillId="3" borderId="13" xfId="0" applyFont="1" applyFill="1" applyBorder="1" applyAlignment="1">
      <alignment horizontal="center" vertical="center" textRotation="90" wrapText="1"/>
    </xf>
    <xf numFmtId="0" fontId="3" fillId="3" borderId="10" xfId="0" applyFont="1" applyFill="1" applyBorder="1" applyAlignment="1">
      <alignment horizontal="center" vertical="center" textRotation="90" wrapText="1"/>
    </xf>
    <xf numFmtId="49" fontId="3" fillId="3" borderId="4" xfId="0" applyNumberFormat="1" applyFont="1" applyFill="1" applyBorder="1" applyAlignment="1">
      <alignment horizontal="center" vertical="center" textRotation="90" wrapText="1"/>
    </xf>
    <xf numFmtId="49" fontId="3" fillId="3" borderId="15" xfId="0" applyNumberFormat="1" applyFont="1" applyFill="1" applyBorder="1" applyAlignment="1">
      <alignment horizontal="center" vertical="center" textRotation="90" wrapText="1"/>
    </xf>
    <xf numFmtId="49" fontId="3" fillId="3" borderId="8" xfId="0" applyNumberFormat="1" applyFont="1" applyFill="1" applyBorder="1" applyAlignment="1">
      <alignment horizontal="center" vertical="center" textRotation="90" wrapText="1"/>
    </xf>
    <xf numFmtId="0" fontId="1" fillId="0" borderId="4" xfId="0" applyFont="1" applyFill="1" applyBorder="1" applyAlignment="1">
      <alignment horizontal="center" vertical="center" textRotation="90" wrapText="1"/>
    </xf>
    <xf numFmtId="0" fontId="1" fillId="0" borderId="5" xfId="0" applyFont="1" applyFill="1" applyBorder="1" applyAlignment="1">
      <alignment horizontal="center" vertical="center" textRotation="90" wrapText="1"/>
    </xf>
    <xf numFmtId="0" fontId="1" fillId="0" borderId="15" xfId="0" applyFont="1" applyFill="1" applyBorder="1" applyAlignment="1">
      <alignment horizontal="center" vertical="center" textRotation="90" wrapText="1"/>
    </xf>
    <xf numFmtId="0" fontId="1" fillId="0" borderId="14" xfId="0" applyFont="1" applyFill="1" applyBorder="1" applyAlignment="1">
      <alignment horizontal="center" vertical="center" textRotation="90" wrapText="1"/>
    </xf>
    <xf numFmtId="0" fontId="1" fillId="0" borderId="8" xfId="0" applyFont="1" applyFill="1" applyBorder="1" applyAlignment="1">
      <alignment horizontal="center" vertical="center" textRotation="90" wrapText="1"/>
    </xf>
    <xf numFmtId="0" fontId="1" fillId="0" borderId="9" xfId="0" applyFont="1" applyFill="1" applyBorder="1" applyAlignment="1">
      <alignment horizontal="center" vertical="center" textRotation="90" wrapText="1"/>
    </xf>
    <xf numFmtId="0" fontId="1" fillId="0" borderId="13" xfId="0" applyFont="1" applyFill="1" applyBorder="1" applyAlignment="1">
      <alignment horizontal="center" vertical="center" wrapText="1"/>
    </xf>
    <xf numFmtId="170" fontId="3" fillId="3" borderId="4" xfId="0" applyNumberFormat="1" applyFont="1" applyFill="1" applyBorder="1" applyAlignment="1">
      <alignment horizontal="center" vertical="center" wrapText="1"/>
    </xf>
    <xf numFmtId="0" fontId="7" fillId="0" borderId="6"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7" fillId="0" borderId="10" xfId="0" applyFont="1" applyFill="1" applyBorder="1" applyAlignment="1">
      <alignment horizontal="justify" vertical="center" wrapText="1"/>
    </xf>
    <xf numFmtId="3" fontId="1" fillId="0" borderId="6" xfId="0" applyNumberFormat="1" applyFont="1" applyFill="1" applyBorder="1" applyAlignment="1">
      <alignment horizontal="center" vertical="center" textRotation="90" wrapText="1"/>
    </xf>
    <xf numFmtId="3" fontId="1" fillId="0" borderId="13" xfId="0" applyNumberFormat="1" applyFont="1" applyFill="1" applyBorder="1" applyAlignment="1">
      <alignment horizontal="center" vertical="center" textRotation="90" wrapText="1"/>
    </xf>
    <xf numFmtId="3" fontId="1" fillId="0" borderId="10" xfId="0" applyNumberFormat="1" applyFont="1" applyFill="1" applyBorder="1" applyAlignment="1">
      <alignment horizontal="center" vertical="center" textRotation="90" wrapText="1"/>
    </xf>
    <xf numFmtId="177" fontId="1" fillId="0" borderId="6" xfId="0" applyNumberFormat="1" applyFont="1" applyFill="1" applyBorder="1" applyAlignment="1">
      <alignment horizontal="center" vertical="center" wrapText="1"/>
    </xf>
    <xf numFmtId="177" fontId="1" fillId="0" borderId="13" xfId="0" applyNumberFormat="1"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76" fontId="1" fillId="0" borderId="6" xfId="0" applyNumberFormat="1" applyFont="1" applyFill="1" applyBorder="1" applyAlignment="1">
      <alignment horizontal="center" vertical="center" wrapText="1"/>
    </xf>
    <xf numFmtId="176" fontId="1" fillId="0" borderId="13"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0" fontId="1" fillId="0" borderId="6" xfId="0" applyNumberFormat="1" applyFont="1" applyFill="1" applyBorder="1" applyAlignment="1">
      <alignment horizontal="center" vertical="center" wrapText="1"/>
    </xf>
    <xf numFmtId="170" fontId="1" fillId="0" borderId="10" xfId="0" applyNumberFormat="1" applyFont="1" applyFill="1" applyBorder="1" applyAlignment="1">
      <alignment horizontal="center" vertical="center" wrapText="1"/>
    </xf>
    <xf numFmtId="170" fontId="1" fillId="0" borderId="13" xfId="0" applyNumberFormat="1" applyFont="1" applyFill="1" applyBorder="1" applyAlignment="1">
      <alignment horizontal="center" vertical="center" wrapText="1"/>
    </xf>
    <xf numFmtId="10" fontId="1" fillId="0" borderId="6" xfId="0" applyNumberFormat="1" applyFont="1" applyFill="1" applyBorder="1" applyAlignment="1">
      <alignment horizontal="center" vertical="center" wrapText="1"/>
    </xf>
    <xf numFmtId="10"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textRotation="90" wrapText="1"/>
    </xf>
    <xf numFmtId="0" fontId="1" fillId="0" borderId="2" xfId="0" applyFont="1" applyFill="1" applyBorder="1" applyAlignment="1">
      <alignment horizontal="center" vertical="center" textRotation="90" wrapText="1"/>
    </xf>
    <xf numFmtId="49" fontId="3" fillId="0" borderId="1" xfId="0" applyNumberFormat="1" applyFont="1" applyFill="1" applyBorder="1" applyAlignment="1">
      <alignment horizontal="center" vertical="center" textRotation="180" wrapText="1"/>
    </xf>
    <xf numFmtId="0" fontId="3" fillId="0" borderId="1" xfId="0" applyFont="1" applyFill="1" applyBorder="1" applyAlignment="1">
      <alignment horizontal="center" vertical="center" textRotation="180" wrapText="1"/>
    </xf>
    <xf numFmtId="0" fontId="1" fillId="0" borderId="1" xfId="0" applyFont="1" applyFill="1" applyBorder="1" applyAlignment="1">
      <alignment horizontal="justify" vertical="center" wrapText="1"/>
    </xf>
    <xf numFmtId="171" fontId="1" fillId="0" borderId="1" xfId="0" applyNumberFormat="1" applyFont="1" applyFill="1" applyBorder="1" applyAlignment="1">
      <alignment horizontal="center" vertical="center" wrapText="1"/>
    </xf>
    <xf numFmtId="185" fontId="3" fillId="3" borderId="1" xfId="0" applyNumberFormat="1" applyFont="1" applyFill="1" applyBorder="1" applyAlignment="1">
      <alignment horizontal="right" vertical="center" wrapText="1"/>
    </xf>
    <xf numFmtId="3"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textRotation="180" wrapText="1"/>
    </xf>
    <xf numFmtId="49" fontId="3" fillId="3" borderId="1" xfId="0" applyNumberFormat="1" applyFont="1" applyFill="1" applyBorder="1" applyAlignment="1">
      <alignment horizontal="center" vertical="center" textRotation="180" wrapText="1"/>
    </xf>
    <xf numFmtId="0" fontId="3" fillId="3" borderId="1" xfId="0" applyFont="1" applyFill="1" applyBorder="1" applyAlignment="1">
      <alignment horizontal="center" vertical="center"/>
    </xf>
    <xf numFmtId="170" fontId="3" fillId="3"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 fillId="0" borderId="12" xfId="0" applyFont="1" applyBorder="1" applyAlignment="1">
      <alignment horizontal="center"/>
    </xf>
    <xf numFmtId="0" fontId="1" fillId="0" borderId="2" xfId="0" applyFont="1" applyBorder="1" applyAlignment="1">
      <alignment horizontal="center"/>
    </xf>
    <xf numFmtId="0" fontId="1" fillId="0" borderId="9" xfId="0" applyFont="1" applyBorder="1" applyAlignment="1">
      <alignment horizontal="center"/>
    </xf>
    <xf numFmtId="0" fontId="3" fillId="0" borderId="1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185" fontId="1" fillId="0" borderId="0" xfId="0" applyNumberFormat="1" applyFont="1" applyFill="1" applyAlignment="1">
      <alignment horizontal="center" vertical="center"/>
    </xf>
    <xf numFmtId="185" fontId="3" fillId="3" borderId="6" xfId="0" applyNumberFormat="1" applyFont="1" applyFill="1" applyBorder="1" applyAlignment="1">
      <alignment horizontal="center" vertical="center" wrapText="1"/>
    </xf>
    <xf numFmtId="185" fontId="3" fillId="3" borderId="13" xfId="0" applyNumberFormat="1" applyFont="1" applyFill="1" applyBorder="1" applyAlignment="1">
      <alignment horizontal="center" vertical="center" wrapText="1"/>
    </xf>
    <xf numFmtId="185" fontId="3" fillId="3" borderId="10" xfId="0" applyNumberFormat="1" applyFont="1" applyFill="1" applyBorder="1" applyAlignment="1">
      <alignment horizontal="center" vertical="center" wrapText="1"/>
    </xf>
    <xf numFmtId="0" fontId="3" fillId="11" borderId="7" xfId="0" applyFont="1" applyFill="1" applyBorder="1" applyAlignment="1">
      <alignment horizontal="left" vertical="center"/>
    </xf>
    <xf numFmtId="0" fontId="3" fillId="11" borderId="11" xfId="0" applyFont="1" applyFill="1" applyBorder="1" applyAlignment="1">
      <alignment horizontal="left" vertical="center"/>
    </xf>
    <xf numFmtId="0" fontId="3" fillId="11" borderId="3" xfId="0" applyFont="1" applyFill="1" applyBorder="1" applyAlignment="1">
      <alignment horizontal="left" vertical="center"/>
    </xf>
    <xf numFmtId="171" fontId="1" fillId="0" borderId="1" xfId="0" applyNumberFormat="1" applyFont="1" applyFill="1" applyBorder="1" applyAlignment="1">
      <alignment horizontal="justify" vertical="center" wrapText="1"/>
    </xf>
    <xf numFmtId="168" fontId="1" fillId="0" borderId="0" xfId="10" applyFont="1" applyAlignment="1">
      <alignment horizontal="center"/>
    </xf>
    <xf numFmtId="168" fontId="3" fillId="0" borderId="0" xfId="10" applyFont="1" applyBorder="1" applyAlignment="1">
      <alignment horizontal="center" vertical="center"/>
    </xf>
    <xf numFmtId="168" fontId="1" fillId="0" borderId="4" xfId="10" applyFont="1" applyBorder="1" applyAlignment="1">
      <alignment horizontal="center" vertical="center"/>
    </xf>
    <xf numFmtId="168" fontId="1" fillId="0" borderId="12" xfId="10" applyFont="1" applyBorder="1" applyAlignment="1">
      <alignment horizontal="center" vertical="center"/>
    </xf>
    <xf numFmtId="168" fontId="1" fillId="0" borderId="5" xfId="10" applyFont="1" applyBorder="1" applyAlignment="1">
      <alignment horizontal="center" vertical="center"/>
    </xf>
    <xf numFmtId="168" fontId="3" fillId="0" borderId="6" xfId="10" applyFont="1" applyBorder="1" applyAlignment="1">
      <alignment horizontal="center" vertical="center"/>
    </xf>
    <xf numFmtId="168" fontId="1" fillId="3" borderId="32" xfId="10" applyFont="1" applyFill="1" applyBorder="1" applyAlignment="1">
      <alignment horizontal="center" vertical="center" wrapText="1"/>
    </xf>
    <xf numFmtId="168" fontId="1" fillId="3" borderId="13" xfId="10" applyFont="1" applyFill="1" applyBorder="1" applyAlignment="1">
      <alignment horizontal="center" vertical="center" wrapText="1"/>
    </xf>
    <xf numFmtId="168" fontId="1" fillId="3" borderId="10" xfId="10" applyFont="1" applyFill="1" applyBorder="1" applyAlignment="1">
      <alignment horizontal="center" vertical="center" wrapText="1"/>
    </xf>
    <xf numFmtId="0" fontId="1" fillId="3" borderId="13" xfId="10" applyNumberFormat="1" applyFont="1" applyFill="1" applyBorder="1" applyAlignment="1">
      <alignment horizontal="center" vertical="center" wrapText="1"/>
    </xf>
    <xf numFmtId="168" fontId="1" fillId="3" borderId="29" xfId="10" applyFont="1" applyFill="1" applyBorder="1" applyAlignment="1">
      <alignment horizontal="center" vertical="center" wrapText="1"/>
    </xf>
    <xf numFmtId="168" fontId="1" fillId="3" borderId="37" xfId="10" applyFont="1" applyFill="1" applyBorder="1" applyAlignment="1">
      <alignment horizontal="center" vertical="center" wrapText="1"/>
    </xf>
    <xf numFmtId="168" fontId="1" fillId="3" borderId="39" xfId="10" applyFont="1" applyFill="1" applyBorder="1" applyAlignment="1">
      <alignment horizontal="center" vertical="center" wrapText="1"/>
    </xf>
    <xf numFmtId="168" fontId="1" fillId="3" borderId="30" xfId="10" applyFont="1" applyFill="1" applyBorder="1" applyAlignment="1">
      <alignment horizontal="center" vertical="center" wrapText="1"/>
    </xf>
    <xf numFmtId="168" fontId="1" fillId="3" borderId="31" xfId="10" applyFont="1" applyFill="1" applyBorder="1" applyAlignment="1">
      <alignment horizontal="center" vertical="center" wrapText="1"/>
    </xf>
    <xf numFmtId="168" fontId="1" fillId="3" borderId="15" xfId="10" applyFont="1" applyFill="1" applyBorder="1" applyAlignment="1">
      <alignment horizontal="center" vertical="center" wrapText="1"/>
    </xf>
    <xf numFmtId="168" fontId="1" fillId="3" borderId="14" xfId="10" applyFont="1" applyFill="1" applyBorder="1" applyAlignment="1">
      <alignment horizontal="center" vertical="center" wrapText="1"/>
    </xf>
    <xf numFmtId="168" fontId="1" fillId="3" borderId="8" xfId="10" applyFont="1" applyFill="1" applyBorder="1" applyAlignment="1">
      <alignment horizontal="center" vertical="center" wrapText="1"/>
    </xf>
    <xf numFmtId="168" fontId="1" fillId="3" borderId="9" xfId="10" applyFont="1" applyFill="1" applyBorder="1" applyAlignment="1">
      <alignment horizontal="center" vertical="center" wrapText="1"/>
    </xf>
    <xf numFmtId="168" fontId="1" fillId="3" borderId="4" xfId="10" applyFont="1" applyFill="1" applyBorder="1" applyAlignment="1">
      <alignment horizontal="center" vertical="center" textRotation="180" wrapText="1"/>
    </xf>
    <xf numFmtId="168" fontId="1" fillId="3" borderId="15" xfId="10" applyFont="1" applyFill="1" applyBorder="1" applyAlignment="1">
      <alignment horizontal="center" vertical="center" textRotation="180" wrapText="1"/>
    </xf>
    <xf numFmtId="168" fontId="1" fillId="3" borderId="8" xfId="10" applyFont="1" applyFill="1" applyBorder="1" applyAlignment="1">
      <alignment horizontal="center" vertical="center" textRotation="180" wrapText="1"/>
    </xf>
    <xf numFmtId="168" fontId="3" fillId="8" borderId="4" xfId="10" applyFont="1" applyFill="1" applyBorder="1" applyAlignment="1">
      <alignment horizontal="left" vertical="center"/>
    </xf>
    <xf numFmtId="168" fontId="3" fillId="8" borderId="12" xfId="10" applyFont="1" applyFill="1" applyBorder="1" applyAlignment="1">
      <alignment horizontal="left" vertical="center"/>
    </xf>
    <xf numFmtId="168" fontId="3" fillId="8" borderId="58" xfId="10" applyFont="1" applyFill="1" applyBorder="1" applyAlignment="1">
      <alignment horizontal="left" vertical="center"/>
    </xf>
    <xf numFmtId="168" fontId="1" fillId="3" borderId="33" xfId="10" applyFont="1" applyFill="1" applyBorder="1" applyAlignment="1">
      <alignment horizontal="center" vertical="center"/>
    </xf>
    <xf numFmtId="168" fontId="1" fillId="3" borderId="34" xfId="10" applyFont="1" applyFill="1" applyBorder="1" applyAlignment="1">
      <alignment horizontal="center" vertical="center"/>
    </xf>
    <xf numFmtId="168" fontId="1" fillId="3" borderId="35" xfId="10" applyFont="1" applyFill="1" applyBorder="1" applyAlignment="1">
      <alignment horizontal="center" vertical="center"/>
    </xf>
    <xf numFmtId="170" fontId="1" fillId="3" borderId="30" xfId="10" applyNumberFormat="1" applyFont="1" applyFill="1" applyBorder="1" applyAlignment="1">
      <alignment horizontal="center" vertical="center" wrapText="1"/>
    </xf>
    <xf numFmtId="170" fontId="1" fillId="3" borderId="15" xfId="10" applyNumberFormat="1" applyFont="1" applyFill="1" applyBorder="1" applyAlignment="1">
      <alignment horizontal="center" vertical="center" wrapText="1"/>
    </xf>
    <xf numFmtId="170" fontId="1" fillId="3" borderId="8" xfId="10" applyNumberFormat="1" applyFont="1" applyFill="1" applyBorder="1" applyAlignment="1">
      <alignment horizontal="center" vertical="center" wrapText="1"/>
    </xf>
    <xf numFmtId="3" fontId="1" fillId="3" borderId="36" xfId="10" applyNumberFormat="1" applyFont="1" applyFill="1" applyBorder="1" applyAlignment="1">
      <alignment horizontal="center" vertical="center" wrapText="1"/>
    </xf>
    <xf numFmtId="3" fontId="1" fillId="3" borderId="38" xfId="10" applyNumberFormat="1" applyFont="1" applyFill="1" applyBorder="1" applyAlignment="1">
      <alignment horizontal="center" vertical="center" wrapText="1"/>
    </xf>
    <xf numFmtId="3" fontId="1" fillId="3" borderId="40" xfId="10" applyNumberFormat="1" applyFont="1" applyFill="1" applyBorder="1" applyAlignment="1">
      <alignment horizontal="center" vertical="center" wrapText="1"/>
    </xf>
    <xf numFmtId="49" fontId="1" fillId="3" borderId="4" xfId="10" applyNumberFormat="1" applyFont="1" applyFill="1" applyBorder="1" applyAlignment="1">
      <alignment horizontal="center" vertical="center" textRotation="180" wrapText="1"/>
    </xf>
    <xf numFmtId="49" fontId="1" fillId="3" borderId="15" xfId="10" applyNumberFormat="1" applyFont="1" applyFill="1" applyBorder="1" applyAlignment="1">
      <alignment horizontal="center" vertical="center" textRotation="180" wrapText="1"/>
    </xf>
    <xf numFmtId="49" fontId="1" fillId="3" borderId="8" xfId="10" applyNumberFormat="1" applyFont="1" applyFill="1" applyBorder="1" applyAlignment="1">
      <alignment horizontal="center" vertical="center" textRotation="180" wrapText="1"/>
    </xf>
    <xf numFmtId="171" fontId="1" fillId="3" borderId="30" xfId="10" applyNumberFormat="1" applyFont="1" applyFill="1" applyBorder="1" applyAlignment="1">
      <alignment horizontal="center" vertical="center" wrapText="1"/>
    </xf>
    <xf numFmtId="171" fontId="1" fillId="3" borderId="15" xfId="10" applyNumberFormat="1" applyFont="1" applyFill="1" applyBorder="1" applyAlignment="1">
      <alignment horizontal="center" vertical="center" wrapText="1"/>
    </xf>
    <xf numFmtId="171" fontId="1" fillId="3" borderId="8" xfId="10" applyNumberFormat="1" applyFont="1" applyFill="1" applyBorder="1" applyAlignment="1">
      <alignment horizontal="center" vertical="center" wrapText="1"/>
    </xf>
    <xf numFmtId="171" fontId="1" fillId="3" borderId="32" xfId="10" applyNumberFormat="1" applyFont="1" applyFill="1" applyBorder="1" applyAlignment="1">
      <alignment horizontal="center" vertical="center" wrapText="1"/>
    </xf>
    <xf numFmtId="171" fontId="1" fillId="3" borderId="13" xfId="10" applyNumberFormat="1" applyFont="1" applyFill="1" applyBorder="1" applyAlignment="1">
      <alignment horizontal="center" vertical="center" wrapText="1"/>
    </xf>
    <xf numFmtId="171" fontId="1" fillId="3" borderId="10" xfId="10" applyNumberFormat="1" applyFont="1" applyFill="1" applyBorder="1" applyAlignment="1">
      <alignment horizontal="center" vertical="center" wrapText="1"/>
    </xf>
    <xf numFmtId="1" fontId="1" fillId="2" borderId="46" xfId="10" applyNumberFormat="1" applyFont="1" applyFill="1" applyBorder="1" applyAlignment="1">
      <alignment horizontal="center" vertical="center" wrapText="1"/>
    </xf>
    <xf numFmtId="1" fontId="1" fillId="2" borderId="0" xfId="10" applyNumberFormat="1" applyFont="1" applyFill="1" applyBorder="1" applyAlignment="1">
      <alignment horizontal="center" vertical="center" wrapText="1"/>
    </xf>
    <xf numFmtId="1" fontId="1" fillId="2" borderId="14" xfId="10" applyNumberFormat="1" applyFont="1" applyFill="1" applyBorder="1" applyAlignment="1">
      <alignment horizontal="center" vertical="center" wrapText="1"/>
    </xf>
    <xf numFmtId="1" fontId="1" fillId="2" borderId="75" xfId="10" applyNumberFormat="1" applyFont="1" applyFill="1" applyBorder="1" applyAlignment="1">
      <alignment horizontal="center" vertical="center" wrapText="1"/>
    </xf>
    <xf numFmtId="168" fontId="3" fillId="17" borderId="15" xfId="10" applyFont="1" applyFill="1" applyBorder="1" applyAlignment="1">
      <alignment horizontal="left" vertical="center"/>
    </xf>
    <xf numFmtId="168" fontId="3" fillId="17" borderId="0" xfId="10" applyFont="1" applyFill="1" applyBorder="1" applyAlignment="1">
      <alignment horizontal="left" vertical="center"/>
    </xf>
    <xf numFmtId="168" fontId="3" fillId="17" borderId="73" xfId="10" applyFont="1" applyFill="1" applyBorder="1" applyAlignment="1">
      <alignment horizontal="left" vertical="center"/>
    </xf>
    <xf numFmtId="1" fontId="1" fillId="2" borderId="15" xfId="10" applyNumberFormat="1" applyFont="1" applyFill="1" applyBorder="1" applyAlignment="1">
      <alignment horizontal="center" vertical="center" wrapText="1"/>
    </xf>
    <xf numFmtId="1" fontId="1" fillId="2" borderId="8" xfId="10" applyNumberFormat="1" applyFont="1" applyFill="1" applyBorder="1" applyAlignment="1">
      <alignment horizontal="center" vertical="center" wrapText="1"/>
    </xf>
    <xf numFmtId="1" fontId="1" fillId="2" borderId="2" xfId="10" applyNumberFormat="1" applyFont="1" applyFill="1" applyBorder="1" applyAlignment="1">
      <alignment horizontal="center" vertical="center" wrapText="1"/>
    </xf>
    <xf numFmtId="1" fontId="1" fillId="2" borderId="9" xfId="10" applyNumberFormat="1" applyFont="1" applyFill="1" applyBorder="1" applyAlignment="1">
      <alignment horizontal="center" vertical="center" wrapText="1"/>
    </xf>
    <xf numFmtId="168" fontId="3" fillId="10" borderId="8" xfId="10" applyFont="1" applyFill="1" applyBorder="1" applyAlignment="1">
      <alignment horizontal="left" vertical="center"/>
    </xf>
    <xf numFmtId="168" fontId="3" fillId="10" borderId="2" xfId="10" applyFont="1" applyFill="1" applyBorder="1" applyAlignment="1">
      <alignment horizontal="left" vertical="center"/>
    </xf>
    <xf numFmtId="168" fontId="3" fillId="10" borderId="74" xfId="10" applyFont="1" applyFill="1" applyBorder="1" applyAlignment="1">
      <alignment horizontal="left" vertical="center"/>
    </xf>
    <xf numFmtId="1" fontId="1" fillId="2" borderId="4" xfId="10" applyNumberFormat="1" applyFont="1" applyFill="1" applyBorder="1" applyAlignment="1">
      <alignment horizontal="center" vertical="center" wrapText="1"/>
    </xf>
    <xf numFmtId="1" fontId="1" fillId="2" borderId="12" xfId="10" applyNumberFormat="1" applyFont="1" applyFill="1" applyBorder="1" applyAlignment="1">
      <alignment horizontal="center" vertical="center" wrapText="1"/>
    </xf>
    <xf numFmtId="1" fontId="1" fillId="2" borderId="5" xfId="10" applyNumberFormat="1" applyFont="1" applyFill="1" applyBorder="1" applyAlignment="1">
      <alignment horizontal="center" vertical="center" wrapText="1"/>
    </xf>
    <xf numFmtId="3" fontId="1" fillId="2" borderId="6" xfId="10" applyNumberFormat="1" applyFont="1" applyFill="1" applyBorder="1" applyAlignment="1">
      <alignment horizontal="center" vertical="center" wrapText="1"/>
    </xf>
    <xf numFmtId="3" fontId="1" fillId="2" borderId="10" xfId="10" applyNumberFormat="1" applyFont="1" applyFill="1" applyBorder="1" applyAlignment="1">
      <alignment horizontal="center" vertical="center" wrapText="1"/>
    </xf>
    <xf numFmtId="168" fontId="1" fillId="2" borderId="6" xfId="10" applyFont="1" applyFill="1" applyBorder="1" applyAlignment="1">
      <alignment horizontal="left" vertical="center" wrapText="1"/>
    </xf>
    <xf numFmtId="168" fontId="1" fillId="2" borderId="10" xfId="10" applyFont="1" applyFill="1" applyBorder="1" applyAlignment="1">
      <alignment horizontal="left" vertical="center" wrapText="1"/>
    </xf>
    <xf numFmtId="168" fontId="1" fillId="0" borderId="1" xfId="10" applyFont="1" applyFill="1" applyBorder="1" applyAlignment="1">
      <alignment horizontal="center" vertical="center" wrapText="1"/>
    </xf>
    <xf numFmtId="3" fontId="1" fillId="0" borderId="1" xfId="10" applyNumberFormat="1" applyFont="1" applyBorder="1" applyAlignment="1">
      <alignment horizontal="center" vertical="center"/>
    </xf>
    <xf numFmtId="168" fontId="1" fillId="2" borderId="6" xfId="10" applyFont="1" applyFill="1" applyBorder="1" applyAlignment="1">
      <alignment horizontal="center" vertical="center" wrapText="1"/>
    </xf>
    <xf numFmtId="168" fontId="1" fillId="2" borderId="13" xfId="10" applyFont="1" applyFill="1" applyBorder="1" applyAlignment="1">
      <alignment horizontal="center" vertical="center" wrapText="1"/>
    </xf>
    <xf numFmtId="168" fontId="1" fillId="2" borderId="10" xfId="10" applyFont="1" applyFill="1" applyBorder="1" applyAlignment="1">
      <alignment horizontal="center" vertical="center" wrapText="1"/>
    </xf>
    <xf numFmtId="3" fontId="1" fillId="2" borderId="6" xfId="10" applyNumberFormat="1" applyFont="1" applyFill="1" applyBorder="1" applyAlignment="1">
      <alignment horizontal="center" vertical="center" textRotation="180" wrapText="1"/>
    </xf>
    <xf numFmtId="3" fontId="1" fillId="2" borderId="13" xfId="10" applyNumberFormat="1" applyFont="1" applyFill="1" applyBorder="1" applyAlignment="1">
      <alignment horizontal="center" vertical="center" textRotation="180" wrapText="1"/>
    </xf>
    <xf numFmtId="3" fontId="1" fillId="2" borderId="55" xfId="10" applyNumberFormat="1" applyFont="1" applyFill="1" applyBorder="1" applyAlignment="1">
      <alignment horizontal="center" vertical="center" wrapText="1"/>
    </xf>
    <xf numFmtId="3" fontId="1" fillId="2" borderId="38" xfId="10" applyNumberFormat="1" applyFont="1" applyFill="1" applyBorder="1" applyAlignment="1">
      <alignment horizontal="center" vertical="center" wrapText="1"/>
    </xf>
    <xf numFmtId="3" fontId="1" fillId="2" borderId="40" xfId="10" applyNumberFormat="1" applyFont="1" applyFill="1" applyBorder="1" applyAlignment="1">
      <alignment horizontal="center" vertical="center" wrapText="1"/>
    </xf>
    <xf numFmtId="3" fontId="1" fillId="2" borderId="13" xfId="10" applyNumberFormat="1" applyFont="1" applyFill="1" applyBorder="1" applyAlignment="1">
      <alignment horizontal="center" vertical="center" wrapText="1"/>
    </xf>
    <xf numFmtId="168" fontId="1" fillId="2" borderId="13" xfId="10" applyFont="1" applyFill="1" applyBorder="1" applyAlignment="1">
      <alignment horizontal="left" vertical="center" wrapText="1"/>
    </xf>
    <xf numFmtId="4" fontId="1" fillId="2" borderId="1" xfId="10" applyNumberFormat="1" applyFont="1" applyFill="1" applyBorder="1" applyAlignment="1">
      <alignment horizontal="center" vertical="center" wrapText="1"/>
    </xf>
    <xf numFmtId="168" fontId="1" fillId="0" borderId="6" xfId="10" applyFont="1" applyFill="1" applyBorder="1" applyAlignment="1">
      <alignment horizontal="center" vertical="center" wrapText="1"/>
    </xf>
    <xf numFmtId="3" fontId="1" fillId="0" borderId="6" xfId="10" applyNumberFormat="1" applyFont="1" applyBorder="1" applyAlignment="1">
      <alignment horizontal="center" vertical="center"/>
    </xf>
    <xf numFmtId="0" fontId="1" fillId="2" borderId="6" xfId="10" applyNumberFormat="1" applyFont="1" applyFill="1" applyBorder="1" applyAlignment="1">
      <alignment horizontal="center" vertical="center" wrapText="1"/>
    </xf>
    <xf numFmtId="0" fontId="1" fillId="2" borderId="13" xfId="10" applyNumberFormat="1" applyFont="1" applyFill="1" applyBorder="1" applyAlignment="1">
      <alignment horizontal="center" vertical="center" wrapText="1"/>
    </xf>
    <xf numFmtId="168" fontId="1" fillId="2" borderId="1" xfId="10" applyFont="1" applyFill="1" applyBorder="1" applyAlignment="1">
      <alignment horizontal="justify" vertical="center" wrapText="1"/>
    </xf>
    <xf numFmtId="168" fontId="1" fillId="2" borderId="6" xfId="10" applyFont="1" applyFill="1" applyBorder="1" applyAlignment="1">
      <alignment horizontal="justify" vertical="center" wrapText="1"/>
    </xf>
    <xf numFmtId="171" fontId="1" fillId="0" borderId="1" xfId="10" applyNumberFormat="1" applyFont="1" applyBorder="1" applyAlignment="1">
      <alignment horizontal="center" vertical="center"/>
    </xf>
    <xf numFmtId="168" fontId="1" fillId="2" borderId="1" xfId="10" applyFont="1" applyFill="1" applyBorder="1" applyAlignment="1">
      <alignment horizontal="left" vertical="center" wrapText="1"/>
    </xf>
    <xf numFmtId="4" fontId="1" fillId="2" borderId="6" xfId="10" applyNumberFormat="1" applyFont="1" applyFill="1" applyBorder="1" applyAlignment="1">
      <alignment horizontal="center" vertical="center" wrapText="1"/>
    </xf>
    <xf numFmtId="171" fontId="1" fillId="0" borderId="6" xfId="10" applyNumberFormat="1" applyFont="1" applyBorder="1" applyAlignment="1">
      <alignment horizontal="center" vertical="center"/>
    </xf>
    <xf numFmtId="1" fontId="3" fillId="10" borderId="11" xfId="10" applyNumberFormat="1" applyFont="1" applyFill="1" applyBorder="1" applyAlignment="1">
      <alignment horizontal="left" vertical="center"/>
    </xf>
    <xf numFmtId="1" fontId="3" fillId="10" borderId="3" xfId="10" applyNumberFormat="1" applyFont="1" applyFill="1" applyBorder="1" applyAlignment="1">
      <alignment horizontal="left" vertical="center"/>
    </xf>
    <xf numFmtId="168" fontId="1" fillId="2" borderId="1" xfId="10" applyFont="1" applyFill="1" applyBorder="1" applyAlignment="1">
      <alignment horizontal="center" vertical="center" wrapText="1"/>
    </xf>
    <xf numFmtId="0" fontId="1" fillId="2" borderId="10" xfId="10" applyNumberFormat="1" applyFont="1" applyFill="1" applyBorder="1" applyAlignment="1">
      <alignment horizontal="center" vertical="center" wrapText="1"/>
    </xf>
    <xf numFmtId="171" fontId="1" fillId="2" borderId="6" xfId="10" applyNumberFormat="1" applyFont="1" applyFill="1" applyBorder="1" applyAlignment="1">
      <alignment horizontal="center" vertical="center" wrapText="1"/>
    </xf>
    <xf numFmtId="171" fontId="1" fillId="2" borderId="13" xfId="10" applyNumberFormat="1" applyFont="1" applyFill="1" applyBorder="1" applyAlignment="1">
      <alignment horizontal="center" vertical="center" wrapText="1"/>
    </xf>
    <xf numFmtId="171" fontId="1" fillId="2" borderId="10" xfId="10" applyNumberFormat="1" applyFont="1" applyFill="1" applyBorder="1" applyAlignment="1">
      <alignment horizontal="center" vertical="center" wrapText="1"/>
    </xf>
    <xf numFmtId="1" fontId="1" fillId="2" borderId="6" xfId="10" applyNumberFormat="1" applyFont="1" applyFill="1" applyBorder="1" applyAlignment="1">
      <alignment horizontal="center" vertical="center" wrapText="1"/>
    </xf>
    <xf numFmtId="1" fontId="1" fillId="2" borderId="13" xfId="10" applyNumberFormat="1" applyFont="1" applyFill="1" applyBorder="1" applyAlignment="1">
      <alignment horizontal="center" vertical="center" wrapText="1"/>
    </xf>
    <xf numFmtId="1" fontId="1" fillId="2" borderId="10" xfId="10" applyNumberFormat="1" applyFont="1" applyFill="1" applyBorder="1" applyAlignment="1">
      <alignment horizontal="center" vertical="center" wrapText="1"/>
    </xf>
    <xf numFmtId="1" fontId="1" fillId="2" borderId="6" xfId="10" applyNumberFormat="1" applyFont="1" applyFill="1" applyBorder="1" applyAlignment="1">
      <alignment horizontal="center" vertical="center" textRotation="180" wrapText="1"/>
    </xf>
    <xf numFmtId="1" fontId="1" fillId="2" borderId="13" xfId="10" applyNumberFormat="1" applyFont="1" applyFill="1" applyBorder="1" applyAlignment="1">
      <alignment horizontal="center" vertical="center" textRotation="180" wrapText="1"/>
    </xf>
    <xf numFmtId="1" fontId="1" fillId="2" borderId="10" xfId="10" applyNumberFormat="1" applyFont="1" applyFill="1" applyBorder="1" applyAlignment="1">
      <alignment horizontal="center" vertical="center" textRotation="180" wrapText="1"/>
    </xf>
    <xf numFmtId="170" fontId="1" fillId="2" borderId="6" xfId="10" applyNumberFormat="1" applyFont="1" applyFill="1" applyBorder="1" applyAlignment="1">
      <alignment horizontal="center" vertical="center" wrapText="1"/>
    </xf>
    <xf numFmtId="170" fontId="1" fillId="2" borderId="10" xfId="10" applyNumberFormat="1" applyFont="1" applyFill="1" applyBorder="1" applyAlignment="1">
      <alignment horizontal="center" vertical="center" wrapText="1"/>
    </xf>
    <xf numFmtId="1" fontId="3" fillId="17" borderId="1" xfId="10" applyNumberFormat="1" applyFont="1" applyFill="1" applyBorder="1" applyAlignment="1">
      <alignment horizontal="left" vertical="center"/>
    </xf>
    <xf numFmtId="168" fontId="3" fillId="10" borderId="9" xfId="10" applyFont="1" applyFill="1" applyBorder="1" applyAlignment="1">
      <alignment horizontal="left" vertical="center"/>
    </xf>
    <xf numFmtId="1" fontId="7" fillId="2" borderId="6" xfId="6" applyNumberFormat="1" applyFont="1" applyFill="1" applyBorder="1" applyAlignment="1">
      <alignment horizontal="center" vertical="center" wrapText="1"/>
    </xf>
    <xf numFmtId="1" fontId="7" fillId="2" borderId="13" xfId="6" applyNumberFormat="1" applyFont="1" applyFill="1" applyBorder="1" applyAlignment="1">
      <alignment horizontal="center" vertical="center" wrapText="1"/>
    </xf>
    <xf numFmtId="1" fontId="7" fillId="2" borderId="10" xfId="6" applyNumberFormat="1" applyFont="1" applyFill="1" applyBorder="1" applyAlignment="1">
      <alignment horizontal="center" vertical="center" wrapText="1"/>
    </xf>
    <xf numFmtId="168" fontId="1" fillId="0" borderId="6" xfId="10" applyFont="1" applyBorder="1" applyAlignment="1">
      <alignment horizontal="left" vertical="center" wrapText="1"/>
    </xf>
    <xf numFmtId="168" fontId="1" fillId="0" borderId="13" xfId="10" applyFont="1" applyBorder="1" applyAlignment="1">
      <alignment horizontal="left" vertical="center" wrapText="1"/>
    </xf>
    <xf numFmtId="168" fontId="1" fillId="0" borderId="10" xfId="10" applyFont="1" applyBorder="1" applyAlignment="1">
      <alignment horizontal="left" vertical="center" wrapText="1"/>
    </xf>
    <xf numFmtId="168" fontId="1" fillId="0" borderId="13" xfId="10" applyFont="1" applyFill="1" applyBorder="1" applyAlignment="1">
      <alignment horizontal="center" vertical="center" wrapText="1"/>
    </xf>
    <xf numFmtId="168" fontId="1" fillId="0" borderId="10" xfId="10" applyFont="1" applyFill="1" applyBorder="1" applyAlignment="1">
      <alignment horizontal="center" vertical="center" wrapText="1"/>
    </xf>
    <xf numFmtId="1" fontId="1" fillId="0" borderId="13" xfId="10" applyNumberFormat="1" applyFont="1" applyBorder="1" applyAlignment="1">
      <alignment horizontal="center" vertical="center"/>
    </xf>
    <xf numFmtId="1" fontId="1" fillId="0" borderId="10" xfId="10" applyNumberFormat="1" applyFont="1" applyBorder="1" applyAlignment="1">
      <alignment horizontal="center" vertical="center"/>
    </xf>
    <xf numFmtId="4" fontId="1" fillId="2" borderId="6" xfId="10" applyNumberFormat="1" applyFont="1" applyFill="1" applyBorder="1" applyAlignment="1">
      <alignment horizontal="center" vertical="center"/>
    </xf>
    <xf numFmtId="4" fontId="1" fillId="2" borderId="13" xfId="10" applyNumberFormat="1" applyFont="1" applyFill="1" applyBorder="1" applyAlignment="1">
      <alignment horizontal="center" vertical="center"/>
    </xf>
    <xf numFmtId="4" fontId="1" fillId="2" borderId="10" xfId="10" applyNumberFormat="1" applyFont="1" applyFill="1" applyBorder="1" applyAlignment="1">
      <alignment horizontal="center" vertical="center"/>
    </xf>
    <xf numFmtId="3" fontId="1" fillId="2" borderId="6" xfId="10" applyNumberFormat="1" applyFont="1" applyFill="1" applyBorder="1" applyAlignment="1">
      <alignment horizontal="center" vertical="center"/>
    </xf>
    <xf numFmtId="3" fontId="1" fillId="2" borderId="13" xfId="10" applyNumberFormat="1" applyFont="1" applyFill="1" applyBorder="1" applyAlignment="1">
      <alignment horizontal="center" vertical="center"/>
    </xf>
    <xf numFmtId="3" fontId="1" fillId="2" borderId="10" xfId="10" applyNumberFormat="1" applyFont="1" applyFill="1" applyBorder="1" applyAlignment="1">
      <alignment horizontal="center" vertical="center"/>
    </xf>
    <xf numFmtId="1" fontId="1" fillId="0" borderId="1" xfId="10" applyNumberFormat="1" applyFont="1" applyBorder="1" applyAlignment="1">
      <alignment horizontal="center" vertical="center"/>
    </xf>
    <xf numFmtId="3" fontId="1" fillId="2" borderId="1" xfId="10" applyNumberFormat="1" applyFont="1" applyFill="1" applyBorder="1" applyAlignment="1">
      <alignment horizontal="center" vertical="center" wrapText="1"/>
    </xf>
    <xf numFmtId="168" fontId="1" fillId="0" borderId="6" xfId="10" applyFont="1" applyBorder="1" applyAlignment="1">
      <alignment horizontal="left" vertical="top" wrapText="1"/>
    </xf>
    <xf numFmtId="168" fontId="1" fillId="0" borderId="13" xfId="10" applyFont="1" applyBorder="1" applyAlignment="1">
      <alignment horizontal="left" vertical="top" wrapText="1"/>
    </xf>
    <xf numFmtId="1" fontId="1" fillId="2" borderId="6" xfId="10" applyNumberFormat="1" applyFont="1" applyFill="1" applyBorder="1" applyAlignment="1">
      <alignment horizontal="center" vertical="center"/>
    </xf>
    <xf numFmtId="1" fontId="1" fillId="2" borderId="13" xfId="10" applyNumberFormat="1" applyFont="1" applyFill="1" applyBorder="1" applyAlignment="1">
      <alignment horizontal="center" vertical="center"/>
    </xf>
    <xf numFmtId="4" fontId="1" fillId="2" borderId="13" xfId="10" applyNumberFormat="1" applyFont="1" applyFill="1" applyBorder="1" applyAlignment="1">
      <alignment horizontal="center" vertical="center" wrapText="1"/>
    </xf>
    <xf numFmtId="4" fontId="1" fillId="2" borderId="10" xfId="10" applyNumberFormat="1" applyFont="1" applyFill="1" applyBorder="1" applyAlignment="1">
      <alignment horizontal="center" vertical="center" wrapText="1"/>
    </xf>
    <xf numFmtId="1" fontId="1" fillId="0" borderId="6" xfId="10" applyNumberFormat="1" applyFont="1" applyFill="1" applyBorder="1" applyAlignment="1">
      <alignment horizontal="center" vertical="center" wrapText="1"/>
    </xf>
    <xf numFmtId="1" fontId="1" fillId="0" borderId="13" xfId="10" applyNumberFormat="1" applyFont="1" applyFill="1" applyBorder="1" applyAlignment="1">
      <alignment horizontal="center" vertical="center" wrapText="1"/>
    </xf>
    <xf numFmtId="1" fontId="1" fillId="0" borderId="10" xfId="10" applyNumberFormat="1" applyFont="1" applyFill="1" applyBorder="1" applyAlignment="1">
      <alignment horizontal="center" vertical="center" wrapText="1"/>
    </xf>
    <xf numFmtId="0" fontId="1" fillId="2" borderId="6" xfId="10" applyNumberFormat="1" applyFont="1" applyFill="1" applyBorder="1" applyAlignment="1">
      <alignment horizontal="justify" vertical="center" wrapText="1"/>
    </xf>
    <xf numFmtId="0" fontId="1" fillId="2" borderId="13" xfId="10" applyNumberFormat="1" applyFont="1" applyFill="1" applyBorder="1" applyAlignment="1">
      <alignment horizontal="justify" vertical="center" wrapText="1"/>
    </xf>
    <xf numFmtId="4" fontId="1" fillId="2" borderId="1" xfId="10" applyNumberFormat="1" applyFont="1" applyFill="1" applyBorder="1" applyAlignment="1">
      <alignment horizontal="center" vertical="center"/>
    </xf>
    <xf numFmtId="168" fontId="1" fillId="2" borderId="1" xfId="10" applyFont="1" applyFill="1" applyBorder="1" applyAlignment="1">
      <alignment horizontal="left" vertical="center"/>
    </xf>
    <xf numFmtId="0" fontId="1" fillId="2" borderId="6" xfId="10" applyNumberFormat="1" applyFont="1" applyFill="1" applyBorder="1" applyAlignment="1">
      <alignment horizontal="center" vertical="center"/>
    </xf>
    <xf numFmtId="0" fontId="1" fillId="2" borderId="13" xfId="10" applyNumberFormat="1" applyFont="1" applyFill="1" applyBorder="1" applyAlignment="1">
      <alignment horizontal="center" vertical="center"/>
    </xf>
    <xf numFmtId="0" fontId="1" fillId="2" borderId="10" xfId="10" applyNumberFormat="1" applyFont="1" applyFill="1" applyBorder="1" applyAlignment="1">
      <alignment horizontal="center" vertical="center"/>
    </xf>
    <xf numFmtId="168" fontId="1" fillId="2" borderId="6" xfId="10" applyFont="1" applyFill="1" applyBorder="1" applyAlignment="1">
      <alignment horizontal="center" vertical="center"/>
    </xf>
    <xf numFmtId="168" fontId="1" fillId="2" borderId="10" xfId="10" applyFont="1" applyFill="1" applyBorder="1" applyAlignment="1">
      <alignment horizontal="center" vertical="center"/>
    </xf>
    <xf numFmtId="168" fontId="3" fillId="17" borderId="7" xfId="10" applyFont="1" applyFill="1" applyBorder="1" applyAlignment="1">
      <alignment horizontal="left" vertical="center"/>
    </xf>
    <xf numFmtId="168" fontId="3" fillId="17" borderId="11" xfId="10" applyFont="1" applyFill="1" applyBorder="1" applyAlignment="1">
      <alignment horizontal="left" vertical="center"/>
    </xf>
    <xf numFmtId="168" fontId="3" fillId="17" borderId="3" xfId="10" applyFont="1" applyFill="1" applyBorder="1" applyAlignment="1">
      <alignment horizontal="left" vertical="center"/>
    </xf>
    <xf numFmtId="168" fontId="3" fillId="10" borderId="7" xfId="10" applyFont="1" applyFill="1" applyBorder="1" applyAlignment="1">
      <alignment horizontal="left" vertical="center"/>
    </xf>
    <xf numFmtId="168" fontId="3" fillId="10" borderId="11" xfId="10" applyFont="1" applyFill="1" applyBorder="1" applyAlignment="1">
      <alignment horizontal="left" vertical="center"/>
    </xf>
    <xf numFmtId="168" fontId="3" fillId="10" borderId="3" xfId="10" applyFont="1" applyFill="1" applyBorder="1" applyAlignment="1">
      <alignment horizontal="left" vertical="center"/>
    </xf>
    <xf numFmtId="1" fontId="1" fillId="0" borderId="4" xfId="10" applyNumberFormat="1" applyFont="1" applyBorder="1" applyAlignment="1">
      <alignment horizontal="center" vertical="center"/>
    </xf>
    <xf numFmtId="1" fontId="1" fillId="0" borderId="12" xfId="10" applyNumberFormat="1" applyFont="1" applyBorder="1" applyAlignment="1">
      <alignment horizontal="center" vertical="center"/>
    </xf>
    <xf numFmtId="1" fontId="1" fillId="0" borderId="5" xfId="10" applyNumberFormat="1" applyFont="1" applyBorder="1" applyAlignment="1">
      <alignment horizontal="center" vertical="center"/>
    </xf>
    <xf numFmtId="1" fontId="1" fillId="0" borderId="15" xfId="10" applyNumberFormat="1" applyFont="1" applyBorder="1" applyAlignment="1">
      <alignment horizontal="center" vertical="center"/>
    </xf>
    <xf numFmtId="1" fontId="1" fillId="0" borderId="0" xfId="10" applyNumberFormat="1" applyFont="1" applyBorder="1" applyAlignment="1">
      <alignment horizontal="center" vertical="center"/>
    </xf>
    <xf numFmtId="1" fontId="1" fillId="0" borderId="14" xfId="10" applyNumberFormat="1" applyFont="1" applyBorder="1" applyAlignment="1">
      <alignment horizontal="center" vertical="center"/>
    </xf>
    <xf numFmtId="1" fontId="1" fillId="0" borderId="8" xfId="10" applyNumberFormat="1" applyFont="1" applyBorder="1" applyAlignment="1">
      <alignment horizontal="center" vertical="center"/>
    </xf>
    <xf numFmtId="1" fontId="1" fillId="0" borderId="2" xfId="10" applyNumberFormat="1" applyFont="1" applyBorder="1" applyAlignment="1">
      <alignment horizontal="center" vertical="center"/>
    </xf>
    <xf numFmtId="1" fontId="1" fillId="0" borderId="9" xfId="10" applyNumberFormat="1" applyFont="1" applyBorder="1" applyAlignment="1">
      <alignment horizontal="center" vertical="center"/>
    </xf>
    <xf numFmtId="168" fontId="1" fillId="2" borderId="13" xfId="10" applyFont="1" applyFill="1" applyBorder="1" applyAlignment="1">
      <alignment horizontal="justify" vertical="center" wrapText="1"/>
    </xf>
    <xf numFmtId="168" fontId="1" fillId="2" borderId="10" xfId="10" applyFont="1" applyFill="1" applyBorder="1" applyAlignment="1">
      <alignment horizontal="justify" vertical="center" wrapText="1"/>
    </xf>
    <xf numFmtId="3" fontId="1" fillId="0" borderId="13" xfId="10" applyNumberFormat="1" applyFont="1" applyBorder="1" applyAlignment="1">
      <alignment horizontal="center" vertical="center"/>
    </xf>
    <xf numFmtId="3" fontId="1" fillId="0" borderId="10" xfId="10" applyNumberFormat="1" applyFont="1" applyBorder="1" applyAlignment="1">
      <alignment horizontal="center" vertical="center"/>
    </xf>
    <xf numFmtId="3" fontId="7" fillId="0" borderId="6" xfId="10" applyNumberFormat="1" applyFont="1" applyBorder="1" applyAlignment="1">
      <alignment horizontal="center" vertical="center"/>
    </xf>
    <xf numFmtId="3" fontId="7" fillId="0" borderId="13" xfId="10" applyNumberFormat="1" applyFont="1" applyBorder="1" applyAlignment="1">
      <alignment horizontal="center" vertical="center"/>
    </xf>
    <xf numFmtId="3" fontId="7" fillId="0" borderId="10" xfId="10" applyNumberFormat="1" applyFont="1" applyBorder="1" applyAlignment="1">
      <alignment horizontal="center" vertical="center"/>
    </xf>
    <xf numFmtId="168" fontId="1" fillId="0" borderId="6" xfId="10" applyFont="1" applyFill="1" applyBorder="1" applyAlignment="1">
      <alignment vertical="center" wrapText="1"/>
    </xf>
    <xf numFmtId="168" fontId="1" fillId="0" borderId="10" xfId="10" applyFont="1" applyFill="1" applyBorder="1" applyAlignment="1">
      <alignment vertical="center" wrapText="1"/>
    </xf>
    <xf numFmtId="171" fontId="1" fillId="2" borderId="6" xfId="10" applyNumberFormat="1" applyFont="1" applyFill="1" applyBorder="1" applyAlignment="1">
      <alignment horizontal="center" vertical="center"/>
    </xf>
    <xf numFmtId="171" fontId="1" fillId="2" borderId="10" xfId="10" applyNumberFormat="1" applyFont="1" applyFill="1" applyBorder="1" applyAlignment="1">
      <alignment horizontal="center" vertical="center"/>
    </xf>
    <xf numFmtId="0" fontId="1" fillId="0" borderId="6" xfId="10" applyNumberFormat="1" applyFont="1" applyFill="1" applyBorder="1" applyAlignment="1">
      <alignment horizontal="center" vertical="center" wrapText="1"/>
    </xf>
    <xf numFmtId="0" fontId="1" fillId="0" borderId="10" xfId="10" applyNumberFormat="1" applyFont="1" applyFill="1" applyBorder="1" applyAlignment="1">
      <alignment horizontal="center" vertical="center" wrapText="1"/>
    </xf>
    <xf numFmtId="168" fontId="1" fillId="0" borderId="6" xfId="10" applyFont="1" applyFill="1" applyBorder="1" applyAlignment="1">
      <alignment horizontal="left" vertical="center" wrapText="1"/>
    </xf>
    <xf numFmtId="168" fontId="1" fillId="0" borderId="10" xfId="10" applyFont="1" applyFill="1" applyBorder="1" applyAlignment="1">
      <alignment horizontal="left" vertical="center" wrapText="1"/>
    </xf>
    <xf numFmtId="2" fontId="1" fillId="2" borderId="6" xfId="10" applyNumberFormat="1" applyFont="1" applyFill="1" applyBorder="1" applyAlignment="1">
      <alignment horizontal="center" vertical="center"/>
    </xf>
    <xf numFmtId="2" fontId="1" fillId="2" borderId="10" xfId="10" applyNumberFormat="1" applyFont="1" applyFill="1" applyBorder="1" applyAlignment="1">
      <alignment horizontal="center" vertical="center"/>
    </xf>
    <xf numFmtId="168" fontId="1" fillId="2" borderId="13" xfId="10" applyFont="1" applyFill="1" applyBorder="1" applyAlignment="1">
      <alignment horizontal="left" vertical="center"/>
    </xf>
    <xf numFmtId="168" fontId="1" fillId="0" borderId="32" xfId="10" applyFont="1" applyBorder="1" applyAlignment="1">
      <alignment horizontal="left" vertical="top" wrapText="1"/>
    </xf>
    <xf numFmtId="171" fontId="1" fillId="2" borderId="13" xfId="10" applyNumberFormat="1" applyFont="1" applyFill="1" applyBorder="1" applyAlignment="1">
      <alignment horizontal="center" vertical="center"/>
    </xf>
    <xf numFmtId="1" fontId="1" fillId="0" borderId="1" xfId="10" applyNumberFormat="1" applyFont="1" applyBorder="1" applyAlignment="1">
      <alignment horizontal="center"/>
    </xf>
    <xf numFmtId="37" fontId="1" fillId="0" borderId="6" xfId="10" applyNumberFormat="1" applyFont="1" applyBorder="1" applyAlignment="1">
      <alignment horizontal="center" vertical="center"/>
    </xf>
    <xf numFmtId="37" fontId="1" fillId="0" borderId="13" xfId="10" applyNumberFormat="1" applyFont="1" applyBorder="1" applyAlignment="1">
      <alignment horizontal="center" vertical="center"/>
    </xf>
    <xf numFmtId="37" fontId="1" fillId="0" borderId="10" xfId="10" applyNumberFormat="1" applyFont="1" applyBorder="1" applyAlignment="1">
      <alignment horizontal="center" vertical="center"/>
    </xf>
    <xf numFmtId="168" fontId="1" fillId="0" borderId="1" xfId="10" applyFont="1" applyBorder="1" applyAlignment="1">
      <alignment horizontal="center" vertical="center" wrapText="1"/>
    </xf>
    <xf numFmtId="171" fontId="1" fillId="0" borderId="6" xfId="10" applyNumberFormat="1" applyFont="1" applyFill="1" applyBorder="1" applyAlignment="1">
      <alignment horizontal="center" vertical="center"/>
    </xf>
    <xf numFmtId="171" fontId="1" fillId="0" borderId="13" xfId="10" applyNumberFormat="1" applyFont="1" applyFill="1" applyBorder="1" applyAlignment="1">
      <alignment horizontal="center" vertical="center"/>
    </xf>
    <xf numFmtId="171" fontId="1" fillId="0" borderId="10" xfId="10" applyNumberFormat="1" applyFont="1" applyFill="1" applyBorder="1" applyAlignment="1">
      <alignment horizontal="center" vertical="center"/>
    </xf>
    <xf numFmtId="9" fontId="1" fillId="0" borderId="6" xfId="10" applyNumberFormat="1" applyFont="1" applyFill="1" applyBorder="1" applyAlignment="1">
      <alignment horizontal="center" vertical="center" wrapText="1"/>
    </xf>
    <xf numFmtId="9" fontId="1" fillId="0" borderId="10" xfId="10" applyNumberFormat="1" applyFont="1" applyFill="1" applyBorder="1" applyAlignment="1">
      <alignment horizontal="center" vertical="center" wrapText="1"/>
    </xf>
    <xf numFmtId="168" fontId="1" fillId="0" borderId="10" xfId="10" applyFont="1" applyBorder="1" applyAlignment="1">
      <alignment horizontal="left" vertical="top" wrapText="1"/>
    </xf>
    <xf numFmtId="0" fontId="1" fillId="0" borderId="13" xfId="10" applyNumberFormat="1" applyFont="1" applyFill="1" applyBorder="1" applyAlignment="1">
      <alignment horizontal="center" vertical="center" wrapText="1"/>
    </xf>
    <xf numFmtId="0" fontId="1" fillId="0" borderId="6" xfId="10" applyNumberFormat="1" applyFont="1" applyFill="1" applyBorder="1" applyAlignment="1">
      <alignment horizontal="left" vertical="center" wrapText="1"/>
    </xf>
    <xf numFmtId="0" fontId="1" fillId="0" borderId="13" xfId="10" applyNumberFormat="1" applyFont="1" applyFill="1" applyBorder="1" applyAlignment="1">
      <alignment horizontal="left" vertical="center" wrapText="1"/>
    </xf>
    <xf numFmtId="0" fontId="1" fillId="0" borderId="10" xfId="10" applyNumberFormat="1" applyFont="1" applyFill="1" applyBorder="1" applyAlignment="1">
      <alignment horizontal="left" vertical="center" wrapText="1"/>
    </xf>
    <xf numFmtId="168" fontId="1" fillId="2" borderId="13" xfId="10" applyFont="1" applyFill="1" applyBorder="1" applyAlignment="1">
      <alignment horizontal="center" vertical="center"/>
    </xf>
    <xf numFmtId="1" fontId="3" fillId="8" borderId="7" xfId="10" applyNumberFormat="1" applyFont="1" applyFill="1" applyBorder="1" applyAlignment="1">
      <alignment horizontal="left" vertical="center"/>
    </xf>
    <xf numFmtId="1" fontId="3" fillId="8" borderId="11" xfId="10" applyNumberFormat="1" applyFont="1" applyFill="1" applyBorder="1" applyAlignment="1">
      <alignment horizontal="left" vertical="center"/>
    </xf>
    <xf numFmtId="1" fontId="3" fillId="8" borderId="3" xfId="10" applyNumberFormat="1" applyFont="1" applyFill="1" applyBorder="1" applyAlignment="1">
      <alignment horizontal="left" vertical="center"/>
    </xf>
    <xf numFmtId="168" fontId="3" fillId="17" borderId="8" xfId="10" applyFont="1" applyFill="1" applyBorder="1" applyAlignment="1">
      <alignment horizontal="left" vertical="center"/>
    </xf>
    <xf numFmtId="168" fontId="3" fillId="17" borderId="2" xfId="10" applyFont="1" applyFill="1" applyBorder="1" applyAlignment="1">
      <alignment horizontal="left" vertical="center"/>
    </xf>
    <xf numFmtId="168" fontId="3" fillId="17" borderId="9" xfId="10" applyFont="1" applyFill="1" applyBorder="1" applyAlignment="1">
      <alignment horizontal="left" vertical="center"/>
    </xf>
    <xf numFmtId="168" fontId="1" fillId="0" borderId="6" xfId="10" applyFont="1" applyBorder="1" applyAlignment="1">
      <alignment horizontal="center"/>
    </xf>
    <xf numFmtId="168" fontId="1" fillId="0" borderId="13" xfId="10" applyFont="1" applyBorder="1" applyAlignment="1">
      <alignment horizontal="center"/>
    </xf>
    <xf numFmtId="168" fontId="1" fillId="0" borderId="10" xfId="10" applyFont="1" applyBorder="1" applyAlignment="1">
      <alignment horizontal="center"/>
    </xf>
    <xf numFmtId="168" fontId="3" fillId="17" borderId="14" xfId="10" applyFont="1" applyFill="1" applyBorder="1" applyAlignment="1">
      <alignment horizontal="left" vertical="center"/>
    </xf>
    <xf numFmtId="0" fontId="7" fillId="2" borderId="6" xfId="10" applyNumberFormat="1" applyFont="1" applyFill="1" applyBorder="1" applyAlignment="1">
      <alignment horizontal="center" vertical="center"/>
    </xf>
    <xf numFmtId="0" fontId="7" fillId="2" borderId="13" xfId="10" applyNumberFormat="1" applyFont="1" applyFill="1" applyBorder="1" applyAlignment="1">
      <alignment horizontal="center" vertical="center"/>
    </xf>
    <xf numFmtId="168" fontId="1" fillId="0" borderId="6" xfId="10" applyFont="1" applyFill="1" applyBorder="1" applyAlignment="1">
      <alignment horizontal="center" vertical="center" wrapText="1" shrinkToFit="1"/>
    </xf>
    <xf numFmtId="168" fontId="1" fillId="0" borderId="13" xfId="10" applyFont="1" applyFill="1" applyBorder="1" applyAlignment="1">
      <alignment horizontal="center" vertical="center" wrapText="1" shrinkToFit="1"/>
    </xf>
    <xf numFmtId="168" fontId="1" fillId="0" borderId="10" xfId="10" applyFont="1" applyFill="1" applyBorder="1" applyAlignment="1">
      <alignment horizontal="center" vertical="center" wrapText="1" shrinkToFit="1"/>
    </xf>
    <xf numFmtId="3" fontId="1" fillId="0" borderId="6" xfId="10" applyNumberFormat="1" applyFont="1" applyBorder="1" applyAlignment="1">
      <alignment horizontal="center"/>
    </xf>
    <xf numFmtId="3" fontId="1" fillId="0" borderId="13" xfId="10" applyNumberFormat="1" applyFont="1" applyBorder="1" applyAlignment="1">
      <alignment horizontal="center"/>
    </xf>
    <xf numFmtId="168" fontId="3" fillId="0" borderId="7" xfId="10" applyFont="1" applyBorder="1" applyAlignment="1">
      <alignment horizontal="center"/>
    </xf>
    <xf numFmtId="168" fontId="3" fillId="0" borderId="11" xfId="10" applyFont="1" applyBorder="1" applyAlignment="1">
      <alignment horizontal="center"/>
    </xf>
    <xf numFmtId="168" fontId="3" fillId="0" borderId="3" xfId="10" applyFont="1" applyBorder="1" applyAlignment="1">
      <alignment horizontal="center"/>
    </xf>
    <xf numFmtId="0" fontId="23" fillId="3" borderId="5"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3" fillId="3" borderId="8" xfId="0" applyFont="1" applyFill="1" applyBorder="1" applyAlignment="1">
      <alignment horizontal="center" vertical="center" wrapText="1"/>
    </xf>
    <xf numFmtId="3" fontId="1" fillId="2" borderId="13" xfId="0" applyNumberFormat="1" applyFont="1" applyFill="1" applyBorder="1" applyAlignment="1">
      <alignment horizontal="center" vertical="center" wrapText="1"/>
    </xf>
    <xf numFmtId="0" fontId="3" fillId="0" borderId="7" xfId="0" applyFont="1" applyBorder="1" applyAlignment="1">
      <alignment horizontal="justify" vertical="center"/>
    </xf>
    <xf numFmtId="0" fontId="3" fillId="0" borderId="11" xfId="0" applyFont="1" applyBorder="1" applyAlignment="1">
      <alignment horizontal="justify" vertical="center"/>
    </xf>
    <xf numFmtId="0" fontId="3" fillId="0" borderId="3" xfId="0" applyFont="1" applyBorder="1" applyAlignment="1">
      <alignment horizontal="justify" vertical="center"/>
    </xf>
    <xf numFmtId="0" fontId="23" fillId="3" borderId="4" xfId="0" applyFont="1" applyFill="1" applyBorder="1" applyAlignment="1">
      <alignment horizontal="center" vertical="center" textRotation="180" wrapText="1"/>
    </xf>
    <xf numFmtId="0" fontId="23" fillId="3" borderId="15" xfId="0" applyFont="1" applyFill="1" applyBorder="1" applyAlignment="1">
      <alignment horizontal="center" vertical="center" textRotation="180" wrapText="1"/>
    </xf>
    <xf numFmtId="0" fontId="23" fillId="3" borderId="8" xfId="0" applyFont="1" applyFill="1" applyBorder="1" applyAlignment="1">
      <alignment horizontal="center" vertical="center" textRotation="180" wrapText="1"/>
    </xf>
    <xf numFmtId="0" fontId="23" fillId="3" borderId="4" xfId="0" applyFont="1" applyFill="1" applyBorder="1" applyAlignment="1">
      <alignment horizontal="justify" vertical="center" wrapText="1"/>
    </xf>
    <xf numFmtId="0" fontId="23" fillId="3" borderId="15" xfId="0" applyFont="1" applyFill="1" applyBorder="1" applyAlignment="1">
      <alignment horizontal="justify" vertical="center" wrapText="1"/>
    </xf>
    <xf numFmtId="0" fontId="23" fillId="3" borderId="8" xfId="0" applyFont="1" applyFill="1" applyBorder="1" applyAlignment="1">
      <alignment horizontal="justify" vertical="center" wrapText="1"/>
    </xf>
    <xf numFmtId="0" fontId="23" fillId="3" borderId="6" xfId="0" applyFont="1" applyFill="1" applyBorder="1" applyAlignment="1">
      <alignment horizontal="justify" vertical="center" wrapText="1"/>
    </xf>
    <xf numFmtId="0" fontId="23" fillId="3" borderId="13" xfId="0" applyFont="1" applyFill="1" applyBorder="1" applyAlignment="1">
      <alignment horizontal="justify" vertical="center" wrapText="1"/>
    </xf>
    <xf numFmtId="0" fontId="23" fillId="3" borderId="10" xfId="0" applyFont="1" applyFill="1" applyBorder="1" applyAlignment="1">
      <alignment horizontal="justify" vertical="center" wrapText="1"/>
    </xf>
    <xf numFmtId="0" fontId="23" fillId="3" borderId="6"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3" borderId="7" xfId="0" applyFont="1" applyFill="1" applyBorder="1" applyAlignment="1">
      <alignment horizontal="center" vertical="center"/>
    </xf>
    <xf numFmtId="0" fontId="23" fillId="3" borderId="11" xfId="0" applyFont="1" applyFill="1" applyBorder="1" applyAlignment="1">
      <alignment horizontal="center" vertical="center"/>
    </xf>
    <xf numFmtId="0" fontId="23" fillId="3" borderId="3" xfId="0" applyFont="1" applyFill="1" applyBorder="1" applyAlignment="1">
      <alignment horizontal="center" vertical="center"/>
    </xf>
    <xf numFmtId="170" fontId="23" fillId="3" borderId="4" xfId="0" applyNumberFormat="1" applyFont="1" applyFill="1" applyBorder="1" applyAlignment="1">
      <alignment horizontal="center" vertical="center" wrapText="1"/>
    </xf>
    <xf numFmtId="170" fontId="23" fillId="3" borderId="15" xfId="0" applyNumberFormat="1" applyFont="1" applyFill="1" applyBorder="1" applyAlignment="1">
      <alignment horizontal="center" vertical="center" wrapText="1"/>
    </xf>
    <xf numFmtId="170" fontId="23" fillId="3" borderId="8" xfId="0" applyNumberFormat="1" applyFont="1" applyFill="1" applyBorder="1" applyAlignment="1">
      <alignment horizontal="center" vertical="center" wrapText="1"/>
    </xf>
    <xf numFmtId="3" fontId="23" fillId="3" borderId="6" xfId="0" applyNumberFormat="1" applyFont="1" applyFill="1" applyBorder="1" applyAlignment="1">
      <alignment horizontal="center" vertical="center" wrapText="1"/>
    </xf>
    <xf numFmtId="3" fontId="23" fillId="3" borderId="13" xfId="0" applyNumberFormat="1" applyFont="1" applyFill="1" applyBorder="1" applyAlignment="1">
      <alignment horizontal="center" vertical="center" wrapText="1"/>
    </xf>
    <xf numFmtId="3" fontId="23" fillId="3" borderId="10" xfId="0" applyNumberFormat="1" applyFont="1" applyFill="1" applyBorder="1" applyAlignment="1">
      <alignment horizontal="center" vertical="center" wrapText="1"/>
    </xf>
    <xf numFmtId="49" fontId="23" fillId="3" borderId="4" xfId="0" applyNumberFormat="1" applyFont="1" applyFill="1" applyBorder="1" applyAlignment="1">
      <alignment horizontal="center" vertical="center" textRotation="180" wrapText="1"/>
    </xf>
    <xf numFmtId="49" fontId="23" fillId="3" borderId="15" xfId="0" applyNumberFormat="1" applyFont="1" applyFill="1" applyBorder="1" applyAlignment="1">
      <alignment horizontal="center" vertical="center" textRotation="180" wrapText="1"/>
    </xf>
    <xf numFmtId="49" fontId="23" fillId="3" borderId="8" xfId="0" applyNumberFormat="1" applyFont="1" applyFill="1" applyBorder="1" applyAlignment="1">
      <alignment horizontal="center" vertical="center" textRotation="180" wrapText="1"/>
    </xf>
    <xf numFmtId="42" fontId="1" fillId="2" borderId="6" xfId="7" applyFont="1" applyFill="1" applyBorder="1" applyAlignment="1">
      <alignment horizontal="justify" vertical="center" wrapText="1"/>
    </xf>
    <xf numFmtId="42" fontId="1" fillId="2" borderId="10" xfId="7" applyFont="1" applyFill="1" applyBorder="1" applyAlignment="1">
      <alignment horizontal="justify" vertical="center" wrapText="1"/>
    </xf>
    <xf numFmtId="164" fontId="1" fillId="2" borderId="6" xfId="0" applyNumberFormat="1" applyFont="1" applyFill="1" applyBorder="1" applyAlignment="1">
      <alignment horizontal="justify" vertical="center" wrapText="1"/>
    </xf>
    <xf numFmtId="164" fontId="1" fillId="2" borderId="13" xfId="0" applyNumberFormat="1" applyFont="1" applyFill="1" applyBorder="1" applyAlignment="1">
      <alignment horizontal="justify" vertical="center" wrapText="1"/>
    </xf>
    <xf numFmtId="164" fontId="1" fillId="2" borderId="10" xfId="0" applyNumberFormat="1" applyFont="1" applyFill="1" applyBorder="1" applyAlignment="1">
      <alignment horizontal="justify" vertical="center" wrapText="1"/>
    </xf>
    <xf numFmtId="1" fontId="3" fillId="2" borderId="10" xfId="0" applyNumberFormat="1" applyFont="1" applyFill="1" applyBorder="1" applyAlignment="1">
      <alignment horizontal="center" vertical="center" textRotation="180" wrapText="1"/>
    </xf>
    <xf numFmtId="42" fontId="1" fillId="2" borderId="13" xfId="7" applyFont="1" applyFill="1" applyBorder="1" applyAlignment="1">
      <alignment horizontal="justify" vertical="center" wrapText="1"/>
    </xf>
    <xf numFmtId="42" fontId="7" fillId="2" borderId="6" xfId="7" applyFont="1" applyFill="1" applyBorder="1" applyAlignment="1">
      <alignment horizontal="justify" vertical="center" wrapText="1"/>
    </xf>
    <xf numFmtId="42" fontId="7" fillId="2" borderId="13" xfId="7" applyFont="1" applyFill="1" applyBorder="1" applyAlignment="1">
      <alignment horizontal="justify" vertical="center" wrapText="1"/>
    </xf>
    <xf numFmtId="42" fontId="7" fillId="2" borderId="10" xfId="7"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3" xfId="0" applyFont="1" applyFill="1" applyBorder="1" applyAlignment="1">
      <alignment horizontal="justify" vertical="center" wrapText="1"/>
    </xf>
    <xf numFmtId="0" fontId="7" fillId="2" borderId="10" xfId="0" applyFont="1" applyFill="1" applyBorder="1" applyAlignment="1">
      <alignment horizontal="justify" vertical="center" wrapText="1"/>
    </xf>
    <xf numFmtId="1" fontId="7" fillId="2" borderId="6" xfId="0" applyNumberFormat="1" applyFont="1" applyFill="1" applyBorder="1" applyAlignment="1">
      <alignment horizontal="center" vertical="center" wrapText="1"/>
    </xf>
    <xf numFmtId="1" fontId="7" fillId="2" borderId="13" xfId="0" applyNumberFormat="1" applyFont="1" applyFill="1" applyBorder="1" applyAlignment="1">
      <alignment horizontal="center" vertical="center" wrapText="1"/>
    </xf>
    <xf numFmtId="1" fontId="7" fillId="2" borderId="10" xfId="0" applyNumberFormat="1" applyFont="1" applyFill="1" applyBorder="1" applyAlignment="1">
      <alignment horizontal="center" vertical="center" wrapText="1"/>
    </xf>
    <xf numFmtId="1" fontId="7" fillId="2" borderId="6" xfId="0" applyNumberFormat="1" applyFont="1" applyFill="1" applyBorder="1" applyAlignment="1">
      <alignment horizontal="center" vertical="center" textRotation="180" wrapText="1"/>
    </xf>
    <xf numFmtId="1" fontId="7" fillId="2" borderId="13" xfId="0" applyNumberFormat="1" applyFont="1" applyFill="1" applyBorder="1" applyAlignment="1">
      <alignment horizontal="center" vertical="center" textRotation="180" wrapText="1"/>
    </xf>
    <xf numFmtId="1" fontId="7" fillId="2" borderId="10" xfId="0" applyNumberFormat="1" applyFont="1" applyFill="1" applyBorder="1" applyAlignment="1">
      <alignment horizontal="center" vertical="center" textRotation="180" wrapText="1"/>
    </xf>
    <xf numFmtId="170" fontId="7" fillId="2" borderId="6" xfId="0" applyNumberFormat="1" applyFont="1" applyFill="1" applyBorder="1" applyAlignment="1">
      <alignment horizontal="center" vertical="center" wrapText="1"/>
    </xf>
    <xf numFmtId="170" fontId="7" fillId="2" borderId="13" xfId="0" applyNumberFormat="1" applyFont="1" applyFill="1" applyBorder="1" applyAlignment="1">
      <alignment horizontal="center" vertical="center" wrapText="1"/>
    </xf>
    <xf numFmtId="170" fontId="7" fillId="2" borderId="10" xfId="0" applyNumberFormat="1" applyFont="1" applyFill="1" applyBorder="1" applyAlignment="1">
      <alignment horizontal="center" vertical="center" wrapText="1"/>
    </xf>
    <xf numFmtId="3" fontId="7" fillId="2" borderId="6" xfId="0" applyNumberFormat="1" applyFont="1" applyFill="1" applyBorder="1" applyAlignment="1">
      <alignment horizontal="center" vertical="center" wrapText="1"/>
    </xf>
    <xf numFmtId="3" fontId="7" fillId="2" borderId="13" xfId="0" applyNumberFormat="1" applyFont="1" applyFill="1" applyBorder="1" applyAlignment="1">
      <alignment horizontal="center" vertical="center" wrapText="1"/>
    </xf>
    <xf numFmtId="3" fontId="7" fillId="2" borderId="10" xfId="0" applyNumberFormat="1" applyFont="1" applyFill="1" applyBorder="1" applyAlignment="1">
      <alignment horizontal="center" vertical="center" wrapText="1"/>
    </xf>
    <xf numFmtId="1" fontId="1" fillId="2" borderId="6" xfId="5" applyNumberFormat="1" applyFont="1" applyFill="1" applyBorder="1" applyAlignment="1">
      <alignment horizontal="center" vertical="center" wrapText="1"/>
    </xf>
    <xf numFmtId="1" fontId="1" fillId="2" borderId="13" xfId="5" applyNumberFormat="1" applyFont="1" applyFill="1" applyBorder="1" applyAlignment="1">
      <alignment horizontal="center" vertical="center" wrapText="1"/>
    </xf>
    <xf numFmtId="1" fontId="1" fillId="2" borderId="10" xfId="5" applyNumberFormat="1" applyFont="1" applyFill="1" applyBorder="1" applyAlignment="1">
      <alignment horizontal="center" vertical="center" wrapText="1"/>
    </xf>
    <xf numFmtId="9" fontId="1" fillId="2" borderId="1" xfId="5" applyFont="1" applyFill="1" applyBorder="1" applyAlignment="1">
      <alignment horizontal="center" vertical="center" wrapText="1"/>
    </xf>
    <xf numFmtId="1" fontId="1" fillId="0" borderId="6"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xf>
    <xf numFmtId="1" fontId="1" fillId="0" borderId="6" xfId="0" applyNumberFormat="1"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9" fontId="1" fillId="2" borderId="13" xfId="5" applyFont="1" applyFill="1" applyBorder="1" applyAlignment="1">
      <alignment horizontal="center" vertical="center" wrapText="1"/>
    </xf>
    <xf numFmtId="1" fontId="1" fillId="0" borderId="6" xfId="0" quotePrefix="1" applyNumberFormat="1" applyFont="1" applyFill="1" applyBorder="1" applyAlignment="1">
      <alignment horizontal="center" vertical="center" wrapText="1"/>
    </xf>
    <xf numFmtId="1" fontId="1" fillId="0" borderId="10" xfId="0" quotePrefix="1"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3" xfId="0" applyFont="1" applyFill="1" applyBorder="1" applyAlignment="1">
      <alignment horizontal="center" vertical="center" wrapText="1"/>
    </xf>
    <xf numFmtId="170" fontId="1" fillId="2" borderId="1" xfId="0" applyNumberFormat="1" applyFont="1" applyFill="1" applyBorder="1" applyAlignment="1">
      <alignment horizontal="center" vertical="center" wrapText="1"/>
    </xf>
    <xf numFmtId="42" fontId="1" fillId="2" borderId="1" xfId="7" applyNumberFormat="1" applyFont="1" applyFill="1" applyBorder="1" applyAlignment="1">
      <alignment horizontal="justify" vertical="center" wrapText="1"/>
    </xf>
    <xf numFmtId="42" fontId="1" fillId="2" borderId="6" xfId="7" applyNumberFormat="1" applyFont="1" applyFill="1" applyBorder="1" applyAlignment="1">
      <alignment horizontal="justify" vertical="center" wrapText="1"/>
    </xf>
    <xf numFmtId="42" fontId="1" fillId="2" borderId="13" xfId="7" applyNumberFormat="1" applyFont="1" applyFill="1" applyBorder="1" applyAlignment="1">
      <alignment horizontal="justify" vertical="center" wrapText="1"/>
    </xf>
    <xf numFmtId="42" fontId="1" fillId="2" borderId="10" xfId="7" applyNumberFormat="1" applyFont="1" applyFill="1" applyBorder="1" applyAlignment="1">
      <alignment horizontal="justify" vertical="center" wrapText="1"/>
    </xf>
    <xf numFmtId="0" fontId="1" fillId="0" borderId="0" xfId="0" applyFont="1" applyFill="1" applyBorder="1" applyAlignment="1">
      <alignment horizontal="center"/>
    </xf>
    <xf numFmtId="169" fontId="1" fillId="0" borderId="0" xfId="1" applyNumberFormat="1" applyFont="1" applyFill="1" applyBorder="1" applyAlignment="1">
      <alignment horizontal="center" vertical="center"/>
    </xf>
    <xf numFmtId="1" fontId="1" fillId="0" borderId="13" xfId="0" quotePrefix="1" applyNumberFormat="1" applyFont="1" applyFill="1" applyBorder="1" applyAlignment="1">
      <alignment horizontal="center" vertical="center" wrapText="1"/>
    </xf>
    <xf numFmtId="1" fontId="1" fillId="0" borderId="13" xfId="0" applyNumberFormat="1" applyFont="1" applyFill="1" applyBorder="1" applyAlignment="1">
      <alignment horizontal="center" vertical="center"/>
    </xf>
    <xf numFmtId="42" fontId="1" fillId="2" borderId="10" xfId="7" applyFont="1" applyFill="1" applyBorder="1" applyAlignment="1">
      <alignment horizontal="center" vertical="center" wrapText="1"/>
    </xf>
    <xf numFmtId="3" fontId="1" fillId="2" borderId="5" xfId="0" applyNumberFormat="1" applyFont="1" applyFill="1" applyBorder="1" applyAlignment="1">
      <alignment horizontal="center" vertical="center" wrapText="1"/>
    </xf>
    <xf numFmtId="3" fontId="1" fillId="2" borderId="14" xfId="0" applyNumberFormat="1" applyFont="1" applyFill="1" applyBorder="1" applyAlignment="1">
      <alignment horizontal="center" vertical="center" wrapText="1"/>
    </xf>
    <xf numFmtId="3" fontId="1" fillId="2" borderId="9" xfId="0" applyNumberFormat="1" applyFont="1" applyFill="1" applyBorder="1" applyAlignment="1">
      <alignment horizontal="center" vertical="center" wrapText="1"/>
    </xf>
    <xf numFmtId="0" fontId="3" fillId="16" borderId="1"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3" fillId="16" borderId="15" xfId="0" applyFont="1" applyFill="1" applyBorder="1" applyAlignment="1">
      <alignment horizontal="center" vertical="center" wrapText="1"/>
    </xf>
    <xf numFmtId="0" fontId="3" fillId="16" borderId="8" xfId="0" applyFont="1" applyFill="1" applyBorder="1" applyAlignment="1">
      <alignment horizontal="center" vertical="center" wrapText="1"/>
    </xf>
    <xf numFmtId="0" fontId="3" fillId="16" borderId="6" xfId="0" applyFont="1" applyFill="1" applyBorder="1" applyAlignment="1">
      <alignment horizontal="center" vertical="center" wrapText="1"/>
    </xf>
    <xf numFmtId="0" fontId="3" fillId="16" borderId="13" xfId="0" applyFont="1" applyFill="1" applyBorder="1" applyAlignment="1">
      <alignment horizontal="center" vertical="center" wrapText="1"/>
    </xf>
    <xf numFmtId="0" fontId="3" fillId="16" borderId="10" xfId="0" applyFont="1" applyFill="1" applyBorder="1" applyAlignment="1">
      <alignment horizontal="center" vertical="center" wrapText="1"/>
    </xf>
    <xf numFmtId="0" fontId="3" fillId="16" borderId="5" xfId="0" applyFont="1" applyFill="1" applyBorder="1" applyAlignment="1">
      <alignment horizontal="center" vertical="center" wrapText="1"/>
    </xf>
    <xf numFmtId="0" fontId="3" fillId="16" borderId="14" xfId="0" applyFont="1" applyFill="1" applyBorder="1" applyAlignment="1">
      <alignment horizontal="center" vertical="center" wrapText="1"/>
    </xf>
    <xf numFmtId="0" fontId="3" fillId="16" borderId="9" xfId="0" applyFont="1" applyFill="1" applyBorder="1" applyAlignment="1">
      <alignment horizontal="center" vertical="center" wrapText="1"/>
    </xf>
    <xf numFmtId="0" fontId="3" fillId="16" borderId="7" xfId="0" applyFont="1" applyFill="1" applyBorder="1" applyAlignment="1">
      <alignment horizontal="center" vertical="center"/>
    </xf>
    <xf numFmtId="0" fontId="3" fillId="16" borderId="11" xfId="0" applyFont="1" applyFill="1" applyBorder="1" applyAlignment="1">
      <alignment horizontal="center" vertical="center"/>
    </xf>
    <xf numFmtId="0" fontId="3" fillId="16" borderId="3" xfId="0" applyFont="1" applyFill="1" applyBorder="1" applyAlignment="1">
      <alignment horizontal="center" vertical="center"/>
    </xf>
    <xf numFmtId="170" fontId="3" fillId="16" borderId="4" xfId="0" applyNumberFormat="1" applyFont="1" applyFill="1" applyBorder="1" applyAlignment="1">
      <alignment horizontal="center" vertical="center" wrapText="1"/>
    </xf>
    <xf numFmtId="170" fontId="3" fillId="16" borderId="15" xfId="0" applyNumberFormat="1" applyFont="1" applyFill="1" applyBorder="1" applyAlignment="1">
      <alignment horizontal="center" vertical="center" wrapText="1"/>
    </xf>
    <xf numFmtId="170" fontId="3" fillId="16" borderId="8" xfId="0" applyNumberFormat="1" applyFont="1" applyFill="1" applyBorder="1" applyAlignment="1">
      <alignment horizontal="center" vertical="center" wrapText="1"/>
    </xf>
    <xf numFmtId="0" fontId="3" fillId="16" borderId="6" xfId="0" applyFont="1" applyFill="1" applyBorder="1" applyAlignment="1">
      <alignment horizontal="center" vertical="center" textRotation="180" wrapText="1"/>
    </xf>
    <xf numFmtId="0" fontId="3" fillId="16" borderId="13" xfId="0" applyFont="1" applyFill="1" applyBorder="1" applyAlignment="1">
      <alignment horizontal="center" vertical="center" textRotation="180" wrapText="1"/>
    </xf>
    <xf numFmtId="0" fontId="3" fillId="16" borderId="10" xfId="0" applyFont="1" applyFill="1" applyBorder="1" applyAlignment="1">
      <alignment horizontal="center" vertical="center" textRotation="180" wrapText="1"/>
    </xf>
    <xf numFmtId="0" fontId="3" fillId="16" borderId="4" xfId="0" applyFont="1" applyFill="1" applyBorder="1" applyAlignment="1">
      <alignment horizontal="center" vertical="center" textRotation="180" wrapText="1"/>
    </xf>
    <xf numFmtId="0" fontId="3" fillId="16" borderId="15" xfId="0" applyFont="1" applyFill="1" applyBorder="1" applyAlignment="1">
      <alignment horizontal="center" vertical="center" textRotation="180" wrapText="1"/>
    </xf>
    <xf numFmtId="0" fontId="3" fillId="16" borderId="8" xfId="0" applyFont="1" applyFill="1" applyBorder="1" applyAlignment="1">
      <alignment horizontal="center" vertical="center" textRotation="180" wrapText="1"/>
    </xf>
    <xf numFmtId="183" fontId="1" fillId="0" borderId="6" xfId="0" applyNumberFormat="1" applyFont="1" applyBorder="1" applyAlignment="1">
      <alignment horizontal="center" vertical="center" wrapText="1"/>
    </xf>
    <xf numFmtId="183" fontId="1" fillId="0" borderId="13" xfId="0" applyNumberFormat="1" applyFont="1" applyBorder="1" applyAlignment="1">
      <alignment horizontal="center" vertical="center" wrapText="1"/>
    </xf>
    <xf numFmtId="183" fontId="1" fillId="0" borderId="10" xfId="0" applyNumberFormat="1" applyFont="1" applyBorder="1" applyAlignment="1">
      <alignment horizontal="center" vertical="center" wrapText="1"/>
    </xf>
    <xf numFmtId="0" fontId="12" fillId="2" borderId="13" xfId="0" applyFont="1" applyFill="1" applyBorder="1" applyAlignment="1">
      <alignment horizontal="justify" vertical="center" wrapText="1"/>
    </xf>
    <xf numFmtId="0" fontId="12" fillId="2" borderId="10" xfId="0" applyFont="1" applyFill="1" applyBorder="1" applyAlignment="1">
      <alignment horizontal="justify" vertical="center" wrapText="1"/>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xf>
    <xf numFmtId="14" fontId="1" fillId="0" borderId="10" xfId="0" applyNumberFormat="1" applyFont="1" applyBorder="1" applyAlignment="1">
      <alignment horizontal="center" vertical="center"/>
    </xf>
    <xf numFmtId="14" fontId="1" fillId="0" borderId="1" xfId="0" applyNumberFormat="1" applyFont="1" applyBorder="1" applyAlignment="1">
      <alignment horizontal="center" vertical="center"/>
    </xf>
    <xf numFmtId="171" fontId="3" fillId="16" borderId="6" xfId="0" applyNumberFormat="1" applyFont="1" applyFill="1" applyBorder="1" applyAlignment="1">
      <alignment horizontal="center" vertical="center" wrapText="1"/>
    </xf>
    <xf numFmtId="171" fontId="3" fillId="16" borderId="13" xfId="0" applyNumberFormat="1" applyFont="1" applyFill="1" applyBorder="1" applyAlignment="1">
      <alignment horizontal="center" vertical="center" wrapText="1"/>
    </xf>
    <xf numFmtId="171" fontId="3" fillId="16" borderId="10" xfId="0" applyNumberFormat="1" applyFont="1" applyFill="1" applyBorder="1" applyAlignment="1">
      <alignment horizontal="center" vertical="center" wrapText="1"/>
    </xf>
    <xf numFmtId="0" fontId="1" fillId="0" borderId="10" xfId="0" applyFont="1" applyBorder="1" applyAlignment="1">
      <alignment horizontal="justify" vertical="center" wrapText="1"/>
    </xf>
    <xf numFmtId="0" fontId="1" fillId="0" borderId="1" xfId="0" applyFont="1" applyBorder="1" applyAlignment="1">
      <alignment horizontal="justify" vertical="center" wrapText="1"/>
    </xf>
    <xf numFmtId="0" fontId="12" fillId="0" borderId="6"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182" fontId="1" fillId="0" borderId="13" xfId="0" applyNumberFormat="1" applyFont="1" applyBorder="1" applyAlignment="1">
      <alignment horizontal="center" vertical="center"/>
    </xf>
    <xf numFmtId="182" fontId="1" fillId="0" borderId="10" xfId="0" applyNumberFormat="1" applyFont="1" applyBorder="1" applyAlignment="1">
      <alignment horizontal="center" vertical="center"/>
    </xf>
    <xf numFmtId="171" fontId="3" fillId="16" borderId="4" xfId="0" applyNumberFormat="1" applyFont="1" applyFill="1" applyBorder="1" applyAlignment="1">
      <alignment horizontal="center" vertical="center" wrapText="1"/>
    </xf>
    <xf numFmtId="171" fontId="3" fillId="16" borderId="15" xfId="0" applyNumberFormat="1" applyFont="1" applyFill="1" applyBorder="1" applyAlignment="1">
      <alignment horizontal="center" vertical="center" wrapText="1"/>
    </xf>
    <xf numFmtId="171" fontId="3" fillId="16" borderId="8" xfId="0" applyNumberFormat="1" applyFont="1" applyFill="1" applyBorder="1" applyAlignment="1">
      <alignment horizontal="center" vertical="center" wrapText="1"/>
    </xf>
    <xf numFmtId="0" fontId="3" fillId="17" borderId="0" xfId="0" applyFont="1" applyFill="1" applyBorder="1" applyAlignment="1">
      <alignment horizontal="left" vertical="center" wrapText="1"/>
    </xf>
    <xf numFmtId="0" fontId="3" fillId="17" borderId="14" xfId="0" applyFont="1" applyFill="1" applyBorder="1" applyAlignment="1">
      <alignment horizontal="left" vertical="center" wrapText="1"/>
    </xf>
    <xf numFmtId="0" fontId="3" fillId="10" borderId="7" xfId="0" applyFont="1" applyFill="1" applyBorder="1" applyAlignment="1">
      <alignment horizontal="left" vertical="center"/>
    </xf>
    <xf numFmtId="0" fontId="3" fillId="10" borderId="3" xfId="0" applyFont="1" applyFill="1" applyBorder="1" applyAlignment="1">
      <alignment horizontal="left"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2" fillId="0" borderId="1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2" fillId="0" borderId="1" xfId="0" applyFont="1" applyFill="1" applyBorder="1" applyAlignment="1">
      <alignment horizontal="justify" vertical="center" wrapText="1"/>
    </xf>
    <xf numFmtId="3" fontId="3" fillId="16" borderId="6" xfId="0" applyNumberFormat="1" applyFont="1" applyFill="1" applyBorder="1" applyAlignment="1">
      <alignment horizontal="center" vertical="center" wrapText="1"/>
    </xf>
    <xf numFmtId="3" fontId="3" fillId="16" borderId="13" xfId="0" applyNumberFormat="1" applyFont="1" applyFill="1" applyBorder="1" applyAlignment="1">
      <alignment horizontal="center" vertical="center" wrapText="1"/>
    </xf>
    <xf numFmtId="3" fontId="3" fillId="16" borderId="10" xfId="0" applyNumberFormat="1" applyFont="1" applyFill="1" applyBorder="1" applyAlignment="1">
      <alignment horizontal="center" vertical="center" wrapText="1"/>
    </xf>
    <xf numFmtId="49" fontId="3" fillId="16" borderId="4" xfId="0" applyNumberFormat="1" applyFont="1" applyFill="1" applyBorder="1" applyAlignment="1">
      <alignment horizontal="center" vertical="center" textRotation="180" wrapText="1"/>
    </xf>
    <xf numFmtId="49" fontId="3" fillId="16" borderId="15" xfId="0" applyNumberFormat="1" applyFont="1" applyFill="1" applyBorder="1" applyAlignment="1">
      <alignment horizontal="center" vertical="center" textRotation="180" wrapText="1"/>
    </xf>
    <xf numFmtId="49" fontId="3" fillId="16" borderId="8" xfId="0" applyNumberFormat="1" applyFont="1" applyFill="1" applyBorder="1" applyAlignment="1">
      <alignment horizontal="center" vertical="center" textRotation="180" wrapText="1"/>
    </xf>
    <xf numFmtId="0" fontId="3" fillId="8" borderId="4"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5" xfId="0" applyFont="1" applyFill="1" applyBorder="1" applyAlignment="1">
      <alignment horizontal="left"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justify" vertical="center" wrapText="1"/>
    </xf>
    <xf numFmtId="0" fontId="1" fillId="0" borderId="13" xfId="0" applyFont="1" applyBorder="1" applyAlignment="1">
      <alignment horizontal="justify" vertical="center" wrapText="1"/>
    </xf>
    <xf numFmtId="171" fontId="1" fillId="0" borderId="10" xfId="0" applyNumberFormat="1" applyFont="1" applyBorder="1" applyAlignment="1">
      <alignment horizontal="center" vertical="center"/>
    </xf>
    <xf numFmtId="171" fontId="1" fillId="0" borderId="1" xfId="0" applyNumberFormat="1" applyFont="1" applyBorder="1" applyAlignment="1">
      <alignment horizontal="center" vertical="center"/>
    </xf>
    <xf numFmtId="180" fontId="1" fillId="0" borderId="13" xfId="0" applyNumberFormat="1" applyFont="1" applyBorder="1" applyAlignment="1">
      <alignment horizontal="center" vertical="center" wrapText="1"/>
    </xf>
    <xf numFmtId="180" fontId="1" fillId="0" borderId="10" xfId="0" applyNumberFormat="1" applyFont="1" applyBorder="1" applyAlignment="1">
      <alignment horizontal="center" vertical="center" wrapText="1"/>
    </xf>
    <xf numFmtId="0" fontId="3" fillId="17" borderId="7" xfId="0" applyFont="1" applyFill="1" applyBorder="1" applyAlignment="1">
      <alignment horizontal="left" vertical="center"/>
    </xf>
    <xf numFmtId="0" fontId="3" fillId="17" borderId="3" xfId="0" applyFont="1" applyFill="1" applyBorder="1" applyAlignment="1">
      <alignment horizontal="left" vertical="center"/>
    </xf>
    <xf numFmtId="0" fontId="10" fillId="10" borderId="7" xfId="0" applyFont="1" applyFill="1" applyBorder="1" applyAlignment="1">
      <alignment horizontal="left" vertical="center"/>
    </xf>
    <xf numFmtId="0" fontId="10" fillId="10" borderId="11" xfId="0" applyFont="1" applyFill="1" applyBorder="1" applyAlignment="1">
      <alignment horizontal="left" vertical="center"/>
    </xf>
    <xf numFmtId="0" fontId="10" fillId="10" borderId="3" xfId="0" applyFont="1" applyFill="1" applyBorder="1" applyAlignment="1">
      <alignment horizontal="left" vertical="center"/>
    </xf>
    <xf numFmtId="0" fontId="7" fillId="0" borderId="1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2" fillId="0" borderId="13" xfId="0" applyFont="1" applyFill="1" applyBorder="1" applyAlignment="1">
      <alignment horizontal="justify" vertical="center" wrapText="1"/>
    </xf>
    <xf numFmtId="1" fontId="7" fillId="2" borderId="10" xfId="3" applyNumberFormat="1" applyFont="1" applyFill="1" applyBorder="1" applyAlignment="1">
      <alignment horizontal="center" vertical="center" wrapText="1"/>
    </xf>
    <xf numFmtId="1" fontId="7" fillId="2" borderId="1" xfId="3" applyNumberFormat="1" applyFont="1" applyFill="1" applyBorder="1" applyAlignment="1">
      <alignment horizontal="center" vertical="center" wrapText="1"/>
    </xf>
    <xf numFmtId="0" fontId="1" fillId="0" borderId="6" xfId="0" applyFont="1" applyBorder="1" applyAlignment="1">
      <alignment horizontal="center" vertical="center"/>
    </xf>
    <xf numFmtId="0" fontId="1" fillId="0" borderId="13" xfId="0" applyFont="1" applyBorder="1" applyAlignment="1">
      <alignment horizontal="center" vertical="center"/>
    </xf>
    <xf numFmtId="0" fontId="1" fillId="2" borderId="6"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0" fontId="1" fillId="2" borderId="6" xfId="0" applyNumberFormat="1" applyFont="1" applyFill="1" applyBorder="1" applyAlignment="1">
      <alignment horizontal="justify" vertical="center" wrapText="1"/>
    </xf>
    <xf numFmtId="0" fontId="1" fillId="2" borderId="10" xfId="0" applyNumberFormat="1" applyFont="1" applyFill="1" applyBorder="1" applyAlignment="1">
      <alignment horizontal="justify" vertical="center" wrapText="1"/>
    </xf>
    <xf numFmtId="183" fontId="1" fillId="2" borderId="6" xfId="0" applyNumberFormat="1" applyFont="1" applyFill="1" applyBorder="1" applyAlignment="1">
      <alignment horizontal="center" vertical="center" wrapText="1"/>
    </xf>
    <xf numFmtId="183" fontId="1" fillId="2" borderId="10" xfId="0" applyNumberFormat="1" applyFont="1" applyFill="1" applyBorder="1" applyAlignment="1">
      <alignment horizontal="center" vertical="center" wrapText="1"/>
    </xf>
    <xf numFmtId="0" fontId="1" fillId="0" borderId="1" xfId="0" applyFont="1" applyBorder="1" applyAlignment="1">
      <alignment horizontal="center"/>
    </xf>
    <xf numFmtId="0" fontId="1" fillId="0" borderId="6" xfId="0" applyFont="1" applyBorder="1" applyAlignment="1">
      <alignment horizontal="center" vertical="center" wrapText="1"/>
    </xf>
    <xf numFmtId="171" fontId="1" fillId="2" borderId="10" xfId="0" applyNumberFormat="1" applyFont="1" applyFill="1" applyBorder="1" applyAlignment="1">
      <alignment horizontal="center" vertical="center" wrapText="1"/>
    </xf>
    <xf numFmtId="14" fontId="1" fillId="0" borderId="6" xfId="0" applyNumberFormat="1" applyFont="1" applyBorder="1" applyAlignment="1">
      <alignment horizontal="center" vertical="center"/>
    </xf>
    <xf numFmtId="0" fontId="1" fillId="0" borderId="1" xfId="0" applyFont="1" applyBorder="1" applyAlignment="1">
      <alignment horizontal="center" vertical="center" wrapText="1"/>
    </xf>
    <xf numFmtId="0" fontId="13" fillId="10" borderId="8" xfId="0" applyFont="1" applyFill="1" applyBorder="1" applyAlignment="1">
      <alignment horizontal="left" vertical="center"/>
    </xf>
    <xf numFmtId="0" fontId="13" fillId="10" borderId="2" xfId="0" applyFont="1" applyFill="1" applyBorder="1" applyAlignment="1">
      <alignment horizontal="left" vertical="center"/>
    </xf>
    <xf numFmtId="0" fontId="13" fillId="10" borderId="9" xfId="0" applyFont="1" applyFill="1" applyBorder="1" applyAlignment="1">
      <alignment horizontal="left" vertical="center"/>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6" xfId="0" applyFont="1" applyBorder="1" applyAlignment="1">
      <alignment horizontal="justify" vertical="center" wrapText="1"/>
    </xf>
    <xf numFmtId="0" fontId="7" fillId="0" borderId="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2" fillId="2" borderId="1" xfId="0" applyFont="1" applyFill="1" applyBorder="1" applyAlignment="1">
      <alignment horizontal="justify" vertical="center" wrapText="1"/>
    </xf>
    <xf numFmtId="0" fontId="12" fillId="2" borderId="6" xfId="0" applyFont="1" applyFill="1" applyBorder="1" applyAlignment="1">
      <alignment horizontal="justify" vertical="center" wrapText="1"/>
    </xf>
    <xf numFmtId="0" fontId="13" fillId="10" borderId="7" xfId="0" applyFont="1" applyFill="1" applyBorder="1" applyAlignment="1">
      <alignment horizontal="left" vertical="center"/>
    </xf>
    <xf numFmtId="0" fontId="13" fillId="10" borderId="11" xfId="0" applyFont="1" applyFill="1" applyBorder="1" applyAlignment="1">
      <alignment horizontal="left" vertical="center"/>
    </xf>
    <xf numFmtId="0" fontId="13" fillId="10" borderId="3" xfId="0" applyFont="1" applyFill="1" applyBorder="1" applyAlignment="1">
      <alignment horizontal="left" vertical="center"/>
    </xf>
    <xf numFmtId="171" fontId="1" fillId="0" borderId="6" xfId="0" applyNumberFormat="1" applyFont="1" applyBorder="1" applyAlignment="1">
      <alignment horizontal="center" vertical="center"/>
    </xf>
    <xf numFmtId="180" fontId="1" fillId="0" borderId="6" xfId="0" applyNumberFormat="1" applyFont="1" applyBorder="1" applyAlignment="1">
      <alignment horizontal="center" vertical="center" wrapText="1"/>
    </xf>
    <xf numFmtId="14" fontId="1" fillId="0" borderId="6" xfId="0" applyNumberFormat="1"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0" xfId="0" applyFont="1" applyFill="1" applyBorder="1" applyAlignment="1">
      <alignment horizontal="center"/>
    </xf>
    <xf numFmtId="14" fontId="1" fillId="2" borderId="10" xfId="0" applyNumberFormat="1" applyFont="1" applyFill="1" applyBorder="1" applyAlignment="1">
      <alignment horizontal="center" vertical="center"/>
    </xf>
    <xf numFmtId="0" fontId="1" fillId="0" borderId="1" xfId="0" applyNumberFormat="1" applyFont="1" applyBorder="1" applyAlignment="1">
      <alignment horizontal="center" vertical="center" wrapText="1"/>
    </xf>
    <xf numFmtId="43" fontId="7" fillId="2" borderId="6" xfId="1" applyFont="1" applyFill="1" applyBorder="1" applyAlignment="1">
      <alignment horizontal="justify" vertical="center" wrapText="1"/>
    </xf>
    <xf numFmtId="43" fontId="7" fillId="2" borderId="13" xfId="1" applyFont="1" applyFill="1" applyBorder="1" applyAlignment="1">
      <alignment horizontal="justify" vertical="center" wrapText="1"/>
    </xf>
    <xf numFmtId="183" fontId="1" fillId="2" borderId="1" xfId="11" applyNumberFormat="1" applyFont="1" applyFill="1" applyBorder="1" applyAlignment="1">
      <alignment horizontal="center" vertical="center"/>
    </xf>
    <xf numFmtId="0" fontId="3" fillId="17" borderId="15" xfId="0" applyFont="1" applyFill="1" applyBorder="1" applyAlignment="1">
      <alignment horizontal="left" vertical="center"/>
    </xf>
    <xf numFmtId="0" fontId="3" fillId="17" borderId="0" xfId="0" applyFont="1" applyFill="1" applyBorder="1" applyAlignment="1">
      <alignment horizontal="left" vertical="center"/>
    </xf>
    <xf numFmtId="0" fontId="3" fillId="17" borderId="14" xfId="0" applyFont="1" applyFill="1" applyBorder="1" applyAlignment="1">
      <alignment horizontal="left" vertical="center"/>
    </xf>
    <xf numFmtId="0" fontId="13" fillId="10" borderId="1" xfId="0" applyFont="1" applyFill="1" applyBorder="1" applyAlignment="1">
      <alignment horizontal="left" vertical="center"/>
    </xf>
    <xf numFmtId="0" fontId="12" fillId="0" borderId="3"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0"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43" fontId="7" fillId="2" borderId="10" xfId="1" applyFont="1" applyFill="1" applyBorder="1" applyAlignment="1">
      <alignment horizontal="justify" vertical="center" wrapText="1"/>
    </xf>
    <xf numFmtId="0" fontId="1" fillId="2" borderId="6" xfId="0" applyFont="1" applyFill="1" applyBorder="1" applyAlignment="1">
      <alignment horizontal="center"/>
    </xf>
    <xf numFmtId="183" fontId="1" fillId="2" borderId="10" xfId="11" applyNumberFormat="1" applyFont="1" applyFill="1" applyBorder="1" applyAlignment="1">
      <alignment horizontal="center" vertical="center"/>
    </xf>
    <xf numFmtId="0" fontId="1" fillId="2" borderId="1" xfId="0" applyFont="1" applyFill="1" applyBorder="1" applyAlignment="1">
      <alignment horizontal="center"/>
    </xf>
    <xf numFmtId="0" fontId="12" fillId="2" borderId="13" xfId="0" applyFont="1" applyFill="1" applyBorder="1" applyAlignment="1">
      <alignment horizontal="center" vertical="center" wrapText="1"/>
    </xf>
    <xf numFmtId="0" fontId="12" fillId="2" borderId="10" xfId="0" applyFont="1" applyFill="1" applyBorder="1" applyAlignment="1">
      <alignment horizontal="center" vertical="center" wrapText="1"/>
    </xf>
    <xf numFmtId="169" fontId="7" fillId="0" borderId="13" xfId="0" applyNumberFormat="1" applyFont="1" applyBorder="1" applyAlignment="1">
      <alignment horizontal="center" vertical="center"/>
    </xf>
    <xf numFmtId="169" fontId="7" fillId="0" borderId="10" xfId="0" applyNumberFormat="1" applyFont="1" applyBorder="1" applyAlignment="1">
      <alignment horizontal="center" vertical="center"/>
    </xf>
    <xf numFmtId="49" fontId="1" fillId="0" borderId="6"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0" fontId="12" fillId="4" borderId="6" xfId="0" applyFont="1" applyFill="1" applyBorder="1" applyAlignment="1">
      <alignment horizontal="justify" vertical="center" wrapText="1"/>
    </xf>
    <xf numFmtId="0" fontId="12" fillId="4" borderId="10" xfId="0" applyFont="1" applyFill="1" applyBorder="1" applyAlignment="1">
      <alignment horizontal="justify" vertical="center" wrapText="1"/>
    </xf>
    <xf numFmtId="1" fontId="1" fillId="2" borderId="1" xfId="12" applyNumberFormat="1" applyFont="1" applyFill="1" applyBorder="1" applyAlignment="1">
      <alignment horizontal="center" vertical="center" wrapText="1"/>
    </xf>
    <xf numFmtId="0" fontId="7" fillId="0" borderId="1" xfId="13" applyNumberFormat="1" applyFont="1" applyFill="1" applyBorder="1" applyAlignment="1">
      <alignment horizontal="justify" vertical="center" wrapText="1"/>
    </xf>
    <xf numFmtId="0" fontId="1" fillId="0" borderId="6"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7" fillId="2" borderId="13" xfId="13" applyNumberFormat="1" applyFont="1" applyFill="1" applyBorder="1" applyAlignment="1">
      <alignment horizontal="justify" vertical="center" wrapText="1"/>
    </xf>
    <xf numFmtId="0" fontId="1" fillId="2" borderId="13" xfId="0" applyNumberFormat="1" applyFont="1" applyFill="1" applyBorder="1" applyAlignment="1">
      <alignment horizontal="center" vertical="center" wrapText="1"/>
    </xf>
    <xf numFmtId="14" fontId="1" fillId="0" borderId="13" xfId="0" applyNumberFormat="1" applyFont="1" applyBorder="1" applyAlignment="1">
      <alignment horizontal="center" vertical="center"/>
    </xf>
    <xf numFmtId="183" fontId="1" fillId="2" borderId="13" xfId="11" applyNumberFormat="1" applyFont="1" applyFill="1" applyBorder="1" applyAlignment="1">
      <alignment horizontal="center" vertical="center"/>
    </xf>
    <xf numFmtId="171" fontId="1" fillId="2" borderId="1" xfId="0" applyNumberFormat="1" applyFont="1" applyFill="1" applyBorder="1" applyAlignment="1">
      <alignment horizontal="center" vertical="center" wrapText="1"/>
    </xf>
    <xf numFmtId="0" fontId="7" fillId="0" borderId="6" xfId="13" applyNumberFormat="1" applyFont="1" applyFill="1" applyBorder="1" applyAlignment="1">
      <alignment horizontal="justify" vertical="center" wrapText="1"/>
    </xf>
    <xf numFmtId="0" fontId="7" fillId="0" borderId="13" xfId="13" applyNumberFormat="1" applyFont="1" applyFill="1" applyBorder="1" applyAlignment="1">
      <alignment horizontal="justify" vertical="center" wrapText="1"/>
    </xf>
    <xf numFmtId="0" fontId="7" fillId="0" borderId="10" xfId="13" applyNumberFormat="1" applyFont="1" applyFill="1" applyBorder="1" applyAlignment="1">
      <alignment horizontal="justify" vertical="center" wrapText="1"/>
    </xf>
    <xf numFmtId="0" fontId="1" fillId="0" borderId="10" xfId="0" applyNumberFormat="1" applyFont="1" applyBorder="1" applyAlignment="1">
      <alignment horizontal="center" vertical="center" wrapText="1"/>
    </xf>
    <xf numFmtId="0" fontId="8" fillId="2" borderId="10" xfId="0" applyFont="1" applyFill="1" applyBorder="1" applyAlignment="1">
      <alignment horizontal="justify" vertical="center" wrapText="1"/>
    </xf>
    <xf numFmtId="0" fontId="8" fillId="2" borderId="1" xfId="0" applyFont="1" applyFill="1" applyBorder="1" applyAlignment="1">
      <alignment horizontal="justify" vertical="center" wrapText="1"/>
    </xf>
    <xf numFmtId="0" fontId="10" fillId="10" borderId="7" xfId="0" applyFont="1" applyFill="1" applyBorder="1" applyAlignment="1">
      <alignment vertical="center"/>
    </xf>
    <xf numFmtId="0" fontId="10" fillId="10" borderId="11" xfId="0" applyFont="1" applyFill="1" applyBorder="1" applyAlignment="1">
      <alignment vertical="center"/>
    </xf>
    <xf numFmtId="0" fontId="10" fillId="10" borderId="3" xfId="0" applyFont="1" applyFill="1" applyBorder="1" applyAlignment="1">
      <alignment vertical="center"/>
    </xf>
    <xf numFmtId="1" fontId="1" fillId="2" borderId="1" xfId="3" applyNumberFormat="1" applyFont="1" applyFill="1" applyBorder="1" applyAlignment="1">
      <alignment horizontal="center" vertical="center" wrapText="1"/>
    </xf>
    <xf numFmtId="172" fontId="7" fillId="2" borderId="1" xfId="6" applyFont="1" applyFill="1" applyBorder="1" applyAlignment="1">
      <alignment horizontal="justify" vertical="center" wrapText="1"/>
    </xf>
    <xf numFmtId="0" fontId="1" fillId="0" borderId="6" xfId="0" applyFont="1" applyBorder="1" applyAlignment="1">
      <alignment horizontal="center" wrapText="1"/>
    </xf>
    <xf numFmtId="0" fontId="1" fillId="0" borderId="13" xfId="0" applyFont="1" applyBorder="1" applyAlignment="1">
      <alignment horizontal="center" wrapText="1"/>
    </xf>
    <xf numFmtId="0" fontId="1" fillId="0" borderId="10" xfId="0" applyFont="1" applyBorder="1" applyAlignment="1">
      <alignment horizontal="center" wrapText="1"/>
    </xf>
    <xf numFmtId="3" fontId="1" fillId="0" borderId="6" xfId="0" applyNumberFormat="1" applyFont="1" applyBorder="1" applyAlignment="1">
      <alignment horizontal="center" vertical="center"/>
    </xf>
    <xf numFmtId="3" fontId="1" fillId="0" borderId="13" xfId="0" applyNumberFormat="1" applyFont="1" applyBorder="1" applyAlignment="1">
      <alignment horizontal="center" vertical="center"/>
    </xf>
    <xf numFmtId="3" fontId="1" fillId="0" borderId="10" xfId="0" applyNumberFormat="1" applyFont="1" applyBorder="1" applyAlignment="1">
      <alignment horizontal="center" vertical="center"/>
    </xf>
    <xf numFmtId="171" fontId="1" fillId="0" borderId="13" xfId="0" applyNumberFormat="1" applyFont="1" applyBorder="1" applyAlignment="1">
      <alignment horizontal="center" vertical="center"/>
    </xf>
    <xf numFmtId="1" fontId="12" fillId="0" borderId="1" xfId="0" applyNumberFormat="1" applyFont="1" applyFill="1" applyBorder="1" applyAlignment="1">
      <alignment horizontal="center" vertical="center" wrapText="1"/>
    </xf>
    <xf numFmtId="183" fontId="1" fillId="2" borderId="13" xfId="0" applyNumberFormat="1" applyFont="1" applyFill="1" applyBorder="1" applyAlignment="1">
      <alignment horizontal="center" vertical="center" wrapText="1"/>
    </xf>
    <xf numFmtId="0" fontId="3" fillId="0" borderId="50"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1" xfId="0" applyFont="1" applyBorder="1" applyAlignment="1">
      <alignment horizontal="center" vertical="center" wrapText="1"/>
    </xf>
    <xf numFmtId="0" fontId="1" fillId="0" borderId="0" xfId="0" applyFont="1" applyAlignment="1">
      <alignment horizontal="left"/>
    </xf>
    <xf numFmtId="0" fontId="18" fillId="0" borderId="1" xfId="0" applyFont="1" applyBorder="1" applyAlignment="1">
      <alignment horizontal="center" vertical="center"/>
    </xf>
    <xf numFmtId="49" fontId="1" fillId="0" borderId="6" xfId="0" applyNumberFormat="1" applyFont="1" applyBorder="1" applyAlignment="1">
      <alignment horizontal="left" vertical="center" wrapText="1"/>
    </xf>
    <xf numFmtId="49" fontId="1" fillId="0" borderId="10" xfId="0" applyNumberFormat="1" applyFont="1" applyBorder="1" applyAlignment="1">
      <alignment horizontal="left" vertical="center" wrapText="1"/>
    </xf>
    <xf numFmtId="0" fontId="3" fillId="8" borderId="1" xfId="0" applyFont="1" applyFill="1" applyBorder="1" applyAlignment="1">
      <alignment horizontal="left" vertical="center" wrapText="1"/>
    </xf>
    <xf numFmtId="0" fontId="3" fillId="17" borderId="1" xfId="0" applyFont="1" applyFill="1" applyBorder="1" applyAlignment="1">
      <alignment horizontal="left" vertical="center" wrapText="1"/>
    </xf>
    <xf numFmtId="0" fontId="3" fillId="11" borderId="1" xfId="0" applyFont="1" applyFill="1" applyBorder="1" applyAlignment="1">
      <alignment horizontal="left" vertical="center" wrapText="1"/>
    </xf>
    <xf numFmtId="9" fontId="1" fillId="2" borderId="1" xfId="0" applyNumberFormat="1" applyFont="1" applyFill="1" applyBorder="1" applyAlignment="1">
      <alignment horizontal="center" vertical="center" wrapText="1"/>
    </xf>
    <xf numFmtId="0" fontId="1" fillId="0" borderId="1" xfId="0" applyFont="1" applyBorder="1" applyAlignment="1">
      <alignment horizontal="justify" vertical="center" wrapText="1" readingOrder="2"/>
    </xf>
    <xf numFmtId="0" fontId="8" fillId="0" borderId="1" xfId="0" applyFont="1" applyBorder="1" applyAlignment="1">
      <alignment horizontal="justify" vertical="center" wrapText="1"/>
    </xf>
    <xf numFmtId="3" fontId="1" fillId="2" borderId="6" xfId="9" applyNumberFormat="1" applyFont="1" applyFill="1" applyBorder="1" applyAlignment="1">
      <alignment horizontal="center" vertical="center" wrapText="1"/>
    </xf>
    <xf numFmtId="3" fontId="1" fillId="2" borderId="13" xfId="9" applyNumberFormat="1" applyFont="1" applyFill="1" applyBorder="1" applyAlignment="1">
      <alignment horizontal="center" vertical="center" wrapText="1"/>
    </xf>
    <xf numFmtId="3" fontId="1" fillId="2" borderId="10" xfId="9" applyNumberFormat="1" applyFont="1" applyFill="1" applyBorder="1" applyAlignment="1">
      <alignment horizontal="center" vertical="center" wrapText="1"/>
    </xf>
    <xf numFmtId="0" fontId="1" fillId="2" borderId="6" xfId="9" applyNumberFormat="1" applyFont="1" applyFill="1" applyBorder="1" applyAlignment="1">
      <alignment horizontal="center" vertical="center" wrapText="1"/>
    </xf>
    <xf numFmtId="0" fontId="1" fillId="2" borderId="13" xfId="9" applyNumberFormat="1" applyFont="1" applyFill="1" applyBorder="1" applyAlignment="1">
      <alignment horizontal="center" vertical="center" wrapText="1"/>
    </xf>
    <xf numFmtId="0" fontId="1" fillId="2" borderId="10" xfId="9"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13" fillId="0" borderId="12" xfId="0" applyFont="1" applyBorder="1" applyAlignment="1">
      <alignment horizontal="center"/>
    </xf>
    <xf numFmtId="0" fontId="1" fillId="0" borderId="1" xfId="0" applyFont="1" applyFill="1" applyBorder="1" applyAlignment="1">
      <alignment horizontal="center" vertical="center" textRotation="180" wrapText="1"/>
    </xf>
    <xf numFmtId="0" fontId="20" fillId="0" borderId="13" xfId="0" applyFont="1" applyFill="1" applyBorder="1" applyAlignment="1">
      <alignment horizontal="center" vertical="center"/>
    </xf>
    <xf numFmtId="0" fontId="20" fillId="0" borderId="6" xfId="0" applyFont="1" applyFill="1" applyBorder="1" applyAlignment="1">
      <alignment horizontal="center" vertical="center"/>
    </xf>
    <xf numFmtId="0" fontId="3" fillId="8" borderId="7" xfId="0" applyFont="1" applyFill="1" applyBorder="1" applyAlignment="1">
      <alignment horizontal="left" vertical="center"/>
    </xf>
    <xf numFmtId="0" fontId="3" fillId="8" borderId="11" xfId="0" applyFont="1" applyFill="1" applyBorder="1" applyAlignment="1">
      <alignment horizontal="left" vertical="center"/>
    </xf>
    <xf numFmtId="0" fontId="3" fillId="8" borderId="3" xfId="0" applyFont="1" applyFill="1" applyBorder="1" applyAlignment="1">
      <alignment horizontal="left" vertical="center"/>
    </xf>
    <xf numFmtId="9" fontId="1" fillId="0" borderId="6" xfId="0" applyNumberFormat="1"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171" fontId="1" fillId="0" borderId="6" xfId="0" applyNumberFormat="1" applyFont="1" applyFill="1" applyBorder="1" applyAlignment="1">
      <alignment vertical="center" wrapText="1"/>
    </xf>
    <xf numFmtId="171" fontId="1" fillId="0" borderId="10" xfId="0" applyNumberFormat="1" applyFont="1" applyBorder="1" applyAlignment="1">
      <alignment vertical="center" wrapText="1"/>
    </xf>
    <xf numFmtId="49" fontId="1" fillId="0" borderId="6"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3" fillId="11" borderId="7" xfId="0" applyFont="1" applyFill="1" applyBorder="1" applyAlignment="1">
      <alignment horizontal="left" vertical="center" wrapText="1"/>
    </xf>
    <xf numFmtId="0" fontId="3" fillId="11" borderId="11" xfId="0" applyFont="1" applyFill="1" applyBorder="1" applyAlignment="1">
      <alignment horizontal="left" vertical="center" wrapText="1"/>
    </xf>
    <xf numFmtId="0" fontId="3" fillId="11" borderId="3" xfId="0" applyFont="1" applyFill="1" applyBorder="1" applyAlignment="1">
      <alignment horizontal="left" vertical="center" wrapText="1"/>
    </xf>
    <xf numFmtId="9" fontId="1" fillId="0" borderId="1" xfId="0" applyNumberFormat="1" applyFont="1" applyFill="1" applyBorder="1" applyAlignment="1">
      <alignment horizontal="center" vertical="center" wrapText="1"/>
    </xf>
    <xf numFmtId="0" fontId="3" fillId="17" borderId="7" xfId="0" applyFont="1" applyFill="1" applyBorder="1" applyAlignment="1">
      <alignment horizontal="left" vertical="center" wrapText="1"/>
    </xf>
    <xf numFmtId="0" fontId="3" fillId="17" borderId="11" xfId="0" applyFont="1" applyFill="1" applyBorder="1" applyAlignment="1">
      <alignment horizontal="left" vertical="center" wrapText="1"/>
    </xf>
    <xf numFmtId="0" fontId="3" fillId="17" borderId="3" xfId="0" applyFont="1" applyFill="1" applyBorder="1" applyAlignment="1">
      <alignment horizontal="left" vertical="center" wrapText="1"/>
    </xf>
    <xf numFmtId="171" fontId="1" fillId="0" borderId="13" xfId="0" applyNumberFormat="1" applyFont="1" applyBorder="1" applyAlignment="1">
      <alignment vertical="center" wrapText="1"/>
    </xf>
    <xf numFmtId="0" fontId="1" fillId="0" borderId="13"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6" xfId="0" applyFont="1" applyBorder="1" applyAlignment="1">
      <alignment horizontal="justify" vertical="center" wrapText="1" readingOrder="2"/>
    </xf>
    <xf numFmtId="0" fontId="1" fillId="0" borderId="13" xfId="0" applyFont="1" applyBorder="1" applyAlignment="1">
      <alignment horizontal="justify" wrapText="1"/>
    </xf>
    <xf numFmtId="0" fontId="1" fillId="0" borderId="10" xfId="0" applyFont="1" applyBorder="1" applyAlignment="1">
      <alignment horizontal="justify" wrapText="1"/>
    </xf>
    <xf numFmtId="0" fontId="8" fillId="0" borderId="6" xfId="0" applyFont="1" applyBorder="1" applyAlignment="1">
      <alignment horizontal="justify" vertical="center" wrapText="1" readingOrder="2"/>
    </xf>
    <xf numFmtId="0" fontId="8" fillId="0" borderId="13" xfId="0" applyFont="1" applyBorder="1" applyAlignment="1">
      <alignment horizontal="justify" vertical="center" wrapText="1" readingOrder="2"/>
    </xf>
    <xf numFmtId="0" fontId="8" fillId="0" borderId="10" xfId="0" applyFont="1" applyBorder="1" applyAlignment="1">
      <alignment horizontal="justify" vertical="center" wrapText="1" readingOrder="2"/>
    </xf>
    <xf numFmtId="0" fontId="1"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3" borderId="6" xfId="0" applyFont="1" applyFill="1" applyBorder="1" applyAlignment="1">
      <alignment horizontal="center" vertical="center" textRotation="180" wrapText="1"/>
    </xf>
    <xf numFmtId="0" fontId="1" fillId="0" borderId="13" xfId="0" applyFont="1" applyBorder="1" applyAlignment="1">
      <alignment horizontal="center" vertical="center" textRotation="180" wrapText="1"/>
    </xf>
    <xf numFmtId="49" fontId="3" fillId="3" borderId="6" xfId="0" applyNumberFormat="1" applyFont="1" applyFill="1" applyBorder="1" applyAlignment="1">
      <alignment horizontal="center" vertical="center" textRotation="180" wrapText="1"/>
    </xf>
    <xf numFmtId="0" fontId="1" fillId="0" borderId="10" xfId="0" applyFont="1" applyBorder="1" applyAlignment="1">
      <alignment horizontal="center" vertical="center" textRotation="180" wrapText="1"/>
    </xf>
    <xf numFmtId="170" fontId="3" fillId="3" borderId="6" xfId="0" applyNumberFormat="1" applyFont="1" applyFill="1" applyBorder="1" applyAlignment="1">
      <alignment horizontal="center" vertical="center" wrapText="1"/>
    </xf>
    <xf numFmtId="170" fontId="3" fillId="3" borderId="13" xfId="0" applyNumberFormat="1" applyFont="1" applyFill="1" applyBorder="1" applyAlignment="1">
      <alignment horizontal="center" vertical="center" wrapText="1"/>
    </xf>
    <xf numFmtId="170" fontId="3" fillId="3" borderId="10" xfId="0" applyNumberFormat="1" applyFont="1" applyFill="1" applyBorder="1" applyAlignment="1">
      <alignment horizontal="center" vertical="center" wrapText="1"/>
    </xf>
    <xf numFmtId="171" fontId="1" fillId="0" borderId="6" xfId="0" applyNumberFormat="1" applyFont="1" applyBorder="1" applyAlignment="1">
      <alignment vertical="center" wrapText="1"/>
    </xf>
    <xf numFmtId="0" fontId="1" fillId="0" borderId="6" xfId="0" applyFont="1" applyBorder="1" applyAlignment="1">
      <alignment horizontal="center" vertical="center" wrapText="1" readingOrder="2"/>
    </xf>
    <xf numFmtId="0" fontId="1" fillId="0" borderId="13" xfId="0" applyFont="1" applyBorder="1" applyAlignment="1">
      <alignment wrapText="1"/>
    </xf>
    <xf numFmtId="0" fontId="1" fillId="0" borderId="10" xfId="0" applyFont="1" applyBorder="1" applyAlignment="1">
      <alignment wrapText="1"/>
    </xf>
    <xf numFmtId="0" fontId="1" fillId="0" borderId="6" xfId="0" applyNumberFormat="1" applyFont="1" applyFill="1" applyBorder="1" applyAlignment="1">
      <alignment horizontal="center" vertical="center" wrapText="1"/>
    </xf>
    <xf numFmtId="171" fontId="1" fillId="0" borderId="13" xfId="0" applyNumberFormat="1" applyFont="1" applyFill="1" applyBorder="1" applyAlignment="1">
      <alignment vertical="center" wrapText="1"/>
    </xf>
    <xf numFmtId="171" fontId="1" fillId="0" borderId="6" xfId="0" applyNumberFormat="1" applyFont="1" applyFill="1" applyBorder="1" applyAlignment="1">
      <alignment horizontal="center" vertical="center" wrapText="1"/>
    </xf>
    <xf numFmtId="171" fontId="1" fillId="0" borderId="13" xfId="0" applyNumberFormat="1" applyFont="1" applyFill="1" applyBorder="1" applyAlignment="1">
      <alignment horizontal="center" vertical="center" wrapText="1"/>
    </xf>
    <xf numFmtId="171" fontId="1" fillId="0" borderId="10" xfId="0" applyNumberFormat="1" applyFont="1" applyFill="1" applyBorder="1" applyAlignment="1">
      <alignment horizontal="center" vertical="center" wrapText="1"/>
    </xf>
    <xf numFmtId="0" fontId="3" fillId="3" borderId="13" xfId="0" applyFont="1" applyFill="1" applyBorder="1" applyAlignment="1">
      <alignment horizontal="center" vertical="center" textRotation="180" wrapText="1"/>
    </xf>
    <xf numFmtId="0" fontId="3" fillId="3" borderId="10" xfId="0" applyFont="1" applyFill="1" applyBorder="1" applyAlignment="1">
      <alignment horizontal="center" vertical="center" textRotation="180" wrapText="1"/>
    </xf>
    <xf numFmtId="0" fontId="3" fillId="11" borderId="15" xfId="0" applyFont="1" applyFill="1" applyBorder="1" applyAlignment="1">
      <alignment horizontal="left" vertical="center"/>
    </xf>
    <xf numFmtId="0" fontId="3" fillId="11" borderId="0" xfId="0" applyFont="1" applyFill="1" applyBorder="1" applyAlignment="1">
      <alignment horizontal="left" vertical="center"/>
    </xf>
    <xf numFmtId="0" fontId="3" fillId="11" borderId="14" xfId="0" applyFont="1" applyFill="1" applyBorder="1" applyAlignment="1">
      <alignment horizontal="left" vertical="center"/>
    </xf>
    <xf numFmtId="3" fontId="1" fillId="0" borderId="1"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3" fillId="17" borderId="4" xfId="0" applyFont="1" applyFill="1" applyBorder="1" applyAlignment="1">
      <alignment horizontal="left" vertical="center" wrapText="1"/>
    </xf>
    <xf numFmtId="0" fontId="3" fillId="17" borderId="12" xfId="0" applyFont="1" applyFill="1" applyBorder="1" applyAlignment="1">
      <alignment horizontal="left" vertical="center" wrapText="1"/>
    </xf>
    <xf numFmtId="0" fontId="3" fillId="17" borderId="5" xfId="0" applyFont="1" applyFill="1" applyBorder="1" applyAlignment="1">
      <alignment horizontal="left" vertical="center" wrapText="1"/>
    </xf>
    <xf numFmtId="0" fontId="1" fillId="0" borderId="7" xfId="0" applyFont="1" applyBorder="1" applyAlignment="1">
      <alignment horizontal="center"/>
    </xf>
    <xf numFmtId="0" fontId="1" fillId="0" borderId="11" xfId="0" applyFont="1" applyBorder="1" applyAlignment="1">
      <alignment horizontal="center"/>
    </xf>
    <xf numFmtId="0" fontId="1" fillId="0" borderId="3" xfId="0" applyFont="1" applyBorder="1" applyAlignment="1">
      <alignment horizontal="center"/>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17" borderId="7" xfId="0" applyFont="1" applyFill="1" applyBorder="1" applyAlignment="1">
      <alignment horizontal="left" vertical="center"/>
    </xf>
    <xf numFmtId="0" fontId="1" fillId="17" borderId="11" xfId="0" applyFont="1" applyFill="1" applyBorder="1" applyAlignment="1">
      <alignment horizontal="left" vertical="center"/>
    </xf>
    <xf numFmtId="0" fontId="1" fillId="17" borderId="3" xfId="0" applyFont="1" applyFill="1" applyBorder="1" applyAlignment="1">
      <alignment horizontal="left" vertical="center"/>
    </xf>
    <xf numFmtId="0" fontId="3" fillId="11" borderId="8"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3" fillId="11" borderId="9" xfId="0" applyFont="1" applyFill="1" applyBorder="1" applyAlignment="1">
      <alignment horizontal="left" vertical="center" wrapText="1"/>
    </xf>
    <xf numFmtId="0" fontId="3" fillId="0" borderId="0" xfId="0" applyFont="1" applyAlignment="1">
      <alignment horizontal="center" vertical="center"/>
    </xf>
    <xf numFmtId="0" fontId="1" fillId="0" borderId="0" xfId="0" applyFont="1" applyFill="1" applyBorder="1" applyAlignment="1">
      <alignment horizontal="center" vertical="center" wrapText="1"/>
    </xf>
    <xf numFmtId="168" fontId="3" fillId="8" borderId="7" xfId="10" applyFont="1" applyFill="1" applyBorder="1" applyAlignment="1">
      <alignment horizontal="left" vertical="center"/>
    </xf>
    <xf numFmtId="168" fontId="3" fillId="8" borderId="11" xfId="10" applyFont="1" applyFill="1" applyBorder="1" applyAlignment="1">
      <alignment horizontal="left" vertical="center"/>
    </xf>
    <xf numFmtId="168" fontId="3" fillId="8" borderId="3" xfId="10" applyFont="1" applyFill="1" applyBorder="1" applyAlignment="1">
      <alignment horizontal="left" vertical="center"/>
    </xf>
    <xf numFmtId="168" fontId="3" fillId="3" borderId="1" xfId="10" applyFont="1" applyFill="1" applyBorder="1" applyAlignment="1">
      <alignment horizontal="center" vertical="center" textRotation="180" wrapText="1"/>
    </xf>
    <xf numFmtId="168" fontId="3" fillId="3" borderId="6" xfId="10" applyFont="1" applyFill="1" applyBorder="1" applyAlignment="1">
      <alignment horizontal="center" vertical="center" wrapText="1"/>
    </xf>
    <xf numFmtId="168" fontId="3" fillId="3" borderId="13" xfId="10" applyFont="1" applyFill="1" applyBorder="1" applyAlignment="1">
      <alignment horizontal="center" vertical="center" wrapText="1"/>
    </xf>
    <xf numFmtId="168" fontId="3" fillId="3" borderId="10" xfId="10" applyFont="1" applyFill="1" applyBorder="1" applyAlignment="1">
      <alignment horizontal="center" vertical="center" wrapText="1"/>
    </xf>
    <xf numFmtId="3" fontId="3" fillId="3" borderId="1" xfId="10" applyNumberFormat="1" applyFont="1" applyFill="1" applyBorder="1" applyAlignment="1">
      <alignment horizontal="center" vertical="center" wrapText="1"/>
    </xf>
    <xf numFmtId="170" fontId="3" fillId="3" borderId="1" xfId="10" applyNumberFormat="1" applyFont="1" applyFill="1" applyBorder="1" applyAlignment="1">
      <alignment horizontal="center" vertical="center" wrapText="1"/>
    </xf>
    <xf numFmtId="168" fontId="3" fillId="3" borderId="1" xfId="10" applyFont="1" applyFill="1" applyBorder="1" applyAlignment="1">
      <alignment horizontal="center" vertical="center" wrapText="1"/>
    </xf>
    <xf numFmtId="168" fontId="3" fillId="0" borderId="0" xfId="10" applyFont="1" applyBorder="1" applyAlignment="1">
      <alignment horizontal="center" vertical="center" wrapText="1"/>
    </xf>
    <xf numFmtId="168" fontId="3" fillId="0" borderId="2" xfId="10" applyFont="1" applyBorder="1" applyAlignment="1">
      <alignment horizontal="center" vertical="center" wrapText="1"/>
    </xf>
    <xf numFmtId="49" fontId="3" fillId="3" borderId="1" xfId="10" applyNumberFormat="1" applyFont="1" applyFill="1" applyBorder="1" applyAlignment="1">
      <alignment horizontal="center" vertical="center" textRotation="180" wrapText="1"/>
    </xf>
    <xf numFmtId="168" fontId="3" fillId="3" borderId="1" xfId="10" applyFont="1" applyFill="1" applyBorder="1" applyAlignment="1">
      <alignment horizontal="center" vertical="center"/>
    </xf>
    <xf numFmtId="168" fontId="3" fillId="0" borderId="12" xfId="10" applyFont="1" applyBorder="1" applyAlignment="1">
      <alignment horizontal="center" vertical="center"/>
    </xf>
    <xf numFmtId="168" fontId="3" fillId="0" borderId="2" xfId="10" applyFont="1" applyBorder="1" applyAlignment="1">
      <alignment horizontal="center" vertical="center"/>
    </xf>
    <xf numFmtId="168" fontId="3" fillId="0" borderId="1" xfId="10" applyFont="1" applyBorder="1" applyAlignment="1">
      <alignment horizontal="center" vertical="center"/>
    </xf>
    <xf numFmtId="168" fontId="3" fillId="0" borderId="7" xfId="10" applyFont="1" applyBorder="1" applyAlignment="1">
      <alignment horizontal="center" vertical="center"/>
    </xf>
    <xf numFmtId="168" fontId="3" fillId="0" borderId="11" xfId="10" applyFont="1" applyBorder="1" applyAlignment="1">
      <alignment horizontal="center" vertical="center"/>
    </xf>
    <xf numFmtId="168" fontId="3" fillId="0" borderId="3" xfId="10" applyFont="1" applyBorder="1" applyAlignment="1">
      <alignment horizontal="center" vertical="center"/>
    </xf>
    <xf numFmtId="168" fontId="3" fillId="0" borderId="0" xfId="10" applyFont="1" applyFill="1" applyBorder="1" applyAlignment="1">
      <alignment horizontal="center"/>
    </xf>
    <xf numFmtId="168" fontId="3" fillId="0" borderId="4" xfId="10" applyFont="1" applyFill="1" applyBorder="1" applyAlignment="1">
      <alignment horizontal="center" vertical="center" wrapText="1"/>
    </xf>
    <xf numFmtId="168" fontId="3" fillId="0" borderId="12" xfId="10" applyFont="1" applyFill="1" applyBorder="1" applyAlignment="1">
      <alignment horizontal="center" vertical="center" wrapText="1"/>
    </xf>
    <xf numFmtId="168" fontId="3" fillId="0" borderId="5" xfId="10" applyFont="1" applyFill="1" applyBorder="1" applyAlignment="1">
      <alignment horizontal="center" vertical="center" wrapText="1"/>
    </xf>
    <xf numFmtId="168" fontId="3" fillId="0" borderId="15" xfId="10" applyFont="1" applyFill="1" applyBorder="1" applyAlignment="1">
      <alignment horizontal="center" vertical="center" wrapText="1"/>
    </xf>
    <xf numFmtId="168" fontId="3" fillId="0" borderId="0" xfId="10" applyFont="1" applyFill="1" applyBorder="1" applyAlignment="1">
      <alignment horizontal="center" vertical="center" wrapText="1"/>
    </xf>
    <xf numFmtId="168" fontId="3" fillId="0" borderId="14" xfId="10" applyFont="1" applyFill="1" applyBorder="1" applyAlignment="1">
      <alignment horizontal="center" vertical="center" wrapText="1"/>
    </xf>
    <xf numFmtId="168" fontId="3" fillId="0" borderId="8" xfId="10" applyFont="1" applyFill="1" applyBorder="1" applyAlignment="1">
      <alignment horizontal="center" vertical="center" wrapText="1"/>
    </xf>
    <xf numFmtId="168" fontId="3" fillId="0" borderId="2" xfId="10" applyFont="1" applyFill="1" applyBorder="1" applyAlignment="1">
      <alignment horizontal="center" vertical="center" wrapText="1"/>
    </xf>
    <xf numFmtId="168" fontId="3" fillId="0" borderId="9" xfId="10" applyFont="1" applyFill="1" applyBorder="1" applyAlignment="1">
      <alignment horizontal="center" vertical="center" wrapText="1"/>
    </xf>
    <xf numFmtId="1" fontId="1" fillId="0" borderId="4" xfId="10" applyNumberFormat="1" applyFont="1" applyFill="1" applyBorder="1" applyAlignment="1">
      <alignment horizontal="center" vertical="center" wrapText="1"/>
    </xf>
    <xf numFmtId="1" fontId="1" fillId="0" borderId="12" xfId="10" applyNumberFormat="1" applyFont="1" applyFill="1" applyBorder="1" applyAlignment="1">
      <alignment horizontal="center" vertical="center" wrapText="1"/>
    </xf>
    <xf numFmtId="1" fontId="1" fillId="0" borderId="5" xfId="10" applyNumberFormat="1" applyFont="1" applyFill="1" applyBorder="1" applyAlignment="1">
      <alignment horizontal="center" vertical="center" wrapText="1"/>
    </xf>
    <xf numFmtId="1" fontId="1" fillId="0" borderId="8" xfId="10" applyNumberFormat="1" applyFont="1" applyFill="1" applyBorder="1" applyAlignment="1">
      <alignment horizontal="center" vertical="center" wrapText="1"/>
    </xf>
    <xf numFmtId="1" fontId="1" fillId="0" borderId="2" xfId="10" applyNumberFormat="1" applyFont="1" applyFill="1" applyBorder="1" applyAlignment="1">
      <alignment horizontal="center" vertical="center" wrapText="1"/>
    </xf>
    <xf numFmtId="1" fontId="1" fillId="0" borderId="9" xfId="10" applyNumberFormat="1" applyFont="1" applyFill="1" applyBorder="1" applyAlignment="1">
      <alignment horizontal="center" vertical="center" wrapText="1"/>
    </xf>
    <xf numFmtId="1" fontId="1" fillId="0" borderId="7" xfId="10" applyNumberFormat="1" applyFont="1" applyFill="1" applyBorder="1" applyAlignment="1">
      <alignment horizontal="center" vertical="center" wrapText="1"/>
    </xf>
    <xf numFmtId="1" fontId="1" fillId="0" borderId="11" xfId="10" applyNumberFormat="1" applyFont="1" applyFill="1" applyBorder="1" applyAlignment="1">
      <alignment horizontal="center" vertical="center" wrapText="1"/>
    </xf>
    <xf numFmtId="1" fontId="1" fillId="0" borderId="3" xfId="10" applyNumberFormat="1" applyFont="1" applyFill="1" applyBorder="1" applyAlignment="1">
      <alignment horizontal="center" vertical="center" wrapText="1"/>
    </xf>
    <xf numFmtId="168" fontId="3" fillId="10" borderId="7" xfId="10" applyFont="1" applyFill="1" applyBorder="1" applyAlignment="1">
      <alignment horizontal="left" vertical="center" wrapText="1"/>
    </xf>
    <xf numFmtId="168" fontId="3" fillId="10" borderId="11" xfId="10" applyFont="1" applyFill="1" applyBorder="1" applyAlignment="1">
      <alignment horizontal="left" vertical="center" wrapText="1"/>
    </xf>
    <xf numFmtId="168" fontId="3" fillId="10" borderId="3" xfId="10" applyFont="1" applyFill="1" applyBorder="1" applyAlignment="1">
      <alignment horizontal="left" vertical="center" wrapText="1"/>
    </xf>
    <xf numFmtId="170" fontId="1" fillId="0" borderId="6" xfId="10" applyNumberFormat="1" applyFont="1" applyBorder="1" applyAlignment="1">
      <alignment horizontal="center"/>
    </xf>
    <xf numFmtId="170" fontId="1" fillId="0" borderId="13" xfId="10" applyNumberFormat="1" applyFont="1" applyBorder="1" applyAlignment="1">
      <alignment horizontal="center"/>
    </xf>
    <xf numFmtId="170" fontId="1" fillId="0" borderId="10" xfId="10" applyNumberFormat="1" applyFont="1" applyBorder="1" applyAlignment="1">
      <alignment horizontal="center"/>
    </xf>
    <xf numFmtId="173" fontId="1" fillId="2" borderId="1" xfId="10" applyNumberFormat="1" applyFont="1" applyFill="1" applyBorder="1" applyAlignment="1">
      <alignment horizontal="center" vertical="center" textRotation="180"/>
    </xf>
    <xf numFmtId="184" fontId="1" fillId="2" borderId="6" xfId="10" applyNumberFormat="1" applyFont="1" applyFill="1" applyBorder="1" applyAlignment="1">
      <alignment horizontal="justify" vertical="center" wrapText="1"/>
    </xf>
    <xf numFmtId="184" fontId="1" fillId="2" borderId="13" xfId="10" applyNumberFormat="1" applyFont="1" applyFill="1" applyBorder="1" applyAlignment="1">
      <alignment horizontal="justify" vertical="center" wrapText="1"/>
    </xf>
    <xf numFmtId="173" fontId="1" fillId="0" borderId="13" xfId="10" applyNumberFormat="1" applyFont="1" applyBorder="1" applyAlignment="1">
      <alignment horizontal="center" vertical="center" textRotation="180"/>
    </xf>
    <xf numFmtId="168" fontId="1" fillId="0" borderId="13" xfId="10" applyFont="1" applyFill="1" applyBorder="1" applyAlignment="1">
      <alignment horizontal="center" vertical="center"/>
    </xf>
    <xf numFmtId="14" fontId="1" fillId="0" borderId="13" xfId="10" applyNumberFormat="1" applyFont="1" applyBorder="1" applyAlignment="1">
      <alignment horizontal="center" vertical="center"/>
    </xf>
    <xf numFmtId="173" fontId="1" fillId="2" borderId="13" xfId="10" applyNumberFormat="1" applyFont="1" applyFill="1" applyBorder="1" applyAlignment="1">
      <alignment horizontal="center" vertical="center" textRotation="180"/>
    </xf>
    <xf numFmtId="9" fontId="1" fillId="2" borderId="13" xfId="5" applyFont="1" applyFill="1" applyBorder="1" applyAlignment="1">
      <alignment horizontal="center" vertical="center"/>
    </xf>
    <xf numFmtId="173" fontId="1" fillId="2" borderId="12" xfId="10" applyNumberFormat="1" applyFont="1" applyFill="1" applyBorder="1" applyAlignment="1">
      <alignment horizontal="center" vertical="center" wrapText="1"/>
    </xf>
    <xf numFmtId="173" fontId="1" fillId="2" borderId="5" xfId="10" applyNumberFormat="1" applyFont="1" applyFill="1" applyBorder="1" applyAlignment="1">
      <alignment horizontal="center" vertical="center" wrapText="1"/>
    </xf>
    <xf numFmtId="173" fontId="1" fillId="2" borderId="0" xfId="10" applyNumberFormat="1" applyFont="1" applyFill="1" applyBorder="1" applyAlignment="1">
      <alignment horizontal="center" vertical="center" wrapText="1"/>
    </xf>
    <xf numFmtId="173" fontId="1" fillId="2" borderId="14" xfId="10" applyNumberFormat="1" applyFont="1" applyFill="1" applyBorder="1" applyAlignment="1">
      <alignment horizontal="center" vertical="center" wrapText="1"/>
    </xf>
    <xf numFmtId="173" fontId="1" fillId="2" borderId="2" xfId="10" applyNumberFormat="1" applyFont="1" applyFill="1" applyBorder="1" applyAlignment="1">
      <alignment horizontal="center" vertical="center" wrapText="1"/>
    </xf>
    <xf numFmtId="173" fontId="1" fillId="2" borderId="9" xfId="10" applyNumberFormat="1" applyFont="1" applyFill="1" applyBorder="1" applyAlignment="1">
      <alignment horizontal="center" vertical="center" wrapText="1"/>
    </xf>
    <xf numFmtId="173" fontId="1" fillId="2" borderId="6" xfId="10" applyNumberFormat="1" applyFont="1" applyFill="1" applyBorder="1" applyAlignment="1">
      <alignment horizontal="center" vertical="center"/>
    </xf>
    <xf numFmtId="173" fontId="1" fillId="2" borderId="13" xfId="10" applyNumberFormat="1" applyFont="1" applyFill="1" applyBorder="1" applyAlignment="1">
      <alignment horizontal="center" vertical="center"/>
    </xf>
    <xf numFmtId="168" fontId="1" fillId="2" borderId="1" xfId="10" applyFont="1" applyFill="1" applyBorder="1" applyAlignment="1">
      <alignment horizontal="center" vertical="center"/>
    </xf>
    <xf numFmtId="173" fontId="1" fillId="2" borderId="10" xfId="10" applyNumberFormat="1" applyFont="1" applyFill="1" applyBorder="1" applyAlignment="1">
      <alignment horizontal="center" vertical="center"/>
    </xf>
    <xf numFmtId="173" fontId="1" fillId="2" borderId="1" xfId="10" applyNumberFormat="1" applyFont="1" applyFill="1" applyBorder="1" applyAlignment="1">
      <alignment horizontal="center" vertical="center"/>
    </xf>
    <xf numFmtId="1" fontId="1" fillId="2" borderId="10" xfId="10" applyNumberFormat="1" applyFont="1" applyFill="1" applyBorder="1" applyAlignment="1">
      <alignment horizontal="center" vertical="center"/>
    </xf>
    <xf numFmtId="0" fontId="1" fillId="2" borderId="10" xfId="10" applyNumberFormat="1" applyFont="1" applyFill="1" applyBorder="1" applyAlignment="1">
      <alignment horizontal="justify" vertical="center" wrapText="1"/>
    </xf>
    <xf numFmtId="9" fontId="0" fillId="0" borderId="13" xfId="5" applyFont="1" applyBorder="1" applyAlignment="1">
      <alignment horizontal="center" vertical="center" wrapText="1"/>
    </xf>
    <xf numFmtId="9" fontId="0" fillId="0" borderId="10" xfId="5" applyFont="1" applyBorder="1" applyAlignment="1">
      <alignment horizontal="center" vertical="center" wrapText="1"/>
    </xf>
    <xf numFmtId="173" fontId="1" fillId="0" borderId="6" xfId="10" applyNumberFormat="1" applyFont="1" applyBorder="1" applyAlignment="1">
      <alignment horizontal="center" vertical="center" textRotation="180"/>
    </xf>
    <xf numFmtId="173" fontId="1" fillId="0" borderId="10" xfId="10" applyNumberFormat="1" applyFont="1" applyBorder="1" applyAlignment="1">
      <alignment horizontal="center" vertical="center" textRotation="180"/>
    </xf>
    <xf numFmtId="173" fontId="1" fillId="0" borderId="6" xfId="10" applyNumberFormat="1" applyFont="1" applyBorder="1" applyAlignment="1">
      <alignment horizontal="center" vertical="center" wrapText="1"/>
    </xf>
    <xf numFmtId="173" fontId="1" fillId="0" borderId="10" xfId="10" applyNumberFormat="1" applyFont="1" applyBorder="1" applyAlignment="1">
      <alignment horizontal="center" vertical="center" wrapText="1"/>
    </xf>
    <xf numFmtId="173" fontId="3" fillId="10" borderId="5" xfId="10" applyNumberFormat="1" applyFont="1" applyFill="1" applyBorder="1" applyAlignment="1">
      <alignment horizontal="center" vertical="center" wrapText="1"/>
    </xf>
    <xf numFmtId="173" fontId="3" fillId="10" borderId="9" xfId="10" applyNumberFormat="1" applyFont="1" applyFill="1" applyBorder="1" applyAlignment="1">
      <alignment horizontal="center" vertical="center" wrapText="1"/>
    </xf>
    <xf numFmtId="168" fontId="3" fillId="10" borderId="4" xfId="10" applyFont="1" applyFill="1" applyBorder="1" applyAlignment="1">
      <alignment horizontal="left" vertical="center" wrapText="1"/>
    </xf>
    <xf numFmtId="168" fontId="3" fillId="10" borderId="12" xfId="10" applyFont="1" applyFill="1" applyBorder="1" applyAlignment="1">
      <alignment horizontal="left" vertical="center" wrapText="1"/>
    </xf>
    <xf numFmtId="168" fontId="3" fillId="10" borderId="5" xfId="10" applyFont="1" applyFill="1" applyBorder="1" applyAlignment="1">
      <alignment horizontal="left" vertical="center" wrapText="1"/>
    </xf>
    <xf numFmtId="168" fontId="3" fillId="10" borderId="8" xfId="10" applyFont="1" applyFill="1" applyBorder="1" applyAlignment="1">
      <alignment horizontal="left" vertical="center" wrapText="1"/>
    </xf>
    <xf numFmtId="168" fontId="3" fillId="10" borderId="2" xfId="10" applyFont="1" applyFill="1" applyBorder="1" applyAlignment="1">
      <alignment horizontal="left" vertical="center" wrapText="1"/>
    </xf>
    <xf numFmtId="168" fontId="3" fillId="10" borderId="9" xfId="10" applyFont="1" applyFill="1" applyBorder="1" applyAlignment="1">
      <alignment horizontal="left" vertical="center" wrapText="1"/>
    </xf>
    <xf numFmtId="173" fontId="1" fillId="2" borderId="6" xfId="10" applyNumberFormat="1" applyFont="1" applyFill="1" applyBorder="1" applyAlignment="1">
      <alignment horizontal="center" vertical="center" textRotation="180"/>
    </xf>
    <xf numFmtId="173" fontId="1" fillId="2" borderId="10" xfId="10" applyNumberFormat="1" applyFont="1" applyFill="1" applyBorder="1" applyAlignment="1">
      <alignment horizontal="center" vertical="center" textRotation="180"/>
    </xf>
    <xf numFmtId="0" fontId="1" fillId="2" borderId="1" xfId="10" applyNumberFormat="1" applyFont="1" applyFill="1" applyBorder="1" applyAlignment="1">
      <alignment horizontal="center" vertical="center" wrapText="1"/>
    </xf>
    <xf numFmtId="168" fontId="1" fillId="0" borderId="6" xfId="10" applyFont="1" applyFill="1" applyBorder="1" applyAlignment="1">
      <alignment horizontal="center" vertical="center"/>
    </xf>
    <xf numFmtId="168" fontId="1" fillId="0" borderId="10" xfId="10" applyFont="1" applyFill="1" applyBorder="1" applyAlignment="1">
      <alignment horizontal="center" vertical="center"/>
    </xf>
    <xf numFmtId="9" fontId="1" fillId="2" borderId="6" xfId="5" applyFont="1" applyFill="1" applyBorder="1" applyAlignment="1">
      <alignment horizontal="center" vertical="center"/>
    </xf>
    <xf numFmtId="9" fontId="1" fillId="2" borderId="10" xfId="5" applyFont="1" applyFill="1" applyBorder="1" applyAlignment="1">
      <alignment horizontal="center" vertical="center"/>
    </xf>
    <xf numFmtId="171" fontId="1" fillId="2" borderId="1" xfId="10" applyNumberFormat="1" applyFont="1" applyFill="1" applyBorder="1" applyAlignment="1">
      <alignment horizontal="center" vertical="center"/>
    </xf>
    <xf numFmtId="173" fontId="3" fillId="10" borderId="5" xfId="10" applyNumberFormat="1" applyFont="1" applyFill="1" applyBorder="1" applyAlignment="1">
      <alignment horizontal="center" vertical="center"/>
    </xf>
    <xf numFmtId="173" fontId="3" fillId="10" borderId="9" xfId="10" applyNumberFormat="1" applyFont="1" applyFill="1" applyBorder="1" applyAlignment="1">
      <alignment horizontal="center" vertical="center"/>
    </xf>
    <xf numFmtId="168" fontId="3" fillId="10" borderId="4" xfId="10" applyFont="1" applyFill="1" applyBorder="1" applyAlignment="1">
      <alignment horizontal="left" vertical="center"/>
    </xf>
    <xf numFmtId="168" fontId="3" fillId="10" borderId="12" xfId="10" applyFont="1" applyFill="1" applyBorder="1" applyAlignment="1">
      <alignment horizontal="left" vertical="center"/>
    </xf>
    <xf numFmtId="168" fontId="3" fillId="10" borderId="5" xfId="10" applyFont="1" applyFill="1" applyBorder="1" applyAlignment="1">
      <alignment horizontal="left" vertical="center"/>
    </xf>
    <xf numFmtId="14" fontId="1" fillId="0" borderId="6" xfId="10" applyNumberFormat="1" applyFont="1" applyBorder="1" applyAlignment="1">
      <alignment horizontal="center" vertical="center"/>
    </xf>
    <xf numFmtId="0" fontId="1" fillId="2" borderId="1" xfId="10" applyNumberFormat="1" applyFont="1" applyFill="1" applyBorder="1" applyAlignment="1">
      <alignment horizontal="center" vertical="center"/>
    </xf>
    <xf numFmtId="14" fontId="1" fillId="2" borderId="10" xfId="10" applyNumberFormat="1" applyFont="1" applyFill="1" applyBorder="1" applyAlignment="1">
      <alignment horizontal="center" vertical="center"/>
    </xf>
    <xf numFmtId="14" fontId="1" fillId="2" borderId="1" xfId="10" applyNumberFormat="1" applyFont="1" applyFill="1" applyBorder="1" applyAlignment="1">
      <alignment horizontal="center" vertical="center"/>
    </xf>
    <xf numFmtId="14" fontId="1" fillId="2" borderId="6" xfId="10" applyNumberFormat="1" applyFont="1" applyFill="1" applyBorder="1" applyAlignment="1">
      <alignment horizontal="center" vertical="center"/>
    </xf>
    <xf numFmtId="171" fontId="1" fillId="2" borderId="1" xfId="10" applyNumberFormat="1" applyFont="1" applyFill="1" applyBorder="1" applyAlignment="1">
      <alignment horizontal="center" vertical="center" wrapText="1"/>
    </xf>
    <xf numFmtId="173" fontId="3" fillId="0" borderId="12" xfId="10" applyNumberFormat="1" applyFont="1" applyFill="1" applyBorder="1" applyAlignment="1">
      <alignment horizontal="center" vertical="center"/>
    </xf>
    <xf numFmtId="173" fontId="3" fillId="0" borderId="5" xfId="10" applyNumberFormat="1" applyFont="1" applyFill="1" applyBorder="1" applyAlignment="1">
      <alignment horizontal="center" vertical="center"/>
    </xf>
    <xf numFmtId="173" fontId="3" fillId="0" borderId="0" xfId="10" applyNumberFormat="1" applyFont="1" applyFill="1" applyBorder="1" applyAlignment="1">
      <alignment horizontal="center" vertical="center"/>
    </xf>
    <xf numFmtId="173" fontId="3" fillId="0" borderId="14" xfId="10" applyNumberFormat="1" applyFont="1" applyFill="1" applyBorder="1" applyAlignment="1">
      <alignment horizontal="center" vertical="center"/>
    </xf>
    <xf numFmtId="173" fontId="3" fillId="0" borderId="2" xfId="10" applyNumberFormat="1" applyFont="1" applyFill="1" applyBorder="1" applyAlignment="1">
      <alignment horizontal="center" vertical="center"/>
    </xf>
    <xf numFmtId="173" fontId="3" fillId="0" borderId="9" xfId="10" applyNumberFormat="1" applyFont="1" applyFill="1" applyBorder="1" applyAlignment="1">
      <alignment horizontal="center" vertical="center"/>
    </xf>
    <xf numFmtId="9" fontId="1" fillId="2" borderId="1" xfId="5" applyFont="1" applyFill="1" applyBorder="1" applyAlignment="1">
      <alignment horizontal="center" vertical="center"/>
    </xf>
    <xf numFmtId="173" fontId="3" fillId="9" borderId="12" xfId="10" applyNumberFormat="1" applyFont="1" applyFill="1" applyBorder="1" applyAlignment="1">
      <alignment horizontal="center" vertical="center" wrapText="1"/>
    </xf>
    <xf numFmtId="173" fontId="3" fillId="9" borderId="0" xfId="10" applyNumberFormat="1" applyFont="1" applyFill="1" applyBorder="1" applyAlignment="1">
      <alignment horizontal="center" vertical="center" wrapText="1"/>
    </xf>
    <xf numFmtId="168" fontId="3" fillId="9" borderId="4" xfId="10" applyFont="1" applyFill="1" applyBorder="1" applyAlignment="1">
      <alignment horizontal="left" vertical="center" wrapText="1"/>
    </xf>
    <xf numFmtId="168" fontId="3" fillId="9" borderId="12" xfId="10" applyFont="1" applyFill="1" applyBorder="1" applyAlignment="1">
      <alignment horizontal="left" vertical="center" wrapText="1"/>
    </xf>
    <xf numFmtId="168" fontId="3" fillId="9" borderId="15" xfId="10" applyFont="1" applyFill="1" applyBorder="1" applyAlignment="1">
      <alignment horizontal="left" vertical="center" wrapText="1"/>
    </xf>
    <xf numFmtId="168" fontId="3" fillId="9" borderId="0" xfId="10" applyFont="1" applyFill="1" applyBorder="1" applyAlignment="1">
      <alignment horizontal="left" vertical="center" wrapText="1"/>
    </xf>
    <xf numFmtId="168" fontId="3" fillId="9" borderId="2" xfId="10" applyFont="1" applyFill="1" applyBorder="1" applyAlignment="1">
      <alignment horizontal="left" vertical="center" wrapText="1"/>
    </xf>
    <xf numFmtId="168" fontId="1" fillId="9" borderId="5" xfId="10" applyFont="1" applyFill="1" applyBorder="1" applyAlignment="1">
      <alignment horizontal="center"/>
    </xf>
    <xf numFmtId="168" fontId="1" fillId="9" borderId="9" xfId="10" applyFont="1" applyFill="1" applyBorder="1" applyAlignment="1">
      <alignment horizontal="center"/>
    </xf>
    <xf numFmtId="14" fontId="1" fillId="2" borderId="13" xfId="10" applyNumberFormat="1" applyFont="1" applyFill="1" applyBorder="1" applyAlignment="1">
      <alignment horizontal="center" vertical="center"/>
    </xf>
    <xf numFmtId="168" fontId="7" fillId="2" borderId="13" xfId="10" applyFont="1" applyFill="1" applyBorder="1" applyAlignment="1">
      <alignment horizontal="justify" vertical="center" wrapText="1"/>
    </xf>
    <xf numFmtId="168" fontId="7" fillId="2" borderId="10" xfId="10" applyFont="1" applyFill="1" applyBorder="1" applyAlignment="1">
      <alignment horizontal="justify" vertical="center" wrapText="1"/>
    </xf>
    <xf numFmtId="173" fontId="7" fillId="2" borderId="6" xfId="10" applyNumberFormat="1" applyFont="1" applyFill="1" applyBorder="1" applyAlignment="1">
      <alignment horizontal="justify" vertical="center" wrapText="1"/>
    </xf>
    <xf numFmtId="173" fontId="7" fillId="2" borderId="13" xfId="10" applyNumberFormat="1" applyFont="1" applyFill="1" applyBorder="1" applyAlignment="1">
      <alignment horizontal="justify" vertical="center" wrapText="1"/>
    </xf>
    <xf numFmtId="173" fontId="7" fillId="2" borderId="10" xfId="10" applyNumberFormat="1" applyFont="1" applyFill="1" applyBorder="1" applyAlignment="1">
      <alignment horizontal="justify" vertical="center" wrapText="1"/>
    </xf>
    <xf numFmtId="168" fontId="7" fillId="2" borderId="6" xfId="10" applyFont="1" applyFill="1" applyBorder="1" applyAlignment="1">
      <alignment horizontal="justify" vertical="center" wrapText="1"/>
    </xf>
    <xf numFmtId="173" fontId="3" fillId="10" borderId="12" xfId="10" applyNumberFormat="1" applyFont="1" applyFill="1" applyBorder="1" applyAlignment="1">
      <alignment horizontal="center" vertical="center" wrapText="1"/>
    </xf>
    <xf numFmtId="173" fontId="3" fillId="10" borderId="2" xfId="10" applyNumberFormat="1" applyFont="1" applyFill="1" applyBorder="1" applyAlignment="1">
      <alignment horizontal="center" vertical="center" wrapText="1"/>
    </xf>
    <xf numFmtId="168" fontId="1" fillId="10" borderId="5" xfId="10" applyFont="1" applyFill="1" applyBorder="1" applyAlignment="1">
      <alignment horizontal="center"/>
    </xf>
    <xf numFmtId="168" fontId="1" fillId="10" borderId="9" xfId="10" applyFont="1" applyFill="1" applyBorder="1" applyAlignment="1">
      <alignment horizontal="center"/>
    </xf>
    <xf numFmtId="168" fontId="1" fillId="0" borderId="1" xfId="10" applyFont="1" applyBorder="1" applyAlignment="1">
      <alignment horizontal="center"/>
    </xf>
    <xf numFmtId="1" fontId="1" fillId="2" borderId="1" xfId="10" applyNumberFormat="1" applyFont="1" applyFill="1" applyBorder="1" applyAlignment="1">
      <alignment horizontal="center" vertical="center"/>
    </xf>
    <xf numFmtId="14" fontId="1" fillId="0" borderId="10" xfId="10" applyNumberFormat="1" applyFont="1" applyBorder="1" applyAlignment="1">
      <alignment horizontal="center" vertical="center"/>
    </xf>
    <xf numFmtId="168" fontId="1" fillId="0" borderId="6" xfId="10" applyFont="1" applyBorder="1" applyAlignment="1">
      <alignment horizontal="center" vertical="center" wrapText="1"/>
    </xf>
    <xf numFmtId="168" fontId="1" fillId="0" borderId="13" xfId="10" applyFont="1" applyBorder="1" applyAlignment="1">
      <alignment horizontal="center" vertical="center" wrapText="1"/>
    </xf>
    <xf numFmtId="168" fontId="1" fillId="0" borderId="13" xfId="10" applyFont="1" applyBorder="1" applyAlignment="1">
      <alignment horizontal="center" vertical="center"/>
    </xf>
    <xf numFmtId="168" fontId="1" fillId="0" borderId="10" xfId="10" applyFont="1" applyBorder="1" applyAlignment="1">
      <alignment horizontal="center" vertical="center"/>
    </xf>
    <xf numFmtId="168" fontId="1" fillId="0" borderId="0" xfId="10" applyFont="1" applyBorder="1" applyAlignment="1">
      <alignment horizontal="center"/>
    </xf>
    <xf numFmtId="168" fontId="1" fillId="0" borderId="14" xfId="10" applyFont="1" applyBorder="1" applyAlignment="1">
      <alignment horizontal="center"/>
    </xf>
    <xf numFmtId="168" fontId="1" fillId="0" borderId="2" xfId="10" applyFont="1" applyBorder="1" applyAlignment="1">
      <alignment horizontal="center"/>
    </xf>
    <xf numFmtId="3" fontId="1" fillId="2" borderId="10" xfId="10" applyNumberFormat="1" applyFont="1" applyFill="1" applyBorder="1" applyAlignment="1">
      <alignment horizontal="center" vertical="center" textRotation="180" wrapText="1"/>
    </xf>
    <xf numFmtId="170" fontId="1" fillId="0" borderId="13" xfId="10" applyNumberFormat="1" applyFont="1" applyBorder="1" applyAlignment="1">
      <alignment horizontal="center" vertical="center"/>
    </xf>
    <xf numFmtId="170" fontId="1" fillId="0" borderId="10" xfId="10" applyNumberFormat="1" applyFont="1" applyBorder="1" applyAlignment="1">
      <alignment horizontal="center" vertical="center"/>
    </xf>
    <xf numFmtId="170" fontId="1" fillId="0" borderId="13" xfId="10" applyNumberFormat="1" applyFont="1" applyBorder="1" applyAlignment="1">
      <alignment horizontal="center" vertical="center" wrapText="1"/>
    </xf>
    <xf numFmtId="49" fontId="1" fillId="2" borderId="13" xfId="10" applyNumberFormat="1" applyFont="1" applyFill="1" applyBorder="1" applyAlignment="1">
      <alignment horizontal="center" vertical="center" textRotation="180" wrapText="1"/>
    </xf>
    <xf numFmtId="49" fontId="1" fillId="2" borderId="10" xfId="10" applyNumberFormat="1" applyFont="1" applyFill="1" applyBorder="1" applyAlignment="1">
      <alignment horizontal="center" vertical="center" textRotation="180" wrapText="1"/>
    </xf>
    <xf numFmtId="173" fontId="1" fillId="2" borderId="1" xfId="10" applyNumberFormat="1" applyFont="1" applyFill="1" applyBorder="1" applyAlignment="1">
      <alignment horizontal="justify" vertical="center" wrapText="1"/>
    </xf>
    <xf numFmtId="170" fontId="1" fillId="2" borderId="1" xfId="10" applyNumberFormat="1" applyFont="1" applyFill="1" applyBorder="1" applyAlignment="1">
      <alignment horizontal="center" vertical="center" wrapText="1"/>
    </xf>
    <xf numFmtId="14" fontId="1" fillId="2" borderId="1" xfId="10" applyNumberFormat="1" applyFont="1" applyFill="1" applyBorder="1" applyAlignment="1">
      <alignment horizontal="center" vertical="center" wrapText="1"/>
    </xf>
    <xf numFmtId="173" fontId="1" fillId="2" borderId="1" xfId="10" applyNumberFormat="1" applyFont="1" applyFill="1" applyBorder="1" applyAlignment="1">
      <alignment horizontal="center" vertical="center" wrapText="1"/>
    </xf>
    <xf numFmtId="168" fontId="1" fillId="2" borderId="19" xfId="10" applyFont="1" applyFill="1" applyBorder="1" applyAlignment="1">
      <alignment horizontal="justify" vertical="center" wrapText="1"/>
    </xf>
    <xf numFmtId="49" fontId="1" fillId="2" borderId="1" xfId="10" applyNumberFormat="1" applyFont="1" applyFill="1" applyBorder="1" applyAlignment="1">
      <alignment horizontal="center" vertical="center" textRotation="180" wrapText="1"/>
    </xf>
    <xf numFmtId="3" fontId="1" fillId="2" borderId="1" xfId="10" applyNumberFormat="1" applyFont="1" applyFill="1" applyBorder="1" applyAlignment="1">
      <alignment horizontal="center" vertical="center" textRotation="180" wrapText="1"/>
    </xf>
    <xf numFmtId="173" fontId="1" fillId="8" borderId="4" xfId="10" applyNumberFormat="1" applyFont="1" applyFill="1" applyBorder="1" applyAlignment="1">
      <alignment horizontal="center" vertical="center" wrapText="1"/>
    </xf>
    <xf numFmtId="173" fontId="1" fillId="8" borderId="8" xfId="10" applyNumberFormat="1" applyFont="1" applyFill="1" applyBorder="1" applyAlignment="1">
      <alignment horizontal="center" vertical="center" wrapText="1"/>
    </xf>
    <xf numFmtId="168" fontId="1" fillId="8" borderId="4" xfId="10" applyFont="1" applyFill="1" applyBorder="1" applyAlignment="1">
      <alignment horizontal="left" vertical="center" wrapText="1"/>
    </xf>
    <xf numFmtId="168" fontId="1" fillId="8" borderId="12" xfId="10" applyFont="1" applyFill="1" applyBorder="1" applyAlignment="1">
      <alignment horizontal="left" vertical="center" wrapText="1"/>
    </xf>
    <xf numFmtId="168" fontId="1" fillId="8" borderId="8" xfId="10" applyFont="1" applyFill="1" applyBorder="1" applyAlignment="1">
      <alignment horizontal="left" vertical="center" wrapText="1"/>
    </xf>
    <xf numFmtId="168" fontId="1" fillId="8" borderId="2" xfId="10" applyFont="1" applyFill="1" applyBorder="1" applyAlignment="1">
      <alignment horizontal="left" vertical="center" wrapText="1"/>
    </xf>
    <xf numFmtId="168" fontId="1" fillId="2" borderId="4" xfId="10" applyFont="1" applyFill="1" applyBorder="1" applyAlignment="1">
      <alignment horizontal="center" vertical="center" wrapText="1"/>
    </xf>
    <xf numFmtId="168" fontId="1" fillId="2" borderId="12" xfId="10" applyFont="1" applyFill="1" applyBorder="1" applyAlignment="1">
      <alignment horizontal="center" vertical="center" wrapText="1"/>
    </xf>
    <xf numFmtId="168" fontId="1" fillId="2" borderId="5" xfId="10" applyFont="1" applyFill="1" applyBorder="1" applyAlignment="1">
      <alignment horizontal="center" vertical="center" wrapText="1"/>
    </xf>
    <xf numFmtId="168" fontId="1" fillId="2" borderId="15" xfId="10" applyFont="1" applyFill="1" applyBorder="1" applyAlignment="1">
      <alignment horizontal="center" vertical="center" wrapText="1"/>
    </xf>
    <xf numFmtId="168" fontId="1" fillId="2" borderId="0" xfId="10" applyFont="1" applyFill="1" applyBorder="1" applyAlignment="1">
      <alignment horizontal="center" vertical="center" wrapText="1"/>
    </xf>
    <xf numFmtId="168" fontId="1" fillId="2" borderId="14" xfId="10" applyFont="1" applyFill="1" applyBorder="1" applyAlignment="1">
      <alignment horizontal="center" vertical="center" wrapText="1"/>
    </xf>
    <xf numFmtId="168" fontId="1" fillId="2" borderId="8" xfId="10" applyFont="1" applyFill="1" applyBorder="1" applyAlignment="1">
      <alignment horizontal="center" vertical="center" wrapText="1"/>
    </xf>
    <xf numFmtId="168" fontId="1" fillId="2" borderId="2" xfId="10" applyFont="1" applyFill="1" applyBorder="1" applyAlignment="1">
      <alignment horizontal="center" vertical="center" wrapText="1"/>
    </xf>
    <xf numFmtId="168" fontId="1" fillId="2" borderId="9" xfId="10" applyFont="1" applyFill="1" applyBorder="1" applyAlignment="1">
      <alignment horizontal="center" vertical="center" wrapText="1"/>
    </xf>
    <xf numFmtId="173" fontId="3" fillId="9" borderId="2" xfId="10" applyNumberFormat="1" applyFont="1" applyFill="1" applyBorder="1" applyAlignment="1">
      <alignment horizontal="center" vertical="center" wrapText="1"/>
    </xf>
    <xf numFmtId="168" fontId="3" fillId="9" borderId="8" xfId="10" applyFont="1" applyFill="1" applyBorder="1" applyAlignment="1">
      <alignment horizontal="left" vertical="center" wrapText="1"/>
    </xf>
    <xf numFmtId="168" fontId="1" fillId="2" borderId="3" xfId="10" applyFont="1" applyFill="1" applyBorder="1" applyAlignment="1">
      <alignment horizontal="center" vertical="center" wrapText="1"/>
    </xf>
    <xf numFmtId="168" fontId="3" fillId="10" borderId="0" xfId="10" applyFont="1" applyFill="1" applyBorder="1" applyAlignment="1">
      <alignment horizontal="left" vertical="center" wrapText="1"/>
    </xf>
    <xf numFmtId="168" fontId="1" fillId="3" borderId="7" xfId="10" applyFont="1" applyFill="1" applyBorder="1" applyAlignment="1">
      <alignment horizontal="center" vertical="center"/>
    </xf>
    <xf numFmtId="168" fontId="1" fillId="3" borderId="11" xfId="10" applyFont="1" applyFill="1" applyBorder="1" applyAlignment="1">
      <alignment horizontal="center" vertical="center"/>
    </xf>
    <xf numFmtId="168" fontId="1" fillId="3" borderId="3" xfId="10" applyFont="1" applyFill="1" applyBorder="1" applyAlignment="1">
      <alignment horizontal="center" vertical="center"/>
    </xf>
    <xf numFmtId="170" fontId="1" fillId="3" borderId="4" xfId="10" applyNumberFormat="1" applyFont="1" applyFill="1" applyBorder="1" applyAlignment="1">
      <alignment horizontal="center" vertical="center" wrapText="1"/>
    </xf>
    <xf numFmtId="3" fontId="1" fillId="3" borderId="6" xfId="10" applyNumberFormat="1" applyFont="1" applyFill="1" applyBorder="1" applyAlignment="1">
      <alignment horizontal="center" vertical="center" wrapText="1"/>
    </xf>
    <xf numFmtId="3" fontId="1" fillId="3" borderId="13" xfId="10" applyNumberFormat="1" applyFont="1" applyFill="1" applyBorder="1" applyAlignment="1">
      <alignment horizontal="center" vertical="center" wrapText="1"/>
    </xf>
    <xf numFmtId="168" fontId="1" fillId="3" borderId="5" xfId="10" applyFont="1" applyFill="1" applyBorder="1" applyAlignment="1">
      <alignment horizontal="center" vertical="center" wrapText="1"/>
    </xf>
    <xf numFmtId="168" fontId="1" fillId="3" borderId="4" xfId="10" applyFont="1" applyFill="1" applyBorder="1" applyAlignment="1">
      <alignment horizontal="center" vertical="center" wrapText="1"/>
    </xf>
    <xf numFmtId="168" fontId="1" fillId="3" borderId="6" xfId="10" applyFont="1" applyFill="1" applyBorder="1" applyAlignment="1">
      <alignment horizontal="center" vertical="center" wrapText="1"/>
    </xf>
    <xf numFmtId="171" fontId="1" fillId="3" borderId="4" xfId="10" applyNumberFormat="1" applyFont="1" applyFill="1" applyBorder="1" applyAlignment="1">
      <alignment horizontal="center" vertical="center" wrapText="1"/>
    </xf>
    <xf numFmtId="0" fontId="1" fillId="3" borderId="6" xfId="10" applyNumberFormat="1" applyFont="1" applyFill="1" applyBorder="1" applyAlignment="1">
      <alignment horizontal="center" vertical="center" wrapText="1"/>
    </xf>
    <xf numFmtId="171" fontId="1" fillId="3" borderId="6" xfId="10" applyNumberFormat="1" applyFont="1" applyFill="1" applyBorder="1" applyAlignment="1">
      <alignment horizontal="center" vertical="center" wrapText="1"/>
    </xf>
    <xf numFmtId="173" fontId="3" fillId="3" borderId="5" xfId="0" applyNumberFormat="1" applyFont="1" applyFill="1" applyBorder="1" applyAlignment="1">
      <alignment horizontal="center" vertical="center" wrapText="1"/>
    </xf>
    <xf numFmtId="173" fontId="3" fillId="3" borderId="14" xfId="0" applyNumberFormat="1" applyFont="1" applyFill="1" applyBorder="1" applyAlignment="1">
      <alignment horizontal="center" vertical="center" wrapText="1"/>
    </xf>
    <xf numFmtId="173" fontId="3" fillId="3" borderId="9"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7" xfId="0" applyFont="1" applyFill="1" applyBorder="1" applyAlignment="1">
      <alignment horizontal="left" vertical="center"/>
    </xf>
    <xf numFmtId="0" fontId="3" fillId="9" borderId="11" xfId="0" applyFont="1" applyFill="1" applyBorder="1" applyAlignment="1">
      <alignment horizontal="left" vertical="center"/>
    </xf>
    <xf numFmtId="0" fontId="3" fillId="9" borderId="3" xfId="0" applyFont="1" applyFill="1" applyBorder="1" applyAlignment="1">
      <alignment horizontal="left" vertical="center"/>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10" borderId="7" xfId="0" applyFont="1" applyFill="1" applyBorder="1" applyAlignment="1">
      <alignment horizontal="left" vertical="center" wrapText="1"/>
    </xf>
    <xf numFmtId="0" fontId="3" fillId="10" borderId="11" xfId="0" applyFont="1" applyFill="1" applyBorder="1" applyAlignment="1">
      <alignment horizontal="left" vertical="center" wrapText="1"/>
    </xf>
    <xf numFmtId="0" fontId="3" fillId="10" borderId="3" xfId="0" applyFont="1" applyFill="1" applyBorder="1" applyAlignment="1">
      <alignment horizontal="left" vertical="center" wrapText="1"/>
    </xf>
    <xf numFmtId="173" fontId="1" fillId="2" borderId="6" xfId="0" applyNumberFormat="1" applyFont="1" applyFill="1" applyBorder="1" applyAlignment="1">
      <alignment horizontal="center" vertical="center" wrapText="1"/>
    </xf>
    <xf numFmtId="173" fontId="1" fillId="2" borderId="10" xfId="0" applyNumberFormat="1" applyFont="1" applyFill="1" applyBorder="1" applyAlignment="1">
      <alignment horizontal="center" vertical="center" wrapText="1"/>
    </xf>
    <xf numFmtId="0" fontId="3" fillId="17" borderId="8" xfId="0" applyFont="1" applyFill="1" applyBorder="1" applyAlignment="1">
      <alignment horizontal="left" vertical="center" wrapText="1"/>
    </xf>
    <xf numFmtId="0" fontId="3" fillId="17" borderId="2" xfId="0" applyFont="1" applyFill="1" applyBorder="1" applyAlignment="1">
      <alignment horizontal="left" vertical="center" wrapText="1"/>
    </xf>
    <xf numFmtId="0" fontId="3" fillId="17" borderId="9" xfId="0" applyFont="1" applyFill="1" applyBorder="1" applyAlignment="1">
      <alignment horizontal="left" vertical="center" wrapText="1"/>
    </xf>
    <xf numFmtId="0" fontId="1" fillId="0" borderId="1" xfId="0" applyFont="1" applyFill="1" applyBorder="1" applyAlignment="1">
      <alignment horizontal="center" wrapText="1"/>
    </xf>
    <xf numFmtId="167" fontId="1" fillId="0" borderId="1" xfId="0" applyNumberFormat="1" applyFont="1" applyFill="1" applyBorder="1" applyAlignment="1">
      <alignment horizontal="center" vertical="center" wrapText="1"/>
    </xf>
    <xf numFmtId="167" fontId="1" fillId="0" borderId="1" xfId="0" applyNumberFormat="1" applyFont="1" applyFill="1" applyBorder="1" applyAlignment="1">
      <alignment vertical="center" wrapText="1"/>
    </xf>
    <xf numFmtId="15"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3" fillId="10" borderId="1" xfId="0" applyFont="1" applyFill="1" applyBorder="1" applyAlignment="1">
      <alignment horizontal="left" vertical="center" wrapText="1"/>
    </xf>
    <xf numFmtId="0" fontId="3" fillId="10" borderId="12" xfId="0" applyFont="1" applyFill="1" applyBorder="1" applyAlignment="1">
      <alignment horizontal="left" vertical="center" wrapText="1"/>
    </xf>
    <xf numFmtId="0" fontId="3" fillId="10" borderId="5"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3" fontId="1" fillId="0" borderId="1" xfId="0" applyNumberFormat="1" applyFont="1" applyFill="1" applyBorder="1" applyAlignment="1">
      <alignment horizontal="right" vertical="center" wrapText="1"/>
    </xf>
    <xf numFmtId="0" fontId="1" fillId="0" borderId="1" xfId="0" applyFont="1" applyFill="1" applyBorder="1" applyAlignment="1">
      <alignment horizontal="right" vertical="center" wrapText="1"/>
    </xf>
    <xf numFmtId="0" fontId="7" fillId="0" borderId="1" xfId="0" applyFont="1" applyFill="1" applyBorder="1" applyAlignment="1">
      <alignment horizontal="justify" vertical="center" wrapText="1"/>
    </xf>
    <xf numFmtId="0" fontId="8" fillId="0" borderId="1" xfId="0" applyFont="1" applyFill="1" applyBorder="1" applyAlignment="1">
      <alignment horizontal="left" vertical="center" wrapText="1" readingOrder="2"/>
    </xf>
    <xf numFmtId="0" fontId="1" fillId="0" borderId="1" xfId="0" applyFont="1" applyFill="1" applyBorder="1" applyAlignment="1">
      <alignment horizontal="left" wrapText="1"/>
    </xf>
    <xf numFmtId="0" fontId="1" fillId="0" borderId="1" xfId="0" applyFont="1" applyFill="1" applyBorder="1" applyAlignment="1">
      <alignment wrapText="1"/>
    </xf>
    <xf numFmtId="3" fontId="1" fillId="0" borderId="1" xfId="0" applyNumberFormat="1" applyFont="1" applyFill="1" applyBorder="1" applyAlignment="1">
      <alignment horizontal="justify" vertical="center" wrapText="1"/>
    </xf>
    <xf numFmtId="0" fontId="7" fillId="0" borderId="1" xfId="0" applyFont="1" applyFill="1" applyBorder="1" applyAlignment="1">
      <alignment horizontal="justify" vertical="center" wrapText="1" readingOrder="2"/>
    </xf>
    <xf numFmtId="0" fontId="3" fillId="2" borderId="1" xfId="0" applyFont="1" applyFill="1" applyBorder="1" applyAlignment="1">
      <alignment horizontal="center" vertical="center" wrapText="1"/>
    </xf>
    <xf numFmtId="3" fontId="7" fillId="0" borderId="1" xfId="0" applyNumberFormat="1" applyFont="1" applyFill="1" applyBorder="1" applyAlignment="1">
      <alignment horizontal="right"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wrapText="1"/>
    </xf>
    <xf numFmtId="0" fontId="3" fillId="0" borderId="10" xfId="0" applyFont="1" applyBorder="1" applyAlignment="1">
      <alignment horizontal="center" vertical="center"/>
    </xf>
    <xf numFmtId="169" fontId="7" fillId="0" borderId="1" xfId="1" applyNumberFormat="1" applyFont="1" applyFill="1" applyBorder="1" applyAlignment="1">
      <alignment horizontal="center" vertical="center"/>
    </xf>
    <xf numFmtId="3"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1" fillId="0" borderId="12" xfId="0" applyFont="1" applyFill="1" applyBorder="1" applyAlignment="1">
      <alignment horizontal="center"/>
    </xf>
    <xf numFmtId="0" fontId="1" fillId="0" borderId="5" xfId="0" applyFont="1" applyFill="1" applyBorder="1" applyAlignment="1">
      <alignment horizontal="center"/>
    </xf>
    <xf numFmtId="0" fontId="1" fillId="0" borderId="14" xfId="0" applyFont="1" applyFill="1" applyBorder="1" applyAlignment="1">
      <alignment horizontal="center"/>
    </xf>
    <xf numFmtId="0" fontId="3" fillId="0" borderId="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8" borderId="7"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3" xfId="0" applyFont="1" applyFill="1" applyBorder="1" applyAlignment="1">
      <alignment horizontal="left" vertical="center" wrapText="1"/>
    </xf>
    <xf numFmtId="0" fontId="3" fillId="9" borderId="7" xfId="0" applyFont="1" applyFill="1" applyBorder="1" applyAlignment="1">
      <alignment horizontal="left" vertical="center" wrapText="1"/>
    </xf>
    <xf numFmtId="0" fontId="3" fillId="9" borderId="11" xfId="0" applyFont="1" applyFill="1" applyBorder="1" applyAlignment="1">
      <alignment horizontal="left" vertical="center" wrapText="1"/>
    </xf>
    <xf numFmtId="0" fontId="3" fillId="9" borderId="3" xfId="0" applyFont="1" applyFill="1" applyBorder="1" applyAlignment="1">
      <alignment horizontal="left" vertical="center" wrapText="1"/>
    </xf>
    <xf numFmtId="0" fontId="1" fillId="0" borderId="1" xfId="0" applyNumberFormat="1" applyFont="1" applyFill="1" applyBorder="1" applyAlignment="1">
      <alignment horizontal="center" vertical="center"/>
    </xf>
    <xf numFmtId="170" fontId="1" fillId="0" borderId="1"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174" fontId="1" fillId="0" borderId="1" xfId="0" applyNumberFormat="1" applyFont="1" applyFill="1" applyBorder="1" applyAlignment="1">
      <alignment horizontal="justify" vertical="center" wrapText="1"/>
    </xf>
    <xf numFmtId="0" fontId="3" fillId="3" borderId="55" xfId="0" applyFont="1" applyFill="1" applyBorder="1" applyAlignment="1">
      <alignment horizontal="center" vertical="center" textRotation="180" wrapText="1"/>
    </xf>
    <xf numFmtId="0" fontId="3" fillId="3" borderId="38" xfId="0" applyFont="1" applyFill="1" applyBorder="1" applyAlignment="1">
      <alignment horizontal="center" vertical="center" textRotation="180" wrapText="1"/>
    </xf>
    <xf numFmtId="0" fontId="3" fillId="3" borderId="12" xfId="0" applyFont="1" applyFill="1" applyBorder="1" applyAlignment="1">
      <alignment horizontal="center" vertical="center" textRotation="180" wrapText="1"/>
    </xf>
    <xf numFmtId="0" fontId="3" fillId="3" borderId="0" xfId="0" applyFont="1" applyFill="1" applyBorder="1" applyAlignment="1">
      <alignment horizontal="center" vertical="center" textRotation="180" wrapText="1"/>
    </xf>
    <xf numFmtId="0" fontId="3" fillId="3" borderId="54" xfId="0" applyFont="1" applyFill="1" applyBorder="1" applyAlignment="1">
      <alignment horizontal="center" vertical="center" textRotation="180" wrapText="1"/>
    </xf>
    <xf numFmtId="0" fontId="3" fillId="3" borderId="46" xfId="0" applyFont="1" applyFill="1" applyBorder="1" applyAlignment="1">
      <alignment horizontal="center" vertical="center" textRotation="180" wrapText="1"/>
    </xf>
    <xf numFmtId="0" fontId="3" fillId="3" borderId="52" xfId="0" applyFont="1" applyFill="1" applyBorder="1" applyAlignment="1">
      <alignment horizontal="center" vertical="center"/>
    </xf>
    <xf numFmtId="0" fontId="3" fillId="3" borderId="53" xfId="0" applyFont="1" applyFill="1" applyBorder="1" applyAlignment="1">
      <alignment horizontal="center" vertical="center"/>
    </xf>
    <xf numFmtId="170" fontId="3" fillId="3" borderId="45" xfId="0" applyNumberFormat="1" applyFont="1" applyFill="1" applyBorder="1" applyAlignment="1">
      <alignment horizontal="center" vertical="center" wrapText="1"/>
    </xf>
    <xf numFmtId="170" fontId="3" fillId="3" borderId="0" xfId="0" applyNumberFormat="1" applyFont="1" applyFill="1" applyBorder="1" applyAlignment="1">
      <alignment horizontal="center" vertical="center" wrapText="1"/>
    </xf>
  </cellXfs>
  <cellStyles count="15">
    <cellStyle name="Excel Built-in Normal" xfId="6"/>
    <cellStyle name="Millares" xfId="9" builtinId="3"/>
    <cellStyle name="Millares [0] 2" xfId="4"/>
    <cellStyle name="Millares 2" xfId="1"/>
    <cellStyle name="Millares 3" xfId="14"/>
    <cellStyle name="Millares 4" xfId="8"/>
    <cellStyle name="Moneda [0]" xfId="7" builtinId="7"/>
    <cellStyle name="Moneda 2" xfId="2"/>
    <cellStyle name="Moneda 3" xfId="11"/>
    <cellStyle name="Normal" xfId="0" builtinId="0"/>
    <cellStyle name="Normal 2" xfId="10"/>
    <cellStyle name="Normal 2 2" xfId="13"/>
    <cellStyle name="Porcentaje" xfId="5" builtinId="5"/>
    <cellStyle name="Porcentaje 2" xfId="3"/>
    <cellStyle name="Porcentual 2" xfId="12"/>
  </cellStyles>
  <dxfs count="0"/>
  <tableStyles count="0" defaultTableStyle="TableStyleMedium2" defaultPivotStyle="PivotStyleLight16"/>
  <colors>
    <mruColors>
      <color rgb="FFCC66FF"/>
      <color rgb="FFD9B9D1"/>
      <color rgb="FFE2E2E2"/>
      <color rgb="FFDBDBDB"/>
      <color rgb="FF1671F6"/>
      <color rgb="FF97B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2</xdr:col>
      <xdr:colOff>647700</xdr:colOff>
      <xdr:row>4</xdr:row>
      <xdr:rowOff>114300</xdr:rowOff>
    </xdr:to>
    <xdr:pic>
      <xdr:nvPicPr>
        <xdr:cNvPr id="4" name="Imagen 3" descr="C:\Users\AUXPLANEACION03\Desktop\Gobernacion_del_quindio.jpg">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964" y="0"/>
          <a:ext cx="944336" cy="11049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743494</xdr:colOff>
      <xdr:row>0</xdr:row>
      <xdr:rowOff>106681</xdr:rowOff>
    </xdr:from>
    <xdr:to>
      <xdr:col>1</xdr:col>
      <xdr:colOff>716280</xdr:colOff>
      <xdr:row>3</xdr:row>
      <xdr:rowOff>175261</xdr:rowOff>
    </xdr:to>
    <xdr:pic>
      <xdr:nvPicPr>
        <xdr:cNvPr id="2" name="Imagen 1" descr="C:\Users\AUXPLANEACION03\Desktop\Gobernacion_del_quindio.jpg">
          <a:extLst>
            <a:ext uri="{FF2B5EF4-FFF2-40B4-BE49-F238E27FC236}">
              <a16:creationId xmlns=""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3494" y="106681"/>
          <a:ext cx="734786" cy="63246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723900</xdr:colOff>
      <xdr:row>0</xdr:row>
      <xdr:rowOff>0</xdr:rowOff>
    </xdr:from>
    <xdr:to>
      <xdr:col>2</xdr:col>
      <xdr:colOff>426720</xdr:colOff>
      <xdr:row>3</xdr:row>
      <xdr:rowOff>30480</xdr:rowOff>
    </xdr:to>
    <xdr:pic>
      <xdr:nvPicPr>
        <xdr:cNvPr id="2" name="Imagen 1" descr="C:\Users\AUXPLANEACION03\Desktop\Gobernacion_del_quindio.jpg">
          <a:extLst>
            <a:ext uri="{FF2B5EF4-FFF2-40B4-BE49-F238E27FC236}">
              <a16:creationId xmlns="" xmlns:a16="http://schemas.microsoft.com/office/drawing/2014/main"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6380" y="0"/>
          <a:ext cx="967740" cy="8534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3401</xdr:colOff>
      <xdr:row>0</xdr:row>
      <xdr:rowOff>85044</xdr:rowOff>
    </xdr:from>
    <xdr:to>
      <xdr:col>2</xdr:col>
      <xdr:colOff>518160</xdr:colOff>
      <xdr:row>3</xdr:row>
      <xdr:rowOff>152400</xdr:rowOff>
    </xdr:to>
    <xdr:pic>
      <xdr:nvPicPr>
        <xdr:cNvPr id="2" name="Imagen 1" descr="C:\Users\AUXPLANEACION03\Desktop\Gobernacion_del_quindio.jpg">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841" y="85044"/>
          <a:ext cx="789079" cy="89031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129567</xdr:colOff>
      <xdr:row>0</xdr:row>
      <xdr:rowOff>92345</xdr:rowOff>
    </xdr:from>
    <xdr:to>
      <xdr:col>2</xdr:col>
      <xdr:colOff>704689</xdr:colOff>
      <xdr:row>4</xdr:row>
      <xdr:rowOff>115591</xdr:rowOff>
    </xdr:to>
    <xdr:pic>
      <xdr:nvPicPr>
        <xdr:cNvPr id="2" name="Imagen 1" descr="C:\Users\AUXPLANEACION03\Desktop\Gobernacion_del_quindio.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917" y="92345"/>
          <a:ext cx="841822" cy="82334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278675</xdr:colOff>
      <xdr:row>0</xdr:row>
      <xdr:rowOff>82550</xdr:rowOff>
    </xdr:from>
    <xdr:to>
      <xdr:col>3</xdr:col>
      <xdr:colOff>209550</xdr:colOff>
      <xdr:row>4</xdr:row>
      <xdr:rowOff>95250</xdr:rowOff>
    </xdr:to>
    <xdr:pic>
      <xdr:nvPicPr>
        <xdr:cNvPr id="3" name="Imagen 2" descr="C:\Users\AUXPLANEACION03\Desktop\Gobernacion_del_quindio.jpg">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575" y="82550"/>
          <a:ext cx="921475" cy="10795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oneCellAnchor>
    <xdr:from>
      <xdr:col>0</xdr:col>
      <xdr:colOff>548111</xdr:colOff>
      <xdr:row>0</xdr:row>
      <xdr:rowOff>93379</xdr:rowOff>
    </xdr:from>
    <xdr:ext cx="850873" cy="1052598"/>
    <xdr:pic>
      <xdr:nvPicPr>
        <xdr:cNvPr id="4" name="Imagen 3" descr="C:\Users\AUXPLANEACION03\Desktop\Gobernacion_del_quindio.jpg">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111" y="93379"/>
          <a:ext cx="850873" cy="1052598"/>
        </a:xfrm>
        <a:prstGeom prst="rect">
          <a:avLst/>
        </a:prstGeom>
        <a:noFill/>
        <a:ln>
          <a:noFill/>
        </a:ln>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2</xdr:col>
      <xdr:colOff>249465</xdr:colOff>
      <xdr:row>0</xdr:row>
      <xdr:rowOff>77107</xdr:rowOff>
    </xdr:from>
    <xdr:to>
      <xdr:col>2</xdr:col>
      <xdr:colOff>1079500</xdr:colOff>
      <xdr:row>3</xdr:row>
      <xdr:rowOff>111125</xdr:rowOff>
    </xdr:to>
    <xdr:pic>
      <xdr:nvPicPr>
        <xdr:cNvPr id="2" name="Imagen 1" descr="C:\Users\AUXPLANEACION03\Desktop\Gobernacion_del_quindio.jpg">
          <a:extLst>
            <a:ext uri="{FF2B5EF4-FFF2-40B4-BE49-F238E27FC236}">
              <a16:creationId xmlns=""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0715" y="77107"/>
          <a:ext cx="830035" cy="84364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711284</xdr:colOff>
      <xdr:row>0</xdr:row>
      <xdr:rowOff>95250</xdr:rowOff>
    </xdr:from>
    <xdr:to>
      <xdr:col>2</xdr:col>
      <xdr:colOff>472440</xdr:colOff>
      <xdr:row>3</xdr:row>
      <xdr:rowOff>121920</xdr:rowOff>
    </xdr:to>
    <xdr:pic>
      <xdr:nvPicPr>
        <xdr:cNvPr id="3" name="Imagen 4" descr="C:\Users\AUXPLANEACION03\Desktop\Gobernacion_del_quindio.jpg">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284" y="95250"/>
          <a:ext cx="949876" cy="84963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389162</xdr:colOff>
      <xdr:row>0</xdr:row>
      <xdr:rowOff>85972</xdr:rowOff>
    </xdr:from>
    <xdr:to>
      <xdr:col>3</xdr:col>
      <xdr:colOff>152400</xdr:colOff>
      <xdr:row>5</xdr:row>
      <xdr:rowOff>76200</xdr:rowOff>
    </xdr:to>
    <xdr:pic>
      <xdr:nvPicPr>
        <xdr:cNvPr id="2" name="Imagen 1" descr="C:\Users\AUXPLANEACION03\Desktop\Gobernacion_del_quindio.jpg">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4512" y="85972"/>
          <a:ext cx="1077688" cy="117132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91984</xdr:colOff>
      <xdr:row>1</xdr:row>
      <xdr:rowOff>0</xdr:rowOff>
    </xdr:from>
    <xdr:to>
      <xdr:col>2</xdr:col>
      <xdr:colOff>1238250</xdr:colOff>
      <xdr:row>5</xdr:row>
      <xdr:rowOff>57150</xdr:rowOff>
    </xdr:to>
    <xdr:pic>
      <xdr:nvPicPr>
        <xdr:cNvPr id="2" name="Imagen 1" descr="C:\Users\AUXPLANEACION03\Desktop\Gobernacion_del_quindio.jpg">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7884" y="171450"/>
          <a:ext cx="1146266" cy="1143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217712</xdr:colOff>
      <xdr:row>0</xdr:row>
      <xdr:rowOff>95250</xdr:rowOff>
    </xdr:from>
    <xdr:to>
      <xdr:col>2</xdr:col>
      <xdr:colOff>876299</xdr:colOff>
      <xdr:row>3</xdr:row>
      <xdr:rowOff>209550</xdr:rowOff>
    </xdr:to>
    <xdr:pic>
      <xdr:nvPicPr>
        <xdr:cNvPr id="3" name="Imagen 2" descr="C:\Users\AUXPLANEACION03\Desktop\Gobernacion_del_quindio.jpg">
          <a:extLst>
            <a:ext uri="{FF2B5EF4-FFF2-40B4-BE49-F238E27FC236}">
              <a16:creationId xmlns=""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4012" y="95250"/>
          <a:ext cx="925287" cy="9144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312087</xdr:colOff>
      <xdr:row>0</xdr:row>
      <xdr:rowOff>95250</xdr:rowOff>
    </xdr:from>
    <xdr:to>
      <xdr:col>3</xdr:col>
      <xdr:colOff>377190</xdr:colOff>
      <xdr:row>3</xdr:row>
      <xdr:rowOff>350520</xdr:rowOff>
    </xdr:to>
    <xdr:pic>
      <xdr:nvPicPr>
        <xdr:cNvPr id="2" name="Imagen 1" descr="C:\Users\AUXPLANEACION03\Desktop\Gobernacion_del_quindio.jpg">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327" y="95250"/>
          <a:ext cx="937593" cy="8191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27214</xdr:colOff>
      <xdr:row>0</xdr:row>
      <xdr:rowOff>175532</xdr:rowOff>
    </xdr:from>
    <xdr:to>
      <xdr:col>2</xdr:col>
      <xdr:colOff>602796</xdr:colOff>
      <xdr:row>5</xdr:row>
      <xdr:rowOff>221796</xdr:rowOff>
    </xdr:to>
    <xdr:pic>
      <xdr:nvPicPr>
        <xdr:cNvPr id="2" name="Imagen 1" descr="C:\Users\AUXPLANEACION03\Desktop\Gobernacion_del_quindio.jpg">
          <a:extLst>
            <a:ext uri="{FF2B5EF4-FFF2-40B4-BE49-F238E27FC236}">
              <a16:creationId xmlns:a16="http://schemas.microsoft.com/office/drawing/2014/main" xmlns="" id="{00000000-0008-0000-0D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589" y="175532"/>
          <a:ext cx="842282" cy="979714"/>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332014</xdr:colOff>
      <xdr:row>2</xdr:row>
      <xdr:rowOff>152400</xdr:rowOff>
    </xdr:from>
    <xdr:to>
      <xdr:col>2</xdr:col>
      <xdr:colOff>518160</xdr:colOff>
      <xdr:row>5</xdr:row>
      <xdr:rowOff>91440</xdr:rowOff>
    </xdr:to>
    <xdr:pic>
      <xdr:nvPicPr>
        <xdr:cNvPr id="2" name="Imagen 1" descr="C:\Users\AUXPLANEACION03\Desktop\Gobernacion_del_quindio.jpg">
          <a:extLst>
            <a:ext uri="{FF2B5EF4-FFF2-40B4-BE49-F238E27FC236}">
              <a16:creationId xmlns=""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7334" y="655320"/>
          <a:ext cx="917666" cy="76200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219076</xdr:colOff>
      <xdr:row>0</xdr:row>
      <xdr:rowOff>51955</xdr:rowOff>
    </xdr:from>
    <xdr:to>
      <xdr:col>1</xdr:col>
      <xdr:colOff>886690</xdr:colOff>
      <xdr:row>3</xdr:row>
      <xdr:rowOff>231648</xdr:rowOff>
    </xdr:to>
    <xdr:pic>
      <xdr:nvPicPr>
        <xdr:cNvPr id="2" name="Imagen 4" descr="C:\Users\AUXPLANEACION03\Desktop\Gobernacion_del_quindio.jpg">
          <a:extLst>
            <a:ext uri="{FF2B5EF4-FFF2-40B4-BE49-F238E27FC236}">
              <a16:creationId xmlns=""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7331" y="51955"/>
          <a:ext cx="667614" cy="969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PLANEACION12/Downloads/PLAN%20DE%20ACCION%202016%20-%20PROVIQUINDIO%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ROMOTORA%20DE%20VIVIENDA\2016\BANCOS%20DE%20PROGRAMAS\ARTICULACION%20BPPID\EJEMPLO%20DE%20ARBOL%20DE%20PROBLEMAS%20-%20PLANE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ACCION "/>
      <sheetName val=" EJEMPLO S.PLANEACION"/>
      <sheetName val="POAI 2016"/>
    </sheetNames>
    <sheetDataSet>
      <sheetData sheetId="0"/>
      <sheetData sheetId="1"/>
      <sheetData sheetId="2">
        <row r="747">
          <cell r="B747" t="str">
            <v>PROSPERIDAD CON EQUIDAD</v>
          </cell>
          <cell r="C747">
            <v>0</v>
          </cell>
          <cell r="D747">
            <v>0</v>
          </cell>
          <cell r="E74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MARCO LOGICO S.P"/>
      <sheetName val="ANALISIS DE MEDIOS U OBJETIVOS"/>
      <sheetName val="A. DE MEDIOS FUNDAM. Y ACCIONES"/>
      <sheetName val="OBJETIVOS-METAS "/>
      <sheetName val="PRESUPUESTO "/>
    </sheetNames>
    <sheetDataSet>
      <sheetData sheetId="0" refreshError="1"/>
      <sheetData sheetId="1" refreshError="1"/>
      <sheetData sheetId="2" refreshError="1"/>
      <sheetData sheetId="3" refreshError="1"/>
      <sheetData sheetId="4" refreshError="1">
        <row r="6">
          <cell r="B6" t="str">
            <v>Vivienda</v>
          </cell>
          <cell r="F6">
            <v>700000000</v>
          </cell>
        </row>
        <row r="7">
          <cell r="B7" t="str">
            <v>Difusión de bienes y servicios</v>
          </cell>
          <cell r="F7">
            <v>50000000</v>
          </cell>
        </row>
        <row r="8">
          <cell r="B8" t="str">
            <v>Estudios, Diseño, Licencias, Permisos, Formulación, Impresiones, Pólizas, Suministros y Transporte</v>
          </cell>
          <cell r="F8">
            <v>200000000</v>
          </cell>
        </row>
        <row r="9">
          <cell r="F9">
            <v>400000000</v>
          </cell>
        </row>
        <row r="10">
          <cell r="F10">
            <v>443040000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M87"/>
  <sheetViews>
    <sheetView zoomScale="50" zoomScaleNormal="50" workbookViewId="0">
      <pane ySplit="15" topLeftCell="A78" activePane="bottomLeft" state="frozen"/>
      <selection pane="bottomLeft" activeCell="G79" sqref="G79"/>
    </sheetView>
  </sheetViews>
  <sheetFormatPr baseColWidth="10" defaultColWidth="11.42578125" defaultRowHeight="14.25" x14ac:dyDescent="0.2"/>
  <cols>
    <col min="1" max="1" width="10.85546875" style="18" customWidth="1"/>
    <col min="2" max="2" width="4" style="19" customWidth="1"/>
    <col min="3" max="3" width="12.85546875" style="19" customWidth="1"/>
    <col min="4" max="4" width="14.7109375" style="19" customWidth="1"/>
    <col min="5" max="5" width="10" style="19" customWidth="1"/>
    <col min="6" max="6" width="6.28515625" style="19" customWidth="1"/>
    <col min="7" max="7" width="14.42578125" style="19" customWidth="1"/>
    <col min="8" max="8" width="8.5703125" style="19" customWidth="1"/>
    <col min="9" max="9" width="13.7109375" style="19" customWidth="1"/>
    <col min="10" max="10" width="11.5703125" style="19" customWidth="1"/>
    <col min="11" max="11" width="22.7109375" style="48" customWidth="1"/>
    <col min="12" max="12" width="22.7109375" style="12" customWidth="1"/>
    <col min="13" max="13" width="18.85546875" style="12" customWidth="1"/>
    <col min="14" max="14" width="30.28515625" style="12" customWidth="1"/>
    <col min="15" max="15" width="10.42578125" style="83" customWidth="1"/>
    <col min="16" max="16" width="23.85546875" style="48" customWidth="1"/>
    <col min="17" max="17" width="12.7109375" style="47" customWidth="1"/>
    <col min="18" max="18" width="17.85546875" style="234" customWidth="1"/>
    <col min="19" max="19" width="31.42578125" style="48" customWidth="1"/>
    <col min="20" max="20" width="44.140625" style="48" customWidth="1"/>
    <col min="21" max="21" width="30.5703125" style="48" customWidth="1"/>
    <col min="22" max="22" width="21.85546875" style="238" customWidth="1"/>
    <col min="23" max="23" width="11.7109375" style="49" customWidth="1"/>
    <col min="24" max="24" width="16.85546875" style="50" customWidth="1"/>
    <col min="25" max="25" width="8.85546875" style="19" customWidth="1"/>
    <col min="26" max="26" width="9" style="19" customWidth="1"/>
    <col min="27" max="30" width="7.28515625" style="19" customWidth="1"/>
    <col min="31" max="31" width="8.42578125" style="19" customWidth="1"/>
    <col min="32" max="36" width="7.28515625" style="19" customWidth="1"/>
    <col min="37" max="37" width="22.7109375" style="43" customWidth="1"/>
    <col min="38" max="38" width="22.7109375" style="51" customWidth="1"/>
    <col min="39" max="39" width="28.7109375" style="310" customWidth="1"/>
    <col min="40" max="16384" width="11.42578125" style="19"/>
  </cols>
  <sheetData>
    <row r="1" spans="1:39" ht="20.100000000000001" customHeight="1" x14ac:dyDescent="0.25">
      <c r="A1" s="1483" t="s">
        <v>1645</v>
      </c>
      <c r="B1" s="1483"/>
      <c r="C1" s="1483"/>
      <c r="D1" s="1483"/>
      <c r="E1" s="1483"/>
      <c r="F1" s="1483"/>
      <c r="G1" s="1483"/>
      <c r="H1" s="1483"/>
      <c r="I1" s="1483"/>
      <c r="J1" s="1483"/>
      <c r="K1" s="1483"/>
      <c r="L1" s="1483"/>
      <c r="M1" s="1483"/>
      <c r="N1" s="1483"/>
      <c r="O1" s="1483"/>
      <c r="P1" s="1483"/>
      <c r="Q1" s="1483"/>
      <c r="R1" s="1483"/>
      <c r="S1" s="1483"/>
      <c r="T1" s="1483"/>
      <c r="U1" s="1483"/>
      <c r="V1" s="1483"/>
      <c r="W1" s="1483"/>
      <c r="X1" s="1483"/>
      <c r="Y1" s="1483"/>
      <c r="Z1" s="1483"/>
      <c r="AA1" s="1483"/>
      <c r="AB1" s="1483"/>
      <c r="AC1" s="1483"/>
      <c r="AD1" s="1483"/>
      <c r="AE1" s="1483"/>
      <c r="AF1" s="1483"/>
      <c r="AG1" s="1483"/>
      <c r="AH1" s="1483"/>
      <c r="AI1" s="1483"/>
      <c r="AJ1" s="1483"/>
      <c r="AK1" s="1484"/>
      <c r="AL1" s="888" t="s">
        <v>1637</v>
      </c>
      <c r="AM1" s="889" t="s">
        <v>1638</v>
      </c>
    </row>
    <row r="2" spans="1:39" ht="20.100000000000001" customHeight="1" x14ac:dyDescent="0.25">
      <c r="A2" s="1483"/>
      <c r="B2" s="1483"/>
      <c r="C2" s="1483"/>
      <c r="D2" s="1483"/>
      <c r="E2" s="1483"/>
      <c r="F2" s="1483"/>
      <c r="G2" s="1483"/>
      <c r="H2" s="1483"/>
      <c r="I2" s="1483"/>
      <c r="J2" s="1483"/>
      <c r="K2" s="1483"/>
      <c r="L2" s="1483"/>
      <c r="M2" s="1483"/>
      <c r="N2" s="1483"/>
      <c r="O2" s="1483"/>
      <c r="P2" s="1483"/>
      <c r="Q2" s="1483"/>
      <c r="R2" s="1483"/>
      <c r="S2" s="1483"/>
      <c r="T2" s="1483"/>
      <c r="U2" s="1483"/>
      <c r="V2" s="1483"/>
      <c r="W2" s="1483"/>
      <c r="X2" s="1483"/>
      <c r="Y2" s="1483"/>
      <c r="Z2" s="1483"/>
      <c r="AA2" s="1483"/>
      <c r="AB2" s="1483"/>
      <c r="AC2" s="1483"/>
      <c r="AD2" s="1483"/>
      <c r="AE2" s="1483"/>
      <c r="AF2" s="1483"/>
      <c r="AG2" s="1483"/>
      <c r="AH2" s="1483"/>
      <c r="AI2" s="1483"/>
      <c r="AJ2" s="1483"/>
      <c r="AK2" s="1484"/>
      <c r="AL2" s="1070" t="s">
        <v>1642</v>
      </c>
      <c r="AM2" s="1071" t="s">
        <v>1639</v>
      </c>
    </row>
    <row r="3" spans="1:39" ht="20.100000000000001" customHeight="1" x14ac:dyDescent="0.25">
      <c r="A3" s="1483"/>
      <c r="B3" s="1483"/>
      <c r="C3" s="1483"/>
      <c r="D3" s="1483"/>
      <c r="E3" s="1483"/>
      <c r="F3" s="1483"/>
      <c r="G3" s="1483"/>
      <c r="H3" s="1483"/>
      <c r="I3" s="1483"/>
      <c r="J3" s="1483"/>
      <c r="K3" s="1483"/>
      <c r="L3" s="1483"/>
      <c r="M3" s="1483"/>
      <c r="N3" s="1483"/>
      <c r="O3" s="1483"/>
      <c r="P3" s="1483"/>
      <c r="Q3" s="1483"/>
      <c r="R3" s="1483"/>
      <c r="S3" s="1483"/>
      <c r="T3" s="1483"/>
      <c r="U3" s="1483"/>
      <c r="V3" s="1483"/>
      <c r="W3" s="1483"/>
      <c r="X3" s="1483"/>
      <c r="Y3" s="1483"/>
      <c r="Z3" s="1483"/>
      <c r="AA3" s="1483"/>
      <c r="AB3" s="1483"/>
      <c r="AC3" s="1483"/>
      <c r="AD3" s="1483"/>
      <c r="AE3" s="1483"/>
      <c r="AF3" s="1483"/>
      <c r="AG3" s="1483"/>
      <c r="AH3" s="1483"/>
      <c r="AI3" s="1483"/>
      <c r="AJ3" s="1483"/>
      <c r="AK3" s="1484"/>
      <c r="AL3" s="1073" t="s">
        <v>1643</v>
      </c>
      <c r="AM3" s="1074">
        <v>42585</v>
      </c>
    </row>
    <row r="4" spans="1:39" ht="20.100000000000001" customHeight="1" x14ac:dyDescent="0.2">
      <c r="A4" s="1485"/>
      <c r="B4" s="1485"/>
      <c r="C4" s="1485"/>
      <c r="D4" s="1485"/>
      <c r="E4" s="1485"/>
      <c r="F4" s="1485"/>
      <c r="G4" s="1485"/>
      <c r="H4" s="1485"/>
      <c r="I4" s="1485"/>
      <c r="J4" s="1485"/>
      <c r="K4" s="1485"/>
      <c r="L4" s="1485"/>
      <c r="M4" s="1485"/>
      <c r="N4" s="1485"/>
      <c r="O4" s="1485"/>
      <c r="P4" s="1485"/>
      <c r="Q4" s="1485"/>
      <c r="R4" s="1485"/>
      <c r="S4" s="1485"/>
      <c r="T4" s="1485"/>
      <c r="U4" s="1485"/>
      <c r="V4" s="1485"/>
      <c r="W4" s="1485"/>
      <c r="X4" s="1485"/>
      <c r="Y4" s="1485"/>
      <c r="Z4" s="1485"/>
      <c r="AA4" s="1485"/>
      <c r="AB4" s="1485"/>
      <c r="AC4" s="1485"/>
      <c r="AD4" s="1485"/>
      <c r="AE4" s="1485"/>
      <c r="AF4" s="1485"/>
      <c r="AG4" s="1485"/>
      <c r="AH4" s="1485"/>
      <c r="AI4" s="1485"/>
      <c r="AJ4" s="1485"/>
      <c r="AK4" s="1486"/>
      <c r="AL4" s="1075" t="s">
        <v>1644</v>
      </c>
      <c r="AM4" s="1076" t="s">
        <v>1641</v>
      </c>
    </row>
    <row r="5" spans="1:39" ht="19.5" customHeight="1" x14ac:dyDescent="0.2">
      <c r="A5" s="1390" t="s">
        <v>2</v>
      </c>
      <c r="B5" s="1390"/>
      <c r="C5" s="1390"/>
      <c r="D5" s="1390"/>
      <c r="E5" s="1390"/>
      <c r="F5" s="1390"/>
      <c r="G5" s="1390"/>
      <c r="H5" s="1390"/>
      <c r="I5" s="1390"/>
      <c r="J5" s="1390"/>
      <c r="K5" s="1390"/>
      <c r="L5" s="1390"/>
      <c r="M5" s="1390"/>
      <c r="N5" s="1487" t="s">
        <v>3</v>
      </c>
      <c r="O5" s="1488"/>
      <c r="P5" s="1488"/>
      <c r="Q5" s="1488"/>
      <c r="R5" s="1488"/>
      <c r="S5" s="1488"/>
      <c r="T5" s="1488"/>
      <c r="U5" s="1488"/>
      <c r="V5" s="1488"/>
      <c r="W5" s="1488"/>
      <c r="X5" s="1488"/>
      <c r="Y5" s="1488"/>
      <c r="Z5" s="1488"/>
      <c r="AA5" s="1488"/>
      <c r="AB5" s="1488"/>
      <c r="AC5" s="1488"/>
      <c r="AD5" s="1488"/>
      <c r="AE5" s="1488"/>
      <c r="AF5" s="1488"/>
      <c r="AG5" s="1488"/>
      <c r="AH5" s="1488"/>
      <c r="AI5" s="1488"/>
      <c r="AJ5" s="1488"/>
      <c r="AK5" s="1488"/>
      <c r="AL5" s="1488"/>
      <c r="AM5" s="1489"/>
    </row>
    <row r="6" spans="1:39" ht="23.25" customHeight="1" x14ac:dyDescent="0.2">
      <c r="A6" s="1391"/>
      <c r="B6" s="1391"/>
      <c r="C6" s="1391"/>
      <c r="D6" s="1391"/>
      <c r="E6" s="1391"/>
      <c r="F6" s="1391"/>
      <c r="G6" s="1391"/>
      <c r="H6" s="1391"/>
      <c r="I6" s="1391"/>
      <c r="J6" s="1391"/>
      <c r="K6" s="1391"/>
      <c r="L6" s="1391"/>
      <c r="M6" s="1391"/>
      <c r="N6" s="977"/>
      <c r="O6" s="981"/>
      <c r="P6" s="981"/>
      <c r="Q6" s="981"/>
      <c r="R6" s="981"/>
      <c r="S6" s="981"/>
      <c r="T6" s="981"/>
      <c r="U6" s="981"/>
      <c r="V6" s="981"/>
      <c r="W6" s="981"/>
      <c r="X6" s="981"/>
      <c r="Y6" s="1392" t="s">
        <v>4</v>
      </c>
      <c r="Z6" s="1391"/>
      <c r="AA6" s="1391"/>
      <c r="AB6" s="1391"/>
      <c r="AC6" s="1391"/>
      <c r="AD6" s="1391"/>
      <c r="AE6" s="1391"/>
      <c r="AF6" s="1391"/>
      <c r="AG6" s="1391"/>
      <c r="AH6" s="1391"/>
      <c r="AI6" s="1391"/>
      <c r="AJ6" s="1393"/>
      <c r="AK6" s="981"/>
      <c r="AL6" s="981"/>
      <c r="AM6" s="1072"/>
    </row>
    <row r="7" spans="1:39" ht="13.5" customHeight="1" x14ac:dyDescent="0.2">
      <c r="A7" s="1381" t="s">
        <v>5</v>
      </c>
      <c r="B7" s="1384" t="s">
        <v>6</v>
      </c>
      <c r="C7" s="1385"/>
      <c r="D7" s="1385" t="s">
        <v>5</v>
      </c>
      <c r="E7" s="1384" t="s">
        <v>7</v>
      </c>
      <c r="F7" s="1385"/>
      <c r="G7" s="1385" t="s">
        <v>5</v>
      </c>
      <c r="H7" s="1384" t="s">
        <v>8</v>
      </c>
      <c r="I7" s="1385"/>
      <c r="J7" s="1385" t="s">
        <v>5</v>
      </c>
      <c r="K7" s="1378" t="s">
        <v>9</v>
      </c>
      <c r="L7" s="1394" t="s">
        <v>10</v>
      </c>
      <c r="M7" s="1394" t="s">
        <v>11</v>
      </c>
      <c r="N7" s="1394" t="s">
        <v>12</v>
      </c>
      <c r="O7" s="1394" t="s">
        <v>958</v>
      </c>
      <c r="P7" s="1394" t="s">
        <v>3</v>
      </c>
      <c r="Q7" s="1372" t="s">
        <v>13</v>
      </c>
      <c r="R7" s="1375" t="s">
        <v>14</v>
      </c>
      <c r="S7" s="1378" t="s">
        <v>15</v>
      </c>
      <c r="T7" s="1384" t="s">
        <v>16</v>
      </c>
      <c r="U7" s="1394" t="s">
        <v>17</v>
      </c>
      <c r="V7" s="1397" t="s">
        <v>14</v>
      </c>
      <c r="W7" s="45"/>
      <c r="X7" s="1394" t="s">
        <v>18</v>
      </c>
      <c r="Y7" s="1403" t="s">
        <v>19</v>
      </c>
      <c r="Z7" s="1404"/>
      <c r="AA7" s="1404"/>
      <c r="AB7" s="1404"/>
      <c r="AC7" s="1404"/>
      <c r="AD7" s="1405"/>
      <c r="AE7" s="1403" t="s">
        <v>20</v>
      </c>
      <c r="AF7" s="1404"/>
      <c r="AG7" s="1404"/>
      <c r="AH7" s="1404"/>
      <c r="AI7" s="1404"/>
      <c r="AJ7" s="1405"/>
      <c r="AK7" s="1363" t="s">
        <v>21</v>
      </c>
      <c r="AL7" s="1363" t="s">
        <v>22</v>
      </c>
      <c r="AM7" s="1366" t="s">
        <v>23</v>
      </c>
    </row>
    <row r="8" spans="1:39" ht="18" customHeight="1" x14ac:dyDescent="0.2">
      <c r="A8" s="1382"/>
      <c r="B8" s="1386"/>
      <c r="C8" s="1387"/>
      <c r="D8" s="1387"/>
      <c r="E8" s="1386"/>
      <c r="F8" s="1387"/>
      <c r="G8" s="1387"/>
      <c r="H8" s="1386"/>
      <c r="I8" s="1387"/>
      <c r="J8" s="1387"/>
      <c r="K8" s="1379"/>
      <c r="L8" s="1395"/>
      <c r="M8" s="1395"/>
      <c r="N8" s="1395"/>
      <c r="O8" s="1395"/>
      <c r="P8" s="1395"/>
      <c r="Q8" s="1373"/>
      <c r="R8" s="1376"/>
      <c r="S8" s="1379"/>
      <c r="T8" s="1386"/>
      <c r="U8" s="1395"/>
      <c r="V8" s="1398"/>
      <c r="W8" s="1412" t="s">
        <v>5</v>
      </c>
      <c r="X8" s="1395"/>
      <c r="Y8" s="1369" t="s">
        <v>24</v>
      </c>
      <c r="Z8" s="1400" t="s">
        <v>25</v>
      </c>
      <c r="AA8" s="1369" t="s">
        <v>26</v>
      </c>
      <c r="AB8" s="1369" t="s">
        <v>27</v>
      </c>
      <c r="AC8" s="1369" t="s">
        <v>28</v>
      </c>
      <c r="AD8" s="1369" t="s">
        <v>29</v>
      </c>
      <c r="AE8" s="1369" t="s">
        <v>30</v>
      </c>
      <c r="AF8" s="1369" t="s">
        <v>31</v>
      </c>
      <c r="AG8" s="1369" t="s">
        <v>32</v>
      </c>
      <c r="AH8" s="1369" t="s">
        <v>33</v>
      </c>
      <c r="AI8" s="1369" t="s">
        <v>34</v>
      </c>
      <c r="AJ8" s="1369" t="s">
        <v>35</v>
      </c>
      <c r="AK8" s="1364"/>
      <c r="AL8" s="1364"/>
      <c r="AM8" s="1367"/>
    </row>
    <row r="9" spans="1:39" ht="14.25" customHeight="1" x14ac:dyDescent="0.2">
      <c r="A9" s="1382"/>
      <c r="B9" s="1386"/>
      <c r="C9" s="1387"/>
      <c r="D9" s="1387"/>
      <c r="E9" s="1386"/>
      <c r="F9" s="1387"/>
      <c r="G9" s="1387"/>
      <c r="H9" s="1386"/>
      <c r="I9" s="1387"/>
      <c r="J9" s="1387"/>
      <c r="K9" s="1379"/>
      <c r="L9" s="1395"/>
      <c r="M9" s="1395"/>
      <c r="N9" s="1395"/>
      <c r="O9" s="1395"/>
      <c r="P9" s="1395"/>
      <c r="Q9" s="1373"/>
      <c r="R9" s="1376"/>
      <c r="S9" s="1379"/>
      <c r="T9" s="1386"/>
      <c r="U9" s="1395"/>
      <c r="V9" s="1398"/>
      <c r="W9" s="1412"/>
      <c r="X9" s="1395"/>
      <c r="Y9" s="1370"/>
      <c r="Z9" s="1401"/>
      <c r="AA9" s="1370"/>
      <c r="AB9" s="1370"/>
      <c r="AC9" s="1370"/>
      <c r="AD9" s="1370"/>
      <c r="AE9" s="1370"/>
      <c r="AF9" s="1370"/>
      <c r="AG9" s="1370"/>
      <c r="AH9" s="1370"/>
      <c r="AI9" s="1370"/>
      <c r="AJ9" s="1370"/>
      <c r="AK9" s="1364"/>
      <c r="AL9" s="1364"/>
      <c r="AM9" s="1367"/>
    </row>
    <row r="10" spans="1:39" ht="14.25" customHeight="1" x14ac:dyDescent="0.2">
      <c r="A10" s="1382"/>
      <c r="B10" s="1386"/>
      <c r="C10" s="1387"/>
      <c r="D10" s="1387"/>
      <c r="E10" s="1386"/>
      <c r="F10" s="1387"/>
      <c r="G10" s="1387"/>
      <c r="H10" s="1386"/>
      <c r="I10" s="1387"/>
      <c r="J10" s="1387"/>
      <c r="K10" s="1379"/>
      <c r="L10" s="1395"/>
      <c r="M10" s="1395"/>
      <c r="N10" s="1395"/>
      <c r="O10" s="1395"/>
      <c r="P10" s="1395"/>
      <c r="Q10" s="1373"/>
      <c r="R10" s="1376"/>
      <c r="S10" s="1379"/>
      <c r="T10" s="1386"/>
      <c r="U10" s="1395"/>
      <c r="V10" s="1398"/>
      <c r="W10" s="1412"/>
      <c r="X10" s="1395"/>
      <c r="Y10" s="1370"/>
      <c r="Z10" s="1401"/>
      <c r="AA10" s="1370"/>
      <c r="AB10" s="1370"/>
      <c r="AC10" s="1370"/>
      <c r="AD10" s="1370"/>
      <c r="AE10" s="1370"/>
      <c r="AF10" s="1370"/>
      <c r="AG10" s="1370"/>
      <c r="AH10" s="1370"/>
      <c r="AI10" s="1370"/>
      <c r="AJ10" s="1370"/>
      <c r="AK10" s="1364"/>
      <c r="AL10" s="1364"/>
      <c r="AM10" s="1367"/>
    </row>
    <row r="11" spans="1:39" ht="15" customHeight="1" x14ac:dyDescent="0.2">
      <c r="A11" s="1382"/>
      <c r="B11" s="1386"/>
      <c r="C11" s="1387"/>
      <c r="D11" s="1387"/>
      <c r="E11" s="1386"/>
      <c r="F11" s="1387"/>
      <c r="G11" s="1387"/>
      <c r="H11" s="1386"/>
      <c r="I11" s="1387"/>
      <c r="J11" s="1387"/>
      <c r="K11" s="1379"/>
      <c r="L11" s="1395"/>
      <c r="M11" s="1395"/>
      <c r="N11" s="1395"/>
      <c r="O11" s="1395"/>
      <c r="P11" s="1395"/>
      <c r="Q11" s="1373"/>
      <c r="R11" s="1376"/>
      <c r="S11" s="1379"/>
      <c r="T11" s="1386"/>
      <c r="U11" s="1395"/>
      <c r="V11" s="1398"/>
      <c r="W11" s="1412"/>
      <c r="X11" s="1395"/>
      <c r="Y11" s="1370"/>
      <c r="Z11" s="1401"/>
      <c r="AA11" s="1370"/>
      <c r="AB11" s="1370"/>
      <c r="AC11" s="1370"/>
      <c r="AD11" s="1370"/>
      <c r="AE11" s="1370"/>
      <c r="AF11" s="1370"/>
      <c r="AG11" s="1370"/>
      <c r="AH11" s="1370"/>
      <c r="AI11" s="1370"/>
      <c r="AJ11" s="1370"/>
      <c r="AK11" s="1364"/>
      <c r="AL11" s="1364"/>
      <c r="AM11" s="1367"/>
    </row>
    <row r="12" spans="1:39" ht="15" customHeight="1" x14ac:dyDescent="0.2">
      <c r="A12" s="1382"/>
      <c r="B12" s="1386"/>
      <c r="C12" s="1387"/>
      <c r="D12" s="1387"/>
      <c r="E12" s="1386"/>
      <c r="F12" s="1387"/>
      <c r="G12" s="1387"/>
      <c r="H12" s="1386"/>
      <c r="I12" s="1387"/>
      <c r="J12" s="1387"/>
      <c r="K12" s="1379"/>
      <c r="L12" s="1395"/>
      <c r="M12" s="1395"/>
      <c r="N12" s="1395"/>
      <c r="O12" s="1395"/>
      <c r="P12" s="1395"/>
      <c r="Q12" s="1373"/>
      <c r="R12" s="1376"/>
      <c r="S12" s="1379"/>
      <c r="T12" s="1386"/>
      <c r="U12" s="1395"/>
      <c r="V12" s="1398"/>
      <c r="W12" s="1412"/>
      <c r="X12" s="1395"/>
      <c r="Y12" s="1370"/>
      <c r="Z12" s="1401"/>
      <c r="AA12" s="1370"/>
      <c r="AB12" s="1370"/>
      <c r="AC12" s="1370"/>
      <c r="AD12" s="1370"/>
      <c r="AE12" s="1370"/>
      <c r="AF12" s="1370"/>
      <c r="AG12" s="1370"/>
      <c r="AH12" s="1370"/>
      <c r="AI12" s="1370"/>
      <c r="AJ12" s="1370"/>
      <c r="AK12" s="1364"/>
      <c r="AL12" s="1364"/>
      <c r="AM12" s="1367"/>
    </row>
    <row r="13" spans="1:39" ht="15" customHeight="1" x14ac:dyDescent="0.2">
      <c r="A13" s="1382"/>
      <c r="B13" s="1386"/>
      <c r="C13" s="1387"/>
      <c r="D13" s="1387"/>
      <c r="E13" s="1386"/>
      <c r="F13" s="1387"/>
      <c r="G13" s="1387"/>
      <c r="H13" s="1386"/>
      <c r="I13" s="1387"/>
      <c r="J13" s="1387"/>
      <c r="K13" s="1379"/>
      <c r="L13" s="1395"/>
      <c r="M13" s="1395"/>
      <c r="N13" s="1395"/>
      <c r="O13" s="1395"/>
      <c r="P13" s="1395"/>
      <c r="Q13" s="1373"/>
      <c r="R13" s="1376"/>
      <c r="S13" s="1379"/>
      <c r="T13" s="1386"/>
      <c r="U13" s="1395"/>
      <c r="V13" s="1398"/>
      <c r="W13" s="1412"/>
      <c r="X13" s="1395"/>
      <c r="Y13" s="1370"/>
      <c r="Z13" s="1401"/>
      <c r="AA13" s="1370"/>
      <c r="AB13" s="1370"/>
      <c r="AC13" s="1370"/>
      <c r="AD13" s="1370"/>
      <c r="AE13" s="1370"/>
      <c r="AF13" s="1370"/>
      <c r="AG13" s="1370"/>
      <c r="AH13" s="1370"/>
      <c r="AI13" s="1370"/>
      <c r="AJ13" s="1370"/>
      <c r="AK13" s="1364"/>
      <c r="AL13" s="1364"/>
      <c r="AM13" s="1367"/>
    </row>
    <row r="14" spans="1:39" ht="15" customHeight="1" x14ac:dyDescent="0.2">
      <c r="A14" s="1382"/>
      <c r="B14" s="1386"/>
      <c r="C14" s="1387"/>
      <c r="D14" s="1387"/>
      <c r="E14" s="1386"/>
      <c r="F14" s="1387"/>
      <c r="G14" s="1387"/>
      <c r="H14" s="1386"/>
      <c r="I14" s="1387"/>
      <c r="J14" s="1387"/>
      <c r="K14" s="1379"/>
      <c r="L14" s="1395"/>
      <c r="M14" s="1395"/>
      <c r="N14" s="1395"/>
      <c r="O14" s="1395"/>
      <c r="P14" s="1395"/>
      <c r="Q14" s="1373"/>
      <c r="R14" s="1376"/>
      <c r="S14" s="1379"/>
      <c r="T14" s="1386"/>
      <c r="U14" s="1395"/>
      <c r="V14" s="1398"/>
      <c r="W14" s="1412"/>
      <c r="X14" s="1395"/>
      <c r="Y14" s="1370"/>
      <c r="Z14" s="1401"/>
      <c r="AA14" s="1370"/>
      <c r="AB14" s="1370"/>
      <c r="AC14" s="1370"/>
      <c r="AD14" s="1370"/>
      <c r="AE14" s="1370"/>
      <c r="AF14" s="1370"/>
      <c r="AG14" s="1370"/>
      <c r="AH14" s="1370"/>
      <c r="AI14" s="1370"/>
      <c r="AJ14" s="1370"/>
      <c r="AK14" s="1364"/>
      <c r="AL14" s="1364"/>
      <c r="AM14" s="1367"/>
    </row>
    <row r="15" spans="1:39" ht="15" customHeight="1" x14ac:dyDescent="0.2">
      <c r="A15" s="1383"/>
      <c r="B15" s="1388"/>
      <c r="C15" s="1389"/>
      <c r="D15" s="1389"/>
      <c r="E15" s="1388"/>
      <c r="F15" s="1389"/>
      <c r="G15" s="1389"/>
      <c r="H15" s="1388"/>
      <c r="I15" s="1389"/>
      <c r="J15" s="1389"/>
      <c r="K15" s="1380"/>
      <c r="L15" s="1396"/>
      <c r="M15" s="1396"/>
      <c r="N15" s="1396"/>
      <c r="O15" s="1396"/>
      <c r="P15" s="1396"/>
      <c r="Q15" s="1374"/>
      <c r="R15" s="1377"/>
      <c r="S15" s="1380"/>
      <c r="T15" s="1388"/>
      <c r="U15" s="1396"/>
      <c r="V15" s="1399"/>
      <c r="W15" s="1413"/>
      <c r="X15" s="1396"/>
      <c r="Y15" s="1371"/>
      <c r="Z15" s="1402"/>
      <c r="AA15" s="1371"/>
      <c r="AB15" s="1371"/>
      <c r="AC15" s="1371"/>
      <c r="AD15" s="1371"/>
      <c r="AE15" s="1371"/>
      <c r="AF15" s="1371"/>
      <c r="AG15" s="1371"/>
      <c r="AH15" s="1371"/>
      <c r="AI15" s="1371"/>
      <c r="AJ15" s="1371"/>
      <c r="AK15" s="1365"/>
      <c r="AL15" s="1365"/>
      <c r="AM15" s="1368"/>
    </row>
    <row r="16" spans="1:39" s="10" customFormat="1" ht="29.25" customHeight="1" x14ac:dyDescent="0.2">
      <c r="A16" s="748">
        <v>5</v>
      </c>
      <c r="B16" s="710" t="s">
        <v>36</v>
      </c>
      <c r="C16" s="710"/>
      <c r="D16" s="710"/>
      <c r="E16" s="710"/>
      <c r="F16" s="710"/>
      <c r="G16" s="710"/>
      <c r="H16" s="710"/>
      <c r="I16" s="710"/>
      <c r="J16" s="710"/>
      <c r="K16" s="711"/>
      <c r="L16" s="710"/>
      <c r="M16" s="710"/>
      <c r="N16" s="710"/>
      <c r="O16" s="712"/>
      <c r="P16" s="711"/>
      <c r="Q16" s="791"/>
      <c r="R16" s="792"/>
      <c r="S16" s="711"/>
      <c r="T16" s="711"/>
      <c r="U16" s="711"/>
      <c r="V16" s="793"/>
      <c r="W16" s="794"/>
      <c r="X16" s="712"/>
      <c r="Y16" s="710"/>
      <c r="Z16" s="710"/>
      <c r="AA16" s="710"/>
      <c r="AB16" s="710"/>
      <c r="AC16" s="710"/>
      <c r="AD16" s="710"/>
      <c r="AE16" s="710"/>
      <c r="AF16" s="710"/>
      <c r="AG16" s="710"/>
      <c r="AH16" s="710"/>
      <c r="AI16" s="710"/>
      <c r="AJ16" s="710"/>
      <c r="AK16" s="795"/>
      <c r="AL16" s="795"/>
      <c r="AM16" s="796"/>
    </row>
    <row r="17" spans="1:39" s="12" customFormat="1" ht="26.25" customHeight="1" x14ac:dyDescent="0.2">
      <c r="A17" s="11"/>
      <c r="B17" s="270"/>
      <c r="C17" s="270"/>
      <c r="D17" s="797">
        <v>26</v>
      </c>
      <c r="E17" s="742" t="s">
        <v>37</v>
      </c>
      <c r="F17" s="742"/>
      <c r="G17" s="742"/>
      <c r="H17" s="742"/>
      <c r="I17" s="742"/>
      <c r="J17" s="742"/>
      <c r="K17" s="743"/>
      <c r="L17" s="742"/>
      <c r="M17" s="742"/>
      <c r="N17" s="742"/>
      <c r="O17" s="744"/>
      <c r="P17" s="743"/>
      <c r="Q17" s="798"/>
      <c r="R17" s="799"/>
      <c r="S17" s="743"/>
      <c r="T17" s="743"/>
      <c r="U17" s="743"/>
      <c r="V17" s="800"/>
      <c r="W17" s="746"/>
      <c r="X17" s="744"/>
      <c r="Y17" s="742"/>
      <c r="Z17" s="742"/>
      <c r="AA17" s="742"/>
      <c r="AB17" s="742"/>
      <c r="AC17" s="742"/>
      <c r="AD17" s="742"/>
      <c r="AE17" s="742"/>
      <c r="AF17" s="742"/>
      <c r="AG17" s="742"/>
      <c r="AH17" s="742"/>
      <c r="AI17" s="742"/>
      <c r="AJ17" s="742"/>
      <c r="AK17" s="801"/>
      <c r="AL17" s="801"/>
      <c r="AM17" s="802"/>
    </row>
    <row r="18" spans="1:39" s="12" customFormat="1" ht="28.5" customHeight="1" x14ac:dyDescent="0.2">
      <c r="A18" s="11"/>
      <c r="B18" s="270"/>
      <c r="C18" s="270"/>
      <c r="D18" s="277"/>
      <c r="E18" s="270"/>
      <c r="F18" s="270"/>
      <c r="G18" s="807">
        <v>83</v>
      </c>
      <c r="H18" s="784" t="s">
        <v>38</v>
      </c>
      <c r="I18" s="784"/>
      <c r="J18" s="784"/>
      <c r="K18" s="785"/>
      <c r="L18" s="784"/>
      <c r="M18" s="784"/>
      <c r="N18" s="784"/>
      <c r="O18" s="808"/>
      <c r="P18" s="785"/>
      <c r="Q18" s="809"/>
      <c r="R18" s="810"/>
      <c r="S18" s="785"/>
      <c r="T18" s="785"/>
      <c r="U18" s="785"/>
      <c r="V18" s="811"/>
      <c r="W18" s="812"/>
      <c r="X18" s="808"/>
      <c r="Y18" s="784"/>
      <c r="Z18" s="784"/>
      <c r="AA18" s="784"/>
      <c r="AB18" s="784"/>
      <c r="AC18" s="784"/>
      <c r="AD18" s="784"/>
      <c r="AE18" s="784"/>
      <c r="AF18" s="784"/>
      <c r="AG18" s="784"/>
      <c r="AH18" s="784"/>
      <c r="AI18" s="784"/>
      <c r="AJ18" s="784"/>
      <c r="AK18" s="813"/>
      <c r="AL18" s="813"/>
      <c r="AM18" s="814"/>
    </row>
    <row r="19" spans="1:39" s="12" customFormat="1" ht="165.75" customHeight="1" x14ac:dyDescent="0.2">
      <c r="A19" s="13"/>
      <c r="B19" s="247"/>
      <c r="C19" s="247"/>
      <c r="D19" s="264"/>
      <c r="E19" s="247"/>
      <c r="F19" s="247"/>
      <c r="G19" s="263"/>
      <c r="H19" s="247"/>
      <c r="I19" s="247"/>
      <c r="J19" s="1344">
        <v>246</v>
      </c>
      <c r="K19" s="1347" t="s">
        <v>39</v>
      </c>
      <c r="L19" s="1344" t="s">
        <v>40</v>
      </c>
      <c r="M19" s="1344">
        <v>13</v>
      </c>
      <c r="N19" s="1344" t="s">
        <v>41</v>
      </c>
      <c r="O19" s="1344">
        <v>6</v>
      </c>
      <c r="P19" s="1347" t="s">
        <v>1204</v>
      </c>
      <c r="Q19" s="1406">
        <v>100</v>
      </c>
      <c r="R19" s="1409">
        <v>30000000</v>
      </c>
      <c r="S19" s="1347" t="s">
        <v>42</v>
      </c>
      <c r="T19" s="1417" t="s">
        <v>43</v>
      </c>
      <c r="U19" s="14" t="s">
        <v>44</v>
      </c>
      <c r="V19" s="269">
        <v>1800000</v>
      </c>
      <c r="W19" s="251">
        <v>20</v>
      </c>
      <c r="X19" s="250" t="s">
        <v>45</v>
      </c>
      <c r="Y19" s="1422"/>
      <c r="Z19" s="1422">
        <v>72224</v>
      </c>
      <c r="AA19" s="1422">
        <v>27477</v>
      </c>
      <c r="AB19" s="1422">
        <v>86843</v>
      </c>
      <c r="AC19" s="1422">
        <v>236429</v>
      </c>
      <c r="AD19" s="1422">
        <v>81384</v>
      </c>
      <c r="AE19" s="1339">
        <v>12718</v>
      </c>
      <c r="AF19" s="1339">
        <v>2145</v>
      </c>
      <c r="AG19" s="1339">
        <v>413</v>
      </c>
      <c r="AH19" s="1339">
        <v>78</v>
      </c>
      <c r="AI19" s="1339">
        <v>16897</v>
      </c>
      <c r="AJ19" s="1422">
        <v>81384</v>
      </c>
      <c r="AK19" s="1414">
        <v>42597</v>
      </c>
      <c r="AL19" s="1414">
        <v>42719</v>
      </c>
      <c r="AM19" s="1417" t="s">
        <v>46</v>
      </c>
    </row>
    <row r="20" spans="1:39" s="12" customFormat="1" ht="71.25" customHeight="1" x14ac:dyDescent="0.2">
      <c r="A20" s="13"/>
      <c r="B20" s="247"/>
      <c r="C20" s="247"/>
      <c r="D20" s="264"/>
      <c r="E20" s="247"/>
      <c r="F20" s="247"/>
      <c r="G20" s="264"/>
      <c r="H20" s="247"/>
      <c r="I20" s="247"/>
      <c r="J20" s="1345"/>
      <c r="K20" s="1354"/>
      <c r="L20" s="1345"/>
      <c r="M20" s="1345"/>
      <c r="N20" s="1345"/>
      <c r="O20" s="1345"/>
      <c r="P20" s="1354"/>
      <c r="Q20" s="1407"/>
      <c r="R20" s="1410"/>
      <c r="S20" s="1354"/>
      <c r="T20" s="1418"/>
      <c r="U20" s="14" t="s">
        <v>47</v>
      </c>
      <c r="V20" s="269">
        <v>3750000</v>
      </c>
      <c r="W20" s="251">
        <v>20</v>
      </c>
      <c r="X20" s="250" t="s">
        <v>45</v>
      </c>
      <c r="Y20" s="1423"/>
      <c r="Z20" s="1423"/>
      <c r="AA20" s="1423"/>
      <c r="AB20" s="1423"/>
      <c r="AC20" s="1423"/>
      <c r="AD20" s="1423"/>
      <c r="AE20" s="1340"/>
      <c r="AF20" s="1340"/>
      <c r="AG20" s="1340"/>
      <c r="AH20" s="1340"/>
      <c r="AI20" s="1340"/>
      <c r="AJ20" s="1423"/>
      <c r="AK20" s="1415"/>
      <c r="AL20" s="1415"/>
      <c r="AM20" s="1418"/>
    </row>
    <row r="21" spans="1:39" s="12" customFormat="1" ht="84" customHeight="1" x14ac:dyDescent="0.2">
      <c r="A21" s="13"/>
      <c r="B21" s="247"/>
      <c r="C21" s="247"/>
      <c r="D21" s="264"/>
      <c r="E21" s="247"/>
      <c r="F21" s="247"/>
      <c r="G21" s="264"/>
      <c r="H21" s="247"/>
      <c r="I21" s="247"/>
      <c r="J21" s="1345"/>
      <c r="K21" s="1354"/>
      <c r="L21" s="1345"/>
      <c r="M21" s="1345"/>
      <c r="N21" s="1345"/>
      <c r="O21" s="1345"/>
      <c r="P21" s="1354"/>
      <c r="Q21" s="1407"/>
      <c r="R21" s="1410"/>
      <c r="S21" s="1354"/>
      <c r="T21" s="1418"/>
      <c r="U21" s="14" t="s">
        <v>48</v>
      </c>
      <c r="V21" s="269">
        <v>5200000</v>
      </c>
      <c r="W21" s="251">
        <v>20</v>
      </c>
      <c r="X21" s="250" t="s">
        <v>45</v>
      </c>
      <c r="Y21" s="1423"/>
      <c r="Z21" s="1423"/>
      <c r="AA21" s="1423"/>
      <c r="AB21" s="1423"/>
      <c r="AC21" s="1423"/>
      <c r="AD21" s="1423"/>
      <c r="AE21" s="1340"/>
      <c r="AF21" s="1340"/>
      <c r="AG21" s="1340"/>
      <c r="AH21" s="1340"/>
      <c r="AI21" s="1340"/>
      <c r="AJ21" s="1423"/>
      <c r="AK21" s="1415"/>
      <c r="AL21" s="1415"/>
      <c r="AM21" s="1418"/>
    </row>
    <row r="22" spans="1:39" s="12" customFormat="1" ht="111.75" customHeight="1" x14ac:dyDescent="0.2">
      <c r="A22" s="13"/>
      <c r="B22" s="1420"/>
      <c r="C22" s="1420"/>
      <c r="D22" s="264"/>
      <c r="E22" s="1420"/>
      <c r="F22" s="1420"/>
      <c r="G22" s="264"/>
      <c r="H22" s="1420"/>
      <c r="I22" s="1420"/>
      <c r="J22" s="1345"/>
      <c r="K22" s="1354"/>
      <c r="L22" s="1345"/>
      <c r="M22" s="1345"/>
      <c r="N22" s="1345"/>
      <c r="O22" s="1345"/>
      <c r="P22" s="1354"/>
      <c r="Q22" s="1407"/>
      <c r="R22" s="1410"/>
      <c r="S22" s="1354"/>
      <c r="T22" s="1435"/>
      <c r="U22" s="14" t="s">
        <v>49</v>
      </c>
      <c r="V22" s="279">
        <v>1500000</v>
      </c>
      <c r="W22" s="251">
        <v>20</v>
      </c>
      <c r="X22" s="250" t="s">
        <v>45</v>
      </c>
      <c r="Y22" s="1423"/>
      <c r="Z22" s="1423"/>
      <c r="AA22" s="1423"/>
      <c r="AB22" s="1423"/>
      <c r="AC22" s="1423"/>
      <c r="AD22" s="1423"/>
      <c r="AE22" s="1340"/>
      <c r="AF22" s="1340"/>
      <c r="AG22" s="1340"/>
      <c r="AH22" s="1340"/>
      <c r="AI22" s="1340"/>
      <c r="AJ22" s="1423"/>
      <c r="AK22" s="1415"/>
      <c r="AL22" s="1415"/>
      <c r="AM22" s="1418"/>
    </row>
    <row r="23" spans="1:39" s="12" customFormat="1" ht="102.75" customHeight="1" x14ac:dyDescent="0.2">
      <c r="A23" s="13"/>
      <c r="B23" s="247"/>
      <c r="C23" s="247"/>
      <c r="D23" s="264"/>
      <c r="E23" s="247"/>
      <c r="F23" s="247"/>
      <c r="G23" s="264"/>
      <c r="H23" s="247"/>
      <c r="I23" s="247"/>
      <c r="J23" s="1345"/>
      <c r="K23" s="1354"/>
      <c r="L23" s="1345"/>
      <c r="M23" s="1345"/>
      <c r="N23" s="1345"/>
      <c r="O23" s="1345"/>
      <c r="P23" s="1354"/>
      <c r="Q23" s="1407"/>
      <c r="R23" s="1410"/>
      <c r="S23" s="1354"/>
      <c r="T23" s="1347" t="s">
        <v>50</v>
      </c>
      <c r="U23" s="14" t="s">
        <v>51</v>
      </c>
      <c r="V23" s="269">
        <v>1800000</v>
      </c>
      <c r="W23" s="251">
        <v>20</v>
      </c>
      <c r="X23" s="250" t="s">
        <v>45</v>
      </c>
      <c r="Y23" s="1423"/>
      <c r="Z23" s="1423"/>
      <c r="AA23" s="1423"/>
      <c r="AB23" s="1423"/>
      <c r="AC23" s="1423"/>
      <c r="AD23" s="1423"/>
      <c r="AE23" s="1340"/>
      <c r="AF23" s="1340"/>
      <c r="AG23" s="1340"/>
      <c r="AH23" s="1340"/>
      <c r="AI23" s="1340"/>
      <c r="AJ23" s="1423"/>
      <c r="AK23" s="1415"/>
      <c r="AL23" s="1415"/>
      <c r="AM23" s="1418"/>
    </row>
    <row r="24" spans="1:39" s="12" customFormat="1" ht="81" customHeight="1" x14ac:dyDescent="0.2">
      <c r="A24" s="13"/>
      <c r="B24" s="247"/>
      <c r="C24" s="247"/>
      <c r="D24" s="264"/>
      <c r="E24" s="247"/>
      <c r="F24" s="247"/>
      <c r="G24" s="264"/>
      <c r="H24" s="247"/>
      <c r="I24" s="247"/>
      <c r="J24" s="1345"/>
      <c r="K24" s="1354"/>
      <c r="L24" s="1345"/>
      <c r="M24" s="1345"/>
      <c r="N24" s="1345"/>
      <c r="O24" s="1345"/>
      <c r="P24" s="1354"/>
      <c r="Q24" s="1407"/>
      <c r="R24" s="1410"/>
      <c r="S24" s="1354"/>
      <c r="T24" s="1354"/>
      <c r="U24" s="14" t="s">
        <v>52</v>
      </c>
      <c r="V24" s="269">
        <v>1500000</v>
      </c>
      <c r="W24" s="251">
        <v>20</v>
      </c>
      <c r="X24" s="250" t="s">
        <v>45</v>
      </c>
      <c r="Y24" s="1423"/>
      <c r="Z24" s="1423"/>
      <c r="AA24" s="1423"/>
      <c r="AB24" s="1423"/>
      <c r="AC24" s="1423"/>
      <c r="AD24" s="1423"/>
      <c r="AE24" s="1340"/>
      <c r="AF24" s="1340"/>
      <c r="AG24" s="1340"/>
      <c r="AH24" s="1340"/>
      <c r="AI24" s="1340"/>
      <c r="AJ24" s="1423"/>
      <c r="AK24" s="1415"/>
      <c r="AL24" s="1415"/>
      <c r="AM24" s="1418"/>
    </row>
    <row r="25" spans="1:39" s="12" customFormat="1" ht="79.5" customHeight="1" x14ac:dyDescent="0.2">
      <c r="A25" s="13"/>
      <c r="B25" s="247"/>
      <c r="C25" s="247"/>
      <c r="D25" s="264"/>
      <c r="E25" s="247"/>
      <c r="F25" s="247"/>
      <c r="G25" s="264"/>
      <c r="H25" s="247"/>
      <c r="I25" s="247"/>
      <c r="J25" s="1345"/>
      <c r="K25" s="1354"/>
      <c r="L25" s="1345"/>
      <c r="M25" s="1345"/>
      <c r="N25" s="1345"/>
      <c r="O25" s="1345"/>
      <c r="P25" s="1354"/>
      <c r="Q25" s="1407"/>
      <c r="R25" s="1410"/>
      <c r="S25" s="1354"/>
      <c r="T25" s="1354"/>
      <c r="U25" s="14" t="s">
        <v>53</v>
      </c>
      <c r="V25" s="269">
        <v>4800000</v>
      </c>
      <c r="W25" s="251">
        <v>20</v>
      </c>
      <c r="X25" s="250" t="s">
        <v>45</v>
      </c>
      <c r="Y25" s="1423"/>
      <c r="Z25" s="1423"/>
      <c r="AA25" s="1423"/>
      <c r="AB25" s="1423"/>
      <c r="AC25" s="1423"/>
      <c r="AD25" s="1423"/>
      <c r="AE25" s="1340"/>
      <c r="AF25" s="1340"/>
      <c r="AG25" s="1340"/>
      <c r="AH25" s="1340"/>
      <c r="AI25" s="1340"/>
      <c r="AJ25" s="1423"/>
      <c r="AK25" s="1415"/>
      <c r="AL25" s="1415"/>
      <c r="AM25" s="1418"/>
    </row>
    <row r="26" spans="1:39" s="12" customFormat="1" ht="99.75" customHeight="1" x14ac:dyDescent="0.2">
      <c r="A26" s="13"/>
      <c r="B26" s="247"/>
      <c r="C26" s="247"/>
      <c r="D26" s="264"/>
      <c r="E26" s="247"/>
      <c r="F26" s="247"/>
      <c r="G26" s="264"/>
      <c r="H26" s="247"/>
      <c r="I26" s="247"/>
      <c r="J26" s="1345"/>
      <c r="K26" s="1354"/>
      <c r="L26" s="1345"/>
      <c r="M26" s="1345"/>
      <c r="N26" s="1345"/>
      <c r="O26" s="1345"/>
      <c r="P26" s="1354"/>
      <c r="Q26" s="1407"/>
      <c r="R26" s="1410"/>
      <c r="S26" s="1354"/>
      <c r="T26" s="1421"/>
      <c r="U26" s="14" t="s">
        <v>49</v>
      </c>
      <c r="V26" s="269">
        <v>4200000</v>
      </c>
      <c r="W26" s="251">
        <v>20</v>
      </c>
      <c r="X26" s="250" t="s">
        <v>45</v>
      </c>
      <c r="Y26" s="1423"/>
      <c r="Z26" s="1423"/>
      <c r="AA26" s="1423"/>
      <c r="AB26" s="1423"/>
      <c r="AC26" s="1423"/>
      <c r="AD26" s="1423"/>
      <c r="AE26" s="1340"/>
      <c r="AF26" s="1340"/>
      <c r="AG26" s="1340"/>
      <c r="AH26" s="1340"/>
      <c r="AI26" s="1340"/>
      <c r="AJ26" s="1423"/>
      <c r="AK26" s="1415"/>
      <c r="AL26" s="1415"/>
      <c r="AM26" s="1418"/>
    </row>
    <row r="27" spans="1:39" s="12" customFormat="1" ht="74.25" customHeight="1" x14ac:dyDescent="0.2">
      <c r="A27" s="13"/>
      <c r="B27" s="1420"/>
      <c r="C27" s="1420"/>
      <c r="D27" s="264"/>
      <c r="E27" s="1420"/>
      <c r="F27" s="1420"/>
      <c r="G27" s="264"/>
      <c r="H27" s="1420"/>
      <c r="I27" s="1420"/>
      <c r="J27" s="1345"/>
      <c r="K27" s="1354"/>
      <c r="L27" s="1345"/>
      <c r="M27" s="1345"/>
      <c r="N27" s="1345"/>
      <c r="O27" s="1345"/>
      <c r="P27" s="1354"/>
      <c r="Q27" s="1407"/>
      <c r="R27" s="1410"/>
      <c r="S27" s="1354"/>
      <c r="T27" s="1347" t="s">
        <v>54</v>
      </c>
      <c r="U27" s="307" t="s">
        <v>55</v>
      </c>
      <c r="V27" s="279">
        <v>4200000</v>
      </c>
      <c r="W27" s="251">
        <v>20</v>
      </c>
      <c r="X27" s="250" t="s">
        <v>45</v>
      </c>
      <c r="Y27" s="1423"/>
      <c r="Z27" s="1423"/>
      <c r="AA27" s="1423"/>
      <c r="AB27" s="1423"/>
      <c r="AC27" s="1423"/>
      <c r="AD27" s="1423"/>
      <c r="AE27" s="1340"/>
      <c r="AF27" s="1340"/>
      <c r="AG27" s="1340"/>
      <c r="AH27" s="1340"/>
      <c r="AI27" s="1340"/>
      <c r="AJ27" s="1423"/>
      <c r="AK27" s="1415"/>
      <c r="AL27" s="1415"/>
      <c r="AM27" s="1418"/>
    </row>
    <row r="28" spans="1:39" s="12" customFormat="1" ht="113.25" customHeight="1" thickBot="1" x14ac:dyDescent="0.25">
      <c r="A28" s="15"/>
      <c r="B28" s="1425"/>
      <c r="C28" s="1425"/>
      <c r="D28" s="248"/>
      <c r="E28" s="1425"/>
      <c r="F28" s="1425"/>
      <c r="G28" s="16"/>
      <c r="H28" s="1425"/>
      <c r="I28" s="1425"/>
      <c r="J28" s="1346"/>
      <c r="K28" s="1348"/>
      <c r="L28" s="1346"/>
      <c r="M28" s="1346"/>
      <c r="N28" s="1346"/>
      <c r="O28" s="1346"/>
      <c r="P28" s="1348"/>
      <c r="Q28" s="1408"/>
      <c r="R28" s="1411"/>
      <c r="S28" s="1348"/>
      <c r="T28" s="1348"/>
      <c r="U28" s="306" t="s">
        <v>56</v>
      </c>
      <c r="V28" s="235">
        <v>1250000</v>
      </c>
      <c r="W28" s="257">
        <v>20</v>
      </c>
      <c r="X28" s="17" t="s">
        <v>45</v>
      </c>
      <c r="Y28" s="1424"/>
      <c r="Z28" s="1424"/>
      <c r="AA28" s="1424"/>
      <c r="AB28" s="1424"/>
      <c r="AC28" s="1424"/>
      <c r="AD28" s="1424"/>
      <c r="AE28" s="1341"/>
      <c r="AF28" s="1341"/>
      <c r="AG28" s="1341"/>
      <c r="AH28" s="1341"/>
      <c r="AI28" s="1341"/>
      <c r="AJ28" s="1424"/>
      <c r="AK28" s="1416"/>
      <c r="AL28" s="1416"/>
      <c r="AM28" s="1419"/>
    </row>
    <row r="29" spans="1:39" ht="39.75" customHeight="1" thickTop="1" x14ac:dyDescent="0.2">
      <c r="D29" s="20"/>
      <c r="G29" s="807">
        <v>84</v>
      </c>
      <c r="H29" s="784" t="s">
        <v>57</v>
      </c>
      <c r="I29" s="784"/>
      <c r="J29" s="784"/>
      <c r="K29" s="785"/>
      <c r="L29" s="784"/>
      <c r="M29" s="784"/>
      <c r="N29" s="784"/>
      <c r="O29" s="808"/>
      <c r="P29" s="785"/>
      <c r="Q29" s="809"/>
      <c r="R29" s="810"/>
      <c r="S29" s="785"/>
      <c r="T29" s="815"/>
      <c r="U29" s="815"/>
      <c r="V29" s="811"/>
      <c r="W29" s="816"/>
      <c r="X29" s="817"/>
      <c r="Y29" s="784"/>
      <c r="Z29" s="784"/>
      <c r="AA29" s="784"/>
      <c r="AB29" s="784"/>
      <c r="AC29" s="784"/>
      <c r="AD29" s="784"/>
      <c r="AE29" s="784"/>
      <c r="AF29" s="784"/>
      <c r="AG29" s="784"/>
      <c r="AH29" s="784"/>
      <c r="AI29" s="784"/>
      <c r="AJ29" s="784"/>
      <c r="AK29" s="813"/>
      <c r="AL29" s="813"/>
      <c r="AM29" s="814"/>
    </row>
    <row r="30" spans="1:39" s="12" customFormat="1" ht="137.25" customHeight="1" x14ac:dyDescent="0.2">
      <c r="A30" s="21"/>
      <c r="B30" s="22"/>
      <c r="C30" s="22"/>
      <c r="D30" s="23"/>
      <c r="E30" s="22"/>
      <c r="F30" s="22"/>
      <c r="G30" s="24"/>
      <c r="H30" s="22"/>
      <c r="I30" s="22"/>
      <c r="J30" s="1344">
        <v>248</v>
      </c>
      <c r="K30" s="1347" t="s">
        <v>58</v>
      </c>
      <c r="L30" s="1349" t="s">
        <v>59</v>
      </c>
      <c r="M30" s="1349">
        <v>12</v>
      </c>
      <c r="N30" s="1344" t="s">
        <v>60</v>
      </c>
      <c r="O30" s="1344">
        <v>15</v>
      </c>
      <c r="P30" s="1347" t="s">
        <v>1205</v>
      </c>
      <c r="Q30" s="1342">
        <v>100</v>
      </c>
      <c r="R30" s="1352">
        <v>25000000</v>
      </c>
      <c r="S30" s="1432" t="s">
        <v>61</v>
      </c>
      <c r="T30" s="1347" t="s">
        <v>62</v>
      </c>
      <c r="U30" s="307" t="s">
        <v>63</v>
      </c>
      <c r="V30" s="256">
        <v>20000000</v>
      </c>
      <c r="W30" s="255">
        <v>20</v>
      </c>
      <c r="X30" s="254" t="s">
        <v>45</v>
      </c>
      <c r="Y30" s="1339"/>
      <c r="Z30" s="1339">
        <v>72224</v>
      </c>
      <c r="AA30" s="1339">
        <v>27477</v>
      </c>
      <c r="AB30" s="1339">
        <v>86843</v>
      </c>
      <c r="AC30" s="1339">
        <v>236429</v>
      </c>
      <c r="AD30" s="1339">
        <v>81384</v>
      </c>
      <c r="AE30" s="1339">
        <v>12718</v>
      </c>
      <c r="AF30" s="1339">
        <v>2145</v>
      </c>
      <c r="AG30" s="1339">
        <v>413</v>
      </c>
      <c r="AH30" s="1339">
        <v>78</v>
      </c>
      <c r="AI30" s="1339">
        <v>16897</v>
      </c>
      <c r="AJ30" s="1339">
        <v>81384</v>
      </c>
      <c r="AK30" s="1429">
        <v>42658</v>
      </c>
      <c r="AL30" s="1429">
        <v>42735</v>
      </c>
      <c r="AM30" s="1347" t="s">
        <v>46</v>
      </c>
    </row>
    <row r="31" spans="1:39" s="12" customFormat="1" ht="85.5" customHeight="1" x14ac:dyDescent="0.2">
      <c r="A31" s="21"/>
      <c r="B31" s="22"/>
      <c r="C31" s="22"/>
      <c r="D31" s="23"/>
      <c r="E31" s="22"/>
      <c r="F31" s="22"/>
      <c r="G31" s="23"/>
      <c r="H31" s="22"/>
      <c r="I31" s="22"/>
      <c r="J31" s="1345"/>
      <c r="K31" s="1354"/>
      <c r="L31" s="1350"/>
      <c r="M31" s="1350"/>
      <c r="N31" s="1345"/>
      <c r="O31" s="1345"/>
      <c r="P31" s="1354"/>
      <c r="Q31" s="1427"/>
      <c r="R31" s="1353"/>
      <c r="S31" s="1433"/>
      <c r="T31" s="1421"/>
      <c r="U31" s="307" t="s">
        <v>64</v>
      </c>
      <c r="V31" s="256">
        <v>1500000</v>
      </c>
      <c r="W31" s="255">
        <v>20</v>
      </c>
      <c r="X31" s="254" t="s">
        <v>45</v>
      </c>
      <c r="Y31" s="1340"/>
      <c r="Z31" s="1340"/>
      <c r="AA31" s="1340"/>
      <c r="AB31" s="1340"/>
      <c r="AC31" s="1340"/>
      <c r="AD31" s="1340"/>
      <c r="AE31" s="1340"/>
      <c r="AF31" s="1340"/>
      <c r="AG31" s="1340"/>
      <c r="AH31" s="1340"/>
      <c r="AI31" s="1340"/>
      <c r="AJ31" s="1340"/>
      <c r="AK31" s="1430"/>
      <c r="AL31" s="1430"/>
      <c r="AM31" s="1354"/>
    </row>
    <row r="32" spans="1:39" s="12" customFormat="1" ht="160.5" customHeight="1" thickBot="1" x14ac:dyDescent="0.25">
      <c r="A32" s="25"/>
      <c r="B32" s="26"/>
      <c r="C32" s="26"/>
      <c r="D32" s="27"/>
      <c r="E32" s="26"/>
      <c r="F32" s="26"/>
      <c r="G32" s="27"/>
      <c r="H32" s="26"/>
      <c r="I32" s="26"/>
      <c r="J32" s="1346"/>
      <c r="K32" s="1348"/>
      <c r="L32" s="1358"/>
      <c r="M32" s="1358"/>
      <c r="N32" s="1346"/>
      <c r="O32" s="1346"/>
      <c r="P32" s="1348"/>
      <c r="Q32" s="1428"/>
      <c r="R32" s="1426"/>
      <c r="S32" s="1434"/>
      <c r="T32" s="306" t="s">
        <v>65</v>
      </c>
      <c r="U32" s="306" t="s">
        <v>66</v>
      </c>
      <c r="V32" s="260">
        <v>3500000</v>
      </c>
      <c r="W32" s="259">
        <v>20</v>
      </c>
      <c r="X32" s="258" t="s">
        <v>45</v>
      </c>
      <c r="Y32" s="1341"/>
      <c r="Z32" s="1341"/>
      <c r="AA32" s="1341"/>
      <c r="AB32" s="1341"/>
      <c r="AC32" s="1341"/>
      <c r="AD32" s="1341"/>
      <c r="AE32" s="1341"/>
      <c r="AF32" s="1341"/>
      <c r="AG32" s="1341"/>
      <c r="AH32" s="1341"/>
      <c r="AI32" s="1341"/>
      <c r="AJ32" s="1341"/>
      <c r="AK32" s="1431"/>
      <c r="AL32" s="1431"/>
      <c r="AM32" s="1348"/>
    </row>
    <row r="33" spans="1:39" ht="38.25" customHeight="1" thickTop="1" x14ac:dyDescent="0.2">
      <c r="D33" s="828">
        <v>27</v>
      </c>
      <c r="E33" s="715" t="s">
        <v>67</v>
      </c>
      <c r="F33" s="715"/>
      <c r="G33" s="716"/>
      <c r="H33" s="716"/>
      <c r="I33" s="716"/>
      <c r="J33" s="716"/>
      <c r="K33" s="717"/>
      <c r="L33" s="716"/>
      <c r="M33" s="716"/>
      <c r="N33" s="716"/>
      <c r="O33" s="718"/>
      <c r="P33" s="717"/>
      <c r="Q33" s="803"/>
      <c r="R33" s="804"/>
      <c r="S33" s="743"/>
      <c r="T33" s="829"/>
      <c r="U33" s="829"/>
      <c r="V33" s="804"/>
      <c r="W33" s="753"/>
      <c r="X33" s="716"/>
      <c r="Y33" s="742"/>
      <c r="Z33" s="742"/>
      <c r="AA33" s="742"/>
      <c r="AB33" s="742"/>
      <c r="AC33" s="742"/>
      <c r="AD33" s="742"/>
      <c r="AE33" s="742"/>
      <c r="AF33" s="742"/>
      <c r="AG33" s="742"/>
      <c r="AH33" s="742"/>
      <c r="AI33" s="742"/>
      <c r="AJ33" s="742"/>
      <c r="AK33" s="805"/>
      <c r="AL33" s="805"/>
      <c r="AM33" s="717"/>
    </row>
    <row r="34" spans="1:39" ht="32.25" customHeight="1" x14ac:dyDescent="0.2">
      <c r="D34" s="28"/>
      <c r="E34" s="10"/>
      <c r="F34" s="29"/>
      <c r="G34" s="818">
        <v>85</v>
      </c>
      <c r="H34" s="784" t="s">
        <v>68</v>
      </c>
      <c r="I34" s="784"/>
      <c r="J34" s="784"/>
      <c r="K34" s="785"/>
      <c r="L34" s="784"/>
      <c r="M34" s="784"/>
      <c r="N34" s="784"/>
      <c r="O34" s="808"/>
      <c r="P34" s="785"/>
      <c r="Q34" s="809"/>
      <c r="R34" s="810"/>
      <c r="S34" s="785"/>
      <c r="T34" s="815"/>
      <c r="U34" s="815"/>
      <c r="V34" s="811"/>
      <c r="W34" s="816"/>
      <c r="X34" s="817"/>
      <c r="Y34" s="784"/>
      <c r="Z34" s="784"/>
      <c r="AA34" s="784"/>
      <c r="AB34" s="784"/>
      <c r="AC34" s="784"/>
      <c r="AD34" s="784"/>
      <c r="AE34" s="784"/>
      <c r="AF34" s="784"/>
      <c r="AG34" s="784"/>
      <c r="AH34" s="784"/>
      <c r="AI34" s="784"/>
      <c r="AJ34" s="784"/>
      <c r="AK34" s="813"/>
      <c r="AL34" s="813"/>
      <c r="AM34" s="814"/>
    </row>
    <row r="35" spans="1:39" s="34" customFormat="1" ht="88.5" customHeight="1" x14ac:dyDescent="0.25">
      <c r="A35" s="30"/>
      <c r="B35" s="31"/>
      <c r="C35" s="31"/>
      <c r="D35" s="32"/>
      <c r="E35" s="31"/>
      <c r="F35" s="33"/>
      <c r="G35" s="272"/>
      <c r="H35" s="31"/>
      <c r="I35" s="31"/>
      <c r="J35" s="1344">
        <v>249</v>
      </c>
      <c r="K35" s="1347" t="s">
        <v>69</v>
      </c>
      <c r="L35" s="1450" t="s">
        <v>59</v>
      </c>
      <c r="M35" s="1349">
        <v>1</v>
      </c>
      <c r="N35" s="1344" t="s">
        <v>70</v>
      </c>
      <c r="O35" s="1344">
        <v>7</v>
      </c>
      <c r="P35" s="1347" t="s">
        <v>1206</v>
      </c>
      <c r="Q35" s="1342">
        <v>100</v>
      </c>
      <c r="R35" s="1352">
        <v>200000000</v>
      </c>
      <c r="S35" s="1347" t="s">
        <v>71</v>
      </c>
      <c r="T35" s="303" t="s">
        <v>72</v>
      </c>
      <c r="U35" s="303" t="s">
        <v>73</v>
      </c>
      <c r="V35" s="242">
        <v>65300000</v>
      </c>
      <c r="W35" s="255">
        <v>20</v>
      </c>
      <c r="X35" s="254" t="s">
        <v>45</v>
      </c>
      <c r="Y35" s="1349"/>
      <c r="Z35" s="1349"/>
      <c r="AA35" s="1349"/>
      <c r="AB35" s="1339">
        <v>20</v>
      </c>
      <c r="AC35" s="1339">
        <v>150</v>
      </c>
      <c r="AD35" s="1339">
        <v>10</v>
      </c>
      <c r="AE35" s="1349"/>
      <c r="AF35" s="1349"/>
      <c r="AG35" s="1349"/>
      <c r="AH35" s="1349"/>
      <c r="AI35" s="1349"/>
      <c r="AJ35" s="1349"/>
      <c r="AK35" s="1429">
        <v>42485</v>
      </c>
      <c r="AL35" s="1429">
        <v>42735</v>
      </c>
      <c r="AM35" s="1436" t="s">
        <v>46</v>
      </c>
    </row>
    <row r="36" spans="1:39" ht="86.25" customHeight="1" x14ac:dyDescent="0.2">
      <c r="A36" s="35"/>
      <c r="B36" s="10"/>
      <c r="C36" s="10"/>
      <c r="D36" s="28"/>
      <c r="E36" s="10"/>
      <c r="F36" s="29"/>
      <c r="G36" s="10"/>
      <c r="H36" s="10"/>
      <c r="I36" s="10"/>
      <c r="J36" s="1345"/>
      <c r="K36" s="1354"/>
      <c r="L36" s="1440"/>
      <c r="M36" s="1350"/>
      <c r="N36" s="1345"/>
      <c r="O36" s="1345"/>
      <c r="P36" s="1354"/>
      <c r="Q36" s="1427"/>
      <c r="R36" s="1353"/>
      <c r="S36" s="1354"/>
      <c r="T36" s="1347" t="s">
        <v>74</v>
      </c>
      <c r="U36" s="307" t="s">
        <v>75</v>
      </c>
      <c r="V36" s="256">
        <v>52500000</v>
      </c>
      <c r="W36" s="255">
        <v>20</v>
      </c>
      <c r="X36" s="254" t="s">
        <v>45</v>
      </c>
      <c r="Y36" s="1350"/>
      <c r="Z36" s="1350"/>
      <c r="AA36" s="1350"/>
      <c r="AB36" s="1340"/>
      <c r="AC36" s="1340"/>
      <c r="AD36" s="1340"/>
      <c r="AE36" s="1350"/>
      <c r="AF36" s="1350"/>
      <c r="AG36" s="1350"/>
      <c r="AH36" s="1350"/>
      <c r="AI36" s="1350"/>
      <c r="AJ36" s="1350"/>
      <c r="AK36" s="1430"/>
      <c r="AL36" s="1430"/>
      <c r="AM36" s="1437"/>
    </row>
    <row r="37" spans="1:39" ht="37.5" customHeight="1" x14ac:dyDescent="0.2">
      <c r="A37" s="35"/>
      <c r="B37" s="10"/>
      <c r="C37" s="10"/>
      <c r="D37" s="28"/>
      <c r="E37" s="10"/>
      <c r="F37" s="29"/>
      <c r="G37" s="10"/>
      <c r="H37" s="10"/>
      <c r="I37" s="10"/>
      <c r="J37" s="1345"/>
      <c r="K37" s="1354"/>
      <c r="L37" s="1440"/>
      <c r="M37" s="1350"/>
      <c r="N37" s="1345"/>
      <c r="O37" s="1345"/>
      <c r="P37" s="1354"/>
      <c r="Q37" s="1427"/>
      <c r="R37" s="1353"/>
      <c r="S37" s="1354"/>
      <c r="T37" s="1421"/>
      <c r="U37" s="307" t="s">
        <v>76</v>
      </c>
      <c r="V37" s="256">
        <v>12200000</v>
      </c>
      <c r="W37" s="255">
        <v>20</v>
      </c>
      <c r="X37" s="254" t="s">
        <v>45</v>
      </c>
      <c r="Y37" s="1350"/>
      <c r="Z37" s="1350"/>
      <c r="AA37" s="1350"/>
      <c r="AB37" s="1340"/>
      <c r="AC37" s="1340"/>
      <c r="AD37" s="1340"/>
      <c r="AE37" s="1350"/>
      <c r="AF37" s="1350"/>
      <c r="AG37" s="1350"/>
      <c r="AH37" s="1350"/>
      <c r="AI37" s="1350"/>
      <c r="AJ37" s="1350"/>
      <c r="AK37" s="1430"/>
      <c r="AL37" s="1430"/>
      <c r="AM37" s="1437"/>
    </row>
    <row r="38" spans="1:39" ht="108.75" customHeight="1" thickBot="1" x14ac:dyDescent="0.25">
      <c r="A38" s="36"/>
      <c r="B38" s="37"/>
      <c r="C38" s="37"/>
      <c r="D38" s="28"/>
      <c r="E38" s="10"/>
      <c r="F38" s="38"/>
      <c r="G38" s="10"/>
      <c r="H38" s="10"/>
      <c r="I38" s="10"/>
      <c r="J38" s="1345"/>
      <c r="K38" s="1354"/>
      <c r="L38" s="1441"/>
      <c r="M38" s="1350"/>
      <c r="N38" s="1449"/>
      <c r="O38" s="1449"/>
      <c r="P38" s="1421"/>
      <c r="Q38" s="1427"/>
      <c r="R38" s="1353"/>
      <c r="S38" s="1354"/>
      <c r="T38" s="303" t="s">
        <v>77</v>
      </c>
      <c r="U38" s="303" t="s">
        <v>78</v>
      </c>
      <c r="V38" s="242">
        <v>70000000</v>
      </c>
      <c r="W38" s="243">
        <v>20</v>
      </c>
      <c r="X38" s="254" t="s">
        <v>45</v>
      </c>
      <c r="Y38" s="1351"/>
      <c r="Z38" s="1351"/>
      <c r="AA38" s="1351"/>
      <c r="AB38" s="1438"/>
      <c r="AC38" s="1438"/>
      <c r="AD38" s="1438"/>
      <c r="AE38" s="1351"/>
      <c r="AF38" s="1351"/>
      <c r="AG38" s="1351"/>
      <c r="AH38" s="1351"/>
      <c r="AI38" s="1351"/>
      <c r="AJ38" s="1351"/>
      <c r="AK38" s="1430"/>
      <c r="AL38" s="1430"/>
      <c r="AM38" s="1437"/>
    </row>
    <row r="39" spans="1:39" ht="36.75" customHeight="1" thickTop="1" x14ac:dyDescent="0.2">
      <c r="D39" s="830">
        <v>28</v>
      </c>
      <c r="E39" s="724"/>
      <c r="F39" s="716" t="s">
        <v>79</v>
      </c>
      <c r="G39" s="716"/>
      <c r="H39" s="716"/>
      <c r="I39" s="716"/>
      <c r="J39" s="716"/>
      <c r="K39" s="717"/>
      <c r="L39" s="716"/>
      <c r="M39" s="716"/>
      <c r="N39" s="716"/>
      <c r="O39" s="718"/>
      <c r="P39" s="717"/>
      <c r="Q39" s="803"/>
      <c r="R39" s="804"/>
      <c r="S39" s="717"/>
      <c r="T39" s="829"/>
      <c r="U39" s="829"/>
      <c r="V39" s="804"/>
      <c r="W39" s="753"/>
      <c r="X39" s="716"/>
      <c r="Y39" s="716"/>
      <c r="Z39" s="716"/>
      <c r="AA39" s="716"/>
      <c r="AB39" s="716"/>
      <c r="AC39" s="716"/>
      <c r="AD39" s="716"/>
      <c r="AE39" s="716"/>
      <c r="AF39" s="716"/>
      <c r="AG39" s="716"/>
      <c r="AH39" s="716"/>
      <c r="AI39" s="716"/>
      <c r="AJ39" s="716"/>
      <c r="AK39" s="805"/>
      <c r="AL39" s="805"/>
      <c r="AM39" s="806"/>
    </row>
    <row r="40" spans="1:39" ht="39" customHeight="1" x14ac:dyDescent="0.2">
      <c r="D40" s="28"/>
      <c r="G40" s="819">
        <v>87</v>
      </c>
      <c r="H40" s="820" t="s">
        <v>80</v>
      </c>
      <c r="I40" s="820"/>
      <c r="J40" s="820"/>
      <c r="K40" s="821"/>
      <c r="L40" s="820"/>
      <c r="M40" s="820"/>
      <c r="N40" s="820"/>
      <c r="O40" s="817"/>
      <c r="P40" s="821"/>
      <c r="Q40" s="822"/>
      <c r="R40" s="823"/>
      <c r="S40" s="821"/>
      <c r="T40" s="824"/>
      <c r="U40" s="824"/>
      <c r="V40" s="823"/>
      <c r="W40" s="825"/>
      <c r="X40" s="820"/>
      <c r="Y40" s="820"/>
      <c r="Z40" s="820"/>
      <c r="AA40" s="820"/>
      <c r="AB40" s="820"/>
      <c r="AC40" s="820"/>
      <c r="AD40" s="820"/>
      <c r="AE40" s="820"/>
      <c r="AF40" s="820"/>
      <c r="AG40" s="820"/>
      <c r="AH40" s="820"/>
      <c r="AI40" s="820"/>
      <c r="AJ40" s="820"/>
      <c r="AK40" s="826"/>
      <c r="AL40" s="826"/>
      <c r="AM40" s="827"/>
    </row>
    <row r="41" spans="1:39" ht="91.5" customHeight="1" x14ac:dyDescent="0.2">
      <c r="D41" s="28"/>
      <c r="G41" s="28"/>
      <c r="J41" s="1445">
        <v>256</v>
      </c>
      <c r="K41" s="1347" t="s">
        <v>81</v>
      </c>
      <c r="L41" s="1446" t="s">
        <v>59</v>
      </c>
      <c r="M41" s="1349">
        <v>1</v>
      </c>
      <c r="N41" s="1344" t="s">
        <v>82</v>
      </c>
      <c r="O41" s="1344">
        <v>8</v>
      </c>
      <c r="P41" s="1347" t="s">
        <v>1207</v>
      </c>
      <c r="Q41" s="1342">
        <v>100</v>
      </c>
      <c r="R41" s="1352">
        <v>196550000</v>
      </c>
      <c r="S41" s="1347" t="s">
        <v>83</v>
      </c>
      <c r="T41" s="1347" t="s">
        <v>84</v>
      </c>
      <c r="U41" s="303" t="s">
        <v>85</v>
      </c>
      <c r="V41" s="242">
        <v>40400000</v>
      </c>
      <c r="W41" s="1355">
        <v>20</v>
      </c>
      <c r="X41" s="1349" t="s">
        <v>45</v>
      </c>
      <c r="Y41" s="1339">
        <v>64149</v>
      </c>
      <c r="Z41" s="1339">
        <v>72224</v>
      </c>
      <c r="AA41" s="1339">
        <v>27477</v>
      </c>
      <c r="AB41" s="1339">
        <v>86843</v>
      </c>
      <c r="AC41" s="1339">
        <v>236429</v>
      </c>
      <c r="AD41" s="1339">
        <v>81384</v>
      </c>
      <c r="AE41" s="1339">
        <v>12718</v>
      </c>
      <c r="AF41" s="1339">
        <v>2145</v>
      </c>
      <c r="AG41" s="1339">
        <v>413</v>
      </c>
      <c r="AH41" s="1339">
        <v>78</v>
      </c>
      <c r="AI41" s="1339">
        <v>16897</v>
      </c>
      <c r="AJ41" s="1339">
        <v>81384</v>
      </c>
      <c r="AK41" s="1429">
        <v>42426</v>
      </c>
      <c r="AL41" s="1429">
        <v>42714</v>
      </c>
      <c r="AM41" s="1451" t="s">
        <v>46</v>
      </c>
    </row>
    <row r="42" spans="1:39" ht="98.25" customHeight="1" x14ac:dyDescent="0.2">
      <c r="A42" s="35"/>
      <c r="B42" s="10"/>
      <c r="C42" s="10"/>
      <c r="D42" s="28"/>
      <c r="E42" s="10"/>
      <c r="F42" s="10"/>
      <c r="G42" s="28"/>
      <c r="H42" s="10"/>
      <c r="I42" s="10"/>
      <c r="J42" s="1445"/>
      <c r="K42" s="1354"/>
      <c r="L42" s="1447"/>
      <c r="M42" s="1350"/>
      <c r="N42" s="1345"/>
      <c r="O42" s="1345"/>
      <c r="P42" s="1354"/>
      <c r="Q42" s="1427"/>
      <c r="R42" s="1353"/>
      <c r="S42" s="1354"/>
      <c r="T42" s="1354"/>
      <c r="U42" s="303" t="s">
        <v>87</v>
      </c>
      <c r="V42" s="256">
        <v>2500000</v>
      </c>
      <c r="W42" s="1356"/>
      <c r="X42" s="1350"/>
      <c r="Y42" s="1340"/>
      <c r="Z42" s="1340"/>
      <c r="AA42" s="1340"/>
      <c r="AB42" s="1340"/>
      <c r="AC42" s="1340"/>
      <c r="AD42" s="1340"/>
      <c r="AE42" s="1340"/>
      <c r="AF42" s="1340"/>
      <c r="AG42" s="1340"/>
      <c r="AH42" s="1340"/>
      <c r="AI42" s="1340"/>
      <c r="AJ42" s="1340"/>
      <c r="AK42" s="1430"/>
      <c r="AL42" s="1430"/>
      <c r="AM42" s="1437"/>
    </row>
    <row r="43" spans="1:39" ht="120" customHeight="1" x14ac:dyDescent="0.2">
      <c r="A43" s="35"/>
      <c r="B43" s="10"/>
      <c r="C43" s="10"/>
      <c r="D43" s="28"/>
      <c r="E43" s="10"/>
      <c r="F43" s="10"/>
      <c r="G43" s="28"/>
      <c r="H43" s="10"/>
      <c r="I43" s="10"/>
      <c r="J43" s="1445"/>
      <c r="K43" s="1354"/>
      <c r="L43" s="1447"/>
      <c r="M43" s="1350"/>
      <c r="N43" s="1345"/>
      <c r="O43" s="1345"/>
      <c r="P43" s="1354"/>
      <c r="Q43" s="1427"/>
      <c r="R43" s="1353"/>
      <c r="S43" s="1354"/>
      <c r="T43" s="1354"/>
      <c r="U43" s="303" t="s">
        <v>88</v>
      </c>
      <c r="V43" s="256">
        <v>1000000</v>
      </c>
      <c r="W43" s="1356"/>
      <c r="X43" s="1350"/>
      <c r="Y43" s="1340"/>
      <c r="Z43" s="1340"/>
      <c r="AA43" s="1340"/>
      <c r="AB43" s="1340"/>
      <c r="AC43" s="1340"/>
      <c r="AD43" s="1340"/>
      <c r="AE43" s="1340"/>
      <c r="AF43" s="1340"/>
      <c r="AG43" s="1340"/>
      <c r="AH43" s="1340"/>
      <c r="AI43" s="1340"/>
      <c r="AJ43" s="1340"/>
      <c r="AK43" s="1430"/>
      <c r="AL43" s="1430"/>
      <c r="AM43" s="1437"/>
    </row>
    <row r="44" spans="1:39" ht="99.75" customHeight="1" x14ac:dyDescent="0.2">
      <c r="A44" s="35"/>
      <c r="B44" s="10"/>
      <c r="C44" s="10"/>
      <c r="D44" s="28"/>
      <c r="E44" s="10"/>
      <c r="F44" s="10"/>
      <c r="G44" s="28"/>
      <c r="H44" s="10"/>
      <c r="I44" s="10"/>
      <c r="J44" s="1445"/>
      <c r="K44" s="1354"/>
      <c r="L44" s="1447"/>
      <c r="M44" s="1350"/>
      <c r="N44" s="1345"/>
      <c r="O44" s="1345"/>
      <c r="P44" s="1354"/>
      <c r="Q44" s="1427"/>
      <c r="R44" s="1353"/>
      <c r="S44" s="1354"/>
      <c r="T44" s="1354"/>
      <c r="U44" s="303" t="s">
        <v>89</v>
      </c>
      <c r="V44" s="256">
        <v>23500000</v>
      </c>
      <c r="W44" s="1356"/>
      <c r="X44" s="1350"/>
      <c r="Y44" s="1340"/>
      <c r="Z44" s="1340"/>
      <c r="AA44" s="1340"/>
      <c r="AB44" s="1340"/>
      <c r="AC44" s="1340"/>
      <c r="AD44" s="1340"/>
      <c r="AE44" s="1340"/>
      <c r="AF44" s="1340"/>
      <c r="AG44" s="1340"/>
      <c r="AH44" s="1340"/>
      <c r="AI44" s="1340"/>
      <c r="AJ44" s="1340"/>
      <c r="AK44" s="1430"/>
      <c r="AL44" s="1430"/>
      <c r="AM44" s="1437"/>
    </row>
    <row r="45" spans="1:39" ht="78.75" customHeight="1" x14ac:dyDescent="0.2">
      <c r="A45" s="35"/>
      <c r="B45" s="10"/>
      <c r="C45" s="10"/>
      <c r="D45" s="28"/>
      <c r="E45" s="10"/>
      <c r="F45" s="10"/>
      <c r="G45" s="28"/>
      <c r="H45" s="10"/>
      <c r="I45" s="10"/>
      <c r="J45" s="1445"/>
      <c r="K45" s="1354"/>
      <c r="L45" s="1447"/>
      <c r="M45" s="1350"/>
      <c r="N45" s="1345"/>
      <c r="O45" s="1345"/>
      <c r="P45" s="1354"/>
      <c r="Q45" s="1427"/>
      <c r="R45" s="1353"/>
      <c r="S45" s="1354"/>
      <c r="T45" s="1421"/>
      <c r="U45" s="303" t="s">
        <v>90</v>
      </c>
      <c r="V45" s="256">
        <v>2000000</v>
      </c>
      <c r="W45" s="1356"/>
      <c r="X45" s="1350"/>
      <c r="Y45" s="1340"/>
      <c r="Z45" s="1340"/>
      <c r="AA45" s="1340"/>
      <c r="AB45" s="1340"/>
      <c r="AC45" s="1340"/>
      <c r="AD45" s="1340"/>
      <c r="AE45" s="1340"/>
      <c r="AF45" s="1340"/>
      <c r="AG45" s="1340"/>
      <c r="AH45" s="1340"/>
      <c r="AI45" s="1340"/>
      <c r="AJ45" s="1340"/>
      <c r="AK45" s="1430"/>
      <c r="AL45" s="1430"/>
      <c r="AM45" s="1437"/>
    </row>
    <row r="46" spans="1:39" ht="59.25" customHeight="1" x14ac:dyDescent="0.2">
      <c r="A46" s="35"/>
      <c r="B46" s="10"/>
      <c r="C46" s="10"/>
      <c r="D46" s="28"/>
      <c r="E46" s="10"/>
      <c r="F46" s="10"/>
      <c r="G46" s="28"/>
      <c r="H46" s="10"/>
      <c r="I46" s="10"/>
      <c r="J46" s="1445"/>
      <c r="K46" s="1354"/>
      <c r="L46" s="1447"/>
      <c r="M46" s="1350"/>
      <c r="N46" s="1345"/>
      <c r="O46" s="1345"/>
      <c r="P46" s="1354"/>
      <c r="Q46" s="1427"/>
      <c r="R46" s="1353"/>
      <c r="S46" s="1354"/>
      <c r="T46" s="1347" t="s">
        <v>91</v>
      </c>
      <c r="U46" s="303" t="s">
        <v>92</v>
      </c>
      <c r="V46" s="236">
        <v>104900000</v>
      </c>
      <c r="W46" s="1356"/>
      <c r="X46" s="1350"/>
      <c r="Y46" s="1340"/>
      <c r="Z46" s="1340"/>
      <c r="AA46" s="1340"/>
      <c r="AB46" s="1340"/>
      <c r="AC46" s="1340"/>
      <c r="AD46" s="1340"/>
      <c r="AE46" s="1340"/>
      <c r="AF46" s="1340"/>
      <c r="AG46" s="1340"/>
      <c r="AH46" s="1340"/>
      <c r="AI46" s="1340"/>
      <c r="AJ46" s="1340"/>
      <c r="AK46" s="1430"/>
      <c r="AL46" s="1430"/>
      <c r="AM46" s="1437"/>
    </row>
    <row r="47" spans="1:39" ht="62.25" customHeight="1" x14ac:dyDescent="0.2">
      <c r="A47" s="35"/>
      <c r="B47" s="10"/>
      <c r="C47" s="10"/>
      <c r="D47" s="28"/>
      <c r="E47" s="10"/>
      <c r="F47" s="10"/>
      <c r="G47" s="28"/>
      <c r="H47" s="10"/>
      <c r="I47" s="10"/>
      <c r="J47" s="1445"/>
      <c r="K47" s="1354"/>
      <c r="L47" s="1447"/>
      <c r="M47" s="1350"/>
      <c r="N47" s="1345"/>
      <c r="O47" s="1345"/>
      <c r="P47" s="1354"/>
      <c r="Q47" s="1427"/>
      <c r="R47" s="1353"/>
      <c r="S47" s="1354"/>
      <c r="T47" s="1354"/>
      <c r="U47" s="303" t="s">
        <v>93</v>
      </c>
      <c r="V47" s="256">
        <v>5500000</v>
      </c>
      <c r="W47" s="1356"/>
      <c r="X47" s="1350"/>
      <c r="Y47" s="1340"/>
      <c r="Z47" s="1340"/>
      <c r="AA47" s="1340"/>
      <c r="AB47" s="1340"/>
      <c r="AC47" s="1340"/>
      <c r="AD47" s="1340"/>
      <c r="AE47" s="1340"/>
      <c r="AF47" s="1340"/>
      <c r="AG47" s="1340"/>
      <c r="AH47" s="1340"/>
      <c r="AI47" s="1340"/>
      <c r="AJ47" s="1340"/>
      <c r="AK47" s="1430"/>
      <c r="AL47" s="1430"/>
      <c r="AM47" s="1437"/>
    </row>
    <row r="48" spans="1:39" ht="44.25" customHeight="1" x14ac:dyDescent="0.2">
      <c r="A48" s="35"/>
      <c r="B48" s="10"/>
      <c r="C48" s="10"/>
      <c r="D48" s="28"/>
      <c r="E48" s="10"/>
      <c r="F48" s="10"/>
      <c r="G48" s="28"/>
      <c r="H48" s="10"/>
      <c r="I48" s="10"/>
      <c r="J48" s="1445"/>
      <c r="K48" s="1354"/>
      <c r="L48" s="1447"/>
      <c r="M48" s="1350"/>
      <c r="N48" s="1345"/>
      <c r="O48" s="1345"/>
      <c r="P48" s="1354"/>
      <c r="Q48" s="1427"/>
      <c r="R48" s="1353"/>
      <c r="S48" s="1354"/>
      <c r="T48" s="1354"/>
      <c r="U48" s="303" t="s">
        <v>94</v>
      </c>
      <c r="V48" s="256">
        <v>5850000</v>
      </c>
      <c r="W48" s="1356"/>
      <c r="X48" s="1350"/>
      <c r="Y48" s="1340"/>
      <c r="Z48" s="1340"/>
      <c r="AA48" s="1340"/>
      <c r="AB48" s="1340"/>
      <c r="AC48" s="1340"/>
      <c r="AD48" s="1340"/>
      <c r="AE48" s="1340"/>
      <c r="AF48" s="1340"/>
      <c r="AG48" s="1340"/>
      <c r="AH48" s="1340"/>
      <c r="AI48" s="1340"/>
      <c r="AJ48" s="1340"/>
      <c r="AK48" s="1430"/>
      <c r="AL48" s="1430"/>
      <c r="AM48" s="1437"/>
    </row>
    <row r="49" spans="1:39" ht="45.75" customHeight="1" x14ac:dyDescent="0.2">
      <c r="A49" s="35"/>
      <c r="B49" s="10"/>
      <c r="C49" s="10"/>
      <c r="D49" s="28"/>
      <c r="E49" s="10"/>
      <c r="F49" s="10"/>
      <c r="G49" s="28"/>
      <c r="H49" s="10"/>
      <c r="I49" s="10"/>
      <c r="J49" s="1445"/>
      <c r="K49" s="1354"/>
      <c r="L49" s="1447"/>
      <c r="M49" s="1350"/>
      <c r="N49" s="1345"/>
      <c r="O49" s="1345"/>
      <c r="P49" s="1354"/>
      <c r="Q49" s="1427"/>
      <c r="R49" s="1353"/>
      <c r="S49" s="1354"/>
      <c r="T49" s="1354"/>
      <c r="U49" s="303" t="s">
        <v>95</v>
      </c>
      <c r="V49" s="256">
        <v>3900000</v>
      </c>
      <c r="W49" s="1356"/>
      <c r="X49" s="1350"/>
      <c r="Y49" s="1340"/>
      <c r="Z49" s="1340"/>
      <c r="AA49" s="1340"/>
      <c r="AB49" s="1340"/>
      <c r="AC49" s="1340"/>
      <c r="AD49" s="1340"/>
      <c r="AE49" s="1340"/>
      <c r="AF49" s="1340"/>
      <c r="AG49" s="1340"/>
      <c r="AH49" s="1340"/>
      <c r="AI49" s="1340"/>
      <c r="AJ49" s="1340"/>
      <c r="AK49" s="1430"/>
      <c r="AL49" s="1430"/>
      <c r="AM49" s="1437"/>
    </row>
    <row r="50" spans="1:39" ht="56.25" customHeight="1" thickBot="1" x14ac:dyDescent="0.25">
      <c r="A50" s="36"/>
      <c r="B50" s="37"/>
      <c r="C50" s="37"/>
      <c r="D50" s="39"/>
      <c r="E50" s="37"/>
      <c r="F50" s="37"/>
      <c r="G50" s="39"/>
      <c r="H50" s="37"/>
      <c r="I50" s="37"/>
      <c r="J50" s="1445"/>
      <c r="K50" s="1348"/>
      <c r="L50" s="1448"/>
      <c r="M50" s="1358"/>
      <c r="N50" s="1346"/>
      <c r="O50" s="1346"/>
      <c r="P50" s="1348"/>
      <c r="Q50" s="1428"/>
      <c r="R50" s="1426"/>
      <c r="S50" s="1348"/>
      <c r="T50" s="1348"/>
      <c r="U50" s="303" t="s">
        <v>96</v>
      </c>
      <c r="V50" s="260">
        <v>7000000</v>
      </c>
      <c r="W50" s="1357"/>
      <c r="X50" s="1358"/>
      <c r="Y50" s="1341"/>
      <c r="Z50" s="1341"/>
      <c r="AA50" s="1341"/>
      <c r="AB50" s="1341"/>
      <c r="AC50" s="1341"/>
      <c r="AD50" s="1341"/>
      <c r="AE50" s="1341"/>
      <c r="AF50" s="1341"/>
      <c r="AG50" s="1341"/>
      <c r="AH50" s="1341"/>
      <c r="AI50" s="1341"/>
      <c r="AJ50" s="1341"/>
      <c r="AK50" s="1431"/>
      <c r="AL50" s="1431"/>
      <c r="AM50" s="1452"/>
    </row>
    <row r="51" spans="1:39" ht="57.75" customHeight="1" thickTop="1" x14ac:dyDescent="0.2">
      <c r="J51" s="1440">
        <v>257</v>
      </c>
      <c r="K51" s="1359" t="s">
        <v>97</v>
      </c>
      <c r="L51" s="1361" t="s">
        <v>59</v>
      </c>
      <c r="M51" s="1439">
        <v>1</v>
      </c>
      <c r="N51" s="1469" t="s">
        <v>98</v>
      </c>
      <c r="O51" s="1462">
        <v>9</v>
      </c>
      <c r="P51" s="1462" t="s">
        <v>1208</v>
      </c>
      <c r="Q51" s="1442">
        <f>+R51/131800000*100</f>
        <v>27.086494688922606</v>
      </c>
      <c r="R51" s="1443">
        <v>35700000</v>
      </c>
      <c r="S51" s="1462" t="s">
        <v>99</v>
      </c>
      <c r="T51" s="1359" t="s">
        <v>100</v>
      </c>
      <c r="U51" s="303" t="s">
        <v>101</v>
      </c>
      <c r="V51" s="252">
        <v>17800000</v>
      </c>
      <c r="W51" s="1360">
        <v>20</v>
      </c>
      <c r="X51" s="1360" t="s">
        <v>45</v>
      </c>
      <c r="Y51" s="1362">
        <v>64149</v>
      </c>
      <c r="Z51" s="1362">
        <v>72224</v>
      </c>
      <c r="AA51" s="1362">
        <v>27477</v>
      </c>
      <c r="AB51" s="1362">
        <v>86843</v>
      </c>
      <c r="AC51" s="1362">
        <v>236429</v>
      </c>
      <c r="AD51" s="1362">
        <v>81384</v>
      </c>
      <c r="AE51" s="1362">
        <v>12718</v>
      </c>
      <c r="AF51" s="1362">
        <v>2145</v>
      </c>
      <c r="AG51" s="1362">
        <v>413</v>
      </c>
      <c r="AH51" s="1362">
        <v>78</v>
      </c>
      <c r="AI51" s="1362">
        <v>16897</v>
      </c>
      <c r="AJ51" s="1362">
        <v>81384</v>
      </c>
      <c r="AK51" s="1453">
        <v>42597</v>
      </c>
      <c r="AL51" s="1453">
        <v>42735</v>
      </c>
      <c r="AM51" s="1454" t="s">
        <v>46</v>
      </c>
    </row>
    <row r="52" spans="1:39" ht="57" customHeight="1" x14ac:dyDescent="0.2">
      <c r="J52" s="1440"/>
      <c r="K52" s="1354"/>
      <c r="L52" s="1350"/>
      <c r="M52" s="1440"/>
      <c r="N52" s="1345"/>
      <c r="O52" s="1463"/>
      <c r="P52" s="1463"/>
      <c r="Q52" s="1427"/>
      <c r="R52" s="1353"/>
      <c r="S52" s="1463"/>
      <c r="T52" s="1354"/>
      <c r="U52" s="303" t="s">
        <v>102</v>
      </c>
      <c r="V52" s="256">
        <v>10000000</v>
      </c>
      <c r="W52" s="1356"/>
      <c r="X52" s="1356"/>
      <c r="Y52" s="1340"/>
      <c r="Z52" s="1340"/>
      <c r="AA52" s="1340"/>
      <c r="AB52" s="1340"/>
      <c r="AC52" s="1340"/>
      <c r="AD52" s="1340"/>
      <c r="AE52" s="1340"/>
      <c r="AF52" s="1340"/>
      <c r="AG52" s="1340"/>
      <c r="AH52" s="1340"/>
      <c r="AI52" s="1340"/>
      <c r="AJ52" s="1340"/>
      <c r="AK52" s="1430"/>
      <c r="AL52" s="1430"/>
      <c r="AM52" s="1437"/>
    </row>
    <row r="53" spans="1:39" ht="78" customHeight="1" x14ac:dyDescent="0.2">
      <c r="I53" s="40" t="s">
        <v>86</v>
      </c>
      <c r="J53" s="1441"/>
      <c r="K53" s="1421"/>
      <c r="L53" s="1351"/>
      <c r="M53" s="1441"/>
      <c r="N53" s="1345"/>
      <c r="O53" s="1463"/>
      <c r="P53" s="1463"/>
      <c r="Q53" s="1343"/>
      <c r="R53" s="1444"/>
      <c r="S53" s="1463"/>
      <c r="T53" s="1421"/>
      <c r="U53" s="303" t="s">
        <v>103</v>
      </c>
      <c r="V53" s="256">
        <v>7900000</v>
      </c>
      <c r="W53" s="1465"/>
      <c r="X53" s="1465"/>
      <c r="Y53" s="1340"/>
      <c r="Z53" s="1340"/>
      <c r="AA53" s="1340"/>
      <c r="AB53" s="1340"/>
      <c r="AC53" s="1340"/>
      <c r="AD53" s="1340"/>
      <c r="AE53" s="1340"/>
      <c r="AF53" s="1340"/>
      <c r="AG53" s="1340"/>
      <c r="AH53" s="1340"/>
      <c r="AI53" s="1340"/>
      <c r="AJ53" s="1340"/>
      <c r="AK53" s="1430"/>
      <c r="AL53" s="1430"/>
      <c r="AM53" s="1437"/>
    </row>
    <row r="54" spans="1:39" ht="38.25" customHeight="1" x14ac:dyDescent="0.2">
      <c r="J54" s="1455">
        <v>259</v>
      </c>
      <c r="K54" s="1456" t="s">
        <v>104</v>
      </c>
      <c r="L54" s="1457" t="s">
        <v>59</v>
      </c>
      <c r="M54" s="1458">
        <v>1</v>
      </c>
      <c r="N54" s="1345"/>
      <c r="O54" s="1463"/>
      <c r="P54" s="1463"/>
      <c r="Q54" s="1459">
        <f>+R54/131800000*100</f>
        <v>6.8285280728376323</v>
      </c>
      <c r="R54" s="1460">
        <v>9000000</v>
      </c>
      <c r="S54" s="1463"/>
      <c r="T54" s="1347" t="s">
        <v>105</v>
      </c>
      <c r="U54" s="303" t="s">
        <v>106</v>
      </c>
      <c r="V54" s="256">
        <v>4500000</v>
      </c>
      <c r="W54" s="1355">
        <v>20</v>
      </c>
      <c r="X54" s="1355" t="s">
        <v>45</v>
      </c>
      <c r="Y54" s="1340"/>
      <c r="Z54" s="1340"/>
      <c r="AA54" s="1340"/>
      <c r="AB54" s="1340"/>
      <c r="AC54" s="1340"/>
      <c r="AD54" s="1340"/>
      <c r="AE54" s="1340"/>
      <c r="AF54" s="1340"/>
      <c r="AG54" s="1340"/>
      <c r="AH54" s="1340"/>
      <c r="AI54" s="1340"/>
      <c r="AJ54" s="1340"/>
      <c r="AK54" s="1430"/>
      <c r="AL54" s="1430"/>
      <c r="AM54" s="1437"/>
    </row>
    <row r="55" spans="1:39" ht="57" customHeight="1" x14ac:dyDescent="0.2">
      <c r="J55" s="1455"/>
      <c r="K55" s="1456"/>
      <c r="L55" s="1457"/>
      <c r="M55" s="1458"/>
      <c r="N55" s="1345"/>
      <c r="O55" s="1463"/>
      <c r="P55" s="1463"/>
      <c r="Q55" s="1459"/>
      <c r="R55" s="1460"/>
      <c r="S55" s="1463"/>
      <c r="T55" s="1421"/>
      <c r="U55" s="303" t="s">
        <v>107</v>
      </c>
      <c r="V55" s="256">
        <v>4500000</v>
      </c>
      <c r="W55" s="1465"/>
      <c r="X55" s="1465"/>
      <c r="Y55" s="1340"/>
      <c r="Z55" s="1340"/>
      <c r="AA55" s="1340"/>
      <c r="AB55" s="1340"/>
      <c r="AC55" s="1340"/>
      <c r="AD55" s="1340"/>
      <c r="AE55" s="1340"/>
      <c r="AF55" s="1340"/>
      <c r="AG55" s="1340"/>
      <c r="AH55" s="1340"/>
      <c r="AI55" s="1340"/>
      <c r="AJ55" s="1340"/>
      <c r="AK55" s="1430"/>
      <c r="AL55" s="1430"/>
      <c r="AM55" s="1437"/>
    </row>
    <row r="56" spans="1:39" ht="42.75" customHeight="1" x14ac:dyDescent="0.2">
      <c r="J56" s="1455">
        <v>263</v>
      </c>
      <c r="K56" s="1456" t="s">
        <v>108</v>
      </c>
      <c r="L56" s="1457" t="s">
        <v>59</v>
      </c>
      <c r="M56" s="1458">
        <v>1</v>
      </c>
      <c r="N56" s="1345"/>
      <c r="O56" s="1463"/>
      <c r="P56" s="1463"/>
      <c r="Q56" s="1459">
        <f>+R56/131800000*100</f>
        <v>45.447647951441574</v>
      </c>
      <c r="R56" s="1460">
        <v>59900000</v>
      </c>
      <c r="S56" s="1463"/>
      <c r="T56" s="1347" t="s">
        <v>109</v>
      </c>
      <c r="U56" s="303" t="s">
        <v>110</v>
      </c>
      <c r="V56" s="256">
        <v>35000000</v>
      </c>
      <c r="W56" s="1355">
        <v>20</v>
      </c>
      <c r="X56" s="1355" t="s">
        <v>45</v>
      </c>
      <c r="Y56" s="1340"/>
      <c r="Z56" s="1340"/>
      <c r="AA56" s="1340"/>
      <c r="AB56" s="1340"/>
      <c r="AC56" s="1340"/>
      <c r="AD56" s="1340"/>
      <c r="AE56" s="1340"/>
      <c r="AF56" s="1340"/>
      <c r="AG56" s="1340"/>
      <c r="AH56" s="1340"/>
      <c r="AI56" s="1340"/>
      <c r="AJ56" s="1340"/>
      <c r="AK56" s="1430"/>
      <c r="AL56" s="1430"/>
      <c r="AM56" s="1437"/>
    </row>
    <row r="57" spans="1:39" ht="33" customHeight="1" x14ac:dyDescent="0.2">
      <c r="J57" s="1455"/>
      <c r="K57" s="1456"/>
      <c r="L57" s="1457"/>
      <c r="M57" s="1458"/>
      <c r="N57" s="1345"/>
      <c r="O57" s="1463"/>
      <c r="P57" s="1463"/>
      <c r="Q57" s="1459"/>
      <c r="R57" s="1460"/>
      <c r="S57" s="1463"/>
      <c r="T57" s="1354"/>
      <c r="U57" s="303" t="s">
        <v>111</v>
      </c>
      <c r="V57" s="256">
        <v>11200000</v>
      </c>
      <c r="W57" s="1356"/>
      <c r="X57" s="1356"/>
      <c r="Y57" s="1340"/>
      <c r="Z57" s="1340"/>
      <c r="AA57" s="1340"/>
      <c r="AB57" s="1340"/>
      <c r="AC57" s="1340"/>
      <c r="AD57" s="1340"/>
      <c r="AE57" s="1340"/>
      <c r="AF57" s="1340"/>
      <c r="AG57" s="1340"/>
      <c r="AH57" s="1340"/>
      <c r="AI57" s="1340"/>
      <c r="AJ57" s="1340"/>
      <c r="AK57" s="1430"/>
      <c r="AL57" s="1430"/>
      <c r="AM57" s="1437"/>
    </row>
    <row r="58" spans="1:39" ht="45" customHeight="1" x14ac:dyDescent="0.2">
      <c r="J58" s="1455"/>
      <c r="K58" s="1456"/>
      <c r="L58" s="1457"/>
      <c r="M58" s="1458"/>
      <c r="N58" s="1345"/>
      <c r="O58" s="1463"/>
      <c r="P58" s="1463"/>
      <c r="Q58" s="1459"/>
      <c r="R58" s="1460"/>
      <c r="S58" s="1463"/>
      <c r="T58" s="1421"/>
      <c r="U58" s="303" t="s">
        <v>112</v>
      </c>
      <c r="V58" s="256">
        <v>13700000</v>
      </c>
      <c r="W58" s="1465"/>
      <c r="X58" s="1465"/>
      <c r="Y58" s="1340"/>
      <c r="Z58" s="1340"/>
      <c r="AA58" s="1340"/>
      <c r="AB58" s="1340"/>
      <c r="AC58" s="1340"/>
      <c r="AD58" s="1340"/>
      <c r="AE58" s="1340"/>
      <c r="AF58" s="1340"/>
      <c r="AG58" s="1340"/>
      <c r="AH58" s="1340"/>
      <c r="AI58" s="1340"/>
      <c r="AJ58" s="1340"/>
      <c r="AK58" s="1430"/>
      <c r="AL58" s="1430"/>
      <c r="AM58" s="1437"/>
    </row>
    <row r="59" spans="1:39" ht="70.5" customHeight="1" x14ac:dyDescent="0.2">
      <c r="J59" s="1455">
        <v>261</v>
      </c>
      <c r="K59" s="1456" t="s">
        <v>113</v>
      </c>
      <c r="L59" s="1457" t="s">
        <v>59</v>
      </c>
      <c r="M59" s="1458">
        <v>2</v>
      </c>
      <c r="N59" s="1345"/>
      <c r="O59" s="1463"/>
      <c r="P59" s="1463"/>
      <c r="Q59" s="1459">
        <f>+R59/131800000*100</f>
        <v>20.637329286798177</v>
      </c>
      <c r="R59" s="1460">
        <v>27200000</v>
      </c>
      <c r="S59" s="1463"/>
      <c r="T59" s="1456" t="s">
        <v>114</v>
      </c>
      <c r="U59" s="303" t="s">
        <v>115</v>
      </c>
      <c r="V59" s="256">
        <v>9070000</v>
      </c>
      <c r="W59" s="1355">
        <v>20</v>
      </c>
      <c r="X59" s="1355" t="s">
        <v>45</v>
      </c>
      <c r="Y59" s="1340"/>
      <c r="Z59" s="1340"/>
      <c r="AA59" s="1340"/>
      <c r="AB59" s="1340"/>
      <c r="AC59" s="1340"/>
      <c r="AD59" s="1340"/>
      <c r="AE59" s="1340"/>
      <c r="AF59" s="1340"/>
      <c r="AG59" s="1340"/>
      <c r="AH59" s="1340"/>
      <c r="AI59" s="1340"/>
      <c r="AJ59" s="1340"/>
      <c r="AK59" s="1430"/>
      <c r="AL59" s="1430"/>
      <c r="AM59" s="1437"/>
    </row>
    <row r="60" spans="1:39" ht="45" customHeight="1" x14ac:dyDescent="0.2">
      <c r="J60" s="1455"/>
      <c r="K60" s="1456"/>
      <c r="L60" s="1457"/>
      <c r="M60" s="1458"/>
      <c r="N60" s="1345"/>
      <c r="O60" s="1463"/>
      <c r="P60" s="1463"/>
      <c r="Q60" s="1459"/>
      <c r="R60" s="1460"/>
      <c r="S60" s="1463"/>
      <c r="T60" s="1456"/>
      <c r="U60" s="303" t="s">
        <v>116</v>
      </c>
      <c r="V60" s="256">
        <v>9070000</v>
      </c>
      <c r="W60" s="1356"/>
      <c r="X60" s="1356"/>
      <c r="Y60" s="1340"/>
      <c r="Z60" s="1340"/>
      <c r="AA60" s="1340"/>
      <c r="AB60" s="1340"/>
      <c r="AC60" s="1340"/>
      <c r="AD60" s="1340"/>
      <c r="AE60" s="1340"/>
      <c r="AF60" s="1340"/>
      <c r="AG60" s="1340"/>
      <c r="AH60" s="1340"/>
      <c r="AI60" s="1340"/>
      <c r="AJ60" s="1340"/>
      <c r="AK60" s="1430"/>
      <c r="AL60" s="1430"/>
      <c r="AM60" s="1437"/>
    </row>
    <row r="61" spans="1:39" ht="55.5" customHeight="1" thickBot="1" x14ac:dyDescent="0.25">
      <c r="A61" s="35"/>
      <c r="B61" s="10"/>
      <c r="C61" s="10"/>
      <c r="D61" s="10"/>
      <c r="E61" s="10"/>
      <c r="F61" s="10"/>
      <c r="G61" s="10"/>
      <c r="H61" s="10"/>
      <c r="I61" s="10"/>
      <c r="J61" s="1477"/>
      <c r="K61" s="1461"/>
      <c r="L61" s="1494"/>
      <c r="M61" s="1466"/>
      <c r="N61" s="1346"/>
      <c r="O61" s="1464"/>
      <c r="P61" s="1464"/>
      <c r="Q61" s="1467"/>
      <c r="R61" s="1468"/>
      <c r="S61" s="1464"/>
      <c r="T61" s="1461"/>
      <c r="U61" s="303" t="s">
        <v>117</v>
      </c>
      <c r="V61" s="260">
        <v>9060000</v>
      </c>
      <c r="W61" s="1357"/>
      <c r="X61" s="1357"/>
      <c r="Y61" s="1341"/>
      <c r="Z61" s="1341"/>
      <c r="AA61" s="1341"/>
      <c r="AB61" s="1341"/>
      <c r="AC61" s="1341"/>
      <c r="AD61" s="1341"/>
      <c r="AE61" s="1341"/>
      <c r="AF61" s="1341"/>
      <c r="AG61" s="1341"/>
      <c r="AH61" s="1341"/>
      <c r="AI61" s="1341"/>
      <c r="AJ61" s="1341"/>
      <c r="AK61" s="1431"/>
      <c r="AL61" s="1431"/>
      <c r="AM61" s="1452"/>
    </row>
    <row r="62" spans="1:39" ht="175.5" customHeight="1" thickTop="1" x14ac:dyDescent="0.2">
      <c r="A62" s="35"/>
      <c r="B62" s="10"/>
      <c r="C62" s="10"/>
      <c r="D62" s="10"/>
      <c r="E62" s="10"/>
      <c r="F62" s="10"/>
      <c r="G62" s="10"/>
      <c r="H62" s="10"/>
      <c r="I62" s="10"/>
      <c r="J62" s="1439">
        <v>262</v>
      </c>
      <c r="K62" s="1359" t="s">
        <v>118</v>
      </c>
      <c r="L62" s="1361" t="s">
        <v>59</v>
      </c>
      <c r="M62" s="1360">
        <v>1</v>
      </c>
      <c r="N62" s="1469" t="s">
        <v>119</v>
      </c>
      <c r="O62" s="1469">
        <v>10</v>
      </c>
      <c r="P62" s="1359" t="s">
        <v>1209</v>
      </c>
      <c r="Q62" s="1442">
        <v>100</v>
      </c>
      <c r="R62" s="1443">
        <v>25000000</v>
      </c>
      <c r="S62" s="1359" t="s">
        <v>120</v>
      </c>
      <c r="T62" s="305" t="s">
        <v>121</v>
      </c>
      <c r="U62" s="303" t="s">
        <v>122</v>
      </c>
      <c r="V62" s="261">
        <v>16000000</v>
      </c>
      <c r="W62" s="1360">
        <v>20</v>
      </c>
      <c r="X62" s="1361" t="s">
        <v>123</v>
      </c>
      <c r="Y62" s="1362"/>
      <c r="Z62" s="1362">
        <v>72224</v>
      </c>
      <c r="AA62" s="1362">
        <v>27477</v>
      </c>
      <c r="AB62" s="1362">
        <v>86843</v>
      </c>
      <c r="AC62" s="1362">
        <v>236429</v>
      </c>
      <c r="AD62" s="1362">
        <v>81384</v>
      </c>
      <c r="AE62" s="1362">
        <v>12718</v>
      </c>
      <c r="AF62" s="1362">
        <v>2145</v>
      </c>
      <c r="AG62" s="1362">
        <v>413</v>
      </c>
      <c r="AH62" s="1362">
        <v>78</v>
      </c>
      <c r="AI62" s="1362">
        <v>16897</v>
      </c>
      <c r="AJ62" s="1362">
        <v>81384</v>
      </c>
      <c r="AK62" s="1453">
        <v>42614</v>
      </c>
      <c r="AL62" s="1453">
        <v>42735</v>
      </c>
      <c r="AM62" s="1454" t="s">
        <v>46</v>
      </c>
    </row>
    <row r="63" spans="1:39" ht="192.75" customHeight="1" thickBot="1" x14ac:dyDescent="0.25">
      <c r="A63" s="36"/>
      <c r="B63" s="37"/>
      <c r="C63" s="37"/>
      <c r="D63" s="37"/>
      <c r="E63" s="37"/>
      <c r="F63" s="37"/>
      <c r="G63" s="37"/>
      <c r="H63" s="37"/>
      <c r="I63" s="41"/>
      <c r="J63" s="1496"/>
      <c r="K63" s="1348"/>
      <c r="L63" s="1358"/>
      <c r="M63" s="1357"/>
      <c r="N63" s="1346"/>
      <c r="O63" s="1346"/>
      <c r="P63" s="1348"/>
      <c r="Q63" s="1428"/>
      <c r="R63" s="1426"/>
      <c r="S63" s="1348"/>
      <c r="T63" s="309" t="s">
        <v>124</v>
      </c>
      <c r="U63" s="303" t="s">
        <v>125</v>
      </c>
      <c r="V63" s="260">
        <v>9000000</v>
      </c>
      <c r="W63" s="1357"/>
      <c r="X63" s="1358"/>
      <c r="Y63" s="1341"/>
      <c r="Z63" s="1341"/>
      <c r="AA63" s="1341"/>
      <c r="AB63" s="1341"/>
      <c r="AC63" s="1341"/>
      <c r="AD63" s="1341"/>
      <c r="AE63" s="1341"/>
      <c r="AF63" s="1341"/>
      <c r="AG63" s="1341"/>
      <c r="AH63" s="1341"/>
      <c r="AI63" s="1341"/>
      <c r="AJ63" s="1341"/>
      <c r="AK63" s="1431"/>
      <c r="AL63" s="1431"/>
      <c r="AM63" s="1452"/>
    </row>
    <row r="64" spans="1:39" ht="175.5" customHeight="1" thickTop="1" x14ac:dyDescent="0.2">
      <c r="A64" s="35"/>
      <c r="B64" s="10"/>
      <c r="C64" s="10"/>
      <c r="D64" s="10"/>
      <c r="E64" s="10"/>
      <c r="F64" s="10"/>
      <c r="G64" s="10"/>
      <c r="H64" s="10"/>
      <c r="I64" s="10"/>
      <c r="J64" s="1439">
        <v>264</v>
      </c>
      <c r="K64" s="1359" t="s">
        <v>126</v>
      </c>
      <c r="L64" s="1361" t="s">
        <v>59</v>
      </c>
      <c r="M64" s="1360">
        <v>1</v>
      </c>
      <c r="N64" s="1469" t="s">
        <v>127</v>
      </c>
      <c r="O64" s="1469">
        <v>11</v>
      </c>
      <c r="P64" s="1359" t="s">
        <v>1210</v>
      </c>
      <c r="Q64" s="1442">
        <v>100</v>
      </c>
      <c r="R64" s="1443">
        <v>25000000</v>
      </c>
      <c r="S64" s="1359" t="s">
        <v>128</v>
      </c>
      <c r="T64" s="305" t="s">
        <v>129</v>
      </c>
      <c r="U64" s="303" t="s">
        <v>130</v>
      </c>
      <c r="V64" s="261">
        <v>16000000</v>
      </c>
      <c r="W64" s="1360">
        <v>20</v>
      </c>
      <c r="X64" s="1360" t="s">
        <v>45</v>
      </c>
      <c r="Y64" s="1362"/>
      <c r="Z64" s="1362">
        <v>72224</v>
      </c>
      <c r="AA64" s="1362">
        <v>27477</v>
      </c>
      <c r="AB64" s="1362">
        <v>86843</v>
      </c>
      <c r="AC64" s="1362">
        <v>236429</v>
      </c>
      <c r="AD64" s="1362">
        <v>81384</v>
      </c>
      <c r="AE64" s="1362">
        <v>12718</v>
      </c>
      <c r="AF64" s="1362">
        <v>2145</v>
      </c>
      <c r="AG64" s="1362">
        <v>413</v>
      </c>
      <c r="AH64" s="1362">
        <v>78</v>
      </c>
      <c r="AI64" s="1362">
        <v>16897</v>
      </c>
      <c r="AJ64" s="1362">
        <v>81384</v>
      </c>
      <c r="AK64" s="1453">
        <v>42597</v>
      </c>
      <c r="AL64" s="1453">
        <v>42735</v>
      </c>
      <c r="AM64" s="1454" t="s">
        <v>46</v>
      </c>
    </row>
    <row r="65" spans="1:39" ht="171.75" customHeight="1" thickBot="1" x14ac:dyDescent="0.25">
      <c r="A65" s="35"/>
      <c r="B65" s="10"/>
      <c r="C65" s="10"/>
      <c r="D65" s="10"/>
      <c r="E65" s="10"/>
      <c r="F65" s="10"/>
      <c r="G65" s="10"/>
      <c r="H65" s="10"/>
      <c r="I65" s="10"/>
      <c r="J65" s="1496"/>
      <c r="K65" s="1348"/>
      <c r="L65" s="1358"/>
      <c r="M65" s="1357"/>
      <c r="N65" s="1346"/>
      <c r="O65" s="1346"/>
      <c r="P65" s="1348"/>
      <c r="Q65" s="1428"/>
      <c r="R65" s="1426"/>
      <c r="S65" s="1348"/>
      <c r="T65" s="306" t="s">
        <v>131</v>
      </c>
      <c r="U65" s="303" t="s">
        <v>132</v>
      </c>
      <c r="V65" s="260">
        <v>9000000</v>
      </c>
      <c r="W65" s="1357"/>
      <c r="X65" s="1357"/>
      <c r="Y65" s="1341"/>
      <c r="Z65" s="1341"/>
      <c r="AA65" s="1341"/>
      <c r="AB65" s="1341"/>
      <c r="AC65" s="1341"/>
      <c r="AD65" s="1341"/>
      <c r="AE65" s="1341"/>
      <c r="AF65" s="1341"/>
      <c r="AG65" s="1341"/>
      <c r="AH65" s="1341"/>
      <c r="AI65" s="1341"/>
      <c r="AJ65" s="1341"/>
      <c r="AK65" s="1431"/>
      <c r="AL65" s="1431"/>
      <c r="AM65" s="1452"/>
    </row>
    <row r="66" spans="1:39" ht="54" customHeight="1" thickTop="1" x14ac:dyDescent="0.2">
      <c r="A66" s="35"/>
      <c r="B66" s="10"/>
      <c r="C66" s="10"/>
      <c r="D66" s="10"/>
      <c r="E66" s="10"/>
      <c r="F66" s="10"/>
      <c r="G66" s="10"/>
      <c r="H66" s="10"/>
      <c r="I66" s="10"/>
      <c r="J66" s="1439">
        <v>265</v>
      </c>
      <c r="K66" s="1359" t="s">
        <v>133</v>
      </c>
      <c r="L66" s="1493" t="s">
        <v>59</v>
      </c>
      <c r="M66" s="1360">
        <v>1</v>
      </c>
      <c r="N66" s="1469" t="s">
        <v>134</v>
      </c>
      <c r="O66" s="1490">
        <v>12</v>
      </c>
      <c r="P66" s="1472" t="s">
        <v>1211</v>
      </c>
      <c r="Q66" s="1442">
        <v>100</v>
      </c>
      <c r="R66" s="1475">
        <v>161450000</v>
      </c>
      <c r="S66" s="1472" t="s">
        <v>135</v>
      </c>
      <c r="T66" s="1359" t="s">
        <v>136</v>
      </c>
      <c r="U66" s="303" t="s">
        <v>137</v>
      </c>
      <c r="V66" s="237">
        <v>15600000</v>
      </c>
      <c r="W66" s="1360" t="s">
        <v>1214</v>
      </c>
      <c r="X66" s="1360" t="s">
        <v>45</v>
      </c>
      <c r="Y66" s="1362">
        <v>64149</v>
      </c>
      <c r="Z66" s="1362">
        <v>72224</v>
      </c>
      <c r="AA66" s="1362">
        <v>27477</v>
      </c>
      <c r="AB66" s="1362">
        <v>86843</v>
      </c>
      <c r="AC66" s="1362">
        <v>236429</v>
      </c>
      <c r="AD66" s="1362">
        <v>81384</v>
      </c>
      <c r="AE66" s="1362">
        <v>12718</v>
      </c>
      <c r="AF66" s="1362">
        <v>2145</v>
      </c>
      <c r="AG66" s="1362">
        <v>413</v>
      </c>
      <c r="AH66" s="1362">
        <v>78</v>
      </c>
      <c r="AI66" s="1362">
        <v>16897</v>
      </c>
      <c r="AJ66" s="1362">
        <v>81384</v>
      </c>
      <c r="AK66" s="1453">
        <v>42487</v>
      </c>
      <c r="AL66" s="1453">
        <v>42735</v>
      </c>
      <c r="AM66" s="1454" t="s">
        <v>46</v>
      </c>
    </row>
    <row r="67" spans="1:39" ht="75" customHeight="1" x14ac:dyDescent="0.2">
      <c r="A67" s="35"/>
      <c r="B67" s="10"/>
      <c r="C67" s="10"/>
      <c r="D67" s="10"/>
      <c r="E67" s="10"/>
      <c r="F67" s="10"/>
      <c r="G67" s="10"/>
      <c r="H67" s="10"/>
      <c r="I67" s="10"/>
      <c r="J67" s="1440"/>
      <c r="K67" s="1354"/>
      <c r="L67" s="1457"/>
      <c r="M67" s="1356"/>
      <c r="N67" s="1345"/>
      <c r="O67" s="1491"/>
      <c r="P67" s="1473"/>
      <c r="Q67" s="1427"/>
      <c r="R67" s="1460"/>
      <c r="S67" s="1473"/>
      <c r="T67" s="1354"/>
      <c r="U67" s="303" t="s">
        <v>138</v>
      </c>
      <c r="V67" s="256">
        <v>47600000</v>
      </c>
      <c r="W67" s="1356"/>
      <c r="X67" s="1356"/>
      <c r="Y67" s="1340"/>
      <c r="Z67" s="1340"/>
      <c r="AA67" s="1340"/>
      <c r="AB67" s="1340"/>
      <c r="AC67" s="1340"/>
      <c r="AD67" s="1340"/>
      <c r="AE67" s="1340"/>
      <c r="AF67" s="1340"/>
      <c r="AG67" s="1340"/>
      <c r="AH67" s="1340"/>
      <c r="AI67" s="1340"/>
      <c r="AJ67" s="1340"/>
      <c r="AK67" s="1430"/>
      <c r="AL67" s="1430"/>
      <c r="AM67" s="1437"/>
    </row>
    <row r="68" spans="1:39" ht="72.75" customHeight="1" x14ac:dyDescent="0.2">
      <c r="A68" s="35"/>
      <c r="B68" s="10"/>
      <c r="C68" s="10"/>
      <c r="D68" s="10"/>
      <c r="E68" s="10"/>
      <c r="F68" s="10"/>
      <c r="G68" s="10"/>
      <c r="H68" s="10"/>
      <c r="I68" s="10"/>
      <c r="J68" s="1440"/>
      <c r="K68" s="1354"/>
      <c r="L68" s="1457"/>
      <c r="M68" s="1356"/>
      <c r="N68" s="1345"/>
      <c r="O68" s="1491"/>
      <c r="P68" s="1473"/>
      <c r="Q68" s="1427"/>
      <c r="R68" s="1460"/>
      <c r="S68" s="1473"/>
      <c r="T68" s="1354"/>
      <c r="U68" s="303" t="s">
        <v>139</v>
      </c>
      <c r="V68" s="256">
        <v>57800000</v>
      </c>
      <c r="W68" s="1356"/>
      <c r="X68" s="1356"/>
      <c r="Y68" s="1340"/>
      <c r="Z68" s="1340"/>
      <c r="AA68" s="1340"/>
      <c r="AB68" s="1340"/>
      <c r="AC68" s="1340"/>
      <c r="AD68" s="1340"/>
      <c r="AE68" s="1340"/>
      <c r="AF68" s="1340"/>
      <c r="AG68" s="1340"/>
      <c r="AH68" s="1340"/>
      <c r="AI68" s="1340"/>
      <c r="AJ68" s="1340"/>
      <c r="AK68" s="1430"/>
      <c r="AL68" s="1430"/>
      <c r="AM68" s="1437"/>
    </row>
    <row r="69" spans="1:39" ht="105" customHeight="1" x14ac:dyDescent="0.2">
      <c r="A69" s="35"/>
      <c r="B69" s="10"/>
      <c r="C69" s="10"/>
      <c r="D69" s="10"/>
      <c r="E69" s="10"/>
      <c r="F69" s="10"/>
      <c r="G69" s="10"/>
      <c r="H69" s="10"/>
      <c r="I69" s="10"/>
      <c r="J69" s="1440"/>
      <c r="K69" s="1354"/>
      <c r="L69" s="1457"/>
      <c r="M69" s="1356"/>
      <c r="N69" s="1345"/>
      <c r="O69" s="1491"/>
      <c r="P69" s="1473"/>
      <c r="Q69" s="1427"/>
      <c r="R69" s="1460"/>
      <c r="S69" s="1473"/>
      <c r="T69" s="1421"/>
      <c r="U69" s="303" t="s">
        <v>140</v>
      </c>
      <c r="V69" s="256">
        <v>25650000</v>
      </c>
      <c r="W69" s="1356"/>
      <c r="X69" s="1356"/>
      <c r="Y69" s="1340"/>
      <c r="Z69" s="1340"/>
      <c r="AA69" s="1340"/>
      <c r="AB69" s="1340"/>
      <c r="AC69" s="1340"/>
      <c r="AD69" s="1340"/>
      <c r="AE69" s="1340"/>
      <c r="AF69" s="1340"/>
      <c r="AG69" s="1340"/>
      <c r="AH69" s="1340"/>
      <c r="AI69" s="1340"/>
      <c r="AJ69" s="1340"/>
      <c r="AK69" s="1430"/>
      <c r="AL69" s="1430"/>
      <c r="AM69" s="1437"/>
    </row>
    <row r="70" spans="1:39" ht="60" customHeight="1" thickBot="1" x14ac:dyDescent="0.25">
      <c r="A70" s="35"/>
      <c r="B70" s="10"/>
      <c r="C70" s="10"/>
      <c r="D70" s="10"/>
      <c r="E70" s="10"/>
      <c r="F70" s="10"/>
      <c r="G70" s="10"/>
      <c r="H70" s="10"/>
      <c r="I70" s="10"/>
      <c r="J70" s="1496"/>
      <c r="K70" s="1348"/>
      <c r="L70" s="1494"/>
      <c r="M70" s="1357"/>
      <c r="N70" s="1346"/>
      <c r="O70" s="1492"/>
      <c r="P70" s="1474"/>
      <c r="Q70" s="1428"/>
      <c r="R70" s="1468"/>
      <c r="S70" s="1474"/>
      <c r="T70" s="306" t="s">
        <v>141</v>
      </c>
      <c r="U70" s="303" t="s">
        <v>142</v>
      </c>
      <c r="V70" s="260">
        <v>14800000</v>
      </c>
      <c r="W70" s="1357"/>
      <c r="X70" s="1357"/>
      <c r="Y70" s="1341"/>
      <c r="Z70" s="1341"/>
      <c r="AA70" s="1341"/>
      <c r="AB70" s="1341"/>
      <c r="AC70" s="1341"/>
      <c r="AD70" s="1341"/>
      <c r="AE70" s="1341"/>
      <c r="AF70" s="1341"/>
      <c r="AG70" s="1341"/>
      <c r="AH70" s="1341"/>
      <c r="AI70" s="1341"/>
      <c r="AJ70" s="1341"/>
      <c r="AK70" s="1431"/>
      <c r="AL70" s="1431"/>
      <c r="AM70" s="1452"/>
    </row>
    <row r="71" spans="1:39" ht="161.25" customHeight="1" thickTop="1" x14ac:dyDescent="0.2">
      <c r="A71" s="35"/>
      <c r="B71" s="10"/>
      <c r="C71" s="10"/>
      <c r="D71" s="10"/>
      <c r="E71" s="10"/>
      <c r="F71" s="10"/>
      <c r="G71" s="10"/>
      <c r="H71" s="10"/>
      <c r="I71" s="10"/>
      <c r="J71" s="1476">
        <v>266</v>
      </c>
      <c r="K71" s="1478" t="s">
        <v>143</v>
      </c>
      <c r="L71" s="1479">
        <v>1</v>
      </c>
      <c r="M71" s="1479">
        <v>1</v>
      </c>
      <c r="N71" s="1469" t="s">
        <v>144</v>
      </c>
      <c r="O71" s="1493">
        <v>13</v>
      </c>
      <c r="P71" s="1462" t="s">
        <v>1212</v>
      </c>
      <c r="Q71" s="1480">
        <v>100</v>
      </c>
      <c r="R71" s="1475">
        <v>16000000</v>
      </c>
      <c r="S71" s="1462" t="s">
        <v>145</v>
      </c>
      <c r="T71" s="305" t="s">
        <v>146</v>
      </c>
      <c r="U71" s="303" t="s">
        <v>147</v>
      </c>
      <c r="V71" s="261">
        <v>12000000</v>
      </c>
      <c r="W71" s="1360" t="s">
        <v>1214</v>
      </c>
      <c r="X71" s="1361" t="s">
        <v>148</v>
      </c>
      <c r="Y71" s="1481"/>
      <c r="Z71" s="1481"/>
      <c r="AA71" s="1481"/>
      <c r="AB71" s="1340">
        <v>50</v>
      </c>
      <c r="AC71" s="1340">
        <v>220</v>
      </c>
      <c r="AD71" s="1340">
        <v>49</v>
      </c>
      <c r="AE71" s="1495"/>
      <c r="AF71" s="1340"/>
      <c r="AG71" s="1481"/>
      <c r="AH71" s="1481"/>
      <c r="AI71" s="1481"/>
      <c r="AJ71" s="1481"/>
      <c r="AK71" s="1470">
        <v>42597</v>
      </c>
      <c r="AL71" s="1470">
        <v>42735</v>
      </c>
      <c r="AM71" s="1454" t="s">
        <v>46</v>
      </c>
    </row>
    <row r="72" spans="1:39" ht="143.25" customHeight="1" thickBot="1" x14ac:dyDescent="0.25">
      <c r="A72" s="35"/>
      <c r="B72" s="10"/>
      <c r="C72" s="10"/>
      <c r="D72" s="10"/>
      <c r="E72" s="10"/>
      <c r="F72" s="10"/>
      <c r="G72" s="10"/>
      <c r="H72" s="10"/>
      <c r="I72" s="10"/>
      <c r="J72" s="1477"/>
      <c r="K72" s="1461"/>
      <c r="L72" s="1466"/>
      <c r="M72" s="1466"/>
      <c r="N72" s="1346"/>
      <c r="O72" s="1494"/>
      <c r="P72" s="1464"/>
      <c r="Q72" s="1467"/>
      <c r="R72" s="1468"/>
      <c r="S72" s="1464"/>
      <c r="T72" s="306" t="s">
        <v>149</v>
      </c>
      <c r="U72" s="303" t="s">
        <v>150</v>
      </c>
      <c r="V72" s="260">
        <v>4000000</v>
      </c>
      <c r="W72" s="1357"/>
      <c r="X72" s="1358"/>
      <c r="Y72" s="1482"/>
      <c r="Z72" s="1482"/>
      <c r="AA72" s="1482"/>
      <c r="AB72" s="1341"/>
      <c r="AC72" s="1341"/>
      <c r="AD72" s="1341"/>
      <c r="AE72" s="1482"/>
      <c r="AF72" s="1341"/>
      <c r="AG72" s="1482"/>
      <c r="AH72" s="1482"/>
      <c r="AI72" s="1482"/>
      <c r="AJ72" s="1482"/>
      <c r="AK72" s="1471"/>
      <c r="AL72" s="1471"/>
      <c r="AM72" s="1452"/>
    </row>
    <row r="73" spans="1:39" ht="117" customHeight="1" thickTop="1" x14ac:dyDescent="0.2">
      <c r="A73" s="35"/>
      <c r="B73" s="10"/>
      <c r="C73" s="10"/>
      <c r="D73" s="10"/>
      <c r="E73" s="10"/>
      <c r="F73" s="10"/>
      <c r="G73" s="10"/>
      <c r="H73" s="10"/>
      <c r="I73" s="10"/>
      <c r="J73" s="331">
        <v>267</v>
      </c>
      <c r="K73" s="333" t="s">
        <v>151</v>
      </c>
      <c r="L73" s="336" t="s">
        <v>59</v>
      </c>
      <c r="M73" s="335">
        <v>1</v>
      </c>
      <c r="N73" s="1469" t="s">
        <v>152</v>
      </c>
      <c r="O73" s="1454">
        <v>14</v>
      </c>
      <c r="P73" s="1454" t="s">
        <v>1213</v>
      </c>
      <c r="Q73" s="348">
        <f>+V73/R73*100</f>
        <v>12.135922330097088</v>
      </c>
      <c r="R73" s="1353">
        <v>144200000</v>
      </c>
      <c r="S73" s="1354" t="s">
        <v>153</v>
      </c>
      <c r="T73" s="333" t="s">
        <v>154</v>
      </c>
      <c r="U73" s="332" t="s">
        <v>155</v>
      </c>
      <c r="V73" s="334">
        <v>17500000</v>
      </c>
      <c r="W73" s="1356" t="s">
        <v>1214</v>
      </c>
      <c r="X73" s="1356" t="s">
        <v>45</v>
      </c>
      <c r="Y73" s="1362"/>
      <c r="Z73" s="1362"/>
      <c r="AA73" s="1362"/>
      <c r="AB73" s="1362">
        <v>100</v>
      </c>
      <c r="AC73" s="1362">
        <v>250</v>
      </c>
      <c r="AD73" s="1362">
        <v>41</v>
      </c>
      <c r="AE73" s="1356"/>
      <c r="AF73" s="1356"/>
      <c r="AG73" s="1356"/>
      <c r="AH73" s="1356"/>
      <c r="AI73" s="1356"/>
      <c r="AJ73" s="1356"/>
      <c r="AK73" s="1430">
        <v>42597</v>
      </c>
      <c r="AL73" s="1430" t="s">
        <v>156</v>
      </c>
      <c r="AM73" s="1437" t="s">
        <v>46</v>
      </c>
    </row>
    <row r="74" spans="1:39" ht="173.25" customHeight="1" x14ac:dyDescent="0.2">
      <c r="A74" s="35"/>
      <c r="B74" s="10"/>
      <c r="C74" s="10"/>
      <c r="D74" s="10"/>
      <c r="E74" s="10"/>
      <c r="F74" s="10"/>
      <c r="G74" s="10"/>
      <c r="H74" s="10"/>
      <c r="I74" s="10"/>
      <c r="J74" s="345">
        <v>268</v>
      </c>
      <c r="K74" s="346" t="s">
        <v>157</v>
      </c>
      <c r="L74" s="343" t="s">
        <v>59</v>
      </c>
      <c r="M74" s="347">
        <v>12</v>
      </c>
      <c r="N74" s="1345"/>
      <c r="O74" s="1437"/>
      <c r="P74" s="1437"/>
      <c r="Q74" s="348">
        <f>+V74/$R$73*100</f>
        <v>12.949029126213594</v>
      </c>
      <c r="R74" s="1353"/>
      <c r="S74" s="1354"/>
      <c r="T74" s="1347" t="s">
        <v>158</v>
      </c>
      <c r="U74" s="332" t="s">
        <v>159</v>
      </c>
      <c r="V74" s="344">
        <v>18672500</v>
      </c>
      <c r="W74" s="1356"/>
      <c r="X74" s="1356"/>
      <c r="Y74" s="1340"/>
      <c r="Z74" s="1340"/>
      <c r="AA74" s="1340"/>
      <c r="AB74" s="1340"/>
      <c r="AC74" s="1340"/>
      <c r="AD74" s="1340"/>
      <c r="AE74" s="1356"/>
      <c r="AF74" s="1356"/>
      <c r="AG74" s="1356"/>
      <c r="AH74" s="1356"/>
      <c r="AI74" s="1356"/>
      <c r="AJ74" s="1356"/>
      <c r="AK74" s="1430"/>
      <c r="AL74" s="1430"/>
      <c r="AM74" s="1437"/>
    </row>
    <row r="75" spans="1:39" ht="170.25" customHeight="1" x14ac:dyDescent="0.2">
      <c r="A75" s="35"/>
      <c r="B75" s="10"/>
      <c r="C75" s="10"/>
      <c r="D75" s="10"/>
      <c r="E75" s="10"/>
      <c r="F75" s="10"/>
      <c r="G75" s="10"/>
      <c r="H75" s="10"/>
      <c r="I75" s="10"/>
      <c r="J75" s="345">
        <v>269</v>
      </c>
      <c r="K75" s="346" t="s">
        <v>160</v>
      </c>
      <c r="L75" s="343" t="s">
        <v>59</v>
      </c>
      <c r="M75" s="347">
        <v>12</v>
      </c>
      <c r="N75" s="1345"/>
      <c r="O75" s="1437"/>
      <c r="P75" s="1437"/>
      <c r="Q75" s="348">
        <f>+V75/$R$73*100</f>
        <v>10.521844660194175</v>
      </c>
      <c r="R75" s="1353"/>
      <c r="S75" s="1354"/>
      <c r="T75" s="1354"/>
      <c r="U75" s="332" t="s">
        <v>161</v>
      </c>
      <c r="V75" s="344">
        <v>15172500</v>
      </c>
      <c r="W75" s="1356"/>
      <c r="X75" s="1356"/>
      <c r="Y75" s="1340"/>
      <c r="Z75" s="1340"/>
      <c r="AA75" s="1340"/>
      <c r="AB75" s="1340"/>
      <c r="AC75" s="1340"/>
      <c r="AD75" s="1340"/>
      <c r="AE75" s="1356"/>
      <c r="AF75" s="1356"/>
      <c r="AG75" s="1356"/>
      <c r="AH75" s="1356"/>
      <c r="AI75" s="1356"/>
      <c r="AJ75" s="1356"/>
      <c r="AK75" s="1430"/>
      <c r="AL75" s="1430"/>
      <c r="AM75" s="1437"/>
    </row>
    <row r="76" spans="1:39" ht="186.75" customHeight="1" x14ac:dyDescent="0.2">
      <c r="A76" s="35"/>
      <c r="B76" s="10"/>
      <c r="C76" s="10"/>
      <c r="D76" s="10"/>
      <c r="E76" s="10"/>
      <c r="F76" s="10"/>
      <c r="G76" s="10"/>
      <c r="H76" s="10"/>
      <c r="I76" s="10"/>
      <c r="J76" s="345">
        <v>270</v>
      </c>
      <c r="K76" s="346" t="s">
        <v>162</v>
      </c>
      <c r="L76" s="343" t="s">
        <v>59</v>
      </c>
      <c r="M76" s="347">
        <v>12</v>
      </c>
      <c r="N76" s="1345"/>
      <c r="O76" s="1437"/>
      <c r="P76" s="1437"/>
      <c r="Q76" s="348">
        <f>+V76/$R$73*100</f>
        <v>10.521844660194175</v>
      </c>
      <c r="R76" s="1353"/>
      <c r="S76" s="1354"/>
      <c r="T76" s="1354"/>
      <c r="U76" s="332" t="s">
        <v>163</v>
      </c>
      <c r="V76" s="344">
        <v>15172500</v>
      </c>
      <c r="W76" s="1356"/>
      <c r="X76" s="1356"/>
      <c r="Y76" s="1340"/>
      <c r="Z76" s="1340"/>
      <c r="AA76" s="1340"/>
      <c r="AB76" s="1340"/>
      <c r="AC76" s="1340"/>
      <c r="AD76" s="1340"/>
      <c r="AE76" s="1356"/>
      <c r="AF76" s="1356"/>
      <c r="AG76" s="1356"/>
      <c r="AH76" s="1356"/>
      <c r="AI76" s="1356"/>
      <c r="AJ76" s="1356"/>
      <c r="AK76" s="1430"/>
      <c r="AL76" s="1430"/>
      <c r="AM76" s="1437"/>
    </row>
    <row r="77" spans="1:39" ht="129" customHeight="1" x14ac:dyDescent="0.2">
      <c r="A77" s="35"/>
      <c r="B77" s="10"/>
      <c r="C77" s="10"/>
      <c r="D77" s="10"/>
      <c r="E77" s="10"/>
      <c r="F77" s="10"/>
      <c r="G77" s="10"/>
      <c r="H77" s="10"/>
      <c r="I77" s="10"/>
      <c r="J77" s="1450">
        <v>271</v>
      </c>
      <c r="K77" s="1347" t="s">
        <v>164</v>
      </c>
      <c r="L77" s="1349" t="s">
        <v>59</v>
      </c>
      <c r="M77" s="1355">
        <v>12</v>
      </c>
      <c r="N77" s="1345"/>
      <c r="O77" s="1437"/>
      <c r="P77" s="1437"/>
      <c r="Q77" s="1342">
        <f>+V77/$R$73*100</f>
        <v>19.759015256588071</v>
      </c>
      <c r="R77" s="1353"/>
      <c r="S77" s="1354"/>
      <c r="T77" s="1354"/>
      <c r="U77" s="332" t="s">
        <v>165</v>
      </c>
      <c r="V77" s="1352">
        <v>28492500</v>
      </c>
      <c r="W77" s="1356"/>
      <c r="X77" s="1356"/>
      <c r="Y77" s="1340"/>
      <c r="Z77" s="1340"/>
      <c r="AA77" s="1340"/>
      <c r="AB77" s="1340"/>
      <c r="AC77" s="1340"/>
      <c r="AD77" s="1340"/>
      <c r="AE77" s="1356"/>
      <c r="AF77" s="1356"/>
      <c r="AG77" s="1356"/>
      <c r="AH77" s="1356"/>
      <c r="AI77" s="1356"/>
      <c r="AJ77" s="1356"/>
      <c r="AK77" s="1430"/>
      <c r="AL77" s="1430"/>
      <c r="AM77" s="1437"/>
    </row>
    <row r="78" spans="1:39" ht="159" customHeight="1" x14ac:dyDescent="0.2">
      <c r="A78" s="35"/>
      <c r="B78" s="10"/>
      <c r="C78" s="10"/>
      <c r="D78" s="10"/>
      <c r="E78" s="10"/>
      <c r="F78" s="10"/>
      <c r="G78" s="10"/>
      <c r="H78" s="10"/>
      <c r="I78" s="10"/>
      <c r="J78" s="1441"/>
      <c r="K78" s="1421"/>
      <c r="L78" s="1351"/>
      <c r="M78" s="1465"/>
      <c r="N78" s="1345"/>
      <c r="O78" s="1437"/>
      <c r="P78" s="1437"/>
      <c r="Q78" s="1343"/>
      <c r="R78" s="1353"/>
      <c r="S78" s="1354"/>
      <c r="T78" s="1354"/>
      <c r="U78" s="332" t="s">
        <v>166</v>
      </c>
      <c r="V78" s="1444"/>
      <c r="W78" s="1356"/>
      <c r="X78" s="1356"/>
      <c r="Y78" s="1340"/>
      <c r="Z78" s="1340"/>
      <c r="AA78" s="1340"/>
      <c r="AB78" s="1340"/>
      <c r="AC78" s="1340"/>
      <c r="AD78" s="1340"/>
      <c r="AE78" s="1356"/>
      <c r="AF78" s="1356"/>
      <c r="AG78" s="1356"/>
      <c r="AH78" s="1356"/>
      <c r="AI78" s="1356"/>
      <c r="AJ78" s="1356"/>
      <c r="AK78" s="1430"/>
      <c r="AL78" s="1430"/>
      <c r="AM78" s="1437"/>
    </row>
    <row r="79" spans="1:39" ht="168" customHeight="1" x14ac:dyDescent="0.2">
      <c r="A79" s="35"/>
      <c r="B79" s="10"/>
      <c r="C79" s="10"/>
      <c r="D79" s="10"/>
      <c r="E79" s="10"/>
      <c r="F79" s="10"/>
      <c r="G79" s="10"/>
      <c r="H79" s="10"/>
      <c r="I79" s="10"/>
      <c r="J79" s="345">
        <v>272</v>
      </c>
      <c r="K79" s="346" t="s">
        <v>167</v>
      </c>
      <c r="L79" s="343" t="s">
        <v>59</v>
      </c>
      <c r="M79" s="347">
        <v>12</v>
      </c>
      <c r="N79" s="1345"/>
      <c r="O79" s="1437"/>
      <c r="P79" s="1437"/>
      <c r="Q79" s="348">
        <f>+V79/$R$73*100</f>
        <v>10.521844660194175</v>
      </c>
      <c r="R79" s="1353"/>
      <c r="S79" s="1354"/>
      <c r="T79" s="1354"/>
      <c r="U79" s="332" t="s">
        <v>168</v>
      </c>
      <c r="V79" s="334">
        <v>15172500</v>
      </c>
      <c r="W79" s="1356"/>
      <c r="X79" s="1356"/>
      <c r="Y79" s="1340"/>
      <c r="Z79" s="1340"/>
      <c r="AA79" s="1340"/>
      <c r="AB79" s="1340"/>
      <c r="AC79" s="1340"/>
      <c r="AD79" s="1340"/>
      <c r="AE79" s="1356"/>
      <c r="AF79" s="1356"/>
      <c r="AG79" s="1356"/>
      <c r="AH79" s="1356"/>
      <c r="AI79" s="1356"/>
      <c r="AJ79" s="1356"/>
      <c r="AK79" s="1430"/>
      <c r="AL79" s="1430"/>
      <c r="AM79" s="1437"/>
    </row>
    <row r="80" spans="1:39" ht="158.25" customHeight="1" x14ac:dyDescent="0.2">
      <c r="A80" s="35"/>
      <c r="B80" s="10"/>
      <c r="C80" s="10"/>
      <c r="D80" s="10"/>
      <c r="E80" s="10"/>
      <c r="F80" s="10"/>
      <c r="G80" s="10"/>
      <c r="H80" s="10"/>
      <c r="I80" s="10"/>
      <c r="J80" s="345">
        <v>273</v>
      </c>
      <c r="K80" s="346" t="s">
        <v>169</v>
      </c>
      <c r="L80" s="343" t="s">
        <v>59</v>
      </c>
      <c r="M80" s="347">
        <v>12</v>
      </c>
      <c r="N80" s="1345"/>
      <c r="O80" s="1437"/>
      <c r="P80" s="1437"/>
      <c r="Q80" s="348">
        <f>+V80/$R$73*100</f>
        <v>1.8533287101248266</v>
      </c>
      <c r="R80" s="1353"/>
      <c r="S80" s="1354"/>
      <c r="T80" s="1354"/>
      <c r="U80" s="332" t="s">
        <v>170</v>
      </c>
      <c r="V80" s="344">
        <v>2672500</v>
      </c>
      <c r="W80" s="1356"/>
      <c r="X80" s="1356"/>
      <c r="Y80" s="1340"/>
      <c r="Z80" s="1340"/>
      <c r="AA80" s="1340"/>
      <c r="AB80" s="1340"/>
      <c r="AC80" s="1340"/>
      <c r="AD80" s="1340"/>
      <c r="AE80" s="1356"/>
      <c r="AF80" s="1356"/>
      <c r="AG80" s="1356"/>
      <c r="AH80" s="1356"/>
      <c r="AI80" s="1356"/>
      <c r="AJ80" s="1356"/>
      <c r="AK80" s="1430"/>
      <c r="AL80" s="1430"/>
      <c r="AM80" s="1437"/>
    </row>
    <row r="81" spans="1:39" ht="118.5" customHeight="1" x14ac:dyDescent="0.2">
      <c r="A81" s="35"/>
      <c r="B81" s="10"/>
      <c r="C81" s="10"/>
      <c r="D81" s="10"/>
      <c r="E81" s="10"/>
      <c r="F81" s="10"/>
      <c r="G81" s="10"/>
      <c r="H81" s="10"/>
      <c r="I81" s="10"/>
      <c r="J81" s="345">
        <v>274</v>
      </c>
      <c r="K81" s="346" t="s">
        <v>171</v>
      </c>
      <c r="L81" s="343" t="s">
        <v>59</v>
      </c>
      <c r="M81" s="347">
        <v>12</v>
      </c>
      <c r="N81" s="1345"/>
      <c r="O81" s="1437"/>
      <c r="P81" s="1437"/>
      <c r="Q81" s="348">
        <f>+V81/$R$73*100</f>
        <v>8.7881414701803049</v>
      </c>
      <c r="R81" s="1353"/>
      <c r="S81" s="1354"/>
      <c r="T81" s="1354"/>
      <c r="U81" s="332" t="s">
        <v>172</v>
      </c>
      <c r="V81" s="344">
        <v>12672500</v>
      </c>
      <c r="W81" s="1356"/>
      <c r="X81" s="1356"/>
      <c r="Y81" s="1340"/>
      <c r="Z81" s="1340"/>
      <c r="AA81" s="1340"/>
      <c r="AB81" s="1340"/>
      <c r="AC81" s="1340"/>
      <c r="AD81" s="1340"/>
      <c r="AE81" s="1356"/>
      <c r="AF81" s="1356"/>
      <c r="AG81" s="1356"/>
      <c r="AH81" s="1356"/>
      <c r="AI81" s="1356"/>
      <c r="AJ81" s="1356"/>
      <c r="AK81" s="1430"/>
      <c r="AL81" s="1430"/>
      <c r="AM81" s="1437"/>
    </row>
    <row r="82" spans="1:39" ht="162" customHeight="1" thickBot="1" x14ac:dyDescent="0.25">
      <c r="A82" s="36"/>
      <c r="B82" s="37"/>
      <c r="C82" s="37"/>
      <c r="D82" s="37"/>
      <c r="E82" s="37"/>
      <c r="F82" s="37"/>
      <c r="G82" s="37"/>
      <c r="H82" s="37"/>
      <c r="I82" s="37"/>
      <c r="J82" s="337">
        <v>260</v>
      </c>
      <c r="K82" s="338" t="s">
        <v>173</v>
      </c>
      <c r="L82" s="325" t="s">
        <v>59</v>
      </c>
      <c r="M82" s="339">
        <v>12</v>
      </c>
      <c r="N82" s="1346"/>
      <c r="O82" s="1452"/>
      <c r="P82" s="1452"/>
      <c r="Q82" s="340">
        <f>+V82/$R$73*100</f>
        <v>12.949029126213594</v>
      </c>
      <c r="R82" s="1426"/>
      <c r="S82" s="1348"/>
      <c r="T82" s="1348"/>
      <c r="U82" s="338" t="s">
        <v>174</v>
      </c>
      <c r="V82" s="341">
        <v>18672500</v>
      </c>
      <c r="W82" s="1357"/>
      <c r="X82" s="1357"/>
      <c r="Y82" s="1341"/>
      <c r="Z82" s="1341"/>
      <c r="AA82" s="1341"/>
      <c r="AB82" s="1341"/>
      <c r="AC82" s="1341"/>
      <c r="AD82" s="1341"/>
      <c r="AE82" s="1357"/>
      <c r="AF82" s="1357"/>
      <c r="AG82" s="1357"/>
      <c r="AH82" s="1357"/>
      <c r="AI82" s="1357"/>
      <c r="AJ82" s="1357"/>
      <c r="AK82" s="1431"/>
      <c r="AL82" s="1431"/>
      <c r="AM82" s="1452"/>
    </row>
    <row r="83" spans="1:39" ht="15" thickTop="1" x14ac:dyDescent="0.2">
      <c r="A83" s="35"/>
      <c r="B83" s="10"/>
      <c r="C83" s="10"/>
      <c r="D83" s="10"/>
      <c r="E83" s="10"/>
      <c r="F83" s="10"/>
      <c r="G83" s="10"/>
      <c r="H83" s="10"/>
      <c r="I83" s="10"/>
      <c r="J83" s="399"/>
      <c r="K83" s="400"/>
      <c r="L83" s="110"/>
      <c r="M83" s="394"/>
      <c r="N83" s="350"/>
      <c r="O83" s="390"/>
      <c r="P83" s="390"/>
      <c r="Q83" s="392"/>
      <c r="R83" s="398"/>
      <c r="S83" s="400"/>
      <c r="T83" s="400"/>
      <c r="U83" s="400"/>
      <c r="V83" s="398"/>
      <c r="W83" s="394"/>
      <c r="X83" s="394"/>
      <c r="Y83" s="401"/>
      <c r="Z83" s="401"/>
      <c r="AA83" s="401"/>
      <c r="AB83" s="401"/>
      <c r="AC83" s="401"/>
      <c r="AD83" s="401"/>
      <c r="AE83" s="394"/>
      <c r="AF83" s="394"/>
      <c r="AG83" s="394"/>
      <c r="AH83" s="394"/>
      <c r="AI83" s="394"/>
      <c r="AJ83" s="394"/>
      <c r="AK83" s="402"/>
      <c r="AL83" s="402"/>
      <c r="AM83" s="390"/>
    </row>
    <row r="84" spans="1:39" ht="58.5" customHeight="1" x14ac:dyDescent="0.2">
      <c r="G84" s="10"/>
      <c r="H84" s="10"/>
      <c r="I84" s="10"/>
      <c r="J84" s="10"/>
      <c r="K84" s="390"/>
      <c r="L84" s="22"/>
      <c r="M84" s="22"/>
      <c r="N84" s="22"/>
      <c r="O84" s="391"/>
      <c r="P84" s="390"/>
      <c r="Q84" s="392"/>
      <c r="R84" s="393"/>
      <c r="S84" s="390"/>
      <c r="T84" s="390"/>
      <c r="U84" s="390"/>
      <c r="V84" s="398"/>
      <c r="W84" s="394"/>
      <c r="X84" s="110"/>
      <c r="Y84" s="10"/>
      <c r="Z84" s="10"/>
      <c r="AA84" s="10"/>
      <c r="AB84" s="10"/>
      <c r="AC84" s="10"/>
      <c r="AD84" s="10"/>
      <c r="AE84" s="10"/>
      <c r="AF84" s="10"/>
      <c r="AG84" s="10"/>
      <c r="AH84" s="10"/>
      <c r="AI84" s="10"/>
      <c r="AJ84" s="10"/>
      <c r="AK84" s="395"/>
      <c r="AL84" s="396"/>
      <c r="AM84" s="397"/>
    </row>
    <row r="86" spans="1:39" ht="15" x14ac:dyDescent="0.25">
      <c r="B86" s="1498"/>
      <c r="C86" s="1498"/>
      <c r="D86" s="1498"/>
      <c r="E86" s="1498"/>
      <c r="F86" s="1498"/>
      <c r="G86" s="1498"/>
      <c r="H86" s="1498"/>
      <c r="I86" s="1498"/>
      <c r="J86" s="1498"/>
    </row>
    <row r="87" spans="1:39" x14ac:dyDescent="0.2">
      <c r="B87" s="1497"/>
      <c r="C87" s="1497"/>
      <c r="D87" s="1497"/>
      <c r="E87" s="1497"/>
      <c r="F87" s="1497"/>
      <c r="G87" s="1497"/>
      <c r="H87" s="1497"/>
      <c r="I87" s="1497"/>
      <c r="J87" s="1497"/>
    </row>
  </sheetData>
  <mergeCells count="355">
    <mergeCell ref="B87:J87"/>
    <mergeCell ref="B86:J86"/>
    <mergeCell ref="O19:O28"/>
    <mergeCell ref="O30:O32"/>
    <mergeCell ref="O35:O38"/>
    <mergeCell ref="O41:O50"/>
    <mergeCell ref="O51:O61"/>
    <mergeCell ref="O62:O63"/>
    <mergeCell ref="J77:J78"/>
    <mergeCell ref="K77:K78"/>
    <mergeCell ref="J62:J63"/>
    <mergeCell ref="K62:K63"/>
    <mergeCell ref="L62:L63"/>
    <mergeCell ref="M62:M63"/>
    <mergeCell ref="N62:N63"/>
    <mergeCell ref="J35:J38"/>
    <mergeCell ref="J64:J65"/>
    <mergeCell ref="K64:K65"/>
    <mergeCell ref="L64:L65"/>
    <mergeCell ref="M64:M65"/>
    <mergeCell ref="N64:N65"/>
    <mergeCell ref="J59:J61"/>
    <mergeCell ref="K59:K61"/>
    <mergeCell ref="L59:L61"/>
    <mergeCell ref="A1:AK4"/>
    <mergeCell ref="N5:AM5"/>
    <mergeCell ref="O66:O70"/>
    <mergeCell ref="O71:O72"/>
    <mergeCell ref="O7:O15"/>
    <mergeCell ref="P62:P63"/>
    <mergeCell ref="AL71:AL72"/>
    <mergeCell ref="AM71:AM72"/>
    <mergeCell ref="AC71:AC72"/>
    <mergeCell ref="AD71:AD72"/>
    <mergeCell ref="AE71:AE72"/>
    <mergeCell ref="AF71:AF72"/>
    <mergeCell ref="AG71:AG72"/>
    <mergeCell ref="AH71:AH72"/>
    <mergeCell ref="W71:W72"/>
    <mergeCell ref="X71:X72"/>
    <mergeCell ref="Y71:Y72"/>
    <mergeCell ref="Z71:Z72"/>
    <mergeCell ref="AA71:AA72"/>
    <mergeCell ref="J66:J70"/>
    <mergeCell ref="K66:K70"/>
    <mergeCell ref="L66:L70"/>
    <mergeCell ref="M66:M70"/>
    <mergeCell ref="N66:N70"/>
    <mergeCell ref="AH73:AH82"/>
    <mergeCell ref="AI73:AI82"/>
    <mergeCell ref="AI71:AI72"/>
    <mergeCell ref="AJ71:AJ72"/>
    <mergeCell ref="M77:M78"/>
    <mergeCell ref="L77:L78"/>
    <mergeCell ref="AJ73:AJ82"/>
    <mergeCell ref="Z73:Z82"/>
    <mergeCell ref="AA73:AA82"/>
    <mergeCell ref="AB73:AB82"/>
    <mergeCell ref="AC73:AC82"/>
    <mergeCell ref="AD73:AD82"/>
    <mergeCell ref="AE73:AE82"/>
    <mergeCell ref="T74:T82"/>
    <mergeCell ref="N71:N72"/>
    <mergeCell ref="N73:N82"/>
    <mergeCell ref="P73:P82"/>
    <mergeCell ref="O73:O82"/>
    <mergeCell ref="R73:R82"/>
    <mergeCell ref="S73:S82"/>
    <mergeCell ref="W73:W82"/>
    <mergeCell ref="X73:X82"/>
    <mergeCell ref="Y73:Y82"/>
    <mergeCell ref="AL73:AL82"/>
    <mergeCell ref="AM73:AM82"/>
    <mergeCell ref="AK73:AK82"/>
    <mergeCell ref="V77:V78"/>
    <mergeCell ref="AF73:AF82"/>
    <mergeCell ref="AM66:AM70"/>
    <mergeCell ref="J71:J72"/>
    <mergeCell ref="K71:K72"/>
    <mergeCell ref="L71:L72"/>
    <mergeCell ref="M71:M72"/>
    <mergeCell ref="P71:P72"/>
    <mergeCell ref="Q71:Q72"/>
    <mergeCell ref="R71:R72"/>
    <mergeCell ref="S71:S72"/>
    <mergeCell ref="AG66:AG70"/>
    <mergeCell ref="AH66:AH70"/>
    <mergeCell ref="AI66:AI70"/>
    <mergeCell ref="AJ66:AJ70"/>
    <mergeCell ref="AK66:AK70"/>
    <mergeCell ref="AL66:AL70"/>
    <mergeCell ref="AA66:AA70"/>
    <mergeCell ref="AB66:AB70"/>
    <mergeCell ref="AC66:AC70"/>
    <mergeCell ref="AG73:AG82"/>
    <mergeCell ref="P66:P70"/>
    <mergeCell ref="Q66:Q70"/>
    <mergeCell ref="R66:R70"/>
    <mergeCell ref="AF64:AF65"/>
    <mergeCell ref="Z64:Z65"/>
    <mergeCell ref="AA64:AA65"/>
    <mergeCell ref="W66:W70"/>
    <mergeCell ref="X66:X70"/>
    <mergeCell ref="Y66:Y70"/>
    <mergeCell ref="Z66:Z70"/>
    <mergeCell ref="S64:S65"/>
    <mergeCell ref="Y64:Y65"/>
    <mergeCell ref="AD66:AD70"/>
    <mergeCell ref="AE66:AE70"/>
    <mergeCell ref="AF66:AF70"/>
    <mergeCell ref="S66:S70"/>
    <mergeCell ref="T66:T69"/>
    <mergeCell ref="P64:P65"/>
    <mergeCell ref="AK71:AK72"/>
    <mergeCell ref="AL64:AL65"/>
    <mergeCell ref="AM64:AM65"/>
    <mergeCell ref="AG64:AG65"/>
    <mergeCell ref="AH64:AH65"/>
    <mergeCell ref="AI64:AI65"/>
    <mergeCell ref="AJ64:AJ65"/>
    <mergeCell ref="AK64:AK65"/>
    <mergeCell ref="AB71:AB72"/>
    <mergeCell ref="O64:O65"/>
    <mergeCell ref="AH62:AH63"/>
    <mergeCell ref="AI62:AI63"/>
    <mergeCell ref="AJ62:AJ63"/>
    <mergeCell ref="AK62:AK63"/>
    <mergeCell ref="AL62:AL63"/>
    <mergeCell ref="AM62:AM63"/>
    <mergeCell ref="AB62:AB63"/>
    <mergeCell ref="AC62:AC63"/>
    <mergeCell ref="AD62:AD63"/>
    <mergeCell ref="AE62:AE63"/>
    <mergeCell ref="AF62:AF63"/>
    <mergeCell ref="AG62:AG63"/>
    <mergeCell ref="Q62:Q63"/>
    <mergeCell ref="R62:R63"/>
    <mergeCell ref="AB64:AB65"/>
    <mergeCell ref="AC64:AC65"/>
    <mergeCell ref="AD64:AD65"/>
    <mergeCell ref="AE64:AE65"/>
    <mergeCell ref="Q64:Q65"/>
    <mergeCell ref="R64:R65"/>
    <mergeCell ref="W64:W65"/>
    <mergeCell ref="X64:X65"/>
    <mergeCell ref="M59:M61"/>
    <mergeCell ref="Q59:Q61"/>
    <mergeCell ref="R59:R61"/>
    <mergeCell ref="N51:N61"/>
    <mergeCell ref="P51:P61"/>
    <mergeCell ref="J56:J58"/>
    <mergeCell ref="K56:K58"/>
    <mergeCell ref="L56:L58"/>
    <mergeCell ref="M56:M58"/>
    <mergeCell ref="Q56:Q58"/>
    <mergeCell ref="R56:R58"/>
    <mergeCell ref="J51:J53"/>
    <mergeCell ref="K51:K53"/>
    <mergeCell ref="T59:T61"/>
    <mergeCell ref="S51:S61"/>
    <mergeCell ref="T56:T58"/>
    <mergeCell ref="W56:W58"/>
    <mergeCell ref="X56:X58"/>
    <mergeCell ref="W51:W53"/>
    <mergeCell ref="X51:X53"/>
    <mergeCell ref="W54:W55"/>
    <mergeCell ref="X54:X55"/>
    <mergeCell ref="T51:T53"/>
    <mergeCell ref="AK51:AK61"/>
    <mergeCell ref="AL51:AL61"/>
    <mergeCell ref="AM51:AM61"/>
    <mergeCell ref="J54:J55"/>
    <mergeCell ref="K54:K55"/>
    <mergeCell ref="L54:L55"/>
    <mergeCell ref="M54:M55"/>
    <mergeCell ref="Q54:Q55"/>
    <mergeCell ref="R54:R55"/>
    <mergeCell ref="T54:T55"/>
    <mergeCell ref="AE51:AE61"/>
    <mergeCell ref="AF51:AF61"/>
    <mergeCell ref="AG51:AG61"/>
    <mergeCell ref="AH51:AH61"/>
    <mergeCell ref="AI51:AI61"/>
    <mergeCell ref="AJ51:AJ61"/>
    <mergeCell ref="Y51:Y61"/>
    <mergeCell ref="Z51:Z61"/>
    <mergeCell ref="AA51:AA61"/>
    <mergeCell ref="AB51:AB61"/>
    <mergeCell ref="AC51:AC61"/>
    <mergeCell ref="AD51:AD61"/>
    <mergeCell ref="W59:W61"/>
    <mergeCell ref="X59:X61"/>
    <mergeCell ref="AL41:AL50"/>
    <mergeCell ref="AM41:AM50"/>
    <mergeCell ref="AF41:AF50"/>
    <mergeCell ref="AG41:AG50"/>
    <mergeCell ref="AH41:AH50"/>
    <mergeCell ref="AI41:AI50"/>
    <mergeCell ref="AJ41:AJ50"/>
    <mergeCell ref="AK41:AK50"/>
    <mergeCell ref="AE41:AE50"/>
    <mergeCell ref="P35:P38"/>
    <mergeCell ref="Q35:Q38"/>
    <mergeCell ref="T36:T37"/>
    <mergeCell ref="L51:L53"/>
    <mergeCell ref="M51:M53"/>
    <mergeCell ref="Q51:Q53"/>
    <mergeCell ref="R51:R53"/>
    <mergeCell ref="T46:T50"/>
    <mergeCell ref="J41:J50"/>
    <mergeCell ref="K41:K50"/>
    <mergeCell ref="L41:L50"/>
    <mergeCell ref="M41:M50"/>
    <mergeCell ref="P41:P50"/>
    <mergeCell ref="Q41:Q50"/>
    <mergeCell ref="R41:R50"/>
    <mergeCell ref="S41:S50"/>
    <mergeCell ref="T41:T45"/>
    <mergeCell ref="N35:N38"/>
    <mergeCell ref="L35:L38"/>
    <mergeCell ref="K35:K38"/>
    <mergeCell ref="M35:M38"/>
    <mergeCell ref="AL30:AL32"/>
    <mergeCell ref="AM30:AM32"/>
    <mergeCell ref="AB30:AB32"/>
    <mergeCell ref="AC30:AC32"/>
    <mergeCell ref="AD30:AD32"/>
    <mergeCell ref="AE30:AE32"/>
    <mergeCell ref="AF30:AF32"/>
    <mergeCell ref="AG30:AG32"/>
    <mergeCell ref="AL35:AL38"/>
    <mergeCell ref="AM35:AM38"/>
    <mergeCell ref="AI35:AI38"/>
    <mergeCell ref="AJ35:AJ38"/>
    <mergeCell ref="AK35:AK38"/>
    <mergeCell ref="AE35:AE38"/>
    <mergeCell ref="AF35:AF38"/>
    <mergeCell ref="AG35:AG38"/>
    <mergeCell ref="AH35:AH38"/>
    <mergeCell ref="AC35:AC38"/>
    <mergeCell ref="AD35:AD38"/>
    <mergeCell ref="AB35:AB38"/>
    <mergeCell ref="AJ19:AJ28"/>
    <mergeCell ref="AK19:AK28"/>
    <mergeCell ref="R30:R32"/>
    <mergeCell ref="T30:T31"/>
    <mergeCell ref="Y30:Y32"/>
    <mergeCell ref="Z30:Z32"/>
    <mergeCell ref="AA30:AA32"/>
    <mergeCell ref="J30:J32"/>
    <mergeCell ref="K30:K32"/>
    <mergeCell ref="L30:L32"/>
    <mergeCell ref="M30:M32"/>
    <mergeCell ref="P30:P32"/>
    <mergeCell ref="Q30:Q32"/>
    <mergeCell ref="AH30:AH32"/>
    <mergeCell ref="AI30:AI32"/>
    <mergeCell ref="AJ30:AJ32"/>
    <mergeCell ref="AK30:AK32"/>
    <mergeCell ref="S30:S32"/>
    <mergeCell ref="T19:T22"/>
    <mergeCell ref="J19:J28"/>
    <mergeCell ref="K19:K28"/>
    <mergeCell ref="L19:L28"/>
    <mergeCell ref="M19:M28"/>
    <mergeCell ref="P19:P28"/>
    <mergeCell ref="AL19:AL28"/>
    <mergeCell ref="AM19:AM28"/>
    <mergeCell ref="B22:C22"/>
    <mergeCell ref="E22:F22"/>
    <mergeCell ref="H22:I22"/>
    <mergeCell ref="T23:T26"/>
    <mergeCell ref="B27:C27"/>
    <mergeCell ref="AC19:AC28"/>
    <mergeCell ref="AD19:AD28"/>
    <mergeCell ref="AE19:AE28"/>
    <mergeCell ref="AF19:AF28"/>
    <mergeCell ref="AG19:AG28"/>
    <mergeCell ref="AH19:AH28"/>
    <mergeCell ref="S19:S28"/>
    <mergeCell ref="Y19:Y28"/>
    <mergeCell ref="Z19:Z28"/>
    <mergeCell ref="AA19:AA28"/>
    <mergeCell ref="AB19:AB28"/>
    <mergeCell ref="E27:F27"/>
    <mergeCell ref="H27:I27"/>
    <mergeCell ref="B28:C28"/>
    <mergeCell ref="E28:F28"/>
    <mergeCell ref="H28:I28"/>
    <mergeCell ref="AI19:AI28"/>
    <mergeCell ref="Q19:Q28"/>
    <mergeCell ref="R19:R28"/>
    <mergeCell ref="W8:W15"/>
    <mergeCell ref="Y8:Y15"/>
    <mergeCell ref="X7:X15"/>
    <mergeCell ref="Y7:AD7"/>
    <mergeCell ref="J7:J15"/>
    <mergeCell ref="K7:K15"/>
    <mergeCell ref="L7:L15"/>
    <mergeCell ref="M7:M15"/>
    <mergeCell ref="N7:N15"/>
    <mergeCell ref="P7:P15"/>
    <mergeCell ref="A7:A15"/>
    <mergeCell ref="B7:C15"/>
    <mergeCell ref="D7:D15"/>
    <mergeCell ref="E7:F15"/>
    <mergeCell ref="G7:G15"/>
    <mergeCell ref="H7:I15"/>
    <mergeCell ref="A5:M6"/>
    <mergeCell ref="Y6:AJ6"/>
    <mergeCell ref="T7:T15"/>
    <mergeCell ref="U7:U15"/>
    <mergeCell ref="V7:V15"/>
    <mergeCell ref="AH8:AH15"/>
    <mergeCell ref="AI8:AI15"/>
    <mergeCell ref="AJ8:AJ15"/>
    <mergeCell ref="Z8:Z15"/>
    <mergeCell ref="AA8:AA15"/>
    <mergeCell ref="AB8:AB15"/>
    <mergeCell ref="AC8:AC15"/>
    <mergeCell ref="AE7:AJ7"/>
    <mergeCell ref="AK7:AK15"/>
    <mergeCell ref="AL7:AL15"/>
    <mergeCell ref="AM7:AM15"/>
    <mergeCell ref="AD8:AD15"/>
    <mergeCell ref="AE8:AE15"/>
    <mergeCell ref="AF8:AF15"/>
    <mergeCell ref="AG8:AG15"/>
    <mergeCell ref="Q7:Q15"/>
    <mergeCell ref="R7:R15"/>
    <mergeCell ref="S7:S15"/>
    <mergeCell ref="Z41:Z50"/>
    <mergeCell ref="AA41:AA50"/>
    <mergeCell ref="AB41:AB50"/>
    <mergeCell ref="AC41:AC50"/>
    <mergeCell ref="AD41:AD50"/>
    <mergeCell ref="Q77:Q78"/>
    <mergeCell ref="N19:N28"/>
    <mergeCell ref="N30:N32"/>
    <mergeCell ref="N41:N50"/>
    <mergeCell ref="T27:T28"/>
    <mergeCell ref="Y35:Y38"/>
    <mergeCell ref="Z35:Z38"/>
    <mergeCell ref="AA35:AA38"/>
    <mergeCell ref="R35:R38"/>
    <mergeCell ref="S35:S38"/>
    <mergeCell ref="W41:W50"/>
    <mergeCell ref="X41:X50"/>
    <mergeCell ref="Y41:Y50"/>
    <mergeCell ref="S62:S63"/>
    <mergeCell ref="W62:W63"/>
    <mergeCell ref="X62:X63"/>
    <mergeCell ref="Y62:Y63"/>
    <mergeCell ref="Z62:Z63"/>
    <mergeCell ref="AA62:AA63"/>
  </mergeCells>
  <pageMargins left="0.70866141732283472" right="0.70866141732283472" top="0.35433070866141736" bottom="0.35433070866141736" header="0.31496062992125984" footer="0.31496062992125984"/>
  <pageSetup paperSize="258" scale="50" orientation="landscape" r:id="rId1"/>
  <rowBreaks count="1" manualBreakCount="1">
    <brk id="7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M51"/>
  <sheetViews>
    <sheetView zoomScale="50" zoomScaleNormal="50" workbookViewId="0">
      <pane ySplit="15" topLeftCell="A37" activePane="bottomLeft" state="frozen"/>
      <selection pane="bottomLeft" activeCell="A47" sqref="A47"/>
    </sheetView>
  </sheetViews>
  <sheetFormatPr baseColWidth="10" defaultColWidth="11.42578125" defaultRowHeight="14.25" x14ac:dyDescent="0.2"/>
  <cols>
    <col min="1" max="1" width="11" style="19" customWidth="1"/>
    <col min="2" max="2" width="11.42578125" style="19"/>
    <col min="3" max="3" width="8.5703125" style="19" customWidth="1"/>
    <col min="4" max="4" width="11.5703125" style="19" bestFit="1" customWidth="1"/>
    <col min="5" max="5" width="17.140625" style="19" customWidth="1"/>
    <col min="6" max="6" width="11.42578125" style="19" hidden="1" customWidth="1"/>
    <col min="7" max="7" width="11.28515625" style="19" customWidth="1"/>
    <col min="8" max="8" width="21.42578125" style="19" customWidth="1"/>
    <col min="9" max="9" width="1.28515625" style="19" customWidth="1"/>
    <col min="10" max="10" width="13.5703125" style="19" customWidth="1"/>
    <col min="11" max="11" width="19" style="19" customWidth="1"/>
    <col min="12" max="12" width="14.85546875" style="19" customWidth="1"/>
    <col min="13" max="13" width="12.5703125" style="19" customWidth="1"/>
    <col min="14" max="14" width="21.42578125" style="19" customWidth="1"/>
    <col min="15" max="15" width="11.7109375" style="19" customWidth="1"/>
    <col min="16" max="16" width="21.5703125" style="19" customWidth="1"/>
    <col min="17" max="17" width="11.5703125" style="19" bestFit="1" customWidth="1"/>
    <col min="18" max="18" width="18.7109375" style="19" customWidth="1"/>
    <col min="19" max="19" width="26.85546875" style="19" customWidth="1"/>
    <col min="20" max="20" width="27.42578125" style="19" customWidth="1"/>
    <col min="21" max="21" width="25" style="19" customWidth="1"/>
    <col min="22" max="22" width="19.7109375" style="19" customWidth="1"/>
    <col min="23" max="23" width="14.7109375" style="19" customWidth="1"/>
    <col min="24" max="24" width="16.140625" style="19" customWidth="1"/>
    <col min="25" max="25" width="12.7109375" style="19" customWidth="1"/>
    <col min="26" max="26" width="11.42578125" style="19"/>
    <col min="27" max="28" width="11.5703125" style="19" bestFit="1" customWidth="1"/>
    <col min="29" max="29" width="11.42578125" style="19" customWidth="1"/>
    <col min="30" max="32" width="11.5703125" style="19" bestFit="1" customWidth="1"/>
    <col min="33" max="35" width="11.42578125" style="19"/>
    <col min="36" max="36" width="11.5703125" style="19" bestFit="1" customWidth="1"/>
    <col min="37" max="38" width="22.7109375" style="19" customWidth="1"/>
    <col min="39" max="39" width="28.7109375" style="19" customWidth="1"/>
    <col min="40" max="16384" width="11.42578125" style="19"/>
  </cols>
  <sheetData>
    <row r="1" spans="1:39" ht="15" customHeight="1" x14ac:dyDescent="0.25">
      <c r="A1" s="2266" t="s">
        <v>0</v>
      </c>
      <c r="B1" s="2266"/>
      <c r="C1" s="2266"/>
      <c r="D1" s="2266"/>
      <c r="E1" s="2266"/>
      <c r="F1" s="2266"/>
      <c r="G1" s="2266"/>
      <c r="H1" s="2266"/>
      <c r="I1" s="2266"/>
      <c r="J1" s="2266"/>
      <c r="K1" s="2266"/>
      <c r="L1" s="2266"/>
      <c r="M1" s="2266"/>
      <c r="N1" s="2266"/>
      <c r="O1" s="2266"/>
      <c r="P1" s="2266"/>
      <c r="Q1" s="2266"/>
      <c r="R1" s="2266"/>
      <c r="S1" s="2266"/>
      <c r="T1" s="2266"/>
      <c r="U1" s="2266"/>
      <c r="V1" s="2266"/>
      <c r="W1" s="2266"/>
      <c r="X1" s="2266"/>
      <c r="Y1" s="2266"/>
      <c r="Z1" s="2266"/>
      <c r="AA1" s="2266"/>
      <c r="AB1" s="2266"/>
      <c r="AC1" s="2266"/>
      <c r="AD1" s="2266"/>
      <c r="AE1" s="2266"/>
      <c r="AF1" s="2266"/>
      <c r="AG1" s="2266"/>
      <c r="AH1" s="2266"/>
      <c r="AI1" s="2266"/>
      <c r="AJ1" s="2266"/>
      <c r="AK1" s="2266"/>
      <c r="AL1" s="888" t="s">
        <v>1637</v>
      </c>
      <c r="AM1" s="889" t="s">
        <v>1638</v>
      </c>
    </row>
    <row r="2" spans="1:39" ht="15" x14ac:dyDescent="0.25">
      <c r="A2" s="2266"/>
      <c r="B2" s="2266"/>
      <c r="C2" s="2266"/>
      <c r="D2" s="2266"/>
      <c r="E2" s="2266"/>
      <c r="F2" s="2266"/>
      <c r="G2" s="2266"/>
      <c r="H2" s="2266"/>
      <c r="I2" s="2266"/>
      <c r="J2" s="2266"/>
      <c r="K2" s="2266"/>
      <c r="L2" s="2266"/>
      <c r="M2" s="2266"/>
      <c r="N2" s="2266"/>
      <c r="O2" s="2266"/>
      <c r="P2" s="2266"/>
      <c r="Q2" s="2266"/>
      <c r="R2" s="2266"/>
      <c r="S2" s="2266"/>
      <c r="T2" s="2266"/>
      <c r="U2" s="2266"/>
      <c r="V2" s="2266"/>
      <c r="W2" s="2266"/>
      <c r="X2" s="2266"/>
      <c r="Y2" s="2266"/>
      <c r="Z2" s="2266"/>
      <c r="AA2" s="2266"/>
      <c r="AB2" s="2266"/>
      <c r="AC2" s="2266"/>
      <c r="AD2" s="2266"/>
      <c r="AE2" s="2266"/>
      <c r="AF2" s="2266"/>
      <c r="AG2" s="2266"/>
      <c r="AH2" s="2266"/>
      <c r="AI2" s="2266"/>
      <c r="AJ2" s="2266"/>
      <c r="AK2" s="2266"/>
      <c r="AL2" s="890" t="s">
        <v>1642</v>
      </c>
      <c r="AM2" s="891" t="s">
        <v>1639</v>
      </c>
    </row>
    <row r="3" spans="1:39" ht="15" x14ac:dyDescent="0.25">
      <c r="A3" s="2266"/>
      <c r="B3" s="2266"/>
      <c r="C3" s="2266"/>
      <c r="D3" s="2266"/>
      <c r="E3" s="2266"/>
      <c r="F3" s="2266"/>
      <c r="G3" s="2266"/>
      <c r="H3" s="2266"/>
      <c r="I3" s="2266"/>
      <c r="J3" s="2266"/>
      <c r="K3" s="2266"/>
      <c r="L3" s="2266"/>
      <c r="M3" s="2266"/>
      <c r="N3" s="2266"/>
      <c r="O3" s="2266"/>
      <c r="P3" s="2266"/>
      <c r="Q3" s="2266"/>
      <c r="R3" s="2266"/>
      <c r="S3" s="2266"/>
      <c r="T3" s="2266"/>
      <c r="U3" s="2266"/>
      <c r="V3" s="2266"/>
      <c r="W3" s="2266"/>
      <c r="X3" s="2266"/>
      <c r="Y3" s="2266"/>
      <c r="Z3" s="2266"/>
      <c r="AA3" s="2266"/>
      <c r="AB3" s="2266"/>
      <c r="AC3" s="2266"/>
      <c r="AD3" s="2266"/>
      <c r="AE3" s="2266"/>
      <c r="AF3" s="2266"/>
      <c r="AG3" s="2266"/>
      <c r="AH3" s="2266"/>
      <c r="AI3" s="2266"/>
      <c r="AJ3" s="2266"/>
      <c r="AK3" s="2266"/>
      <c r="AL3" s="892" t="s">
        <v>1643</v>
      </c>
      <c r="AM3" s="1069">
        <v>42585</v>
      </c>
    </row>
    <row r="4" spans="1:39" s="170" customFormat="1" ht="21" customHeight="1" x14ac:dyDescent="0.2">
      <c r="A4" s="2398"/>
      <c r="B4" s="2398"/>
      <c r="C4" s="2398"/>
      <c r="D4" s="2398"/>
      <c r="E4" s="2398"/>
      <c r="F4" s="2398"/>
      <c r="G4" s="2398"/>
      <c r="H4" s="2398"/>
      <c r="I4" s="2398"/>
      <c r="J4" s="2398"/>
      <c r="K4" s="2398"/>
      <c r="L4" s="2398"/>
      <c r="M4" s="2398"/>
      <c r="N4" s="2398"/>
      <c r="O4" s="2398"/>
      <c r="P4" s="2398"/>
      <c r="Q4" s="2398"/>
      <c r="R4" s="2398"/>
      <c r="S4" s="2398"/>
      <c r="T4" s="2398"/>
      <c r="U4" s="2398"/>
      <c r="V4" s="2398"/>
      <c r="W4" s="2398"/>
      <c r="X4" s="2398"/>
      <c r="Y4" s="2398"/>
      <c r="Z4" s="2398"/>
      <c r="AA4" s="2398"/>
      <c r="AB4" s="2398"/>
      <c r="AC4" s="2398"/>
      <c r="AD4" s="2398"/>
      <c r="AE4" s="2398"/>
      <c r="AF4" s="2398"/>
      <c r="AG4" s="2398"/>
      <c r="AH4" s="2398"/>
      <c r="AI4" s="2398"/>
      <c r="AJ4" s="2398"/>
      <c r="AK4" s="2398"/>
      <c r="AL4" s="977" t="s">
        <v>1644</v>
      </c>
      <c r="AM4" s="894" t="s">
        <v>1641</v>
      </c>
    </row>
    <row r="5" spans="1:39" ht="15" x14ac:dyDescent="0.2">
      <c r="A5" s="1658" t="s">
        <v>2</v>
      </c>
      <c r="B5" s="1658"/>
      <c r="C5" s="1658"/>
      <c r="D5" s="1658"/>
      <c r="E5" s="1658"/>
      <c r="F5" s="1658"/>
      <c r="G5" s="1658"/>
      <c r="H5" s="1658"/>
      <c r="I5" s="1658"/>
      <c r="J5" s="1658"/>
      <c r="K5" s="1658"/>
      <c r="L5" s="1658"/>
      <c r="M5" s="1658"/>
      <c r="N5" s="552"/>
      <c r="O5" s="552"/>
      <c r="P5" s="1658" t="s">
        <v>3</v>
      </c>
      <c r="Q5" s="1658"/>
      <c r="R5" s="1658"/>
      <c r="S5" s="1658"/>
      <c r="T5" s="1658"/>
      <c r="U5" s="1658"/>
      <c r="V5" s="1658"/>
      <c r="W5" s="1658"/>
      <c r="X5" s="1658"/>
      <c r="Y5" s="1658"/>
      <c r="Z5" s="1658"/>
      <c r="AA5" s="1658"/>
      <c r="AB5" s="1658"/>
      <c r="AC5" s="1658"/>
      <c r="AD5" s="1658"/>
      <c r="AE5" s="1658"/>
      <c r="AF5" s="1658"/>
      <c r="AG5" s="1658"/>
      <c r="AH5" s="1658"/>
      <c r="AI5" s="1658"/>
      <c r="AJ5" s="1658"/>
      <c r="AK5" s="1658"/>
      <c r="AL5" s="1658"/>
      <c r="AM5" s="1658"/>
    </row>
    <row r="6" spans="1:39" ht="14.45" customHeight="1" x14ac:dyDescent="0.2">
      <c r="A6" s="1658"/>
      <c r="B6" s="1658"/>
      <c r="C6" s="1658"/>
      <c r="D6" s="1658"/>
      <c r="E6" s="1658"/>
      <c r="F6" s="1658"/>
      <c r="G6" s="1658"/>
      <c r="H6" s="1658"/>
      <c r="I6" s="1658"/>
      <c r="J6" s="1658"/>
      <c r="K6" s="1658"/>
      <c r="L6" s="1658"/>
      <c r="M6" s="1658"/>
      <c r="N6" s="552"/>
      <c r="O6" s="550"/>
      <c r="P6" s="1487"/>
      <c r="Q6" s="1488"/>
      <c r="R6" s="1488"/>
      <c r="S6" s="1488"/>
      <c r="T6" s="1488"/>
      <c r="U6" s="1488"/>
      <c r="V6" s="1488"/>
      <c r="W6" s="1488"/>
      <c r="X6" s="1489"/>
      <c r="Y6" s="1658" t="s">
        <v>4</v>
      </c>
      <c r="Z6" s="1658"/>
      <c r="AA6" s="1658"/>
      <c r="AB6" s="1658"/>
      <c r="AC6" s="1658"/>
      <c r="AD6" s="1658"/>
      <c r="AE6" s="1658"/>
      <c r="AF6" s="1658"/>
      <c r="AG6" s="1658"/>
      <c r="AH6" s="1658"/>
      <c r="AI6" s="1658"/>
      <c r="AJ6" s="1658"/>
      <c r="AK6" s="1487"/>
      <c r="AL6" s="1488"/>
      <c r="AM6" s="1489"/>
    </row>
    <row r="7" spans="1:39" ht="22.5" customHeight="1" x14ac:dyDescent="0.2">
      <c r="A7" s="1826" t="s">
        <v>5</v>
      </c>
      <c r="B7" s="1826" t="s">
        <v>6</v>
      </c>
      <c r="C7" s="1826"/>
      <c r="D7" s="1826" t="s">
        <v>5</v>
      </c>
      <c r="E7" s="1826" t="s">
        <v>7</v>
      </c>
      <c r="F7" s="1826"/>
      <c r="G7" s="1826" t="s">
        <v>5</v>
      </c>
      <c r="H7" s="1826" t="s">
        <v>8</v>
      </c>
      <c r="I7" s="1826"/>
      <c r="J7" s="1826" t="s">
        <v>5</v>
      </c>
      <c r="K7" s="1826" t="s">
        <v>9</v>
      </c>
      <c r="L7" s="1826" t="s">
        <v>10</v>
      </c>
      <c r="M7" s="1826" t="s">
        <v>11</v>
      </c>
      <c r="N7" s="1826" t="s">
        <v>12</v>
      </c>
      <c r="O7" s="1394" t="s">
        <v>5</v>
      </c>
      <c r="P7" s="1826" t="s">
        <v>3</v>
      </c>
      <c r="Q7" s="1826" t="s">
        <v>13</v>
      </c>
      <c r="R7" s="1826" t="s">
        <v>14</v>
      </c>
      <c r="S7" s="1826" t="s">
        <v>15</v>
      </c>
      <c r="T7" s="1826" t="s">
        <v>16</v>
      </c>
      <c r="U7" s="1826" t="s">
        <v>17</v>
      </c>
      <c r="V7" s="1826" t="s">
        <v>14</v>
      </c>
      <c r="W7" s="1394" t="s">
        <v>5</v>
      </c>
      <c r="X7" s="1826" t="s">
        <v>18</v>
      </c>
      <c r="Y7" s="1880" t="s">
        <v>19</v>
      </c>
      <c r="Z7" s="1880"/>
      <c r="AA7" s="1880"/>
      <c r="AB7" s="1880"/>
      <c r="AC7" s="1880"/>
      <c r="AD7" s="1880"/>
      <c r="AE7" s="1880" t="s">
        <v>20</v>
      </c>
      <c r="AF7" s="1880"/>
      <c r="AG7" s="1880"/>
      <c r="AH7" s="1880"/>
      <c r="AI7" s="1880"/>
      <c r="AJ7" s="1880"/>
      <c r="AK7" s="1881" t="s">
        <v>21</v>
      </c>
      <c r="AL7" s="1881" t="s">
        <v>22</v>
      </c>
      <c r="AM7" s="1877" t="s">
        <v>23</v>
      </c>
    </row>
    <row r="8" spans="1:39" ht="11.45" customHeight="1" x14ac:dyDescent="0.2">
      <c r="A8" s="1826"/>
      <c r="B8" s="1826"/>
      <c r="C8" s="1826"/>
      <c r="D8" s="1826"/>
      <c r="E8" s="1826"/>
      <c r="F8" s="1826"/>
      <c r="G8" s="1826"/>
      <c r="H8" s="1826"/>
      <c r="I8" s="1826"/>
      <c r="J8" s="1826"/>
      <c r="K8" s="1826"/>
      <c r="L8" s="1826"/>
      <c r="M8" s="1826"/>
      <c r="N8" s="1826"/>
      <c r="O8" s="1395"/>
      <c r="P8" s="1826"/>
      <c r="Q8" s="1826"/>
      <c r="R8" s="1826"/>
      <c r="S8" s="1826"/>
      <c r="T8" s="1826"/>
      <c r="U8" s="1826"/>
      <c r="V8" s="1826"/>
      <c r="W8" s="1395"/>
      <c r="X8" s="1826"/>
      <c r="Y8" s="1881" t="s">
        <v>24</v>
      </c>
      <c r="Z8" s="1881" t="s">
        <v>25</v>
      </c>
      <c r="AA8" s="1881" t="s">
        <v>26</v>
      </c>
      <c r="AB8" s="1881" t="s">
        <v>27</v>
      </c>
      <c r="AC8" s="1881" t="s">
        <v>28</v>
      </c>
      <c r="AD8" s="1881" t="s">
        <v>29</v>
      </c>
      <c r="AE8" s="1881" t="s">
        <v>30</v>
      </c>
      <c r="AF8" s="1881" t="s">
        <v>31</v>
      </c>
      <c r="AG8" s="1881" t="s">
        <v>32</v>
      </c>
      <c r="AH8" s="1881" t="s">
        <v>33</v>
      </c>
      <c r="AI8" s="1881" t="s">
        <v>34</v>
      </c>
      <c r="AJ8" s="1881" t="s">
        <v>35</v>
      </c>
      <c r="AK8" s="1881"/>
      <c r="AL8" s="1881"/>
      <c r="AM8" s="1877"/>
    </row>
    <row r="9" spans="1:39" ht="30" customHeight="1" x14ac:dyDescent="0.2">
      <c r="A9" s="1826"/>
      <c r="B9" s="1826"/>
      <c r="C9" s="1826"/>
      <c r="D9" s="1826"/>
      <c r="E9" s="1826"/>
      <c r="F9" s="1826"/>
      <c r="G9" s="1826"/>
      <c r="H9" s="1826"/>
      <c r="I9" s="1826"/>
      <c r="J9" s="1826"/>
      <c r="K9" s="1826"/>
      <c r="L9" s="1826"/>
      <c r="M9" s="1826"/>
      <c r="N9" s="1826"/>
      <c r="O9" s="1396"/>
      <c r="P9" s="1826"/>
      <c r="Q9" s="1826"/>
      <c r="R9" s="1826"/>
      <c r="S9" s="1826"/>
      <c r="T9" s="1826"/>
      <c r="U9" s="1826"/>
      <c r="V9" s="1826"/>
      <c r="W9" s="1396"/>
      <c r="X9" s="1826"/>
      <c r="Y9" s="1881"/>
      <c r="Z9" s="1881"/>
      <c r="AA9" s="1881"/>
      <c r="AB9" s="1881"/>
      <c r="AC9" s="1881"/>
      <c r="AD9" s="1881"/>
      <c r="AE9" s="1881"/>
      <c r="AF9" s="1881"/>
      <c r="AG9" s="1881"/>
      <c r="AH9" s="1881"/>
      <c r="AI9" s="1881"/>
      <c r="AJ9" s="1881"/>
      <c r="AK9" s="1881"/>
      <c r="AL9" s="1881"/>
      <c r="AM9" s="1877"/>
    </row>
    <row r="10" spans="1:39" ht="11.45" hidden="1" customHeight="1" x14ac:dyDescent="0.2">
      <c r="A10" s="1826"/>
      <c r="B10" s="1826"/>
      <c r="C10" s="1826"/>
      <c r="D10" s="1826"/>
      <c r="E10" s="1826"/>
      <c r="F10" s="1826"/>
      <c r="G10" s="1826"/>
      <c r="H10" s="1826"/>
      <c r="I10" s="1826"/>
      <c r="J10" s="1826"/>
      <c r="K10" s="1826"/>
      <c r="L10" s="1826"/>
      <c r="M10" s="1826"/>
      <c r="N10" s="1826"/>
      <c r="O10" s="568"/>
      <c r="P10" s="1826"/>
      <c r="Q10" s="1826"/>
      <c r="R10" s="1826"/>
      <c r="S10" s="1826"/>
      <c r="T10" s="1826"/>
      <c r="U10" s="1826"/>
      <c r="V10" s="1826"/>
      <c r="W10" s="568"/>
      <c r="X10" s="1826"/>
      <c r="Y10" s="1881"/>
      <c r="Z10" s="1881"/>
      <c r="AA10" s="1881"/>
      <c r="AB10" s="1881"/>
      <c r="AC10" s="1881"/>
      <c r="AD10" s="1881"/>
      <c r="AE10" s="1881"/>
      <c r="AF10" s="1881"/>
      <c r="AG10" s="1881"/>
      <c r="AH10" s="1881"/>
      <c r="AI10" s="1881"/>
      <c r="AJ10" s="1881"/>
      <c r="AK10" s="1881"/>
      <c r="AL10" s="1881"/>
      <c r="AM10" s="1877"/>
    </row>
    <row r="11" spans="1:39" ht="28.15" hidden="1" customHeight="1" x14ac:dyDescent="0.2">
      <c r="A11" s="1826"/>
      <c r="B11" s="1826"/>
      <c r="C11" s="1826"/>
      <c r="D11" s="1826"/>
      <c r="E11" s="1826"/>
      <c r="F11" s="1826"/>
      <c r="G11" s="1826"/>
      <c r="H11" s="1826"/>
      <c r="I11" s="1826"/>
      <c r="J11" s="1826"/>
      <c r="K11" s="1826"/>
      <c r="L11" s="1826"/>
      <c r="M11" s="1826"/>
      <c r="N11" s="1826"/>
      <c r="O11" s="568"/>
      <c r="P11" s="1826"/>
      <c r="Q11" s="1826"/>
      <c r="R11" s="1826"/>
      <c r="S11" s="1826"/>
      <c r="T11" s="1826"/>
      <c r="U11" s="1826"/>
      <c r="V11" s="1826"/>
      <c r="W11" s="568"/>
      <c r="X11" s="1826"/>
      <c r="Y11" s="1881"/>
      <c r="Z11" s="1881"/>
      <c r="AA11" s="1881"/>
      <c r="AB11" s="1881"/>
      <c r="AC11" s="1881"/>
      <c r="AD11" s="1881"/>
      <c r="AE11" s="1881"/>
      <c r="AF11" s="1881"/>
      <c r="AG11" s="1881"/>
      <c r="AH11" s="1881"/>
      <c r="AI11" s="1881"/>
      <c r="AJ11" s="1881"/>
      <c r="AK11" s="1881"/>
      <c r="AL11" s="1881"/>
      <c r="AM11" s="1877"/>
    </row>
    <row r="12" spans="1:39" ht="5.25" hidden="1" customHeight="1" x14ac:dyDescent="0.2">
      <c r="A12" s="1826"/>
      <c r="B12" s="1826"/>
      <c r="C12" s="1826"/>
      <c r="D12" s="1826"/>
      <c r="E12" s="1826"/>
      <c r="F12" s="1826"/>
      <c r="G12" s="1826"/>
      <c r="H12" s="1826"/>
      <c r="I12" s="1826"/>
      <c r="J12" s="1826"/>
      <c r="K12" s="1826"/>
      <c r="L12" s="1826"/>
      <c r="M12" s="1826"/>
      <c r="N12" s="1826"/>
      <c r="O12" s="568"/>
      <c r="P12" s="1826"/>
      <c r="Q12" s="1826"/>
      <c r="R12" s="1826"/>
      <c r="S12" s="1826"/>
      <c r="T12" s="1826"/>
      <c r="U12" s="1826"/>
      <c r="V12" s="1826"/>
      <c r="W12" s="568"/>
      <c r="X12" s="1826"/>
      <c r="Y12" s="1881"/>
      <c r="Z12" s="1881"/>
      <c r="AA12" s="1881"/>
      <c r="AB12" s="1881"/>
      <c r="AC12" s="1881"/>
      <c r="AD12" s="1881"/>
      <c r="AE12" s="1881"/>
      <c r="AF12" s="1881"/>
      <c r="AG12" s="1881"/>
      <c r="AH12" s="1881"/>
      <c r="AI12" s="1881"/>
      <c r="AJ12" s="1881"/>
      <c r="AK12" s="1881"/>
      <c r="AL12" s="1881"/>
      <c r="AM12" s="1877"/>
    </row>
    <row r="13" spans="1:39" ht="6.6" hidden="1" customHeight="1" x14ac:dyDescent="0.2">
      <c r="A13" s="1826"/>
      <c r="B13" s="1826"/>
      <c r="C13" s="1826"/>
      <c r="D13" s="1826"/>
      <c r="E13" s="1826"/>
      <c r="F13" s="1826"/>
      <c r="G13" s="1826"/>
      <c r="H13" s="1826"/>
      <c r="I13" s="1826"/>
      <c r="J13" s="1826"/>
      <c r="K13" s="1826"/>
      <c r="L13" s="1826"/>
      <c r="M13" s="1826"/>
      <c r="N13" s="1826"/>
      <c r="O13" s="568"/>
      <c r="P13" s="1826"/>
      <c r="Q13" s="1826"/>
      <c r="R13" s="1826"/>
      <c r="S13" s="1826"/>
      <c r="T13" s="1826"/>
      <c r="U13" s="1826"/>
      <c r="V13" s="1826"/>
      <c r="W13" s="568"/>
      <c r="X13" s="1826"/>
      <c r="Y13" s="1881"/>
      <c r="Z13" s="1881"/>
      <c r="AA13" s="1881"/>
      <c r="AB13" s="1881"/>
      <c r="AC13" s="1881"/>
      <c r="AD13" s="1881"/>
      <c r="AE13" s="1881"/>
      <c r="AF13" s="1881"/>
      <c r="AG13" s="1881"/>
      <c r="AH13" s="1881"/>
      <c r="AI13" s="1881"/>
      <c r="AJ13" s="1881"/>
      <c r="AK13" s="1881"/>
      <c r="AL13" s="1881"/>
      <c r="AM13" s="1877"/>
    </row>
    <row r="14" spans="1:39" ht="15" hidden="1" customHeight="1" x14ac:dyDescent="0.2">
      <c r="A14" s="1826"/>
      <c r="B14" s="1826"/>
      <c r="C14" s="1826"/>
      <c r="D14" s="1826"/>
      <c r="E14" s="1826"/>
      <c r="F14" s="1826"/>
      <c r="G14" s="1826"/>
      <c r="H14" s="1826"/>
      <c r="I14" s="1826"/>
      <c r="J14" s="1826"/>
      <c r="K14" s="1826"/>
      <c r="L14" s="1826"/>
      <c r="M14" s="1826"/>
      <c r="N14" s="1826"/>
      <c r="O14" s="568"/>
      <c r="P14" s="1826"/>
      <c r="Q14" s="1826"/>
      <c r="R14" s="1826"/>
      <c r="S14" s="1826"/>
      <c r="T14" s="1826"/>
      <c r="U14" s="1826"/>
      <c r="V14" s="1826"/>
      <c r="W14" s="568"/>
      <c r="X14" s="1826"/>
      <c r="Y14" s="1881"/>
      <c r="Z14" s="1881"/>
      <c r="AA14" s="1881"/>
      <c r="AB14" s="1881"/>
      <c r="AC14" s="1881"/>
      <c r="AD14" s="1881"/>
      <c r="AE14" s="1881"/>
      <c r="AF14" s="1881"/>
      <c r="AG14" s="1881"/>
      <c r="AH14" s="1881"/>
      <c r="AI14" s="1881"/>
      <c r="AJ14" s="1881"/>
      <c r="AK14" s="1881"/>
      <c r="AL14" s="1881"/>
      <c r="AM14" s="1877"/>
    </row>
    <row r="15" spans="1:39" ht="0.75" customHeight="1" x14ac:dyDescent="0.2">
      <c r="A15" s="1826"/>
      <c r="B15" s="1826"/>
      <c r="C15" s="1826"/>
      <c r="D15" s="1826"/>
      <c r="E15" s="1826"/>
      <c r="F15" s="1826"/>
      <c r="G15" s="1826"/>
      <c r="H15" s="1826"/>
      <c r="I15" s="1826"/>
      <c r="J15" s="1826"/>
      <c r="K15" s="1826"/>
      <c r="L15" s="1826"/>
      <c r="M15" s="1826"/>
      <c r="N15" s="1826"/>
      <c r="O15" s="568"/>
      <c r="P15" s="1826"/>
      <c r="Q15" s="1826"/>
      <c r="R15" s="1826"/>
      <c r="S15" s="1826"/>
      <c r="T15" s="1826"/>
      <c r="U15" s="1826"/>
      <c r="V15" s="1826"/>
      <c r="W15" s="568"/>
      <c r="X15" s="1826"/>
      <c r="Y15" s="1881"/>
      <c r="Z15" s="1881"/>
      <c r="AA15" s="1881"/>
      <c r="AB15" s="1881"/>
      <c r="AC15" s="1881"/>
      <c r="AD15" s="1881"/>
      <c r="AE15" s="1881"/>
      <c r="AF15" s="1881"/>
      <c r="AG15" s="1881"/>
      <c r="AH15" s="1881"/>
      <c r="AI15" s="1881"/>
      <c r="AJ15" s="1881"/>
      <c r="AK15" s="1881"/>
      <c r="AL15" s="1881"/>
      <c r="AM15" s="1877"/>
    </row>
    <row r="16" spans="1:39" ht="20.25" customHeight="1" x14ac:dyDescent="0.2">
      <c r="A16" s="672">
        <v>5</v>
      </c>
      <c r="B16" s="2386" t="s">
        <v>36</v>
      </c>
      <c r="C16" s="2386"/>
      <c r="D16" s="2386"/>
      <c r="E16" s="2386"/>
      <c r="F16" s="2386"/>
      <c r="G16" s="2386"/>
      <c r="H16" s="2386"/>
      <c r="I16" s="2386"/>
      <c r="J16" s="2386"/>
      <c r="K16" s="2386"/>
      <c r="L16" s="2386"/>
      <c r="M16" s="2386"/>
      <c r="N16" s="2386"/>
      <c r="O16" s="2386"/>
      <c r="P16" s="2386"/>
      <c r="Q16" s="2386"/>
      <c r="R16" s="2386"/>
      <c r="S16" s="2386"/>
      <c r="T16" s="2386"/>
      <c r="U16" s="2386"/>
      <c r="V16" s="2386"/>
      <c r="W16" s="2386"/>
      <c r="X16" s="2386"/>
      <c r="Y16" s="2386"/>
      <c r="Z16" s="2386"/>
      <c r="AA16" s="2386"/>
      <c r="AB16" s="2386"/>
      <c r="AC16" s="2386"/>
      <c r="AD16" s="2386"/>
      <c r="AE16" s="2386"/>
      <c r="AF16" s="2386"/>
      <c r="AG16" s="2386"/>
      <c r="AH16" s="2386"/>
      <c r="AI16" s="2386"/>
      <c r="AJ16" s="2386"/>
      <c r="AK16" s="2386"/>
      <c r="AL16" s="2386"/>
      <c r="AM16" s="2386"/>
    </row>
    <row r="17" spans="1:39" ht="23.25" customHeight="1" x14ac:dyDescent="0.2">
      <c r="A17" s="1344"/>
      <c r="B17" s="1445"/>
      <c r="C17" s="1445"/>
      <c r="D17" s="683">
        <v>28</v>
      </c>
      <c r="E17" s="2387" t="s">
        <v>79</v>
      </c>
      <c r="F17" s="2387"/>
      <c r="G17" s="2387"/>
      <c r="H17" s="2387"/>
      <c r="I17" s="2387"/>
      <c r="J17" s="2387"/>
      <c r="K17" s="2387"/>
      <c r="L17" s="2387"/>
      <c r="M17" s="2387"/>
      <c r="N17" s="2387"/>
      <c r="O17" s="2387"/>
      <c r="P17" s="2387"/>
      <c r="Q17" s="2387"/>
      <c r="R17" s="2387"/>
      <c r="S17" s="2387"/>
      <c r="T17" s="2387"/>
      <c r="U17" s="2387"/>
      <c r="V17" s="2387"/>
      <c r="W17" s="2387"/>
      <c r="X17" s="2387"/>
      <c r="Y17" s="2387"/>
      <c r="Z17" s="2387"/>
      <c r="AA17" s="2387"/>
      <c r="AB17" s="2387"/>
      <c r="AC17" s="2387"/>
      <c r="AD17" s="2387"/>
      <c r="AE17" s="2387"/>
      <c r="AF17" s="2387"/>
      <c r="AG17" s="2387"/>
      <c r="AH17" s="2387"/>
      <c r="AI17" s="2387"/>
      <c r="AJ17" s="2387"/>
      <c r="AK17" s="2387"/>
      <c r="AL17" s="2387"/>
      <c r="AM17" s="2387"/>
    </row>
    <row r="18" spans="1:39" ht="25.5" customHeight="1" x14ac:dyDescent="0.2">
      <c r="A18" s="1345"/>
      <c r="B18" s="1445"/>
      <c r="C18" s="1445"/>
      <c r="D18" s="1445"/>
      <c r="E18" s="1445"/>
      <c r="F18" s="1445"/>
      <c r="G18" s="681">
        <v>89</v>
      </c>
      <c r="H18" s="2388" t="s">
        <v>1351</v>
      </c>
      <c r="I18" s="2388"/>
      <c r="J18" s="2388"/>
      <c r="K18" s="2388"/>
      <c r="L18" s="2388"/>
      <c r="M18" s="2388"/>
      <c r="N18" s="2388"/>
      <c r="O18" s="2388"/>
      <c r="P18" s="2388"/>
      <c r="Q18" s="2388"/>
      <c r="R18" s="2388"/>
      <c r="S18" s="2388"/>
      <c r="T18" s="2388"/>
      <c r="U18" s="2388"/>
      <c r="V18" s="2388"/>
      <c r="W18" s="2388"/>
      <c r="X18" s="2388"/>
      <c r="Y18" s="2388"/>
      <c r="Z18" s="2388"/>
      <c r="AA18" s="2388"/>
      <c r="AB18" s="2388"/>
      <c r="AC18" s="2388"/>
      <c r="AD18" s="2388"/>
      <c r="AE18" s="2388"/>
      <c r="AF18" s="2388"/>
      <c r="AG18" s="2388"/>
      <c r="AH18" s="2388"/>
      <c r="AI18" s="2388"/>
      <c r="AJ18" s="2388"/>
      <c r="AK18" s="2388"/>
      <c r="AL18" s="2388"/>
      <c r="AM18" s="2388"/>
    </row>
    <row r="19" spans="1:39" ht="75" customHeight="1" x14ac:dyDescent="0.2">
      <c r="A19" s="1345"/>
      <c r="B19" s="1445"/>
      <c r="C19" s="1445"/>
      <c r="D19" s="1445"/>
      <c r="E19" s="1445"/>
      <c r="F19" s="1445"/>
      <c r="G19" s="1445"/>
      <c r="H19" s="1445"/>
      <c r="I19" s="1445"/>
      <c r="J19" s="1445">
        <v>282</v>
      </c>
      <c r="K19" s="1456" t="s">
        <v>812</v>
      </c>
      <c r="L19" s="1445" t="s">
        <v>813</v>
      </c>
      <c r="M19" s="1445">
        <v>2</v>
      </c>
      <c r="N19" s="1344" t="s">
        <v>814</v>
      </c>
      <c r="O19" s="1344">
        <v>1</v>
      </c>
      <c r="P19" s="1456" t="s">
        <v>1329</v>
      </c>
      <c r="Q19" s="2389">
        <v>1</v>
      </c>
      <c r="R19" s="1875">
        <v>60000000</v>
      </c>
      <c r="S19" s="2390" t="s">
        <v>815</v>
      </c>
      <c r="T19" s="2391" t="s">
        <v>816</v>
      </c>
      <c r="U19" s="561" t="s">
        <v>817</v>
      </c>
      <c r="V19" s="575">
        <v>10000000</v>
      </c>
      <c r="W19" s="2392">
        <v>20</v>
      </c>
      <c r="X19" s="1344" t="s">
        <v>1361</v>
      </c>
      <c r="Y19" s="162">
        <v>64149</v>
      </c>
      <c r="Z19" s="887" t="s">
        <v>242</v>
      </c>
      <c r="AA19" s="162">
        <v>27477</v>
      </c>
      <c r="AB19" s="162">
        <v>86843</v>
      </c>
      <c r="AC19" s="162">
        <v>236429</v>
      </c>
      <c r="AD19" s="162">
        <v>81384</v>
      </c>
      <c r="AE19" s="886"/>
      <c r="AF19" s="162">
        <v>1817</v>
      </c>
      <c r="AG19" s="886"/>
      <c r="AH19" s="886"/>
      <c r="AI19" s="886"/>
      <c r="AJ19" s="886"/>
      <c r="AK19" s="1624">
        <v>42585</v>
      </c>
      <c r="AL19" s="1624">
        <v>42735</v>
      </c>
      <c r="AM19" s="1642" t="s">
        <v>818</v>
      </c>
    </row>
    <row r="20" spans="1:39" ht="75" customHeight="1" x14ac:dyDescent="0.2">
      <c r="A20" s="1345"/>
      <c r="B20" s="1445"/>
      <c r="C20" s="1445"/>
      <c r="D20" s="1445"/>
      <c r="E20" s="1445"/>
      <c r="F20" s="1445"/>
      <c r="G20" s="1445"/>
      <c r="H20" s="1445"/>
      <c r="I20" s="1445"/>
      <c r="J20" s="1445"/>
      <c r="K20" s="1456"/>
      <c r="L20" s="1445"/>
      <c r="M20" s="1445"/>
      <c r="N20" s="1345"/>
      <c r="O20" s="1345"/>
      <c r="P20" s="1456"/>
      <c r="Q20" s="1445"/>
      <c r="R20" s="1875"/>
      <c r="S20" s="2390"/>
      <c r="T20" s="2391"/>
      <c r="U20" s="561" t="s">
        <v>819</v>
      </c>
      <c r="V20" s="575">
        <v>30000000</v>
      </c>
      <c r="W20" s="2393"/>
      <c r="X20" s="1345"/>
      <c r="Y20" s="162">
        <v>64149</v>
      </c>
      <c r="Z20" s="887" t="s">
        <v>242</v>
      </c>
      <c r="AA20" s="162">
        <v>27477</v>
      </c>
      <c r="AB20" s="162">
        <v>86843</v>
      </c>
      <c r="AC20" s="162">
        <v>236429</v>
      </c>
      <c r="AD20" s="162">
        <v>81384</v>
      </c>
      <c r="AE20" s="886"/>
      <c r="AF20" s="162">
        <v>1817</v>
      </c>
      <c r="AG20" s="886"/>
      <c r="AH20" s="886"/>
      <c r="AI20" s="886"/>
      <c r="AJ20" s="886"/>
      <c r="AK20" s="1799"/>
      <c r="AL20" s="1799"/>
      <c r="AM20" s="1642"/>
    </row>
    <row r="21" spans="1:39" ht="75" customHeight="1" x14ac:dyDescent="0.2">
      <c r="A21" s="1345"/>
      <c r="B21" s="1445"/>
      <c r="C21" s="1445"/>
      <c r="D21" s="1445"/>
      <c r="E21" s="1445"/>
      <c r="F21" s="1445"/>
      <c r="G21" s="1445"/>
      <c r="H21" s="1445"/>
      <c r="I21" s="1445"/>
      <c r="J21" s="1445"/>
      <c r="K21" s="1456"/>
      <c r="L21" s="1445"/>
      <c r="M21" s="1445"/>
      <c r="N21" s="1449"/>
      <c r="O21" s="1449"/>
      <c r="P21" s="1456"/>
      <c r="Q21" s="1445"/>
      <c r="R21" s="1875"/>
      <c r="S21" s="2390"/>
      <c r="T21" s="2391"/>
      <c r="U21" s="561" t="s">
        <v>820</v>
      </c>
      <c r="V21" s="575">
        <v>20000000</v>
      </c>
      <c r="W21" s="2394"/>
      <c r="X21" s="1449"/>
      <c r="Y21" s="162">
        <v>64149</v>
      </c>
      <c r="Z21" s="887" t="s">
        <v>242</v>
      </c>
      <c r="AA21" s="162">
        <v>27477</v>
      </c>
      <c r="AB21" s="162">
        <v>86843</v>
      </c>
      <c r="AC21" s="162">
        <v>236429</v>
      </c>
      <c r="AD21" s="162">
        <v>81384</v>
      </c>
      <c r="AE21" s="886"/>
      <c r="AF21" s="162">
        <v>1817</v>
      </c>
      <c r="AG21" s="886"/>
      <c r="AH21" s="886"/>
      <c r="AI21" s="886"/>
      <c r="AJ21" s="886"/>
      <c r="AK21" s="1625"/>
      <c r="AL21" s="1625"/>
      <c r="AM21" s="1642"/>
    </row>
    <row r="22" spans="1:39" ht="63" customHeight="1" x14ac:dyDescent="0.2">
      <c r="A22" s="1345"/>
      <c r="B22" s="1445"/>
      <c r="C22" s="1445"/>
      <c r="D22" s="1445"/>
      <c r="E22" s="1445"/>
      <c r="F22" s="1445"/>
      <c r="G22" s="1445"/>
      <c r="H22" s="1445"/>
      <c r="I22" s="1445"/>
      <c r="J22" s="1882">
        <v>283</v>
      </c>
      <c r="K22" s="1874" t="s">
        <v>821</v>
      </c>
      <c r="L22" s="1445" t="s">
        <v>813</v>
      </c>
      <c r="M22" s="1445">
        <v>1</v>
      </c>
      <c r="N22" s="1344" t="s">
        <v>822</v>
      </c>
      <c r="O22" s="1344">
        <v>2</v>
      </c>
      <c r="P22" s="1874" t="s">
        <v>1330</v>
      </c>
      <c r="Q22" s="2173">
        <v>1</v>
      </c>
      <c r="R22" s="2358">
        <v>87500000</v>
      </c>
      <c r="S22" s="1456" t="s">
        <v>1347</v>
      </c>
      <c r="T22" s="1456" t="s">
        <v>1334</v>
      </c>
      <c r="U22" s="561" t="s">
        <v>1331</v>
      </c>
      <c r="V22" s="2358">
        <v>70000000</v>
      </c>
      <c r="W22" s="2395">
        <v>20</v>
      </c>
      <c r="X22" s="1344" t="s">
        <v>1361</v>
      </c>
      <c r="Y22" s="886"/>
      <c r="Z22" s="887"/>
      <c r="AA22" s="886"/>
      <c r="AB22" s="886">
        <v>450</v>
      </c>
      <c r="AC22" s="886">
        <v>500</v>
      </c>
      <c r="AD22" s="886">
        <v>50</v>
      </c>
      <c r="AE22" s="886"/>
      <c r="AF22" s="886"/>
      <c r="AG22" s="886"/>
      <c r="AH22" s="886"/>
      <c r="AI22" s="886"/>
      <c r="AJ22" s="886"/>
      <c r="AK22" s="1624">
        <v>42585</v>
      </c>
      <c r="AL22" s="1624">
        <v>42735</v>
      </c>
      <c r="AM22" s="1626" t="s">
        <v>818</v>
      </c>
    </row>
    <row r="23" spans="1:39" ht="66" customHeight="1" x14ac:dyDescent="0.2">
      <c r="A23" s="1345"/>
      <c r="B23" s="1445"/>
      <c r="C23" s="1445"/>
      <c r="D23" s="1445"/>
      <c r="E23" s="1445"/>
      <c r="F23" s="1445"/>
      <c r="G23" s="1445"/>
      <c r="H23" s="1445"/>
      <c r="I23" s="1445"/>
      <c r="J23" s="1882"/>
      <c r="K23" s="1874"/>
      <c r="L23" s="1445"/>
      <c r="M23" s="1445"/>
      <c r="N23" s="1345"/>
      <c r="O23" s="1345"/>
      <c r="P23" s="1874"/>
      <c r="Q23" s="2173"/>
      <c r="R23" s="2358"/>
      <c r="S23" s="1456"/>
      <c r="T23" s="1456"/>
      <c r="U23" s="561" t="s">
        <v>1332</v>
      </c>
      <c r="V23" s="2358"/>
      <c r="W23" s="2396"/>
      <c r="X23" s="1345"/>
      <c r="Y23" s="886"/>
      <c r="Z23" s="887"/>
      <c r="AA23" s="886"/>
      <c r="AB23" s="886">
        <v>450</v>
      </c>
      <c r="AC23" s="886">
        <v>500</v>
      </c>
      <c r="AD23" s="886">
        <v>50</v>
      </c>
      <c r="AE23" s="886"/>
      <c r="AF23" s="886"/>
      <c r="AG23" s="886"/>
      <c r="AH23" s="886"/>
      <c r="AI23" s="886"/>
      <c r="AJ23" s="886"/>
      <c r="AK23" s="1799"/>
      <c r="AL23" s="1799"/>
      <c r="AM23" s="2117"/>
    </row>
    <row r="24" spans="1:39" ht="107.25" customHeight="1" x14ac:dyDescent="0.2">
      <c r="A24" s="1345"/>
      <c r="B24" s="1445"/>
      <c r="C24" s="1445"/>
      <c r="D24" s="1445"/>
      <c r="E24" s="1445"/>
      <c r="F24" s="1445"/>
      <c r="G24" s="1445"/>
      <c r="H24" s="1445"/>
      <c r="I24" s="1445"/>
      <c r="J24" s="1882"/>
      <c r="K24" s="1874"/>
      <c r="L24" s="1445"/>
      <c r="M24" s="1445"/>
      <c r="N24" s="1345"/>
      <c r="O24" s="1345"/>
      <c r="P24" s="1874"/>
      <c r="Q24" s="2173"/>
      <c r="R24" s="2358"/>
      <c r="S24" s="1456"/>
      <c r="T24" s="1456"/>
      <c r="U24" s="561" t="s">
        <v>1333</v>
      </c>
      <c r="V24" s="2358"/>
      <c r="W24" s="2396"/>
      <c r="X24" s="1345"/>
      <c r="Y24" s="886"/>
      <c r="Z24" s="887"/>
      <c r="AA24" s="886"/>
      <c r="AB24" s="886">
        <v>450</v>
      </c>
      <c r="AC24" s="886">
        <v>500</v>
      </c>
      <c r="AD24" s="886">
        <v>50</v>
      </c>
      <c r="AE24" s="886"/>
      <c r="AF24" s="886"/>
      <c r="AG24" s="886"/>
      <c r="AH24" s="886"/>
      <c r="AI24" s="886"/>
      <c r="AJ24" s="886"/>
      <c r="AK24" s="1799"/>
      <c r="AL24" s="1799"/>
      <c r="AM24" s="2117"/>
    </row>
    <row r="25" spans="1:39" ht="89.25" customHeight="1" x14ac:dyDescent="0.2">
      <c r="A25" s="1345"/>
      <c r="B25" s="1445"/>
      <c r="C25" s="1445"/>
      <c r="D25" s="1445"/>
      <c r="E25" s="1445"/>
      <c r="F25" s="1445"/>
      <c r="G25" s="1445"/>
      <c r="H25" s="1445"/>
      <c r="I25" s="1445"/>
      <c r="J25" s="1882"/>
      <c r="K25" s="1874"/>
      <c r="L25" s="1445"/>
      <c r="M25" s="1445"/>
      <c r="N25" s="1345"/>
      <c r="O25" s="1345"/>
      <c r="P25" s="1874"/>
      <c r="Q25" s="2173"/>
      <c r="R25" s="2358"/>
      <c r="S25" s="1456"/>
      <c r="T25" s="1456" t="s">
        <v>1335</v>
      </c>
      <c r="U25" s="163" t="s">
        <v>1336</v>
      </c>
      <c r="V25" s="2358">
        <v>7500000</v>
      </c>
      <c r="W25" s="2396"/>
      <c r="X25" s="1345"/>
      <c r="Y25" s="886"/>
      <c r="Z25" s="887"/>
      <c r="AA25" s="886"/>
      <c r="AB25" s="886">
        <v>450</v>
      </c>
      <c r="AC25" s="886">
        <v>500</v>
      </c>
      <c r="AD25" s="886">
        <v>50</v>
      </c>
      <c r="AE25" s="886"/>
      <c r="AF25" s="886"/>
      <c r="AG25" s="886"/>
      <c r="AH25" s="886"/>
      <c r="AI25" s="886"/>
      <c r="AJ25" s="886"/>
      <c r="AK25" s="1799"/>
      <c r="AL25" s="1799"/>
      <c r="AM25" s="2117"/>
    </row>
    <row r="26" spans="1:39" ht="57" x14ac:dyDescent="0.2">
      <c r="A26" s="1345"/>
      <c r="B26" s="1445"/>
      <c r="C26" s="1445"/>
      <c r="D26" s="1445"/>
      <c r="E26" s="1445"/>
      <c r="F26" s="1445"/>
      <c r="G26" s="1445"/>
      <c r="H26" s="1445"/>
      <c r="I26" s="1445"/>
      <c r="J26" s="1882"/>
      <c r="K26" s="1874"/>
      <c r="L26" s="1445"/>
      <c r="M26" s="1445"/>
      <c r="N26" s="1345"/>
      <c r="O26" s="1345"/>
      <c r="P26" s="1874"/>
      <c r="Q26" s="2173"/>
      <c r="R26" s="2358"/>
      <c r="S26" s="1456"/>
      <c r="T26" s="1456"/>
      <c r="U26" s="163" t="s">
        <v>1337</v>
      </c>
      <c r="V26" s="2358"/>
      <c r="W26" s="2396"/>
      <c r="X26" s="1345"/>
      <c r="Y26" s="886"/>
      <c r="Z26" s="887"/>
      <c r="AA26" s="886"/>
      <c r="AB26" s="886">
        <v>70</v>
      </c>
      <c r="AC26" s="886">
        <v>90</v>
      </c>
      <c r="AD26" s="886">
        <v>10</v>
      </c>
      <c r="AE26" s="886"/>
      <c r="AF26" s="886"/>
      <c r="AG26" s="886"/>
      <c r="AH26" s="886"/>
      <c r="AI26" s="886"/>
      <c r="AJ26" s="886"/>
      <c r="AK26" s="1799"/>
      <c r="AL26" s="1799"/>
      <c r="AM26" s="2117"/>
    </row>
    <row r="27" spans="1:39" ht="42.75" x14ac:dyDescent="0.2">
      <c r="A27" s="1345"/>
      <c r="B27" s="1445"/>
      <c r="C27" s="1445"/>
      <c r="D27" s="1445"/>
      <c r="E27" s="1445"/>
      <c r="F27" s="1445"/>
      <c r="G27" s="1445"/>
      <c r="H27" s="1445"/>
      <c r="I27" s="1445"/>
      <c r="J27" s="1882"/>
      <c r="K27" s="1874"/>
      <c r="L27" s="1445"/>
      <c r="M27" s="1445"/>
      <c r="N27" s="1449"/>
      <c r="O27" s="1449"/>
      <c r="P27" s="1874"/>
      <c r="Q27" s="2173"/>
      <c r="R27" s="2358"/>
      <c r="S27" s="1456"/>
      <c r="T27" s="561" t="s">
        <v>1339</v>
      </c>
      <c r="U27" s="561" t="s">
        <v>1338</v>
      </c>
      <c r="V27" s="575">
        <v>10000000</v>
      </c>
      <c r="W27" s="2397"/>
      <c r="X27" s="1449"/>
      <c r="Y27" s="886"/>
      <c r="Z27" s="887"/>
      <c r="AA27" s="886"/>
      <c r="AB27" s="886">
        <v>70</v>
      </c>
      <c r="AC27" s="886">
        <v>90</v>
      </c>
      <c r="AD27" s="886">
        <v>10</v>
      </c>
      <c r="AE27" s="886"/>
      <c r="AF27" s="886"/>
      <c r="AG27" s="886"/>
      <c r="AH27" s="886"/>
      <c r="AI27" s="886"/>
      <c r="AJ27" s="886"/>
      <c r="AK27" s="1625"/>
      <c r="AL27" s="1625"/>
      <c r="AM27" s="1627"/>
    </row>
    <row r="28" spans="1:39" ht="69.75" customHeight="1" x14ac:dyDescent="0.2">
      <c r="A28" s="1345"/>
      <c r="B28" s="1445"/>
      <c r="C28" s="1445"/>
      <c r="D28" s="1445"/>
      <c r="E28" s="1445"/>
      <c r="F28" s="1445"/>
      <c r="G28" s="1445"/>
      <c r="H28" s="1445"/>
      <c r="I28" s="1445"/>
      <c r="J28" s="1445">
        <v>284</v>
      </c>
      <c r="K28" s="1456" t="s">
        <v>823</v>
      </c>
      <c r="L28" s="1445" t="s">
        <v>813</v>
      </c>
      <c r="M28" s="1445">
        <v>1</v>
      </c>
      <c r="N28" s="1344" t="s">
        <v>824</v>
      </c>
      <c r="O28" s="1344">
        <v>3</v>
      </c>
      <c r="P28" s="1456" t="s">
        <v>1340</v>
      </c>
      <c r="Q28" s="2173">
        <v>1</v>
      </c>
      <c r="R28" s="1875">
        <v>102471099</v>
      </c>
      <c r="S28" s="1456" t="s">
        <v>825</v>
      </c>
      <c r="T28" s="1716" t="s">
        <v>1348</v>
      </c>
      <c r="U28" s="561" t="s">
        <v>826</v>
      </c>
      <c r="V28" s="575">
        <v>44000000</v>
      </c>
      <c r="W28" s="2395">
        <v>20</v>
      </c>
      <c r="X28" s="1344" t="s">
        <v>1361</v>
      </c>
      <c r="Y28" s="162">
        <v>64149</v>
      </c>
      <c r="Z28" s="887" t="s">
        <v>242</v>
      </c>
      <c r="AA28" s="162">
        <v>27477</v>
      </c>
      <c r="AB28" s="162">
        <v>86843</v>
      </c>
      <c r="AC28" s="162">
        <v>236429</v>
      </c>
      <c r="AD28" s="162">
        <v>81384</v>
      </c>
      <c r="AE28" s="886"/>
      <c r="AF28" s="886"/>
      <c r="AG28" s="886"/>
      <c r="AH28" s="886"/>
      <c r="AI28" s="886"/>
      <c r="AJ28" s="886"/>
      <c r="AK28" s="1624">
        <v>42585</v>
      </c>
      <c r="AL28" s="1624">
        <v>42735</v>
      </c>
      <c r="AM28" s="1642" t="s">
        <v>818</v>
      </c>
    </row>
    <row r="29" spans="1:39" ht="69.75" customHeight="1" x14ac:dyDescent="0.2">
      <c r="A29" s="1345"/>
      <c r="B29" s="1445"/>
      <c r="C29" s="1445"/>
      <c r="D29" s="1445"/>
      <c r="E29" s="1445"/>
      <c r="F29" s="1445"/>
      <c r="G29" s="1445"/>
      <c r="H29" s="1445"/>
      <c r="I29" s="1445"/>
      <c r="J29" s="1445"/>
      <c r="K29" s="1456"/>
      <c r="L29" s="1445"/>
      <c r="M29" s="1445"/>
      <c r="N29" s="1345"/>
      <c r="O29" s="1345"/>
      <c r="P29" s="1456"/>
      <c r="Q29" s="2173"/>
      <c r="R29" s="1875"/>
      <c r="S29" s="1456"/>
      <c r="T29" s="1717"/>
      <c r="U29" s="561" t="s">
        <v>817</v>
      </c>
      <c r="V29" s="575">
        <v>58471099</v>
      </c>
      <c r="W29" s="2396"/>
      <c r="X29" s="1345"/>
      <c r="Y29" s="162">
        <v>64149</v>
      </c>
      <c r="Z29" s="887" t="s">
        <v>242</v>
      </c>
      <c r="AA29" s="162">
        <v>27477</v>
      </c>
      <c r="AB29" s="162">
        <v>86843</v>
      </c>
      <c r="AC29" s="162">
        <v>236429</v>
      </c>
      <c r="AD29" s="162">
        <v>81384</v>
      </c>
      <c r="AE29" s="886"/>
      <c r="AF29" s="886"/>
      <c r="AG29" s="886"/>
      <c r="AH29" s="886"/>
      <c r="AI29" s="886"/>
      <c r="AJ29" s="886"/>
      <c r="AK29" s="1799"/>
      <c r="AL29" s="1799"/>
      <c r="AM29" s="1642"/>
    </row>
    <row r="30" spans="1:39" ht="69.75" customHeight="1" x14ac:dyDescent="0.2">
      <c r="A30" s="1345"/>
      <c r="B30" s="1445"/>
      <c r="C30" s="1445"/>
      <c r="D30" s="1445"/>
      <c r="E30" s="1445"/>
      <c r="F30" s="1445"/>
      <c r="G30" s="1445"/>
      <c r="H30" s="1445"/>
      <c r="I30" s="1445"/>
      <c r="J30" s="1445"/>
      <c r="K30" s="1456"/>
      <c r="L30" s="1445"/>
      <c r="M30" s="1445"/>
      <c r="N30" s="1345"/>
      <c r="O30" s="1345"/>
      <c r="P30" s="1456"/>
      <c r="Q30" s="2173"/>
      <c r="R30" s="1875"/>
      <c r="S30" s="1456"/>
      <c r="T30" s="1716" t="s">
        <v>1349</v>
      </c>
      <c r="U30" s="561" t="s">
        <v>827</v>
      </c>
      <c r="V30" s="575">
        <v>0</v>
      </c>
      <c r="W30" s="2396"/>
      <c r="X30" s="1345"/>
      <c r="Y30" s="162">
        <v>64149</v>
      </c>
      <c r="Z30" s="887" t="s">
        <v>242</v>
      </c>
      <c r="AA30" s="162">
        <v>27477</v>
      </c>
      <c r="AB30" s="162">
        <v>86843</v>
      </c>
      <c r="AC30" s="162">
        <v>236429</v>
      </c>
      <c r="AD30" s="162">
        <v>81384</v>
      </c>
      <c r="AE30" s="886"/>
      <c r="AF30" s="886"/>
      <c r="AG30" s="886"/>
      <c r="AH30" s="886"/>
      <c r="AI30" s="886"/>
      <c r="AJ30" s="886"/>
      <c r="AK30" s="1799"/>
      <c r="AL30" s="1799"/>
      <c r="AM30" s="1642"/>
    </row>
    <row r="31" spans="1:39" ht="69.75" customHeight="1" x14ac:dyDescent="0.2">
      <c r="A31" s="1345"/>
      <c r="B31" s="1445"/>
      <c r="C31" s="1445"/>
      <c r="D31" s="1445"/>
      <c r="E31" s="1445"/>
      <c r="F31" s="1445"/>
      <c r="G31" s="1445"/>
      <c r="H31" s="1445"/>
      <c r="I31" s="1445"/>
      <c r="J31" s="1445"/>
      <c r="K31" s="1456"/>
      <c r="L31" s="1445"/>
      <c r="M31" s="1445"/>
      <c r="N31" s="1449"/>
      <c r="O31" s="1449"/>
      <c r="P31" s="1456"/>
      <c r="Q31" s="2173"/>
      <c r="R31" s="1875"/>
      <c r="S31" s="1456"/>
      <c r="T31" s="1717"/>
      <c r="U31" s="561" t="s">
        <v>819</v>
      </c>
      <c r="V31" s="575">
        <v>0</v>
      </c>
      <c r="W31" s="2397"/>
      <c r="X31" s="1449"/>
      <c r="Y31" s="162">
        <v>64149</v>
      </c>
      <c r="Z31" s="887" t="s">
        <v>242</v>
      </c>
      <c r="AA31" s="162">
        <v>27477</v>
      </c>
      <c r="AB31" s="162">
        <v>86843</v>
      </c>
      <c r="AC31" s="162">
        <v>236429</v>
      </c>
      <c r="AD31" s="162">
        <v>81384</v>
      </c>
      <c r="AE31" s="886"/>
      <c r="AF31" s="886"/>
      <c r="AG31" s="886"/>
      <c r="AH31" s="886"/>
      <c r="AI31" s="886"/>
      <c r="AJ31" s="886"/>
      <c r="AK31" s="1625"/>
      <c r="AL31" s="1625"/>
      <c r="AM31" s="1642"/>
    </row>
    <row r="32" spans="1:39" ht="47.25" customHeight="1" x14ac:dyDescent="0.2">
      <c r="A32" s="1345"/>
      <c r="B32" s="1445"/>
      <c r="C32" s="1445"/>
      <c r="D32" s="1445"/>
      <c r="E32" s="1445"/>
      <c r="F32" s="1445"/>
      <c r="G32" s="1445"/>
      <c r="H32" s="1445"/>
      <c r="I32" s="1445"/>
      <c r="J32" s="1445">
        <v>285</v>
      </c>
      <c r="K32" s="1456" t="s">
        <v>828</v>
      </c>
      <c r="L32" s="1445" t="s">
        <v>813</v>
      </c>
      <c r="M32" s="1445">
        <v>1</v>
      </c>
      <c r="N32" s="1344" t="s">
        <v>829</v>
      </c>
      <c r="O32" s="1344">
        <v>4</v>
      </c>
      <c r="P32" s="1456" t="s">
        <v>1341</v>
      </c>
      <c r="Q32" s="2173">
        <v>1</v>
      </c>
      <c r="R32" s="1875">
        <v>120637656</v>
      </c>
      <c r="S32" s="1456" t="s">
        <v>830</v>
      </c>
      <c r="T32" s="2391" t="s">
        <v>831</v>
      </c>
      <c r="U32" s="561" t="s">
        <v>826</v>
      </c>
      <c r="V32" s="575">
        <v>22000000</v>
      </c>
      <c r="W32" s="2395">
        <v>20</v>
      </c>
      <c r="X32" s="1344" t="s">
        <v>1361</v>
      </c>
      <c r="Y32" s="162">
        <v>64149</v>
      </c>
      <c r="Z32" s="887" t="s">
        <v>242</v>
      </c>
      <c r="AA32" s="162">
        <v>27477</v>
      </c>
      <c r="AB32" s="162">
        <v>86843</v>
      </c>
      <c r="AC32" s="162">
        <v>236429</v>
      </c>
      <c r="AD32" s="162">
        <v>81384</v>
      </c>
      <c r="AE32" s="886"/>
      <c r="AF32" s="886"/>
      <c r="AG32" s="886"/>
      <c r="AH32" s="886"/>
      <c r="AI32" s="886"/>
      <c r="AJ32" s="886"/>
      <c r="AK32" s="1624">
        <v>42585</v>
      </c>
      <c r="AL32" s="1624">
        <v>42735</v>
      </c>
      <c r="AM32" s="1642" t="s">
        <v>1362</v>
      </c>
    </row>
    <row r="33" spans="1:39" ht="47.25" customHeight="1" x14ac:dyDescent="0.2">
      <c r="A33" s="1345"/>
      <c r="B33" s="1445"/>
      <c r="C33" s="1445"/>
      <c r="D33" s="1445"/>
      <c r="E33" s="1445"/>
      <c r="F33" s="1445"/>
      <c r="G33" s="1445"/>
      <c r="H33" s="1445"/>
      <c r="I33" s="1445"/>
      <c r="J33" s="1445"/>
      <c r="K33" s="1456"/>
      <c r="L33" s="1445"/>
      <c r="M33" s="1445"/>
      <c r="N33" s="1345"/>
      <c r="O33" s="1345"/>
      <c r="P33" s="1456"/>
      <c r="Q33" s="2173"/>
      <c r="R33" s="1875"/>
      <c r="S33" s="1456"/>
      <c r="T33" s="2391"/>
      <c r="U33" s="561" t="s">
        <v>817</v>
      </c>
      <c r="V33" s="575">
        <v>90000000</v>
      </c>
      <c r="W33" s="2396"/>
      <c r="X33" s="1345"/>
      <c r="Y33" s="162">
        <v>64149</v>
      </c>
      <c r="Z33" s="887" t="s">
        <v>242</v>
      </c>
      <c r="AA33" s="162">
        <v>27477</v>
      </c>
      <c r="AB33" s="162">
        <v>86843</v>
      </c>
      <c r="AC33" s="162">
        <v>236429</v>
      </c>
      <c r="AD33" s="162">
        <v>81384</v>
      </c>
      <c r="AE33" s="886"/>
      <c r="AF33" s="886"/>
      <c r="AG33" s="886"/>
      <c r="AH33" s="886"/>
      <c r="AI33" s="886"/>
      <c r="AJ33" s="886"/>
      <c r="AK33" s="1799"/>
      <c r="AL33" s="1799"/>
      <c r="AM33" s="1642"/>
    </row>
    <row r="34" spans="1:39" ht="47.25" customHeight="1" x14ac:dyDescent="0.2">
      <c r="A34" s="1345"/>
      <c r="B34" s="1445"/>
      <c r="C34" s="1445"/>
      <c r="D34" s="1445"/>
      <c r="E34" s="1445"/>
      <c r="F34" s="1445"/>
      <c r="G34" s="1445"/>
      <c r="H34" s="1445"/>
      <c r="I34" s="1445"/>
      <c r="J34" s="1445"/>
      <c r="K34" s="1456"/>
      <c r="L34" s="1445"/>
      <c r="M34" s="1445"/>
      <c r="N34" s="1345"/>
      <c r="O34" s="1345"/>
      <c r="P34" s="1456"/>
      <c r="Q34" s="2173"/>
      <c r="R34" s="1875"/>
      <c r="S34" s="1456"/>
      <c r="T34" s="2391"/>
      <c r="U34" s="561" t="s">
        <v>827</v>
      </c>
      <c r="V34" s="575">
        <v>8637656</v>
      </c>
      <c r="W34" s="2396"/>
      <c r="X34" s="1345"/>
      <c r="Y34" s="162">
        <v>64149</v>
      </c>
      <c r="Z34" s="887" t="s">
        <v>242</v>
      </c>
      <c r="AA34" s="162">
        <v>27477</v>
      </c>
      <c r="AB34" s="162">
        <v>86843</v>
      </c>
      <c r="AC34" s="162">
        <v>236429</v>
      </c>
      <c r="AD34" s="162">
        <v>81384</v>
      </c>
      <c r="AE34" s="886"/>
      <c r="AF34" s="886"/>
      <c r="AG34" s="886"/>
      <c r="AH34" s="886"/>
      <c r="AI34" s="886"/>
      <c r="AJ34" s="886"/>
      <c r="AK34" s="1799"/>
      <c r="AL34" s="1799"/>
      <c r="AM34" s="1642"/>
    </row>
    <row r="35" spans="1:39" ht="47.25" customHeight="1" x14ac:dyDescent="0.2">
      <c r="A35" s="1345"/>
      <c r="B35" s="1445"/>
      <c r="C35" s="1445"/>
      <c r="D35" s="1445"/>
      <c r="E35" s="1445"/>
      <c r="F35" s="1445"/>
      <c r="G35" s="1445"/>
      <c r="H35" s="1445"/>
      <c r="I35" s="1445"/>
      <c r="J35" s="1445"/>
      <c r="K35" s="1456"/>
      <c r="L35" s="1445"/>
      <c r="M35" s="1445"/>
      <c r="N35" s="1449"/>
      <c r="O35" s="1449"/>
      <c r="P35" s="1456"/>
      <c r="Q35" s="2173"/>
      <c r="R35" s="1875"/>
      <c r="S35" s="1456"/>
      <c r="T35" s="2391"/>
      <c r="U35" s="561" t="s">
        <v>819</v>
      </c>
      <c r="V35" s="575">
        <v>0</v>
      </c>
      <c r="W35" s="2397"/>
      <c r="X35" s="1449"/>
      <c r="Y35" s="162">
        <v>64149</v>
      </c>
      <c r="Z35" s="887" t="s">
        <v>242</v>
      </c>
      <c r="AA35" s="162">
        <v>27477</v>
      </c>
      <c r="AB35" s="162">
        <v>86843</v>
      </c>
      <c r="AC35" s="162">
        <v>236429</v>
      </c>
      <c r="AD35" s="162">
        <v>81384</v>
      </c>
      <c r="AE35" s="886"/>
      <c r="AF35" s="886"/>
      <c r="AG35" s="886"/>
      <c r="AH35" s="886"/>
      <c r="AI35" s="886"/>
      <c r="AJ35" s="886"/>
      <c r="AK35" s="1625"/>
      <c r="AL35" s="1625"/>
      <c r="AM35" s="1642"/>
    </row>
    <row r="36" spans="1:39" ht="114.75" customHeight="1" x14ac:dyDescent="0.2">
      <c r="A36" s="1345"/>
      <c r="B36" s="1445"/>
      <c r="C36" s="1445"/>
      <c r="D36" s="1445"/>
      <c r="E36" s="1445"/>
      <c r="F36" s="1445"/>
      <c r="G36" s="1445"/>
      <c r="H36" s="1445"/>
      <c r="I36" s="1445"/>
      <c r="J36" s="1455">
        <v>287</v>
      </c>
      <c r="K36" s="1456" t="s">
        <v>1344</v>
      </c>
      <c r="L36" s="1445" t="s">
        <v>813</v>
      </c>
      <c r="M36" s="1455">
        <v>1</v>
      </c>
      <c r="N36" s="1634" t="s">
        <v>832</v>
      </c>
      <c r="O36" s="1634">
        <v>5</v>
      </c>
      <c r="P36" s="1456" t="s">
        <v>1342</v>
      </c>
      <c r="Q36" s="2173">
        <v>1</v>
      </c>
      <c r="R36" s="2358">
        <v>131500000</v>
      </c>
      <c r="S36" s="1456" t="s">
        <v>833</v>
      </c>
      <c r="T36" s="561" t="s">
        <v>1343</v>
      </c>
      <c r="U36" s="561" t="s">
        <v>834</v>
      </c>
      <c r="V36" s="167">
        <v>10050000</v>
      </c>
      <c r="W36" s="2395">
        <v>20</v>
      </c>
      <c r="X36" s="1344" t="s">
        <v>1361</v>
      </c>
      <c r="Y36" s="1640">
        <v>45983</v>
      </c>
      <c r="Z36" s="1641" t="s">
        <v>835</v>
      </c>
      <c r="AA36" s="1640">
        <v>46444</v>
      </c>
      <c r="AB36" s="2400"/>
      <c r="AC36" s="1640">
        <v>93752</v>
      </c>
      <c r="AD36" s="1640">
        <v>81384</v>
      </c>
      <c r="AE36" s="1640">
        <v>12278</v>
      </c>
      <c r="AF36" s="1640">
        <v>2145</v>
      </c>
      <c r="AG36" s="1640"/>
      <c r="AH36" s="1640"/>
      <c r="AI36" s="1640"/>
      <c r="AJ36" s="1640">
        <v>81384</v>
      </c>
      <c r="AK36" s="1624">
        <v>42616</v>
      </c>
      <c r="AL36" s="1624">
        <v>42735</v>
      </c>
      <c r="AM36" s="1626" t="s">
        <v>836</v>
      </c>
    </row>
    <row r="37" spans="1:39" ht="28.5" x14ac:dyDescent="0.2">
      <c r="A37" s="1345"/>
      <c r="B37" s="1445"/>
      <c r="C37" s="1445"/>
      <c r="D37" s="1445"/>
      <c r="E37" s="1445"/>
      <c r="F37" s="1445"/>
      <c r="G37" s="1445"/>
      <c r="H37" s="1445"/>
      <c r="I37" s="1445"/>
      <c r="J37" s="1455"/>
      <c r="K37" s="1456"/>
      <c r="L37" s="1445"/>
      <c r="M37" s="1455"/>
      <c r="N37" s="1848"/>
      <c r="O37" s="1848"/>
      <c r="P37" s="1456"/>
      <c r="Q37" s="2173"/>
      <c r="R37" s="2358"/>
      <c r="S37" s="1456"/>
      <c r="T37" s="1456" t="s">
        <v>837</v>
      </c>
      <c r="U37" s="164" t="s">
        <v>838</v>
      </c>
      <c r="V37" s="167">
        <v>5275000</v>
      </c>
      <c r="W37" s="2396"/>
      <c r="X37" s="1345"/>
      <c r="Y37" s="1640"/>
      <c r="Z37" s="1641"/>
      <c r="AA37" s="1640"/>
      <c r="AB37" s="2400"/>
      <c r="AC37" s="1640"/>
      <c r="AD37" s="1640"/>
      <c r="AE37" s="1640"/>
      <c r="AF37" s="1640"/>
      <c r="AG37" s="1640"/>
      <c r="AH37" s="1640"/>
      <c r="AI37" s="1640"/>
      <c r="AJ37" s="1640"/>
      <c r="AK37" s="1799"/>
      <c r="AL37" s="1799"/>
      <c r="AM37" s="2117"/>
    </row>
    <row r="38" spans="1:39" ht="28.5" x14ac:dyDescent="0.2">
      <c r="A38" s="1345"/>
      <c r="B38" s="1445"/>
      <c r="C38" s="1445"/>
      <c r="D38" s="1445"/>
      <c r="E38" s="1445"/>
      <c r="F38" s="1445"/>
      <c r="G38" s="1445"/>
      <c r="H38" s="1445"/>
      <c r="I38" s="1445"/>
      <c r="J38" s="1455"/>
      <c r="K38" s="1456"/>
      <c r="L38" s="1445"/>
      <c r="M38" s="1455"/>
      <c r="N38" s="1848"/>
      <c r="O38" s="1848"/>
      <c r="P38" s="1456"/>
      <c r="Q38" s="2173"/>
      <c r="R38" s="2358"/>
      <c r="S38" s="1456"/>
      <c r="T38" s="1456"/>
      <c r="U38" s="164" t="s">
        <v>839</v>
      </c>
      <c r="V38" s="167">
        <v>5025000</v>
      </c>
      <c r="W38" s="2396"/>
      <c r="X38" s="1345"/>
      <c r="Y38" s="1640"/>
      <c r="Z38" s="1641"/>
      <c r="AA38" s="1640"/>
      <c r="AB38" s="2400"/>
      <c r="AC38" s="1640"/>
      <c r="AD38" s="1640"/>
      <c r="AE38" s="1640"/>
      <c r="AF38" s="1640"/>
      <c r="AG38" s="1640"/>
      <c r="AH38" s="1640"/>
      <c r="AI38" s="1640"/>
      <c r="AJ38" s="1640"/>
      <c r="AK38" s="1799"/>
      <c r="AL38" s="1799"/>
      <c r="AM38" s="2117"/>
    </row>
    <row r="39" spans="1:39" ht="28.5" x14ac:dyDescent="0.2">
      <c r="A39" s="1345"/>
      <c r="B39" s="1445"/>
      <c r="C39" s="1445"/>
      <c r="D39" s="1445"/>
      <c r="E39" s="1445"/>
      <c r="F39" s="1445"/>
      <c r="G39" s="1445"/>
      <c r="H39" s="1445"/>
      <c r="I39" s="1445"/>
      <c r="J39" s="1455"/>
      <c r="K39" s="1456"/>
      <c r="L39" s="1445"/>
      <c r="M39" s="1455"/>
      <c r="N39" s="1848"/>
      <c r="O39" s="1848"/>
      <c r="P39" s="1456"/>
      <c r="Q39" s="2173"/>
      <c r="R39" s="2358"/>
      <c r="S39" s="1456"/>
      <c r="T39" s="1456"/>
      <c r="U39" s="164" t="s">
        <v>840</v>
      </c>
      <c r="V39" s="167">
        <v>5025000</v>
      </c>
      <c r="W39" s="2396"/>
      <c r="X39" s="1345"/>
      <c r="Y39" s="1640"/>
      <c r="Z39" s="1641"/>
      <c r="AA39" s="1640"/>
      <c r="AB39" s="2400"/>
      <c r="AC39" s="1640"/>
      <c r="AD39" s="1640"/>
      <c r="AE39" s="1640"/>
      <c r="AF39" s="1640"/>
      <c r="AG39" s="1640"/>
      <c r="AH39" s="1640"/>
      <c r="AI39" s="1640"/>
      <c r="AJ39" s="1640"/>
      <c r="AK39" s="1799"/>
      <c r="AL39" s="1799"/>
      <c r="AM39" s="2117"/>
    </row>
    <row r="40" spans="1:39" ht="28.5" x14ac:dyDescent="0.2">
      <c r="A40" s="1345"/>
      <c r="B40" s="1445"/>
      <c r="C40" s="1445"/>
      <c r="D40" s="1445"/>
      <c r="E40" s="1445"/>
      <c r="F40" s="1445"/>
      <c r="G40" s="1445"/>
      <c r="H40" s="1445"/>
      <c r="I40" s="1445"/>
      <c r="J40" s="1455"/>
      <c r="K40" s="1456"/>
      <c r="L40" s="1445"/>
      <c r="M40" s="1455"/>
      <c r="N40" s="1848"/>
      <c r="O40" s="1848"/>
      <c r="P40" s="1456"/>
      <c r="Q40" s="2173"/>
      <c r="R40" s="2358"/>
      <c r="S40" s="1456"/>
      <c r="T40" s="1456"/>
      <c r="U40" s="164" t="s">
        <v>841</v>
      </c>
      <c r="V40" s="167">
        <v>5025000</v>
      </c>
      <c r="W40" s="2396"/>
      <c r="X40" s="1345"/>
      <c r="Y40" s="1640"/>
      <c r="Z40" s="1641"/>
      <c r="AA40" s="1640"/>
      <c r="AB40" s="2400"/>
      <c r="AC40" s="1640"/>
      <c r="AD40" s="1640"/>
      <c r="AE40" s="1640"/>
      <c r="AF40" s="1640"/>
      <c r="AG40" s="1640"/>
      <c r="AH40" s="1640"/>
      <c r="AI40" s="1640"/>
      <c r="AJ40" s="1640"/>
      <c r="AK40" s="1799"/>
      <c r="AL40" s="1799"/>
      <c r="AM40" s="2117"/>
    </row>
    <row r="41" spans="1:39" ht="28.5" x14ac:dyDescent="0.2">
      <c r="A41" s="1345"/>
      <c r="B41" s="1445"/>
      <c r="C41" s="1445"/>
      <c r="D41" s="1445"/>
      <c r="E41" s="1445"/>
      <c r="F41" s="1445"/>
      <c r="G41" s="1445"/>
      <c r="H41" s="1445"/>
      <c r="I41" s="1445"/>
      <c r="J41" s="1455"/>
      <c r="K41" s="1456"/>
      <c r="L41" s="1445"/>
      <c r="M41" s="1455"/>
      <c r="N41" s="1848"/>
      <c r="O41" s="1848"/>
      <c r="P41" s="1456"/>
      <c r="Q41" s="2173"/>
      <c r="R41" s="2358"/>
      <c r="S41" s="1456"/>
      <c r="T41" s="1456"/>
      <c r="U41" s="164" t="s">
        <v>842</v>
      </c>
      <c r="V41" s="167">
        <v>5025000</v>
      </c>
      <c r="W41" s="2396"/>
      <c r="X41" s="1345"/>
      <c r="Y41" s="1640"/>
      <c r="Z41" s="1641"/>
      <c r="AA41" s="1640"/>
      <c r="AB41" s="2400"/>
      <c r="AC41" s="1640"/>
      <c r="AD41" s="1640"/>
      <c r="AE41" s="1640"/>
      <c r="AF41" s="1640"/>
      <c r="AG41" s="1640"/>
      <c r="AH41" s="1640"/>
      <c r="AI41" s="1640"/>
      <c r="AJ41" s="1640"/>
      <c r="AK41" s="1799"/>
      <c r="AL41" s="1799"/>
      <c r="AM41" s="2117"/>
    </row>
    <row r="42" spans="1:39" ht="42.75" x14ac:dyDescent="0.2">
      <c r="A42" s="1345"/>
      <c r="B42" s="1445"/>
      <c r="C42" s="1445"/>
      <c r="D42" s="1445"/>
      <c r="E42" s="1445"/>
      <c r="F42" s="1445"/>
      <c r="G42" s="1445"/>
      <c r="H42" s="1445"/>
      <c r="I42" s="1445"/>
      <c r="J42" s="1455"/>
      <c r="K42" s="1456"/>
      <c r="L42" s="1445"/>
      <c r="M42" s="1455"/>
      <c r="N42" s="1848"/>
      <c r="O42" s="1848"/>
      <c r="P42" s="1456"/>
      <c r="Q42" s="2173"/>
      <c r="R42" s="2358"/>
      <c r="S42" s="1456"/>
      <c r="T42" s="1456"/>
      <c r="U42" s="164" t="s">
        <v>843</v>
      </c>
      <c r="V42" s="167">
        <v>46075000</v>
      </c>
      <c r="W42" s="2396"/>
      <c r="X42" s="1345"/>
      <c r="Y42" s="1640"/>
      <c r="Z42" s="1641"/>
      <c r="AA42" s="1640"/>
      <c r="AB42" s="2400"/>
      <c r="AC42" s="1640"/>
      <c r="AD42" s="1640"/>
      <c r="AE42" s="1640"/>
      <c r="AF42" s="1640"/>
      <c r="AG42" s="1640"/>
      <c r="AH42" s="1640"/>
      <c r="AI42" s="1640"/>
      <c r="AJ42" s="1640"/>
      <c r="AK42" s="1799"/>
      <c r="AL42" s="1799"/>
      <c r="AM42" s="2117"/>
    </row>
    <row r="43" spans="1:39" ht="43.5" customHeight="1" x14ac:dyDescent="0.2">
      <c r="A43" s="1449"/>
      <c r="B43" s="1445"/>
      <c r="C43" s="1445"/>
      <c r="D43" s="1445"/>
      <c r="E43" s="1445"/>
      <c r="F43" s="1445"/>
      <c r="G43" s="1445"/>
      <c r="H43" s="1445"/>
      <c r="I43" s="1445"/>
      <c r="J43" s="1455"/>
      <c r="K43" s="1456"/>
      <c r="L43" s="1445"/>
      <c r="M43" s="1455"/>
      <c r="N43" s="1635"/>
      <c r="O43" s="1635"/>
      <c r="P43" s="1456"/>
      <c r="Q43" s="2173"/>
      <c r="R43" s="2358"/>
      <c r="S43" s="1456"/>
      <c r="T43" s="1456"/>
      <c r="U43" s="164" t="s">
        <v>844</v>
      </c>
      <c r="V43" s="167">
        <v>50000000</v>
      </c>
      <c r="W43" s="2397"/>
      <c r="X43" s="1449"/>
      <c r="Y43" s="1640"/>
      <c r="Z43" s="1641"/>
      <c r="AA43" s="1640"/>
      <c r="AB43" s="2400"/>
      <c r="AC43" s="1640"/>
      <c r="AD43" s="1640"/>
      <c r="AE43" s="1640"/>
      <c r="AF43" s="1640"/>
      <c r="AG43" s="1640"/>
      <c r="AH43" s="1640"/>
      <c r="AI43" s="1640"/>
      <c r="AJ43" s="1640"/>
      <c r="AK43" s="1625"/>
      <c r="AL43" s="1625"/>
      <c r="AM43" s="1627"/>
    </row>
    <row r="44" spans="1:39" ht="15" x14ac:dyDescent="0.25">
      <c r="E44" s="165"/>
      <c r="F44" s="165"/>
      <c r="G44" s="165"/>
      <c r="H44" s="165"/>
      <c r="I44" s="165"/>
      <c r="J44" s="2399"/>
      <c r="K44" s="2399"/>
      <c r="L44" s="2399"/>
      <c r="M44" s="2399"/>
      <c r="N44" s="2399"/>
      <c r="O44" s="2399"/>
      <c r="P44" s="2399"/>
      <c r="Q44" s="2399"/>
      <c r="R44" s="168"/>
      <c r="S44" s="66"/>
      <c r="T44" s="66"/>
      <c r="U44" s="123"/>
      <c r="V44" s="168"/>
      <c r="W44" s="168"/>
      <c r="X44" s="48"/>
      <c r="AK44" s="69"/>
      <c r="AL44" s="70"/>
      <c r="AM44" s="52"/>
    </row>
    <row r="45" spans="1:39" x14ac:dyDescent="0.2">
      <c r="R45" s="166"/>
      <c r="S45" s="66"/>
      <c r="T45" s="66"/>
      <c r="U45" s="66"/>
      <c r="V45" s="66"/>
      <c r="W45" s="66"/>
    </row>
    <row r="46" spans="1:39" x14ac:dyDescent="0.2">
      <c r="R46" s="283"/>
    </row>
    <row r="50" spans="13:15" ht="15" x14ac:dyDescent="0.25">
      <c r="M50" s="620" t="s">
        <v>1345</v>
      </c>
      <c r="N50" s="621"/>
      <c r="O50" s="621"/>
    </row>
    <row r="51" spans="13:15" x14ac:dyDescent="0.2">
      <c r="M51" s="19" t="s">
        <v>1346</v>
      </c>
    </row>
  </sheetData>
  <mergeCells count="150">
    <mergeCell ref="A1:AK4"/>
    <mergeCell ref="J44:Q44"/>
    <mergeCell ref="AH36:AH43"/>
    <mergeCell ref="AI36:AI43"/>
    <mergeCell ref="AJ36:AJ43"/>
    <mergeCell ref="T37:T43"/>
    <mergeCell ref="AB36:AB43"/>
    <mergeCell ref="AC36:AC43"/>
    <mergeCell ref="AD36:AD43"/>
    <mergeCell ref="AE36:AE43"/>
    <mergeCell ref="AF36:AF43"/>
    <mergeCell ref="AG36:AG43"/>
    <mergeCell ref="Q36:Q43"/>
    <mergeCell ref="R36:R43"/>
    <mergeCell ref="S36:S43"/>
    <mergeCell ref="Y36:Y43"/>
    <mergeCell ref="Z36:Z43"/>
    <mergeCell ref="AA36:AA43"/>
    <mergeCell ref="J36:J43"/>
    <mergeCell ref="V22:V24"/>
    <mergeCell ref="T25:T26"/>
    <mergeCell ref="V25:V26"/>
    <mergeCell ref="P22:P27"/>
    <mergeCell ref="Q22:Q27"/>
    <mergeCell ref="H19:I43"/>
    <mergeCell ref="J19:J21"/>
    <mergeCell ref="K19:K21"/>
    <mergeCell ref="L19:L21"/>
    <mergeCell ref="M19:M21"/>
    <mergeCell ref="N19:N21"/>
    <mergeCell ref="J22:J27"/>
    <mergeCell ref="K22:K27"/>
    <mergeCell ref="L22:L27"/>
    <mergeCell ref="M22:M27"/>
    <mergeCell ref="J32:J35"/>
    <mergeCell ref="K32:K35"/>
    <mergeCell ref="L32:L35"/>
    <mergeCell ref="M32:M35"/>
    <mergeCell ref="N32:N35"/>
    <mergeCell ref="J28:J31"/>
    <mergeCell ref="K28:K31"/>
    <mergeCell ref="L28:L31"/>
    <mergeCell ref="M28:M31"/>
    <mergeCell ref="N28:N31"/>
    <mergeCell ref="K36:K43"/>
    <mergeCell ref="L36:L43"/>
    <mergeCell ref="M36:M43"/>
    <mergeCell ref="N36:N43"/>
    <mergeCell ref="X36:X43"/>
    <mergeCell ref="P36:P43"/>
    <mergeCell ref="X22:X27"/>
    <mergeCell ref="W22:W27"/>
    <mergeCell ref="W28:W31"/>
    <mergeCell ref="X28:X31"/>
    <mergeCell ref="W32:W35"/>
    <mergeCell ref="R22:R27"/>
    <mergeCell ref="S22:S27"/>
    <mergeCell ref="T22:T24"/>
    <mergeCell ref="P32:P35"/>
    <mergeCell ref="Q32:Q35"/>
    <mergeCell ref="R32:R35"/>
    <mergeCell ref="X32:X35"/>
    <mergeCell ref="P19:P21"/>
    <mergeCell ref="Q19:Q21"/>
    <mergeCell ref="R19:R21"/>
    <mergeCell ref="S19:S21"/>
    <mergeCell ref="T19:T21"/>
    <mergeCell ref="W7:W9"/>
    <mergeCell ref="W19:W21"/>
    <mergeCell ref="O19:O21"/>
    <mergeCell ref="W36:W43"/>
    <mergeCell ref="S32:S35"/>
    <mergeCell ref="T32:T35"/>
    <mergeCell ref="Q28:Q31"/>
    <mergeCell ref="R28:R31"/>
    <mergeCell ref="S28:S31"/>
    <mergeCell ref="P28:P31"/>
    <mergeCell ref="AM19:AM21"/>
    <mergeCell ref="AE8:AE15"/>
    <mergeCell ref="AF8:AF15"/>
    <mergeCell ref="AG8:AG15"/>
    <mergeCell ref="AH8:AH15"/>
    <mergeCell ref="X7:X15"/>
    <mergeCell ref="Y7:AD7"/>
    <mergeCell ref="AE7:AJ7"/>
    <mergeCell ref="AK7:AK15"/>
    <mergeCell ref="AL7:AL15"/>
    <mergeCell ref="X19:X21"/>
    <mergeCell ref="AK19:AK21"/>
    <mergeCell ref="AL19:AL21"/>
    <mergeCell ref="Y8:Y15"/>
    <mergeCell ref="Z8:Z15"/>
    <mergeCell ref="A5:M6"/>
    <mergeCell ref="P5:AM5"/>
    <mergeCell ref="P6:X6"/>
    <mergeCell ref="Y6:AJ6"/>
    <mergeCell ref="AK6:AM6"/>
    <mergeCell ref="AA8:AA15"/>
    <mergeCell ref="AB8:AB15"/>
    <mergeCell ref="Q7:Q15"/>
    <mergeCell ref="R7:R15"/>
    <mergeCell ref="S7:S15"/>
    <mergeCell ref="T7:T15"/>
    <mergeCell ref="U7:U15"/>
    <mergeCell ref="V7:V15"/>
    <mergeCell ref="J7:J15"/>
    <mergeCell ref="K7:K15"/>
    <mergeCell ref="L7:L15"/>
    <mergeCell ref="M7:M15"/>
    <mergeCell ref="N7:N15"/>
    <mergeCell ref="P7:P15"/>
    <mergeCell ref="AI8:AI15"/>
    <mergeCell ref="AJ8:AJ15"/>
    <mergeCell ref="AC8:AC15"/>
    <mergeCell ref="O7:O9"/>
    <mergeCell ref="AM7:AM15"/>
    <mergeCell ref="A17:A43"/>
    <mergeCell ref="O22:O27"/>
    <mergeCell ref="O28:O31"/>
    <mergeCell ref="O32:O35"/>
    <mergeCell ref="O36:O43"/>
    <mergeCell ref="T28:T29"/>
    <mergeCell ref="T30:T31"/>
    <mergeCell ref="N22:N27"/>
    <mergeCell ref="A7:A15"/>
    <mergeCell ref="B7:C15"/>
    <mergeCell ref="D7:D15"/>
    <mergeCell ref="E7:F15"/>
    <mergeCell ref="G7:G15"/>
    <mergeCell ref="H7:I15"/>
    <mergeCell ref="B16:AM16"/>
    <mergeCell ref="B17:C43"/>
    <mergeCell ref="E17:AM17"/>
    <mergeCell ref="D18:D43"/>
    <mergeCell ref="E18:F43"/>
    <mergeCell ref="H18:AM18"/>
    <mergeCell ref="G19:G43"/>
    <mergeCell ref="AD8:AD15"/>
    <mergeCell ref="AK32:AK35"/>
    <mergeCell ref="AL32:AL35"/>
    <mergeCell ref="AK36:AK43"/>
    <mergeCell ref="AL36:AL43"/>
    <mergeCell ref="AM36:AM43"/>
    <mergeCell ref="AK28:AK31"/>
    <mergeCell ref="AL28:AL31"/>
    <mergeCell ref="AK22:AK27"/>
    <mergeCell ref="AL22:AL27"/>
    <mergeCell ref="AM22:AM27"/>
    <mergeCell ref="AM32:AM35"/>
    <mergeCell ref="AM28:AM31"/>
  </mergeCells>
  <pageMargins left="0.70866141732283472" right="0.70866141732283472" top="0.74803149606299213" bottom="0.74803149606299213" header="0.31496062992125984" footer="0.31496062992125984"/>
  <pageSetup paperSize="5" scale="50"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Q110"/>
  <sheetViews>
    <sheetView zoomScale="50" zoomScaleNormal="50" workbookViewId="0">
      <pane ySplit="15" topLeftCell="A101" activePane="bottomLeft" state="frozen"/>
      <selection pane="bottomLeft" activeCell="M103" sqref="M103:P110"/>
    </sheetView>
  </sheetViews>
  <sheetFormatPr baseColWidth="10" defaultColWidth="11.5703125" defaultRowHeight="14.25" x14ac:dyDescent="0.2"/>
  <cols>
    <col min="1" max="1" width="11.5703125" style="19"/>
    <col min="2" max="2" width="18.42578125" style="19" customWidth="1"/>
    <col min="3" max="3" width="13.42578125" style="19" customWidth="1"/>
    <col min="4" max="4" width="19.140625" style="19" customWidth="1"/>
    <col min="5" max="5" width="13.28515625" style="19" customWidth="1"/>
    <col min="6" max="6" width="22.7109375" style="19" customWidth="1"/>
    <col min="7" max="7" width="12.28515625" style="548" customWidth="1"/>
    <col min="8" max="8" width="41.5703125" style="19" customWidth="1"/>
    <col min="9" max="9" width="17.140625" style="19" customWidth="1"/>
    <col min="10" max="10" width="16.5703125" style="19" customWidth="1"/>
    <col min="11" max="11" width="31.140625" style="548" customWidth="1"/>
    <col min="12" max="12" width="13.28515625" style="19" customWidth="1"/>
    <col min="13" max="13" width="36.140625" style="170" customWidth="1"/>
    <col min="14" max="14" width="15.140625" style="19" customWidth="1"/>
    <col min="15" max="15" width="21.7109375" style="19" customWidth="1"/>
    <col min="16" max="16" width="26.28515625" style="283" customWidth="1"/>
    <col min="17" max="17" width="34.5703125" style="19" customWidth="1"/>
    <col min="18" max="18" width="32.85546875" style="19" customWidth="1"/>
    <col min="19" max="19" width="31.85546875" style="19" customWidth="1"/>
    <col min="20" max="20" width="22.85546875" style="283" customWidth="1"/>
    <col min="21" max="21" width="15.28515625" style="283" customWidth="1"/>
    <col min="22" max="22" width="19.85546875" style="19" customWidth="1"/>
    <col min="23" max="34" width="11.5703125" style="19"/>
    <col min="35" max="36" width="22.7109375" style="19" customWidth="1"/>
    <col min="37" max="37" width="28.7109375" style="19" customWidth="1"/>
    <col min="38" max="16384" width="11.5703125" style="19"/>
  </cols>
  <sheetData>
    <row r="1" spans="1:43" ht="21" customHeight="1" x14ac:dyDescent="0.25">
      <c r="A1" s="2477" t="s">
        <v>0</v>
      </c>
      <c r="B1" s="2477"/>
      <c r="C1" s="2477"/>
      <c r="D1" s="2477"/>
      <c r="E1" s="2477"/>
      <c r="F1" s="2477"/>
      <c r="G1" s="2477"/>
      <c r="H1" s="2477"/>
      <c r="I1" s="2477"/>
      <c r="J1" s="2477"/>
      <c r="K1" s="2477"/>
      <c r="L1" s="2477"/>
      <c r="M1" s="2477"/>
      <c r="N1" s="2477"/>
      <c r="O1" s="2477"/>
      <c r="P1" s="2477"/>
      <c r="Q1" s="2477"/>
      <c r="R1" s="2477"/>
      <c r="S1" s="2477"/>
      <c r="T1" s="2477"/>
      <c r="U1" s="2477"/>
      <c r="V1" s="2477"/>
      <c r="W1" s="2477"/>
      <c r="X1" s="2477"/>
      <c r="Y1" s="2477"/>
      <c r="Z1" s="2477"/>
      <c r="AA1" s="2477"/>
      <c r="AB1" s="2477"/>
      <c r="AC1" s="2477"/>
      <c r="AD1" s="2477"/>
      <c r="AE1" s="2477"/>
      <c r="AF1" s="2477"/>
      <c r="AG1" s="2477"/>
      <c r="AH1" s="2477"/>
      <c r="AI1" s="2477"/>
      <c r="AJ1" s="888" t="s">
        <v>1637</v>
      </c>
      <c r="AK1" s="889" t="s">
        <v>1638</v>
      </c>
    </row>
    <row r="2" spans="1:43" ht="21" customHeight="1" x14ac:dyDescent="0.25">
      <c r="A2" s="2477"/>
      <c r="B2" s="2477"/>
      <c r="C2" s="2477"/>
      <c r="D2" s="2477"/>
      <c r="E2" s="2477"/>
      <c r="F2" s="2477"/>
      <c r="G2" s="2477"/>
      <c r="H2" s="2477"/>
      <c r="I2" s="2477"/>
      <c r="J2" s="2477"/>
      <c r="K2" s="2477"/>
      <c r="L2" s="2477"/>
      <c r="M2" s="2477"/>
      <c r="N2" s="2477"/>
      <c r="O2" s="2477"/>
      <c r="P2" s="2477"/>
      <c r="Q2" s="2477"/>
      <c r="R2" s="2477"/>
      <c r="S2" s="2477"/>
      <c r="T2" s="2477"/>
      <c r="U2" s="2477"/>
      <c r="V2" s="2477"/>
      <c r="W2" s="2477"/>
      <c r="X2" s="2477"/>
      <c r="Y2" s="2477"/>
      <c r="Z2" s="2477"/>
      <c r="AA2" s="2477"/>
      <c r="AB2" s="2477"/>
      <c r="AC2" s="2477"/>
      <c r="AD2" s="2477"/>
      <c r="AE2" s="2477"/>
      <c r="AF2" s="2477"/>
      <c r="AG2" s="2477"/>
      <c r="AH2" s="2477"/>
      <c r="AI2" s="2477"/>
      <c r="AJ2" s="890" t="s">
        <v>1642</v>
      </c>
      <c r="AK2" s="891" t="s">
        <v>1639</v>
      </c>
    </row>
    <row r="3" spans="1:43" ht="21" customHeight="1" x14ac:dyDescent="0.25">
      <c r="A3" s="2477"/>
      <c r="B3" s="2477"/>
      <c r="C3" s="2477"/>
      <c r="D3" s="2477"/>
      <c r="E3" s="2477"/>
      <c r="F3" s="2477"/>
      <c r="G3" s="2477"/>
      <c r="H3" s="2477"/>
      <c r="I3" s="2477"/>
      <c r="J3" s="2477"/>
      <c r="K3" s="2477"/>
      <c r="L3" s="2477"/>
      <c r="M3" s="2477"/>
      <c r="N3" s="2477"/>
      <c r="O3" s="2477"/>
      <c r="P3" s="2477"/>
      <c r="Q3" s="2477"/>
      <c r="R3" s="2477"/>
      <c r="S3" s="2477"/>
      <c r="T3" s="2477"/>
      <c r="U3" s="2477"/>
      <c r="V3" s="2477"/>
      <c r="W3" s="2477"/>
      <c r="X3" s="2477"/>
      <c r="Y3" s="2477"/>
      <c r="Z3" s="2477"/>
      <c r="AA3" s="2477"/>
      <c r="AB3" s="2477"/>
      <c r="AC3" s="2477"/>
      <c r="AD3" s="2477"/>
      <c r="AE3" s="2477"/>
      <c r="AF3" s="2477"/>
      <c r="AG3" s="2477"/>
      <c r="AH3" s="2477"/>
      <c r="AI3" s="2477"/>
      <c r="AJ3" s="892" t="s">
        <v>1643</v>
      </c>
      <c r="AK3" s="1068">
        <v>42585</v>
      </c>
    </row>
    <row r="4" spans="1:43" ht="21" customHeight="1" x14ac:dyDescent="0.2">
      <c r="A4" s="2477"/>
      <c r="B4" s="2477"/>
      <c r="C4" s="2477"/>
      <c r="D4" s="2477"/>
      <c r="E4" s="2477"/>
      <c r="F4" s="2477"/>
      <c r="G4" s="2477"/>
      <c r="H4" s="2477"/>
      <c r="I4" s="2477"/>
      <c r="J4" s="2477"/>
      <c r="K4" s="2477"/>
      <c r="L4" s="2477"/>
      <c r="M4" s="2477"/>
      <c r="N4" s="2477"/>
      <c r="O4" s="2477"/>
      <c r="P4" s="2477"/>
      <c r="Q4" s="2477"/>
      <c r="R4" s="2477"/>
      <c r="S4" s="2477"/>
      <c r="T4" s="2477"/>
      <c r="U4" s="2477"/>
      <c r="V4" s="2477"/>
      <c r="W4" s="2477"/>
      <c r="X4" s="2477"/>
      <c r="Y4" s="2477"/>
      <c r="Z4" s="2477"/>
      <c r="AA4" s="2477"/>
      <c r="AB4" s="2477"/>
      <c r="AC4" s="2477"/>
      <c r="AD4" s="2477"/>
      <c r="AE4" s="2477"/>
      <c r="AF4" s="2477"/>
      <c r="AG4" s="2477"/>
      <c r="AH4" s="2477"/>
      <c r="AI4" s="2477"/>
      <c r="AJ4" s="977" t="s">
        <v>1644</v>
      </c>
      <c r="AK4" s="894" t="s">
        <v>1641</v>
      </c>
    </row>
    <row r="5" spans="1:43" ht="22.5" customHeight="1" x14ac:dyDescent="0.2">
      <c r="B5" s="2430"/>
      <c r="C5" s="2430"/>
      <c r="D5" s="2430"/>
      <c r="E5" s="2430"/>
      <c r="F5" s="2430"/>
      <c r="G5" s="2430"/>
      <c r="H5" s="2430"/>
      <c r="I5" s="2430"/>
      <c r="J5" s="2430"/>
      <c r="K5" s="2430"/>
      <c r="L5" s="2430"/>
      <c r="M5" s="2430"/>
      <c r="N5" s="2430"/>
      <c r="O5" s="2430"/>
      <c r="P5" s="2248"/>
      <c r="Q5" s="2431" t="s">
        <v>3</v>
      </c>
      <c r="R5" s="2432"/>
      <c r="S5" s="2432"/>
      <c r="T5" s="2432"/>
      <c r="U5" s="2432"/>
      <c r="V5" s="2432"/>
      <c r="W5" s="2432"/>
      <c r="X5" s="2432"/>
      <c r="Y5" s="2432"/>
      <c r="Z5" s="2432"/>
      <c r="AA5" s="2432"/>
      <c r="AB5" s="2432"/>
      <c r="AC5" s="2432"/>
      <c r="AD5" s="2432"/>
      <c r="AE5" s="2432"/>
      <c r="AF5" s="2432"/>
      <c r="AG5" s="2432"/>
      <c r="AH5" s="2432"/>
      <c r="AI5" s="2432"/>
      <c r="AJ5" s="2433"/>
      <c r="AK5" s="44"/>
    </row>
    <row r="6" spans="1:43" ht="25.5" customHeight="1" x14ac:dyDescent="0.2">
      <c r="B6" s="549"/>
      <c r="C6" s="549"/>
      <c r="D6" s="549"/>
      <c r="E6" s="549"/>
      <c r="F6" s="549"/>
      <c r="G6" s="549"/>
      <c r="H6" s="549"/>
      <c r="I6" s="549"/>
      <c r="J6" s="549"/>
      <c r="K6" s="549"/>
      <c r="L6" s="549"/>
      <c r="M6" s="280"/>
      <c r="N6" s="549"/>
      <c r="O6" s="549"/>
      <c r="P6" s="284"/>
      <c r="Q6" s="550"/>
      <c r="R6" s="551"/>
      <c r="S6" s="551"/>
      <c r="T6" s="286"/>
      <c r="U6" s="286"/>
      <c r="V6" s="551"/>
      <c r="W6" s="2434" t="s">
        <v>845</v>
      </c>
      <c r="X6" s="2432"/>
      <c r="Y6" s="2432"/>
      <c r="Z6" s="2432"/>
      <c r="AA6" s="2432"/>
      <c r="AB6" s="2432"/>
      <c r="AC6" s="2432"/>
      <c r="AD6" s="2432"/>
      <c r="AE6" s="2432"/>
      <c r="AF6" s="2432"/>
      <c r="AG6" s="2432"/>
      <c r="AH6" s="2432"/>
      <c r="AI6" s="551"/>
      <c r="AJ6" s="551"/>
      <c r="AK6" s="551"/>
    </row>
    <row r="7" spans="1:43" ht="12.75" customHeight="1" x14ac:dyDescent="0.2">
      <c r="A7" s="1385" t="s">
        <v>5</v>
      </c>
      <c r="B7" s="1394" t="s">
        <v>846</v>
      </c>
      <c r="C7" s="1394" t="s">
        <v>5</v>
      </c>
      <c r="D7" s="1394" t="s">
        <v>847</v>
      </c>
      <c r="E7" s="1394" t="s">
        <v>5</v>
      </c>
      <c r="F7" s="1385" t="s">
        <v>848</v>
      </c>
      <c r="G7" s="1394" t="s">
        <v>5</v>
      </c>
      <c r="H7" s="1394" t="s">
        <v>9</v>
      </c>
      <c r="I7" s="1394" t="s">
        <v>10</v>
      </c>
      <c r="J7" s="1394" t="s">
        <v>11</v>
      </c>
      <c r="K7" s="1394" t="s">
        <v>12</v>
      </c>
      <c r="L7" s="555"/>
      <c r="M7" s="1394" t="s">
        <v>3</v>
      </c>
      <c r="N7" s="1394" t="s">
        <v>13</v>
      </c>
      <c r="O7" s="1394" t="s">
        <v>849</v>
      </c>
      <c r="P7" s="1397" t="s">
        <v>850</v>
      </c>
      <c r="Q7" s="1394" t="s">
        <v>15</v>
      </c>
      <c r="R7" s="1394" t="s">
        <v>16</v>
      </c>
      <c r="S7" s="1394" t="s">
        <v>17</v>
      </c>
      <c r="T7" s="1397" t="s">
        <v>14</v>
      </c>
      <c r="U7" s="1397" t="s">
        <v>5</v>
      </c>
      <c r="V7" s="1394" t="s">
        <v>18</v>
      </c>
      <c r="W7" s="174" t="s">
        <v>19</v>
      </c>
      <c r="X7" s="559"/>
      <c r="Y7" s="559"/>
      <c r="Z7" s="559"/>
      <c r="AA7" s="559"/>
      <c r="AB7" s="560"/>
      <c r="AC7" s="558" t="s">
        <v>20</v>
      </c>
      <c r="AD7" s="559"/>
      <c r="AE7" s="559"/>
      <c r="AF7" s="559"/>
      <c r="AG7" s="559"/>
      <c r="AH7" s="560"/>
      <c r="AI7" s="2439" t="s">
        <v>21</v>
      </c>
      <c r="AJ7" s="2439" t="s">
        <v>22</v>
      </c>
      <c r="AK7" s="1833" t="s">
        <v>23</v>
      </c>
    </row>
    <row r="8" spans="1:43" ht="12.75" customHeight="1" x14ac:dyDescent="0.2">
      <c r="A8" s="1387"/>
      <c r="B8" s="2268"/>
      <c r="C8" s="1395"/>
      <c r="D8" s="2268"/>
      <c r="E8" s="1395"/>
      <c r="F8" s="1387"/>
      <c r="G8" s="1395"/>
      <c r="H8" s="1395"/>
      <c r="I8" s="1395"/>
      <c r="J8" s="1395"/>
      <c r="K8" s="1395"/>
      <c r="L8" s="1395" t="s">
        <v>5</v>
      </c>
      <c r="M8" s="1395"/>
      <c r="N8" s="1395"/>
      <c r="O8" s="1395"/>
      <c r="P8" s="1398"/>
      <c r="Q8" s="1395"/>
      <c r="R8" s="1395"/>
      <c r="S8" s="1395"/>
      <c r="T8" s="1398"/>
      <c r="U8" s="1398"/>
      <c r="V8" s="1395"/>
      <c r="W8" s="2435" t="s">
        <v>24</v>
      </c>
      <c r="X8" s="2437" t="s">
        <v>25</v>
      </c>
      <c r="Y8" s="2437" t="s">
        <v>26</v>
      </c>
      <c r="Z8" s="2435" t="s">
        <v>27</v>
      </c>
      <c r="AA8" s="2435" t="s">
        <v>28</v>
      </c>
      <c r="AB8" s="2435" t="s">
        <v>29</v>
      </c>
      <c r="AC8" s="2435" t="s">
        <v>30</v>
      </c>
      <c r="AD8" s="2435" t="s">
        <v>31</v>
      </c>
      <c r="AE8" s="2435" t="s">
        <v>32</v>
      </c>
      <c r="AF8" s="2435" t="s">
        <v>33</v>
      </c>
      <c r="AG8" s="2435" t="s">
        <v>34</v>
      </c>
      <c r="AH8" s="2435" t="s">
        <v>35</v>
      </c>
      <c r="AI8" s="2440"/>
      <c r="AJ8" s="2440"/>
      <c r="AK8" s="1834"/>
    </row>
    <row r="9" spans="1:43" ht="12.75" customHeight="1" x14ac:dyDescent="0.2">
      <c r="A9" s="1387"/>
      <c r="B9" s="2268"/>
      <c r="C9" s="1395"/>
      <c r="D9" s="2268"/>
      <c r="E9" s="1395"/>
      <c r="F9" s="1387"/>
      <c r="G9" s="1395"/>
      <c r="H9" s="1395"/>
      <c r="I9" s="1395"/>
      <c r="J9" s="1395"/>
      <c r="K9" s="1395"/>
      <c r="L9" s="1395"/>
      <c r="M9" s="1395"/>
      <c r="N9" s="1395"/>
      <c r="O9" s="1395"/>
      <c r="P9" s="1398"/>
      <c r="Q9" s="1395"/>
      <c r="R9" s="1395"/>
      <c r="S9" s="1395"/>
      <c r="T9" s="1398"/>
      <c r="U9" s="1398"/>
      <c r="V9" s="1395"/>
      <c r="W9" s="2436"/>
      <c r="X9" s="2436"/>
      <c r="Y9" s="2436"/>
      <c r="Z9" s="2436"/>
      <c r="AA9" s="2436"/>
      <c r="AB9" s="2436"/>
      <c r="AC9" s="2436"/>
      <c r="AD9" s="2436"/>
      <c r="AE9" s="2451"/>
      <c r="AF9" s="2436"/>
      <c r="AG9" s="2436"/>
      <c r="AH9" s="2436"/>
      <c r="AI9" s="2440"/>
      <c r="AJ9" s="2440"/>
      <c r="AK9" s="1834"/>
    </row>
    <row r="10" spans="1:43" ht="12.75" customHeight="1" x14ac:dyDescent="0.2">
      <c r="A10" s="1387"/>
      <c r="B10" s="2268"/>
      <c r="C10" s="1395"/>
      <c r="D10" s="2268"/>
      <c r="E10" s="1395"/>
      <c r="F10" s="1387"/>
      <c r="G10" s="1395"/>
      <c r="H10" s="1395"/>
      <c r="I10" s="1395"/>
      <c r="J10" s="1395"/>
      <c r="K10" s="1395"/>
      <c r="L10" s="1395"/>
      <c r="M10" s="1395"/>
      <c r="N10" s="1395"/>
      <c r="O10" s="1395"/>
      <c r="P10" s="1398"/>
      <c r="Q10" s="1395"/>
      <c r="R10" s="1395"/>
      <c r="S10" s="1395"/>
      <c r="T10" s="1398"/>
      <c r="U10" s="1398"/>
      <c r="V10" s="1395"/>
      <c r="W10" s="2436"/>
      <c r="X10" s="2436"/>
      <c r="Y10" s="2436"/>
      <c r="Z10" s="2436"/>
      <c r="AA10" s="2436"/>
      <c r="AB10" s="2436"/>
      <c r="AC10" s="2436"/>
      <c r="AD10" s="2436"/>
      <c r="AE10" s="2451"/>
      <c r="AF10" s="2436"/>
      <c r="AG10" s="2436"/>
      <c r="AH10" s="2436"/>
      <c r="AI10" s="2440"/>
      <c r="AJ10" s="2440"/>
      <c r="AK10" s="1834"/>
    </row>
    <row r="11" spans="1:43" ht="12.75" customHeight="1" x14ac:dyDescent="0.2">
      <c r="A11" s="1387"/>
      <c r="B11" s="2268"/>
      <c r="C11" s="1395"/>
      <c r="D11" s="2268"/>
      <c r="E11" s="1395"/>
      <c r="F11" s="1387"/>
      <c r="G11" s="1395"/>
      <c r="H11" s="1395"/>
      <c r="I11" s="1395"/>
      <c r="J11" s="1395"/>
      <c r="K11" s="1395"/>
      <c r="L11" s="1395"/>
      <c r="M11" s="1395"/>
      <c r="N11" s="1395"/>
      <c r="O11" s="1395"/>
      <c r="P11" s="1398"/>
      <c r="Q11" s="1395"/>
      <c r="R11" s="1395"/>
      <c r="S11" s="1395"/>
      <c r="T11" s="1398"/>
      <c r="U11" s="1398"/>
      <c r="V11" s="1395"/>
      <c r="W11" s="2436"/>
      <c r="X11" s="2436"/>
      <c r="Y11" s="2436"/>
      <c r="Z11" s="2436"/>
      <c r="AA11" s="2436"/>
      <c r="AB11" s="2436"/>
      <c r="AC11" s="2436"/>
      <c r="AD11" s="2436"/>
      <c r="AE11" s="2451"/>
      <c r="AF11" s="2436"/>
      <c r="AG11" s="2436"/>
      <c r="AH11" s="2436"/>
      <c r="AI11" s="2440"/>
      <c r="AJ11" s="2440"/>
      <c r="AK11" s="1834"/>
    </row>
    <row r="12" spans="1:43" ht="12.75" customHeight="1" x14ac:dyDescent="0.2">
      <c r="A12" s="1387"/>
      <c r="B12" s="2268"/>
      <c r="C12" s="1395"/>
      <c r="D12" s="2268"/>
      <c r="E12" s="1395"/>
      <c r="F12" s="1387"/>
      <c r="G12" s="1395"/>
      <c r="H12" s="1395"/>
      <c r="I12" s="1395"/>
      <c r="J12" s="1395"/>
      <c r="K12" s="1395"/>
      <c r="L12" s="1395"/>
      <c r="M12" s="1395"/>
      <c r="N12" s="1395"/>
      <c r="O12" s="1395"/>
      <c r="P12" s="1398"/>
      <c r="Q12" s="1395"/>
      <c r="R12" s="1395"/>
      <c r="S12" s="1395"/>
      <c r="T12" s="1398"/>
      <c r="U12" s="1398"/>
      <c r="V12" s="1395"/>
      <c r="W12" s="2436"/>
      <c r="X12" s="2436"/>
      <c r="Y12" s="2436"/>
      <c r="Z12" s="2436"/>
      <c r="AA12" s="2436"/>
      <c r="AB12" s="2436"/>
      <c r="AC12" s="2436"/>
      <c r="AD12" s="2436"/>
      <c r="AE12" s="2451"/>
      <c r="AF12" s="2436"/>
      <c r="AG12" s="2436"/>
      <c r="AH12" s="2436"/>
      <c r="AI12" s="2440"/>
      <c r="AJ12" s="2440"/>
      <c r="AK12" s="1834"/>
    </row>
    <row r="13" spans="1:43" ht="12.75" customHeight="1" x14ac:dyDescent="0.2">
      <c r="A13" s="1387"/>
      <c r="B13" s="2268"/>
      <c r="C13" s="1395"/>
      <c r="D13" s="2268"/>
      <c r="E13" s="1395"/>
      <c r="F13" s="1387"/>
      <c r="G13" s="1395"/>
      <c r="H13" s="1395"/>
      <c r="I13" s="1395"/>
      <c r="J13" s="1395"/>
      <c r="K13" s="1395"/>
      <c r="L13" s="1395"/>
      <c r="M13" s="1395"/>
      <c r="N13" s="1395"/>
      <c r="O13" s="1395"/>
      <c r="P13" s="1398"/>
      <c r="Q13" s="1395"/>
      <c r="R13" s="1395"/>
      <c r="S13" s="1395"/>
      <c r="T13" s="1398"/>
      <c r="U13" s="1398"/>
      <c r="V13" s="1395"/>
      <c r="W13" s="2436"/>
      <c r="X13" s="2436"/>
      <c r="Y13" s="2436"/>
      <c r="Z13" s="2436"/>
      <c r="AA13" s="2436"/>
      <c r="AB13" s="2436"/>
      <c r="AC13" s="2436"/>
      <c r="AD13" s="2436"/>
      <c r="AE13" s="2451"/>
      <c r="AF13" s="2436"/>
      <c r="AG13" s="2436"/>
      <c r="AH13" s="2436"/>
      <c r="AI13" s="2440"/>
      <c r="AJ13" s="2440"/>
      <c r="AK13" s="1834"/>
    </row>
    <row r="14" spans="1:43" ht="1.5" customHeight="1" x14ac:dyDescent="0.2">
      <c r="A14" s="1387"/>
      <c r="B14" s="2268"/>
      <c r="C14" s="567"/>
      <c r="D14" s="2268"/>
      <c r="E14" s="544"/>
      <c r="F14" s="1387"/>
      <c r="G14" s="1395"/>
      <c r="H14" s="1395"/>
      <c r="I14" s="1395"/>
      <c r="J14" s="556"/>
      <c r="K14" s="1395"/>
      <c r="L14" s="1395"/>
      <c r="M14" s="1395"/>
      <c r="N14" s="1395"/>
      <c r="O14" s="1395"/>
      <c r="P14" s="1398"/>
      <c r="Q14" s="1395"/>
      <c r="R14" s="1395"/>
      <c r="S14" s="1395"/>
      <c r="T14" s="1398"/>
      <c r="U14" s="1398"/>
      <c r="V14" s="1395"/>
      <c r="W14" s="2436"/>
      <c r="X14" s="2436"/>
      <c r="Y14" s="2436"/>
      <c r="Z14" s="2436"/>
      <c r="AA14" s="2436"/>
      <c r="AB14" s="2436"/>
      <c r="AC14" s="2436"/>
      <c r="AD14" s="2436"/>
      <c r="AE14" s="2451"/>
      <c r="AF14" s="2436"/>
      <c r="AG14" s="2436"/>
      <c r="AH14" s="2436"/>
      <c r="AI14" s="2440"/>
      <c r="AJ14" s="2440"/>
      <c r="AK14" s="1834"/>
    </row>
    <row r="15" spans="1:43" ht="3.75" customHeight="1" x14ac:dyDescent="0.2">
      <c r="A15" s="1389"/>
      <c r="B15" s="546"/>
      <c r="C15" s="539"/>
      <c r="D15" s="547"/>
      <c r="E15" s="547"/>
      <c r="F15" s="1389"/>
      <c r="G15" s="1396"/>
      <c r="H15" s="1396"/>
      <c r="I15" s="1396"/>
      <c r="J15" s="557"/>
      <c r="K15" s="1396"/>
      <c r="L15" s="557"/>
      <c r="M15" s="1396"/>
      <c r="N15" s="1396"/>
      <c r="O15" s="1396"/>
      <c r="P15" s="1399"/>
      <c r="Q15" s="1396"/>
      <c r="R15" s="1396"/>
      <c r="S15" s="1396"/>
      <c r="T15" s="1399"/>
      <c r="U15" s="554"/>
      <c r="V15" s="1396"/>
      <c r="W15" s="553"/>
      <c r="X15" s="553"/>
      <c r="Y15" s="553"/>
      <c r="Z15" s="553"/>
      <c r="AA15" s="553"/>
      <c r="AB15" s="553"/>
      <c r="AC15" s="2438"/>
      <c r="AD15" s="553"/>
      <c r="AE15" s="2452"/>
      <c r="AF15" s="553"/>
      <c r="AG15" s="579"/>
      <c r="AH15" s="579"/>
      <c r="AI15" s="2441"/>
      <c r="AJ15" s="2441"/>
      <c r="AK15" s="1835"/>
    </row>
    <row r="16" spans="1:43" s="542" customFormat="1" ht="38.25" customHeight="1" x14ac:dyDescent="0.25">
      <c r="A16" s="678">
        <v>3</v>
      </c>
      <c r="B16" s="2403" t="s">
        <v>388</v>
      </c>
      <c r="C16" s="2404"/>
      <c r="D16" s="2404"/>
      <c r="E16" s="2404"/>
      <c r="F16" s="2404"/>
      <c r="G16" s="2404"/>
      <c r="H16" s="2404"/>
      <c r="I16" s="2404"/>
      <c r="J16" s="2404"/>
      <c r="K16" s="2404"/>
      <c r="L16" s="2404"/>
      <c r="M16" s="2404"/>
      <c r="N16" s="2404"/>
      <c r="O16" s="2404"/>
      <c r="P16" s="2404"/>
      <c r="Q16" s="2404"/>
      <c r="R16" s="2404"/>
      <c r="S16" s="2404"/>
      <c r="T16" s="2404"/>
      <c r="U16" s="2404"/>
      <c r="V16" s="2404"/>
      <c r="W16" s="2404"/>
      <c r="X16" s="2404"/>
      <c r="Y16" s="2404"/>
      <c r="Z16" s="2404"/>
      <c r="AA16" s="2404"/>
      <c r="AB16" s="2404"/>
      <c r="AC16" s="2404"/>
      <c r="AD16" s="2404"/>
      <c r="AE16" s="2404"/>
      <c r="AF16" s="2404"/>
      <c r="AG16" s="2404"/>
      <c r="AH16" s="2404"/>
      <c r="AI16" s="2404"/>
      <c r="AJ16" s="2404"/>
      <c r="AK16" s="2405"/>
      <c r="AL16" s="85"/>
      <c r="AM16" s="85"/>
      <c r="AN16" s="85"/>
      <c r="AO16" s="85"/>
      <c r="AP16" s="85"/>
      <c r="AQ16" s="541"/>
    </row>
    <row r="17" spans="1:43" s="542" customFormat="1" ht="32.25" customHeight="1" x14ac:dyDescent="0.25">
      <c r="A17" s="2478" t="s">
        <v>851</v>
      </c>
      <c r="B17" s="2460"/>
      <c r="C17" s="683">
        <v>5</v>
      </c>
      <c r="D17" s="2277" t="s">
        <v>1350</v>
      </c>
      <c r="E17" s="1591"/>
      <c r="F17" s="1591"/>
      <c r="G17" s="1591"/>
      <c r="H17" s="1591"/>
      <c r="I17" s="1591"/>
      <c r="J17" s="1591"/>
      <c r="K17" s="1591"/>
      <c r="L17" s="1591"/>
      <c r="M17" s="1591"/>
      <c r="N17" s="1591"/>
      <c r="O17" s="1591"/>
      <c r="P17" s="1591"/>
      <c r="Q17" s="1591"/>
      <c r="R17" s="1591"/>
      <c r="S17" s="1591"/>
      <c r="T17" s="1591"/>
      <c r="U17" s="1591"/>
      <c r="V17" s="1591"/>
      <c r="W17" s="1591"/>
      <c r="X17" s="1591"/>
      <c r="Y17" s="1591"/>
      <c r="Z17" s="1591"/>
      <c r="AA17" s="1591"/>
      <c r="AB17" s="1591"/>
      <c r="AC17" s="1591"/>
      <c r="AD17" s="1591"/>
      <c r="AE17" s="1591"/>
      <c r="AF17" s="1591"/>
      <c r="AG17" s="1591"/>
      <c r="AH17" s="1591"/>
      <c r="AI17" s="1591"/>
      <c r="AJ17" s="1591"/>
      <c r="AK17" s="2278"/>
      <c r="AL17" s="543"/>
      <c r="AM17" s="543"/>
      <c r="AN17" s="543"/>
      <c r="AO17" s="541"/>
      <c r="AP17" s="541"/>
      <c r="AQ17" s="541"/>
    </row>
    <row r="18" spans="1:43" ht="36.75" customHeight="1" x14ac:dyDescent="0.2">
      <c r="A18" s="2478"/>
      <c r="B18" s="2460"/>
      <c r="C18" s="1883"/>
      <c r="D18" s="1890"/>
      <c r="E18" s="705">
        <v>16</v>
      </c>
      <c r="F18" s="1896" t="s">
        <v>1352</v>
      </c>
      <c r="G18" s="1897"/>
      <c r="H18" s="1897"/>
      <c r="I18" s="1897"/>
      <c r="J18" s="1897"/>
      <c r="K18" s="1897"/>
      <c r="L18" s="1897"/>
      <c r="M18" s="1897"/>
      <c r="N18" s="1897"/>
      <c r="O18" s="1897"/>
      <c r="P18" s="1897"/>
      <c r="Q18" s="1897"/>
      <c r="R18" s="1897"/>
      <c r="S18" s="1897"/>
      <c r="T18" s="1897"/>
      <c r="U18" s="1897"/>
      <c r="V18" s="1897"/>
      <c r="W18" s="1897"/>
      <c r="X18" s="1897"/>
      <c r="Y18" s="1897"/>
      <c r="Z18" s="1897"/>
      <c r="AA18" s="1897"/>
      <c r="AB18" s="1897"/>
      <c r="AC18" s="1897"/>
      <c r="AD18" s="1897"/>
      <c r="AE18" s="1897"/>
      <c r="AF18" s="1897"/>
      <c r="AG18" s="1897"/>
      <c r="AH18" s="1897"/>
      <c r="AI18" s="1897"/>
      <c r="AJ18" s="1897"/>
      <c r="AK18" s="1898"/>
      <c r="AL18" s="502"/>
      <c r="AM18" s="502"/>
      <c r="AN18" s="502"/>
      <c r="AO18" s="502"/>
      <c r="AP18" s="502"/>
      <c r="AQ18" s="125"/>
    </row>
    <row r="19" spans="1:43" s="170" customFormat="1" ht="41.25" customHeight="1" x14ac:dyDescent="0.2">
      <c r="A19" s="2478"/>
      <c r="B19" s="2460"/>
      <c r="C19" s="1809"/>
      <c r="D19" s="1810"/>
      <c r="E19" s="2457"/>
      <c r="F19" s="2458"/>
      <c r="G19" s="1634">
        <v>65</v>
      </c>
      <c r="H19" s="1634" t="s">
        <v>852</v>
      </c>
      <c r="I19" s="1634" t="s">
        <v>813</v>
      </c>
      <c r="J19" s="1859">
        <v>1</v>
      </c>
      <c r="K19" s="622" t="s">
        <v>1355</v>
      </c>
      <c r="L19" s="1634">
        <v>84</v>
      </c>
      <c r="M19" s="1874" t="s">
        <v>1354</v>
      </c>
      <c r="N19" s="2406">
        <v>0.32995242853674556</v>
      </c>
      <c r="O19" s="1859">
        <v>2926713837</v>
      </c>
      <c r="P19" s="2409">
        <v>8870108488</v>
      </c>
      <c r="Q19" s="1634" t="s">
        <v>854</v>
      </c>
      <c r="R19" s="1614" t="s">
        <v>855</v>
      </c>
      <c r="S19" s="1614" t="s">
        <v>852</v>
      </c>
      <c r="T19" s="2448">
        <v>2926713837</v>
      </c>
      <c r="U19" s="577">
        <v>134</v>
      </c>
      <c r="V19" s="562" t="s">
        <v>1363</v>
      </c>
      <c r="W19" s="1634">
        <v>2732</v>
      </c>
      <c r="X19" s="2411" t="s">
        <v>856</v>
      </c>
      <c r="Y19" s="1634">
        <v>21116</v>
      </c>
      <c r="Z19" s="1634"/>
      <c r="AA19" s="1634">
        <v>4451</v>
      </c>
      <c r="AB19" s="1634"/>
      <c r="AC19" s="1634">
        <v>247</v>
      </c>
      <c r="AD19" s="1634">
        <v>217</v>
      </c>
      <c r="AE19" s="1634">
        <v>60</v>
      </c>
      <c r="AF19" s="1634">
        <v>2484</v>
      </c>
      <c r="AG19" s="1634">
        <v>4575</v>
      </c>
      <c r="AH19" s="1634">
        <v>56</v>
      </c>
      <c r="AI19" s="1865">
        <v>42583</v>
      </c>
      <c r="AJ19" s="1865">
        <v>42735</v>
      </c>
      <c r="AK19" s="1634" t="s">
        <v>857</v>
      </c>
      <c r="AL19" s="540"/>
      <c r="AM19" s="540"/>
      <c r="AN19" s="540"/>
      <c r="AO19" s="540"/>
      <c r="AP19" s="540"/>
      <c r="AQ19" s="540"/>
    </row>
    <row r="20" spans="1:43" s="170" customFormat="1" ht="30.75" customHeight="1" x14ac:dyDescent="0.2">
      <c r="A20" s="2478"/>
      <c r="B20" s="2460"/>
      <c r="C20" s="1809"/>
      <c r="D20" s="1810"/>
      <c r="E20" s="2459"/>
      <c r="F20" s="2460"/>
      <c r="G20" s="1848"/>
      <c r="H20" s="1848"/>
      <c r="I20" s="1848"/>
      <c r="J20" s="1860"/>
      <c r="K20" s="623" t="s">
        <v>1356</v>
      </c>
      <c r="L20" s="1848"/>
      <c r="M20" s="1874"/>
      <c r="N20" s="2407"/>
      <c r="O20" s="1860"/>
      <c r="P20" s="2447"/>
      <c r="Q20" s="1848"/>
      <c r="R20" s="1615"/>
      <c r="S20" s="1615"/>
      <c r="T20" s="2449"/>
      <c r="U20" s="576">
        <v>20</v>
      </c>
      <c r="V20" s="563" t="s">
        <v>1369</v>
      </c>
      <c r="W20" s="1848"/>
      <c r="X20" s="2412"/>
      <c r="Y20" s="1848"/>
      <c r="Z20" s="1848"/>
      <c r="AA20" s="1848"/>
      <c r="AB20" s="1848"/>
      <c r="AC20" s="1848"/>
      <c r="AD20" s="1848"/>
      <c r="AE20" s="1848"/>
      <c r="AF20" s="1848"/>
      <c r="AG20" s="1848"/>
      <c r="AH20" s="1848"/>
      <c r="AI20" s="1867"/>
      <c r="AJ20" s="1867"/>
      <c r="AK20" s="1848"/>
      <c r="AL20" s="540"/>
      <c r="AM20" s="540"/>
      <c r="AN20" s="540"/>
      <c r="AO20" s="540"/>
      <c r="AP20" s="540"/>
      <c r="AQ20" s="540"/>
    </row>
    <row r="21" spans="1:43" s="170" customFormat="1" ht="30.75" customHeight="1" x14ac:dyDescent="0.2">
      <c r="A21" s="2478"/>
      <c r="B21" s="2460"/>
      <c r="C21" s="1809"/>
      <c r="D21" s="1810"/>
      <c r="E21" s="2459"/>
      <c r="F21" s="2460"/>
      <c r="G21" s="1848"/>
      <c r="H21" s="1848"/>
      <c r="I21" s="1848"/>
      <c r="J21" s="1860"/>
      <c r="K21" s="623" t="s">
        <v>1357</v>
      </c>
      <c r="L21" s="1848"/>
      <c r="M21" s="1874"/>
      <c r="N21" s="2407"/>
      <c r="O21" s="1860"/>
      <c r="P21" s="2447"/>
      <c r="Q21" s="1848"/>
      <c r="R21" s="1615"/>
      <c r="S21" s="1615"/>
      <c r="T21" s="2449"/>
      <c r="U21" s="2422">
        <v>35</v>
      </c>
      <c r="V21" s="1615" t="s">
        <v>1364</v>
      </c>
      <c r="W21" s="1848"/>
      <c r="X21" s="2412"/>
      <c r="Y21" s="1848"/>
      <c r="Z21" s="1848"/>
      <c r="AA21" s="1848"/>
      <c r="AB21" s="1848"/>
      <c r="AC21" s="1848"/>
      <c r="AD21" s="1848"/>
      <c r="AE21" s="1848"/>
      <c r="AF21" s="1848"/>
      <c r="AG21" s="1848"/>
      <c r="AH21" s="1848"/>
      <c r="AI21" s="1867"/>
      <c r="AJ21" s="1867"/>
      <c r="AK21" s="1848"/>
      <c r="AL21" s="540"/>
      <c r="AM21" s="540"/>
      <c r="AN21" s="540"/>
      <c r="AO21" s="540"/>
      <c r="AP21" s="540"/>
      <c r="AQ21" s="540"/>
    </row>
    <row r="22" spans="1:43" s="170" customFormat="1" ht="30.75" customHeight="1" x14ac:dyDescent="0.2">
      <c r="A22" s="2478"/>
      <c r="B22" s="2460"/>
      <c r="C22" s="1809"/>
      <c r="D22" s="1810"/>
      <c r="E22" s="2459"/>
      <c r="F22" s="2460"/>
      <c r="G22" s="1635"/>
      <c r="H22" s="1635"/>
      <c r="I22" s="1635"/>
      <c r="J22" s="1861"/>
      <c r="K22" s="623" t="s">
        <v>1358</v>
      </c>
      <c r="L22" s="1848"/>
      <c r="M22" s="1874"/>
      <c r="N22" s="2408"/>
      <c r="O22" s="1861"/>
      <c r="P22" s="2447"/>
      <c r="Q22" s="1848"/>
      <c r="R22" s="1616"/>
      <c r="S22" s="1616"/>
      <c r="T22" s="2450"/>
      <c r="U22" s="2422"/>
      <c r="V22" s="1615"/>
      <c r="W22" s="1848"/>
      <c r="X22" s="2412"/>
      <c r="Y22" s="1848"/>
      <c r="Z22" s="1848"/>
      <c r="AA22" s="1848"/>
      <c r="AB22" s="1848"/>
      <c r="AC22" s="1848"/>
      <c r="AD22" s="1848"/>
      <c r="AE22" s="1848"/>
      <c r="AF22" s="1848"/>
      <c r="AG22" s="1848"/>
      <c r="AH22" s="1848"/>
      <c r="AI22" s="1867"/>
      <c r="AJ22" s="1867"/>
      <c r="AK22" s="1848"/>
      <c r="AL22" s="540"/>
      <c r="AM22" s="540"/>
      <c r="AN22" s="540"/>
      <c r="AO22" s="540"/>
      <c r="AP22" s="540"/>
      <c r="AQ22" s="540"/>
    </row>
    <row r="23" spans="1:43" ht="117.75" customHeight="1" x14ac:dyDescent="0.2">
      <c r="A23" s="2478"/>
      <c r="B23" s="2460"/>
      <c r="C23" s="1809"/>
      <c r="D23" s="1810"/>
      <c r="E23" s="2459"/>
      <c r="F23" s="2460"/>
      <c r="G23" s="572">
        <v>66</v>
      </c>
      <c r="H23" s="570" t="s">
        <v>858</v>
      </c>
      <c r="I23" s="572" t="s">
        <v>813</v>
      </c>
      <c r="J23" s="588">
        <v>1</v>
      </c>
      <c r="K23" s="623" t="s">
        <v>1359</v>
      </c>
      <c r="L23" s="1848"/>
      <c r="M23" s="1874"/>
      <c r="N23" s="591">
        <v>0.55505461490811026</v>
      </c>
      <c r="O23" s="588">
        <v>4923394651</v>
      </c>
      <c r="P23" s="2421"/>
      <c r="Q23" s="2268"/>
      <c r="R23" s="105" t="s">
        <v>859</v>
      </c>
      <c r="S23" s="605" t="s">
        <v>858</v>
      </c>
      <c r="T23" s="571">
        <v>4923394651</v>
      </c>
      <c r="U23" s="576">
        <v>25</v>
      </c>
      <c r="V23" s="569" t="s">
        <v>1384</v>
      </c>
      <c r="W23" s="1848"/>
      <c r="X23" s="2412"/>
      <c r="Y23" s="1848"/>
      <c r="Z23" s="1848"/>
      <c r="AA23" s="1848"/>
      <c r="AB23" s="1848"/>
      <c r="AC23" s="1848"/>
      <c r="AD23" s="1848"/>
      <c r="AE23" s="1848"/>
      <c r="AF23" s="1848"/>
      <c r="AG23" s="1848"/>
      <c r="AH23" s="1848"/>
      <c r="AI23" s="1867"/>
      <c r="AJ23" s="1867"/>
      <c r="AK23" s="2268"/>
    </row>
    <row r="24" spans="1:43" ht="79.5" customHeight="1" x14ac:dyDescent="0.2">
      <c r="A24" s="2478"/>
      <c r="B24" s="2460"/>
      <c r="C24" s="1809"/>
      <c r="D24" s="1810"/>
      <c r="E24" s="2459"/>
      <c r="F24" s="2460"/>
      <c r="G24" s="572">
        <v>67</v>
      </c>
      <c r="H24" s="570" t="s">
        <v>860</v>
      </c>
      <c r="I24" s="572" t="s">
        <v>813</v>
      </c>
      <c r="J24" s="588">
        <v>1</v>
      </c>
      <c r="K24" s="624" t="s">
        <v>1360</v>
      </c>
      <c r="L24" s="1635"/>
      <c r="M24" s="1874"/>
      <c r="N24" s="591">
        <v>0.11499295655514422</v>
      </c>
      <c r="O24" s="588">
        <v>1020000000</v>
      </c>
      <c r="P24" s="2410"/>
      <c r="Q24" s="2269"/>
      <c r="R24" s="105" t="s">
        <v>861</v>
      </c>
      <c r="S24" s="605" t="s">
        <v>860</v>
      </c>
      <c r="T24" s="571">
        <v>1020000000</v>
      </c>
      <c r="U24" s="578">
        <v>81</v>
      </c>
      <c r="V24" s="564" t="s">
        <v>1365</v>
      </c>
      <c r="W24" s="1635"/>
      <c r="X24" s="2413"/>
      <c r="Y24" s="1635"/>
      <c r="Z24" s="1635"/>
      <c r="AA24" s="1635"/>
      <c r="AB24" s="1635"/>
      <c r="AC24" s="1635"/>
      <c r="AD24" s="1635"/>
      <c r="AE24" s="1635"/>
      <c r="AF24" s="1635"/>
      <c r="AG24" s="1635"/>
      <c r="AH24" s="1635"/>
      <c r="AI24" s="1866"/>
      <c r="AJ24" s="1866"/>
      <c r="AK24" s="2269"/>
    </row>
    <row r="25" spans="1:43" ht="121.5" customHeight="1" x14ac:dyDescent="0.2">
      <c r="A25" s="2478"/>
      <c r="B25" s="2460"/>
      <c r="C25" s="1809"/>
      <c r="D25" s="1810"/>
      <c r="E25" s="2459"/>
      <c r="F25" s="2460"/>
      <c r="G25" s="572">
        <v>65</v>
      </c>
      <c r="H25" s="570" t="s">
        <v>852</v>
      </c>
      <c r="I25" s="572" t="s">
        <v>813</v>
      </c>
      <c r="J25" s="588">
        <v>1</v>
      </c>
      <c r="K25" s="565" t="s">
        <v>1367</v>
      </c>
      <c r="L25" s="1634">
        <v>85</v>
      </c>
      <c r="M25" s="1874" t="s">
        <v>1366</v>
      </c>
      <c r="N25" s="591">
        <v>0.50895112649304064</v>
      </c>
      <c r="O25" s="588">
        <v>1459029622</v>
      </c>
      <c r="P25" s="2409">
        <v>2866738172</v>
      </c>
      <c r="Q25" s="1634" t="s">
        <v>862</v>
      </c>
      <c r="R25" s="105" t="s">
        <v>855</v>
      </c>
      <c r="S25" s="570" t="s">
        <v>852</v>
      </c>
      <c r="T25" s="571">
        <v>1459029622</v>
      </c>
      <c r="U25" s="577">
        <v>20</v>
      </c>
      <c r="V25" s="537" t="s">
        <v>1368</v>
      </c>
      <c r="W25" s="1634">
        <v>2732</v>
      </c>
      <c r="X25" s="2411" t="s">
        <v>856</v>
      </c>
      <c r="Y25" s="1634">
        <v>21116</v>
      </c>
      <c r="Z25" s="1634"/>
      <c r="AA25" s="1634">
        <v>4451</v>
      </c>
      <c r="AB25" s="1634"/>
      <c r="AC25" s="1634">
        <v>247</v>
      </c>
      <c r="AD25" s="1634">
        <v>217</v>
      </c>
      <c r="AE25" s="1634">
        <v>60</v>
      </c>
      <c r="AF25" s="1634">
        <v>2484</v>
      </c>
      <c r="AG25" s="1634">
        <v>4575</v>
      </c>
      <c r="AH25" s="1634">
        <v>56</v>
      </c>
      <c r="AI25" s="1865">
        <v>42583</v>
      </c>
      <c r="AJ25" s="1865">
        <v>42735</v>
      </c>
      <c r="AK25" s="1634" t="s">
        <v>857</v>
      </c>
    </row>
    <row r="26" spans="1:43" ht="163.5" customHeight="1" x14ac:dyDescent="0.2">
      <c r="A26" s="2478"/>
      <c r="B26" s="2460"/>
      <c r="C26" s="1809"/>
      <c r="D26" s="1810"/>
      <c r="E26" s="2461"/>
      <c r="F26" s="2462"/>
      <c r="G26" s="572">
        <v>66</v>
      </c>
      <c r="H26" s="570" t="s">
        <v>858</v>
      </c>
      <c r="I26" s="572" t="s">
        <v>813</v>
      </c>
      <c r="J26" s="588">
        <v>1</v>
      </c>
      <c r="K26" s="624" t="s">
        <v>1370</v>
      </c>
      <c r="L26" s="1635"/>
      <c r="M26" s="1874"/>
      <c r="N26" s="591">
        <v>0.49104887350695942</v>
      </c>
      <c r="O26" s="588">
        <v>1407708550</v>
      </c>
      <c r="P26" s="2410"/>
      <c r="Q26" s="1635"/>
      <c r="R26" s="105" t="s">
        <v>863</v>
      </c>
      <c r="S26" s="605" t="s">
        <v>858</v>
      </c>
      <c r="T26" s="571">
        <v>1407708550</v>
      </c>
      <c r="U26" s="578">
        <v>81</v>
      </c>
      <c r="V26" s="564" t="s">
        <v>1365</v>
      </c>
      <c r="W26" s="1635"/>
      <c r="X26" s="2413"/>
      <c r="Y26" s="1635"/>
      <c r="Z26" s="1635"/>
      <c r="AA26" s="1635"/>
      <c r="AB26" s="1635"/>
      <c r="AC26" s="1635"/>
      <c r="AD26" s="1635"/>
      <c r="AE26" s="1635"/>
      <c r="AF26" s="1635"/>
      <c r="AG26" s="1635"/>
      <c r="AH26" s="1635"/>
      <c r="AI26" s="1866"/>
      <c r="AJ26" s="1866"/>
      <c r="AK26" s="2269"/>
    </row>
    <row r="27" spans="1:43" ht="33" customHeight="1" x14ac:dyDescent="0.2">
      <c r="A27" s="2478"/>
      <c r="B27" s="2460"/>
      <c r="C27" s="1809"/>
      <c r="D27" s="1810"/>
      <c r="E27" s="705">
        <v>17</v>
      </c>
      <c r="F27" s="1896" t="s">
        <v>1353</v>
      </c>
      <c r="G27" s="1897"/>
      <c r="H27" s="1897"/>
      <c r="I27" s="1897"/>
      <c r="J27" s="1897"/>
      <c r="K27" s="1897"/>
      <c r="L27" s="1897"/>
      <c r="M27" s="1897"/>
      <c r="N27" s="1897"/>
      <c r="O27" s="1897"/>
      <c r="P27" s="1897"/>
      <c r="Q27" s="1897"/>
      <c r="R27" s="1897"/>
      <c r="S27" s="1897"/>
      <c r="T27" s="1897"/>
      <c r="U27" s="1897"/>
      <c r="V27" s="1897"/>
      <c r="W27" s="1897"/>
      <c r="X27" s="1897"/>
      <c r="Y27" s="1897"/>
      <c r="Z27" s="1897"/>
      <c r="AA27" s="1897"/>
      <c r="AB27" s="1897"/>
      <c r="AC27" s="1897"/>
      <c r="AD27" s="1897"/>
      <c r="AE27" s="1897"/>
      <c r="AF27" s="1897"/>
      <c r="AG27" s="1897"/>
      <c r="AH27" s="1897"/>
      <c r="AI27" s="1897"/>
      <c r="AJ27" s="1897"/>
      <c r="AK27" s="1898"/>
    </row>
    <row r="28" spans="1:43" ht="97.5" customHeight="1" x14ac:dyDescent="0.2">
      <c r="A28" s="2478"/>
      <c r="B28" s="2460"/>
      <c r="C28" s="1809"/>
      <c r="D28" s="1810"/>
      <c r="E28" s="2457"/>
      <c r="F28" s="2458"/>
      <c r="G28" s="572">
        <v>68</v>
      </c>
      <c r="H28" s="570" t="s">
        <v>864</v>
      </c>
      <c r="I28" s="572" t="s">
        <v>813</v>
      </c>
      <c r="J28" s="588">
        <v>4376</v>
      </c>
      <c r="K28" s="2402" t="s">
        <v>1372</v>
      </c>
      <c r="L28" s="1634">
        <v>86</v>
      </c>
      <c r="M28" s="1874" t="s">
        <v>1371</v>
      </c>
      <c r="N28" s="112">
        <v>5.0000000000000001E-3</v>
      </c>
      <c r="O28" s="588">
        <v>10000000</v>
      </c>
      <c r="P28" s="2409">
        <v>1150000000</v>
      </c>
      <c r="Q28" s="1614" t="s">
        <v>1378</v>
      </c>
      <c r="R28" s="625" t="s">
        <v>1377</v>
      </c>
      <c r="S28" s="570" t="s">
        <v>864</v>
      </c>
      <c r="T28" s="571">
        <v>10000000</v>
      </c>
      <c r="U28" s="2446">
        <v>20</v>
      </c>
      <c r="V28" s="1634" t="s">
        <v>1368</v>
      </c>
      <c r="W28" s="1634">
        <v>2732</v>
      </c>
      <c r="X28" s="2411" t="s">
        <v>856</v>
      </c>
      <c r="Y28" s="1634">
        <v>21116</v>
      </c>
      <c r="Z28" s="1634"/>
      <c r="AA28" s="1634">
        <v>4451</v>
      </c>
      <c r="AB28" s="1634"/>
      <c r="AC28" s="1634">
        <v>247</v>
      </c>
      <c r="AD28" s="1634">
        <v>217</v>
      </c>
      <c r="AE28" s="1634">
        <v>60</v>
      </c>
      <c r="AF28" s="1634">
        <v>2484</v>
      </c>
      <c r="AG28" s="1634">
        <v>4575</v>
      </c>
      <c r="AH28" s="1634">
        <v>56</v>
      </c>
      <c r="AI28" s="1865">
        <v>42583</v>
      </c>
      <c r="AJ28" s="1865">
        <v>42735</v>
      </c>
      <c r="AK28" s="1634" t="s">
        <v>1375</v>
      </c>
    </row>
    <row r="29" spans="1:43" ht="91.5" customHeight="1" x14ac:dyDescent="0.2">
      <c r="A29" s="2478"/>
      <c r="B29" s="2460"/>
      <c r="C29" s="1809"/>
      <c r="D29" s="1810"/>
      <c r="E29" s="2459"/>
      <c r="F29" s="2460"/>
      <c r="G29" s="572">
        <v>69</v>
      </c>
      <c r="H29" s="570" t="s">
        <v>865</v>
      </c>
      <c r="I29" s="572" t="s">
        <v>813</v>
      </c>
      <c r="J29" s="88">
        <v>1</v>
      </c>
      <c r="K29" s="2401"/>
      <c r="L29" s="1848"/>
      <c r="M29" s="1874"/>
      <c r="N29" s="112">
        <v>5.0000000000000001E-3</v>
      </c>
      <c r="O29" s="588">
        <v>10000000</v>
      </c>
      <c r="P29" s="2421"/>
      <c r="Q29" s="2272"/>
      <c r="R29" s="570" t="s">
        <v>1379</v>
      </c>
      <c r="S29" s="570" t="s">
        <v>865</v>
      </c>
      <c r="T29" s="571">
        <v>10000000</v>
      </c>
      <c r="U29" s="2422"/>
      <c r="V29" s="1848"/>
      <c r="W29" s="1848"/>
      <c r="X29" s="2412"/>
      <c r="Y29" s="1848"/>
      <c r="Z29" s="1848"/>
      <c r="AA29" s="1848"/>
      <c r="AB29" s="1848"/>
      <c r="AC29" s="1848"/>
      <c r="AD29" s="1848"/>
      <c r="AE29" s="1848"/>
      <c r="AF29" s="1848"/>
      <c r="AG29" s="1848"/>
      <c r="AH29" s="1848"/>
      <c r="AI29" s="1867"/>
      <c r="AJ29" s="1867"/>
      <c r="AK29" s="2268"/>
    </row>
    <row r="30" spans="1:43" ht="108.75" customHeight="1" x14ac:dyDescent="0.2">
      <c r="A30" s="2478"/>
      <c r="B30" s="2460"/>
      <c r="C30" s="1809"/>
      <c r="D30" s="1810"/>
      <c r="E30" s="2459"/>
      <c r="F30" s="2460"/>
      <c r="G30" s="572">
        <v>70</v>
      </c>
      <c r="H30" s="570" t="s">
        <v>866</v>
      </c>
      <c r="I30" s="572" t="s">
        <v>813</v>
      </c>
      <c r="J30" s="588">
        <v>343</v>
      </c>
      <c r="K30" s="2401" t="s">
        <v>1373</v>
      </c>
      <c r="L30" s="1848"/>
      <c r="M30" s="1874"/>
      <c r="N30" s="591">
        <v>0.01</v>
      </c>
      <c r="O30" s="588">
        <v>20000000</v>
      </c>
      <c r="P30" s="2421"/>
      <c r="Q30" s="2272"/>
      <c r="R30" s="570" t="s">
        <v>1448</v>
      </c>
      <c r="S30" s="570" t="s">
        <v>866</v>
      </c>
      <c r="T30" s="571">
        <v>20000000</v>
      </c>
      <c r="U30" s="2422">
        <v>25</v>
      </c>
      <c r="V30" s="1848" t="s">
        <v>1384</v>
      </c>
      <c r="W30" s="1848"/>
      <c r="X30" s="2412"/>
      <c r="Y30" s="1848"/>
      <c r="Z30" s="1848"/>
      <c r="AA30" s="1848"/>
      <c r="AB30" s="1848"/>
      <c r="AC30" s="1848"/>
      <c r="AD30" s="1848"/>
      <c r="AE30" s="1848"/>
      <c r="AF30" s="1848"/>
      <c r="AG30" s="1848"/>
      <c r="AH30" s="1848"/>
      <c r="AI30" s="1867"/>
      <c r="AJ30" s="1867"/>
      <c r="AK30" s="2268"/>
    </row>
    <row r="31" spans="1:43" ht="91.5" customHeight="1" x14ac:dyDescent="0.2">
      <c r="A31" s="2478"/>
      <c r="B31" s="2460"/>
      <c r="C31" s="1809"/>
      <c r="D31" s="1810"/>
      <c r="E31" s="2459"/>
      <c r="F31" s="2460"/>
      <c r="G31" s="572">
        <v>71</v>
      </c>
      <c r="H31" s="570" t="s">
        <v>867</v>
      </c>
      <c r="I31" s="572" t="s">
        <v>813</v>
      </c>
      <c r="J31" s="588">
        <v>1863</v>
      </c>
      <c r="K31" s="2401"/>
      <c r="L31" s="1848"/>
      <c r="M31" s="1874"/>
      <c r="N31" s="591">
        <v>0.01</v>
      </c>
      <c r="O31" s="588">
        <v>0</v>
      </c>
      <c r="P31" s="2421"/>
      <c r="Q31" s="2272"/>
      <c r="R31" s="595" t="s">
        <v>1449</v>
      </c>
      <c r="S31" s="570" t="s">
        <v>867</v>
      </c>
      <c r="T31" s="571">
        <v>0</v>
      </c>
      <c r="U31" s="2422"/>
      <c r="V31" s="1848"/>
      <c r="W31" s="1848"/>
      <c r="X31" s="2412"/>
      <c r="Y31" s="1848"/>
      <c r="Z31" s="1848"/>
      <c r="AA31" s="1848"/>
      <c r="AB31" s="1848"/>
      <c r="AC31" s="1848"/>
      <c r="AD31" s="1848"/>
      <c r="AE31" s="1848"/>
      <c r="AF31" s="1848"/>
      <c r="AG31" s="1848"/>
      <c r="AH31" s="1848"/>
      <c r="AI31" s="1867"/>
      <c r="AJ31" s="1867"/>
      <c r="AK31" s="2268"/>
    </row>
    <row r="32" spans="1:43" ht="141" customHeight="1" x14ac:dyDescent="0.2">
      <c r="A32" s="2478"/>
      <c r="B32" s="2460"/>
      <c r="C32" s="1809"/>
      <c r="D32" s="1810"/>
      <c r="E32" s="2459"/>
      <c r="F32" s="2460"/>
      <c r="G32" s="572">
        <v>72</v>
      </c>
      <c r="H32" s="570" t="s">
        <v>868</v>
      </c>
      <c r="I32" s="572" t="s">
        <v>813</v>
      </c>
      <c r="J32" s="588">
        <v>455</v>
      </c>
      <c r="K32" s="1848" t="s">
        <v>1374</v>
      </c>
      <c r="L32" s="1848"/>
      <c r="M32" s="1874"/>
      <c r="N32" s="591">
        <v>0.01</v>
      </c>
      <c r="O32" s="588">
        <v>10000000</v>
      </c>
      <c r="P32" s="2421"/>
      <c r="Q32" s="2272"/>
      <c r="R32" s="595" t="s">
        <v>1450</v>
      </c>
      <c r="S32" s="570" t="s">
        <v>868</v>
      </c>
      <c r="T32" s="571">
        <v>10000000</v>
      </c>
      <c r="U32" s="2422"/>
      <c r="V32" s="1848"/>
      <c r="W32" s="1848"/>
      <c r="X32" s="2412"/>
      <c r="Y32" s="1848"/>
      <c r="Z32" s="1848"/>
      <c r="AA32" s="1848"/>
      <c r="AB32" s="1848"/>
      <c r="AC32" s="1848"/>
      <c r="AD32" s="1848"/>
      <c r="AE32" s="1848"/>
      <c r="AF32" s="1848"/>
      <c r="AG32" s="1848"/>
      <c r="AH32" s="1848"/>
      <c r="AI32" s="1867"/>
      <c r="AJ32" s="1867"/>
      <c r="AK32" s="2268"/>
    </row>
    <row r="33" spans="1:37" ht="102.75" customHeight="1" x14ac:dyDescent="0.2">
      <c r="A33" s="2478"/>
      <c r="B33" s="2460"/>
      <c r="C33" s="1809"/>
      <c r="D33" s="1810"/>
      <c r="E33" s="2461"/>
      <c r="F33" s="2462"/>
      <c r="G33" s="572">
        <v>73</v>
      </c>
      <c r="H33" s="570" t="s">
        <v>869</v>
      </c>
      <c r="I33" s="572" t="s">
        <v>813</v>
      </c>
      <c r="J33" s="588">
        <v>1</v>
      </c>
      <c r="K33" s="1635"/>
      <c r="L33" s="1635"/>
      <c r="M33" s="1874"/>
      <c r="N33" s="591">
        <v>0.95652173913043481</v>
      </c>
      <c r="O33" s="588">
        <v>1100000000</v>
      </c>
      <c r="P33" s="2410"/>
      <c r="Q33" s="2233"/>
      <c r="R33" s="570" t="s">
        <v>1451</v>
      </c>
      <c r="S33" s="570" t="s">
        <v>869</v>
      </c>
      <c r="T33" s="571">
        <v>1100000000</v>
      </c>
      <c r="U33" s="2423"/>
      <c r="V33" s="1635"/>
      <c r="W33" s="1635"/>
      <c r="X33" s="2413"/>
      <c r="Y33" s="1635"/>
      <c r="Z33" s="1635"/>
      <c r="AA33" s="1635"/>
      <c r="AB33" s="1635"/>
      <c r="AC33" s="1635"/>
      <c r="AD33" s="1635"/>
      <c r="AE33" s="1635"/>
      <c r="AF33" s="1635"/>
      <c r="AG33" s="1635"/>
      <c r="AH33" s="1635"/>
      <c r="AI33" s="1866"/>
      <c r="AJ33" s="1866"/>
      <c r="AK33" s="2269"/>
    </row>
    <row r="34" spans="1:37" ht="35.25" customHeight="1" x14ac:dyDescent="0.2">
      <c r="A34" s="2478"/>
      <c r="B34" s="2460"/>
      <c r="C34" s="1809"/>
      <c r="D34" s="1810"/>
      <c r="E34" s="707">
        <v>18</v>
      </c>
      <c r="F34" s="1896" t="s">
        <v>1386</v>
      </c>
      <c r="G34" s="1897"/>
      <c r="H34" s="1897"/>
      <c r="I34" s="1897"/>
      <c r="J34" s="1897"/>
      <c r="K34" s="1897"/>
      <c r="L34" s="1897"/>
      <c r="M34" s="1897"/>
      <c r="N34" s="1897"/>
      <c r="O34" s="1897"/>
      <c r="P34" s="1897"/>
      <c r="Q34" s="1897"/>
      <c r="R34" s="1897"/>
      <c r="S34" s="1897"/>
      <c r="T34" s="1897"/>
      <c r="U34" s="1897"/>
      <c r="V34" s="1897"/>
      <c r="W34" s="1897"/>
      <c r="X34" s="1897"/>
      <c r="Y34" s="1897"/>
      <c r="Z34" s="1897"/>
      <c r="AA34" s="1897"/>
      <c r="AB34" s="1897"/>
      <c r="AC34" s="1897"/>
      <c r="AD34" s="1897"/>
      <c r="AE34" s="1897"/>
      <c r="AF34" s="1897"/>
      <c r="AG34" s="1897"/>
      <c r="AH34" s="1897"/>
      <c r="AI34" s="1897"/>
      <c r="AJ34" s="1897"/>
      <c r="AK34" s="1898"/>
    </row>
    <row r="35" spans="1:37" ht="243" customHeight="1" x14ac:dyDescent="0.2">
      <c r="A35" s="2478"/>
      <c r="B35" s="2460"/>
      <c r="C35" s="1809"/>
      <c r="D35" s="1810"/>
      <c r="E35" s="2457"/>
      <c r="F35" s="2458"/>
      <c r="G35" s="572">
        <v>74</v>
      </c>
      <c r="H35" s="570" t="s">
        <v>870</v>
      </c>
      <c r="I35" s="572" t="s">
        <v>813</v>
      </c>
      <c r="J35" s="588">
        <v>2232</v>
      </c>
      <c r="K35" s="565" t="s">
        <v>871</v>
      </c>
      <c r="L35" s="572">
        <v>87</v>
      </c>
      <c r="M35" s="570" t="s">
        <v>1383</v>
      </c>
      <c r="N35" s="591">
        <v>1</v>
      </c>
      <c r="O35" s="588">
        <v>63202172462.869995</v>
      </c>
      <c r="P35" s="285">
        <v>63202172462.869995</v>
      </c>
      <c r="Q35" s="570" t="s">
        <v>1380</v>
      </c>
      <c r="R35" s="570" t="s">
        <v>1381</v>
      </c>
      <c r="S35" s="605" t="s">
        <v>870</v>
      </c>
      <c r="T35" s="571">
        <v>63202172462.869995</v>
      </c>
      <c r="U35" s="545">
        <v>25</v>
      </c>
      <c r="V35" s="572" t="s">
        <v>1384</v>
      </c>
      <c r="W35" s="572">
        <v>2732</v>
      </c>
      <c r="X35" s="589" t="s">
        <v>856</v>
      </c>
      <c r="Y35" s="572">
        <v>21116</v>
      </c>
      <c r="Z35" s="572"/>
      <c r="AA35" s="572">
        <v>4451</v>
      </c>
      <c r="AB35" s="572"/>
      <c r="AC35" s="572">
        <v>247</v>
      </c>
      <c r="AD35" s="572">
        <v>217</v>
      </c>
      <c r="AE35" s="572">
        <v>60</v>
      </c>
      <c r="AF35" s="572">
        <v>2484</v>
      </c>
      <c r="AG35" s="572">
        <v>4575</v>
      </c>
      <c r="AH35" s="572">
        <v>56</v>
      </c>
      <c r="AI35" s="587">
        <v>42583</v>
      </c>
      <c r="AJ35" s="587">
        <v>42735</v>
      </c>
      <c r="AK35" s="572" t="s">
        <v>1376</v>
      </c>
    </row>
    <row r="36" spans="1:37" ht="35.25" customHeight="1" x14ac:dyDescent="0.2">
      <c r="A36" s="2478"/>
      <c r="B36" s="2460"/>
      <c r="C36" s="1809"/>
      <c r="D36" s="1810"/>
      <c r="E36" s="2459"/>
      <c r="F36" s="2460"/>
      <c r="G36" s="1634">
        <v>74</v>
      </c>
      <c r="H36" s="1614" t="s">
        <v>870</v>
      </c>
      <c r="I36" s="1634" t="s">
        <v>813</v>
      </c>
      <c r="J36" s="1859">
        <v>2232</v>
      </c>
      <c r="K36" s="569" t="s">
        <v>1385</v>
      </c>
      <c r="L36" s="1634">
        <v>88</v>
      </c>
      <c r="M36" s="1614" t="s">
        <v>1391</v>
      </c>
      <c r="N36" s="2406">
        <v>1</v>
      </c>
      <c r="O36" s="1859">
        <v>34732441362.130005</v>
      </c>
      <c r="P36" s="2448">
        <v>34732441362.130005</v>
      </c>
      <c r="Q36" s="1614" t="s">
        <v>1380</v>
      </c>
      <c r="R36" s="1614" t="s">
        <v>1382</v>
      </c>
      <c r="S36" s="2309" t="s">
        <v>870</v>
      </c>
      <c r="T36" s="2448">
        <v>34732441362.130005</v>
      </c>
      <c r="U36" s="2446">
        <v>25</v>
      </c>
      <c r="V36" s="1634" t="s">
        <v>1384</v>
      </c>
      <c r="W36" s="1634">
        <v>2732</v>
      </c>
      <c r="X36" s="2411" t="s">
        <v>856</v>
      </c>
      <c r="Y36" s="1634">
        <v>21116</v>
      </c>
      <c r="Z36" s="1634"/>
      <c r="AA36" s="1634">
        <v>4451</v>
      </c>
      <c r="AB36" s="1634"/>
      <c r="AC36" s="1634">
        <v>247</v>
      </c>
      <c r="AD36" s="1634">
        <v>217</v>
      </c>
      <c r="AE36" s="1634">
        <v>60</v>
      </c>
      <c r="AF36" s="1634">
        <v>2484</v>
      </c>
      <c r="AG36" s="1634">
        <v>4575</v>
      </c>
      <c r="AH36" s="1634">
        <v>56</v>
      </c>
      <c r="AI36" s="1865">
        <v>42583</v>
      </c>
      <c r="AJ36" s="1865">
        <v>42735</v>
      </c>
      <c r="AK36" s="1634" t="s">
        <v>1376</v>
      </c>
    </row>
    <row r="37" spans="1:37" ht="35.25" customHeight="1" x14ac:dyDescent="0.2">
      <c r="A37" s="2478"/>
      <c r="B37" s="2460"/>
      <c r="C37" s="1809"/>
      <c r="D37" s="1810"/>
      <c r="E37" s="2459"/>
      <c r="F37" s="2460"/>
      <c r="G37" s="1848"/>
      <c r="H37" s="1615"/>
      <c r="I37" s="1848"/>
      <c r="J37" s="1860"/>
      <c r="K37" s="626" t="s">
        <v>1387</v>
      </c>
      <c r="L37" s="1848"/>
      <c r="M37" s="1615"/>
      <c r="N37" s="2407"/>
      <c r="O37" s="1860"/>
      <c r="P37" s="2449"/>
      <c r="Q37" s="1615"/>
      <c r="R37" s="1615"/>
      <c r="S37" s="2272"/>
      <c r="T37" s="2449"/>
      <c r="U37" s="2422"/>
      <c r="V37" s="1848"/>
      <c r="W37" s="1848"/>
      <c r="X37" s="2412"/>
      <c r="Y37" s="1848"/>
      <c r="Z37" s="1848"/>
      <c r="AA37" s="1848"/>
      <c r="AB37" s="1848"/>
      <c r="AC37" s="1848"/>
      <c r="AD37" s="1848"/>
      <c r="AE37" s="1848"/>
      <c r="AF37" s="1848"/>
      <c r="AG37" s="1848"/>
      <c r="AH37" s="1848"/>
      <c r="AI37" s="1867"/>
      <c r="AJ37" s="1867"/>
      <c r="AK37" s="1848"/>
    </row>
    <row r="38" spans="1:37" ht="35.25" customHeight="1" x14ac:dyDescent="0.2">
      <c r="A38" s="2478"/>
      <c r="B38" s="2460"/>
      <c r="C38" s="1809"/>
      <c r="D38" s="1810"/>
      <c r="E38" s="2459"/>
      <c r="F38" s="2460"/>
      <c r="G38" s="1848"/>
      <c r="H38" s="1615"/>
      <c r="I38" s="1848"/>
      <c r="J38" s="1860"/>
      <c r="K38" s="626" t="s">
        <v>1388</v>
      </c>
      <c r="L38" s="1848"/>
      <c r="M38" s="1615"/>
      <c r="N38" s="2407"/>
      <c r="O38" s="1860"/>
      <c r="P38" s="2449"/>
      <c r="Q38" s="1615"/>
      <c r="R38" s="1615"/>
      <c r="S38" s="2272"/>
      <c r="T38" s="2449"/>
      <c r="U38" s="2422"/>
      <c r="V38" s="1848"/>
      <c r="W38" s="1848"/>
      <c r="X38" s="2412"/>
      <c r="Y38" s="1848"/>
      <c r="Z38" s="1848"/>
      <c r="AA38" s="1848"/>
      <c r="AB38" s="1848"/>
      <c r="AC38" s="1848"/>
      <c r="AD38" s="1848"/>
      <c r="AE38" s="1848"/>
      <c r="AF38" s="1848"/>
      <c r="AG38" s="1848"/>
      <c r="AH38" s="1848"/>
      <c r="AI38" s="1867"/>
      <c r="AJ38" s="1867"/>
      <c r="AK38" s="1848"/>
    </row>
    <row r="39" spans="1:37" ht="35.25" customHeight="1" x14ac:dyDescent="0.2">
      <c r="A39" s="2478"/>
      <c r="B39" s="2460"/>
      <c r="C39" s="1809"/>
      <c r="D39" s="1810"/>
      <c r="E39" s="2459"/>
      <c r="F39" s="2460"/>
      <c r="G39" s="1848"/>
      <c r="H39" s="1615"/>
      <c r="I39" s="1848"/>
      <c r="J39" s="1860"/>
      <c r="K39" s="626" t="s">
        <v>1389</v>
      </c>
      <c r="L39" s="1848"/>
      <c r="M39" s="1615"/>
      <c r="N39" s="2407"/>
      <c r="O39" s="1860"/>
      <c r="P39" s="2449"/>
      <c r="Q39" s="1615"/>
      <c r="R39" s="1615"/>
      <c r="S39" s="2272"/>
      <c r="T39" s="2449"/>
      <c r="U39" s="2422"/>
      <c r="V39" s="1848"/>
      <c r="W39" s="1848"/>
      <c r="X39" s="2412"/>
      <c r="Y39" s="1848"/>
      <c r="Z39" s="1848"/>
      <c r="AA39" s="1848"/>
      <c r="AB39" s="1848"/>
      <c r="AC39" s="1848"/>
      <c r="AD39" s="1848"/>
      <c r="AE39" s="1848"/>
      <c r="AF39" s="1848"/>
      <c r="AG39" s="1848"/>
      <c r="AH39" s="1848"/>
      <c r="AI39" s="1867"/>
      <c r="AJ39" s="1867"/>
      <c r="AK39" s="1848"/>
    </row>
    <row r="40" spans="1:37" ht="35.25" customHeight="1" x14ac:dyDescent="0.2">
      <c r="A40" s="2478"/>
      <c r="B40" s="2460"/>
      <c r="C40" s="1884"/>
      <c r="D40" s="1891"/>
      <c r="E40" s="2461"/>
      <c r="F40" s="2462"/>
      <c r="G40" s="1635"/>
      <c r="H40" s="1616"/>
      <c r="I40" s="1635"/>
      <c r="J40" s="1861"/>
      <c r="K40" s="627" t="s">
        <v>1390</v>
      </c>
      <c r="L40" s="1635"/>
      <c r="M40" s="1616"/>
      <c r="N40" s="2408"/>
      <c r="O40" s="1861"/>
      <c r="P40" s="2450"/>
      <c r="Q40" s="1616"/>
      <c r="R40" s="1615"/>
      <c r="S40" s="2233"/>
      <c r="T40" s="2450"/>
      <c r="U40" s="2423"/>
      <c r="V40" s="1635"/>
      <c r="W40" s="1635"/>
      <c r="X40" s="2413"/>
      <c r="Y40" s="1635"/>
      <c r="Z40" s="1635"/>
      <c r="AA40" s="1635"/>
      <c r="AB40" s="1635"/>
      <c r="AC40" s="1635"/>
      <c r="AD40" s="1635"/>
      <c r="AE40" s="1635"/>
      <c r="AF40" s="1635"/>
      <c r="AG40" s="1635"/>
      <c r="AH40" s="1635"/>
      <c r="AI40" s="1866"/>
      <c r="AJ40" s="1866"/>
      <c r="AK40" s="1635"/>
    </row>
    <row r="41" spans="1:37" ht="35.25" customHeight="1" x14ac:dyDescent="0.2">
      <c r="A41" s="2478"/>
      <c r="B41" s="2460"/>
      <c r="C41" s="683">
        <v>6</v>
      </c>
      <c r="D41" s="2328" t="s">
        <v>1400</v>
      </c>
      <c r="E41" s="2329"/>
      <c r="F41" s="2329"/>
      <c r="G41" s="2329"/>
      <c r="H41" s="2329"/>
      <c r="I41" s="2329"/>
      <c r="J41" s="2329"/>
      <c r="K41" s="2329"/>
      <c r="L41" s="2329"/>
      <c r="M41" s="2329"/>
      <c r="N41" s="2329"/>
      <c r="O41" s="2329"/>
      <c r="P41" s="2329"/>
      <c r="Q41" s="2329"/>
      <c r="R41" s="2329"/>
      <c r="S41" s="2329"/>
      <c r="T41" s="2329"/>
      <c r="U41" s="2329"/>
      <c r="V41" s="2329"/>
      <c r="W41" s="2329"/>
      <c r="X41" s="2329"/>
      <c r="Y41" s="2329"/>
      <c r="Z41" s="2329"/>
      <c r="AA41" s="2329"/>
      <c r="AB41" s="2329"/>
      <c r="AC41" s="2329"/>
      <c r="AD41" s="2329"/>
      <c r="AE41" s="2329"/>
      <c r="AF41" s="2329"/>
      <c r="AG41" s="2329"/>
      <c r="AH41" s="2329"/>
      <c r="AI41" s="2329"/>
      <c r="AJ41" s="2329"/>
      <c r="AK41" s="2330"/>
    </row>
    <row r="42" spans="1:37" ht="33" customHeight="1" x14ac:dyDescent="0.2">
      <c r="A42" s="2478"/>
      <c r="B42" s="2460"/>
      <c r="C42" s="1883"/>
      <c r="D42" s="1890"/>
      <c r="E42" s="708">
        <v>19</v>
      </c>
      <c r="F42" s="2453" t="s">
        <v>1393</v>
      </c>
      <c r="G42" s="2454"/>
      <c r="H42" s="2454"/>
      <c r="I42" s="2454"/>
      <c r="J42" s="2454"/>
      <c r="K42" s="2454"/>
      <c r="L42" s="2454"/>
      <c r="M42" s="2454"/>
      <c r="N42" s="2454"/>
      <c r="O42" s="2454"/>
      <c r="P42" s="2454"/>
      <c r="Q42" s="2454"/>
      <c r="R42" s="2454"/>
      <c r="S42" s="2454"/>
      <c r="T42" s="2454"/>
      <c r="U42" s="2454"/>
      <c r="V42" s="2454"/>
      <c r="W42" s="2454"/>
      <c r="X42" s="2454"/>
      <c r="Y42" s="2454"/>
      <c r="Z42" s="2454"/>
      <c r="AA42" s="2454"/>
      <c r="AB42" s="2454"/>
      <c r="AC42" s="2454"/>
      <c r="AD42" s="2454"/>
      <c r="AE42" s="2454"/>
      <c r="AF42" s="2454"/>
      <c r="AG42" s="2454"/>
      <c r="AH42" s="2454"/>
      <c r="AI42" s="2454"/>
      <c r="AJ42" s="2454"/>
      <c r="AK42" s="2455"/>
    </row>
    <row r="43" spans="1:37" ht="99.75" x14ac:dyDescent="0.2">
      <c r="A43" s="2478"/>
      <c r="B43" s="2460"/>
      <c r="C43" s="1809"/>
      <c r="D43" s="1810"/>
      <c r="E43" s="2457"/>
      <c r="F43" s="2458"/>
      <c r="G43" s="572">
        <v>75</v>
      </c>
      <c r="H43" s="570" t="s">
        <v>872</v>
      </c>
      <c r="I43" s="572" t="s">
        <v>813</v>
      </c>
      <c r="J43" s="588">
        <v>23</v>
      </c>
      <c r="K43" s="565"/>
      <c r="L43" s="1634">
        <v>89</v>
      </c>
      <c r="M43" s="1874" t="s">
        <v>1392</v>
      </c>
      <c r="N43" s="591">
        <v>0.12</v>
      </c>
      <c r="O43" s="588">
        <v>0</v>
      </c>
      <c r="P43" s="2409">
        <v>130000000</v>
      </c>
      <c r="Q43" s="2427" t="s">
        <v>873</v>
      </c>
      <c r="R43" s="594" t="s">
        <v>874</v>
      </c>
      <c r="S43" s="605" t="s">
        <v>872</v>
      </c>
      <c r="T43" s="571">
        <v>0</v>
      </c>
      <c r="U43" s="577"/>
      <c r="V43" s="599"/>
      <c r="W43" s="1634">
        <v>2732</v>
      </c>
      <c r="X43" s="2411" t="s">
        <v>856</v>
      </c>
      <c r="Y43" s="1634">
        <v>21116</v>
      </c>
      <c r="Z43" s="1634"/>
      <c r="AA43" s="1634">
        <v>4451</v>
      </c>
      <c r="AB43" s="1634"/>
      <c r="AC43" s="1634">
        <v>247</v>
      </c>
      <c r="AD43" s="1634">
        <v>217</v>
      </c>
      <c r="AE43" s="1634">
        <v>60</v>
      </c>
      <c r="AF43" s="1634">
        <v>2484</v>
      </c>
      <c r="AG43" s="1634">
        <v>4575</v>
      </c>
      <c r="AH43" s="1634">
        <v>56</v>
      </c>
      <c r="AI43" s="1865">
        <v>42583</v>
      </c>
      <c r="AJ43" s="1865">
        <v>42735</v>
      </c>
      <c r="AK43" s="1634" t="s">
        <v>857</v>
      </c>
    </row>
    <row r="44" spans="1:37" ht="97.5" customHeight="1" x14ac:dyDescent="0.2">
      <c r="A44" s="2478"/>
      <c r="B44" s="2460"/>
      <c r="C44" s="1809"/>
      <c r="D44" s="1810"/>
      <c r="E44" s="2459"/>
      <c r="F44" s="2460"/>
      <c r="G44" s="565">
        <v>76</v>
      </c>
      <c r="H44" s="562" t="s">
        <v>875</v>
      </c>
      <c r="I44" s="572" t="s">
        <v>813</v>
      </c>
      <c r="J44" s="588">
        <v>150</v>
      </c>
      <c r="K44" s="628"/>
      <c r="L44" s="1848"/>
      <c r="M44" s="1874"/>
      <c r="N44" s="600">
        <v>0.16</v>
      </c>
      <c r="O44" s="601">
        <v>130000000</v>
      </c>
      <c r="P44" s="2421"/>
      <c r="Q44" s="2425"/>
      <c r="R44" s="537" t="s">
        <v>876</v>
      </c>
      <c r="S44" s="602" t="s">
        <v>875</v>
      </c>
      <c r="T44" s="580">
        <v>130000000</v>
      </c>
      <c r="U44" s="432"/>
      <c r="V44" s="432"/>
      <c r="W44" s="1848"/>
      <c r="X44" s="2412"/>
      <c r="Y44" s="1848"/>
      <c r="Z44" s="1848"/>
      <c r="AA44" s="1848"/>
      <c r="AB44" s="1848"/>
      <c r="AC44" s="1848"/>
      <c r="AD44" s="1848"/>
      <c r="AE44" s="1848"/>
      <c r="AF44" s="1848"/>
      <c r="AG44" s="1848"/>
      <c r="AH44" s="1848"/>
      <c r="AI44" s="1867"/>
      <c r="AJ44" s="1867"/>
      <c r="AK44" s="2268"/>
    </row>
    <row r="45" spans="1:37" ht="99.75" customHeight="1" x14ac:dyDescent="0.2">
      <c r="A45" s="2478"/>
      <c r="B45" s="2460"/>
      <c r="C45" s="1809"/>
      <c r="D45" s="1810"/>
      <c r="E45" s="2459"/>
      <c r="F45" s="2460"/>
      <c r="G45" s="572">
        <v>77</v>
      </c>
      <c r="H45" s="570" t="s">
        <v>877</v>
      </c>
      <c r="I45" s="572" t="s">
        <v>813</v>
      </c>
      <c r="J45" s="588">
        <v>7.5</v>
      </c>
      <c r="K45" s="628" t="s">
        <v>1394</v>
      </c>
      <c r="L45" s="1848"/>
      <c r="M45" s="1874"/>
      <c r="N45" s="591">
        <v>0.12</v>
      </c>
      <c r="O45" s="588">
        <v>0</v>
      </c>
      <c r="P45" s="2421"/>
      <c r="Q45" s="2425"/>
      <c r="R45" s="596" t="s">
        <v>878</v>
      </c>
      <c r="S45" s="605" t="s">
        <v>877</v>
      </c>
      <c r="T45" s="571">
        <v>0</v>
      </c>
      <c r="U45" s="576">
        <v>20</v>
      </c>
      <c r="V45" s="592" t="s">
        <v>1397</v>
      </c>
      <c r="W45" s="1848"/>
      <c r="X45" s="2412"/>
      <c r="Y45" s="1848"/>
      <c r="Z45" s="1848"/>
      <c r="AA45" s="1848"/>
      <c r="AB45" s="1848"/>
      <c r="AC45" s="1848"/>
      <c r="AD45" s="1848"/>
      <c r="AE45" s="1848"/>
      <c r="AF45" s="1848"/>
      <c r="AG45" s="1848"/>
      <c r="AH45" s="1848"/>
      <c r="AI45" s="1867"/>
      <c r="AJ45" s="1867"/>
      <c r="AK45" s="2268"/>
    </row>
    <row r="46" spans="1:37" ht="86.25" customHeight="1" x14ac:dyDescent="0.2">
      <c r="A46" s="2478"/>
      <c r="B46" s="2460"/>
      <c r="C46" s="1809"/>
      <c r="D46" s="1810"/>
      <c r="E46" s="2459"/>
      <c r="F46" s="2460"/>
      <c r="G46" s="572">
        <v>78</v>
      </c>
      <c r="H46" s="570" t="s">
        <v>879</v>
      </c>
      <c r="I46" s="572" t="s">
        <v>813</v>
      </c>
      <c r="J46" s="588">
        <v>9</v>
      </c>
      <c r="K46" s="569" t="s">
        <v>1395</v>
      </c>
      <c r="L46" s="1848"/>
      <c r="M46" s="1874"/>
      <c r="N46" s="591">
        <v>0.12</v>
      </c>
      <c r="O46" s="588">
        <v>0</v>
      </c>
      <c r="P46" s="2421"/>
      <c r="Q46" s="2425"/>
      <c r="R46" s="597" t="s">
        <v>880</v>
      </c>
      <c r="S46" s="605" t="s">
        <v>879</v>
      </c>
      <c r="T46" s="571">
        <v>0</v>
      </c>
      <c r="U46" s="576">
        <v>35</v>
      </c>
      <c r="V46" s="592" t="s">
        <v>1398</v>
      </c>
      <c r="W46" s="1848"/>
      <c r="X46" s="2412"/>
      <c r="Y46" s="1848"/>
      <c r="Z46" s="1848"/>
      <c r="AA46" s="1848"/>
      <c r="AB46" s="1848"/>
      <c r="AC46" s="1848"/>
      <c r="AD46" s="1848"/>
      <c r="AE46" s="1848"/>
      <c r="AF46" s="1848"/>
      <c r="AG46" s="1848"/>
      <c r="AH46" s="1848"/>
      <c r="AI46" s="1867"/>
      <c r="AJ46" s="1867"/>
      <c r="AK46" s="2268"/>
    </row>
    <row r="47" spans="1:37" ht="71.25" customHeight="1" x14ac:dyDescent="0.2">
      <c r="A47" s="2478"/>
      <c r="B47" s="2460"/>
      <c r="C47" s="1809"/>
      <c r="D47" s="1810"/>
      <c r="E47" s="2459"/>
      <c r="F47" s="2460"/>
      <c r="G47" s="572">
        <v>79</v>
      </c>
      <c r="H47" s="570" t="s">
        <v>881</v>
      </c>
      <c r="I47" s="572" t="s">
        <v>813</v>
      </c>
      <c r="J47" s="588">
        <v>113</v>
      </c>
      <c r="K47" s="629" t="s">
        <v>1396</v>
      </c>
      <c r="L47" s="1848"/>
      <c r="M47" s="1874"/>
      <c r="N47" s="591">
        <v>0.12</v>
      </c>
      <c r="O47" s="588">
        <v>0</v>
      </c>
      <c r="P47" s="2421"/>
      <c r="Q47" s="2425"/>
      <c r="R47" s="595" t="s">
        <v>876</v>
      </c>
      <c r="S47" s="605" t="s">
        <v>881</v>
      </c>
      <c r="T47" s="571">
        <v>0</v>
      </c>
      <c r="U47" s="576">
        <v>80</v>
      </c>
      <c r="V47" s="592" t="s">
        <v>1399</v>
      </c>
      <c r="W47" s="1848"/>
      <c r="X47" s="2412"/>
      <c r="Y47" s="1848"/>
      <c r="Z47" s="1848"/>
      <c r="AA47" s="1848"/>
      <c r="AB47" s="1848"/>
      <c r="AC47" s="1848"/>
      <c r="AD47" s="1848"/>
      <c r="AE47" s="1848"/>
      <c r="AF47" s="1848"/>
      <c r="AG47" s="1848"/>
      <c r="AH47" s="1848"/>
      <c r="AI47" s="1867"/>
      <c r="AJ47" s="1867"/>
      <c r="AK47" s="2268"/>
    </row>
    <row r="48" spans="1:37" ht="71.25" x14ac:dyDescent="0.2">
      <c r="A48" s="2478"/>
      <c r="B48" s="2460"/>
      <c r="C48" s="1809"/>
      <c r="D48" s="1810"/>
      <c r="E48" s="2459"/>
      <c r="F48" s="2460"/>
      <c r="G48" s="572">
        <v>80</v>
      </c>
      <c r="H48" s="570" t="s">
        <v>882</v>
      </c>
      <c r="I48" s="572" t="s">
        <v>813</v>
      </c>
      <c r="J48" s="588">
        <v>3130</v>
      </c>
      <c r="K48" s="569"/>
      <c r="L48" s="1848"/>
      <c r="M48" s="1874"/>
      <c r="N48" s="591">
        <v>0.12</v>
      </c>
      <c r="O48" s="588">
        <v>0</v>
      </c>
      <c r="P48" s="2421"/>
      <c r="Q48" s="2425"/>
      <c r="R48" s="596" t="s">
        <v>880</v>
      </c>
      <c r="S48" s="605" t="s">
        <v>882</v>
      </c>
      <c r="T48" s="571">
        <v>0</v>
      </c>
      <c r="U48" s="576"/>
      <c r="V48" s="593"/>
      <c r="W48" s="1848"/>
      <c r="X48" s="2412"/>
      <c r="Y48" s="1848"/>
      <c r="Z48" s="1848"/>
      <c r="AA48" s="1848"/>
      <c r="AB48" s="1848"/>
      <c r="AC48" s="1848"/>
      <c r="AD48" s="1848"/>
      <c r="AE48" s="1848"/>
      <c r="AF48" s="1848"/>
      <c r="AG48" s="1848"/>
      <c r="AH48" s="1848"/>
      <c r="AI48" s="1867"/>
      <c r="AJ48" s="1867"/>
      <c r="AK48" s="2268"/>
    </row>
    <row r="49" spans="1:37" ht="111.75" customHeight="1" x14ac:dyDescent="0.2">
      <c r="A49" s="2478"/>
      <c r="B49" s="2460"/>
      <c r="C49" s="1809"/>
      <c r="D49" s="1810"/>
      <c r="E49" s="2459"/>
      <c r="F49" s="2460"/>
      <c r="G49" s="572">
        <v>81</v>
      </c>
      <c r="H49" s="570" t="s">
        <v>883</v>
      </c>
      <c r="I49" s="572" t="s">
        <v>813</v>
      </c>
      <c r="J49" s="588">
        <v>17</v>
      </c>
      <c r="K49" s="569"/>
      <c r="L49" s="1848"/>
      <c r="M49" s="1874"/>
      <c r="N49" s="591">
        <v>0.12</v>
      </c>
      <c r="O49" s="588">
        <v>0</v>
      </c>
      <c r="P49" s="2421"/>
      <c r="Q49" s="2425"/>
      <c r="R49" s="574" t="s">
        <v>874</v>
      </c>
      <c r="S49" s="605" t="s">
        <v>883</v>
      </c>
      <c r="T49" s="571">
        <v>0</v>
      </c>
      <c r="U49" s="576"/>
      <c r="V49" s="593"/>
      <c r="W49" s="1848"/>
      <c r="X49" s="2412"/>
      <c r="Y49" s="1848"/>
      <c r="Z49" s="1848"/>
      <c r="AA49" s="1848"/>
      <c r="AB49" s="1848"/>
      <c r="AC49" s="1848"/>
      <c r="AD49" s="1848"/>
      <c r="AE49" s="1848"/>
      <c r="AF49" s="1848"/>
      <c r="AG49" s="1848"/>
      <c r="AH49" s="1848"/>
      <c r="AI49" s="1867"/>
      <c r="AJ49" s="1867"/>
      <c r="AK49" s="2268"/>
    </row>
    <row r="50" spans="1:37" ht="99.75" customHeight="1" x14ac:dyDescent="0.2">
      <c r="A50" s="2478"/>
      <c r="B50" s="2460"/>
      <c r="C50" s="1809"/>
      <c r="D50" s="1810"/>
      <c r="E50" s="2461"/>
      <c r="F50" s="2462"/>
      <c r="G50" s="572">
        <v>82</v>
      </c>
      <c r="H50" s="570" t="s">
        <v>884</v>
      </c>
      <c r="I50" s="572" t="s">
        <v>813</v>
      </c>
      <c r="J50" s="588">
        <v>17</v>
      </c>
      <c r="K50" s="566"/>
      <c r="L50" s="1635"/>
      <c r="M50" s="1874"/>
      <c r="N50" s="591">
        <v>0.12</v>
      </c>
      <c r="O50" s="588">
        <v>0</v>
      </c>
      <c r="P50" s="2410"/>
      <c r="Q50" s="2426"/>
      <c r="R50" s="594" t="s">
        <v>874</v>
      </c>
      <c r="S50" s="605" t="s">
        <v>884</v>
      </c>
      <c r="T50" s="571">
        <v>0</v>
      </c>
      <c r="U50" s="578"/>
      <c r="V50" s="538"/>
      <c r="W50" s="1635"/>
      <c r="X50" s="2413"/>
      <c r="Y50" s="1635"/>
      <c r="Z50" s="1635"/>
      <c r="AA50" s="1635"/>
      <c r="AB50" s="1635"/>
      <c r="AC50" s="1635"/>
      <c r="AD50" s="1635"/>
      <c r="AE50" s="1635"/>
      <c r="AF50" s="1635"/>
      <c r="AG50" s="1635"/>
      <c r="AH50" s="1635"/>
      <c r="AI50" s="1866"/>
      <c r="AJ50" s="1866"/>
      <c r="AK50" s="2269"/>
    </row>
    <row r="51" spans="1:37" ht="38.25" customHeight="1" x14ac:dyDescent="0.2">
      <c r="A51" s="2478"/>
      <c r="B51" s="2460"/>
      <c r="C51" s="1809"/>
      <c r="D51" s="1810"/>
      <c r="E51" s="705">
        <v>20</v>
      </c>
      <c r="F51" s="1896" t="s">
        <v>1401</v>
      </c>
      <c r="G51" s="1897"/>
      <c r="H51" s="1897"/>
      <c r="I51" s="1897"/>
      <c r="J51" s="1897"/>
      <c r="K51" s="1897"/>
      <c r="L51" s="1897"/>
      <c r="M51" s="1897"/>
      <c r="N51" s="1897"/>
      <c r="O51" s="1897"/>
      <c r="P51" s="1897"/>
      <c r="Q51" s="1897"/>
      <c r="R51" s="1897"/>
      <c r="S51" s="1897"/>
      <c r="T51" s="1897"/>
      <c r="U51" s="1897"/>
      <c r="V51" s="1897"/>
      <c r="W51" s="1897"/>
      <c r="X51" s="1897"/>
      <c r="Y51" s="1897"/>
      <c r="Z51" s="1897"/>
      <c r="AA51" s="1897"/>
      <c r="AB51" s="1897"/>
      <c r="AC51" s="1897"/>
      <c r="AD51" s="1897"/>
      <c r="AE51" s="1897"/>
      <c r="AF51" s="1897"/>
      <c r="AG51" s="1897"/>
      <c r="AH51" s="1897"/>
      <c r="AI51" s="1897"/>
      <c r="AJ51" s="1897"/>
      <c r="AK51" s="1898"/>
    </row>
    <row r="52" spans="1:37" ht="75.75" customHeight="1" x14ac:dyDescent="0.2">
      <c r="A52" s="2478"/>
      <c r="B52" s="2460"/>
      <c r="C52" s="1809"/>
      <c r="D52" s="1810"/>
      <c r="E52" s="2457"/>
      <c r="F52" s="2458"/>
      <c r="G52" s="572">
        <v>83</v>
      </c>
      <c r="H52" s="570" t="s">
        <v>885</v>
      </c>
      <c r="I52" s="572" t="s">
        <v>813</v>
      </c>
      <c r="J52" s="588">
        <v>4</v>
      </c>
      <c r="K52" s="1634" t="s">
        <v>1402</v>
      </c>
      <c r="L52" s="1634">
        <v>90</v>
      </c>
      <c r="M52" s="1874" t="s">
        <v>886</v>
      </c>
      <c r="N52" s="591">
        <v>0.1</v>
      </c>
      <c r="O52" s="588">
        <v>0</v>
      </c>
      <c r="P52" s="2409">
        <v>50000000</v>
      </c>
      <c r="Q52" s="2443" t="s">
        <v>887</v>
      </c>
      <c r="R52" s="597" t="s">
        <v>888</v>
      </c>
      <c r="S52" s="570" t="s">
        <v>885</v>
      </c>
      <c r="T52" s="571">
        <v>0</v>
      </c>
      <c r="U52" s="2446">
        <v>20</v>
      </c>
      <c r="V52" s="1634" t="s">
        <v>1369</v>
      </c>
      <c r="W52" s="1634">
        <v>2732</v>
      </c>
      <c r="X52" s="2411" t="s">
        <v>856</v>
      </c>
      <c r="Y52" s="1634">
        <v>21116</v>
      </c>
      <c r="Z52" s="1634"/>
      <c r="AA52" s="1634">
        <v>4451</v>
      </c>
      <c r="AB52" s="1634"/>
      <c r="AC52" s="1634">
        <v>247</v>
      </c>
      <c r="AD52" s="1634">
        <v>217</v>
      </c>
      <c r="AE52" s="1634">
        <v>60</v>
      </c>
      <c r="AF52" s="1634">
        <v>2484</v>
      </c>
      <c r="AG52" s="1634">
        <v>4575</v>
      </c>
      <c r="AH52" s="1634">
        <v>56</v>
      </c>
      <c r="AI52" s="1865">
        <v>42583</v>
      </c>
      <c r="AJ52" s="1865">
        <v>42735</v>
      </c>
      <c r="AK52" s="1634" t="s">
        <v>857</v>
      </c>
    </row>
    <row r="53" spans="1:37" ht="81.75" customHeight="1" x14ac:dyDescent="0.2">
      <c r="A53" s="2478"/>
      <c r="B53" s="2460"/>
      <c r="C53" s="1809"/>
      <c r="D53" s="1810"/>
      <c r="E53" s="2459"/>
      <c r="F53" s="2460"/>
      <c r="G53" s="572">
        <v>84</v>
      </c>
      <c r="H53" s="570" t="s">
        <v>889</v>
      </c>
      <c r="I53" s="572" t="s">
        <v>813</v>
      </c>
      <c r="J53" s="588">
        <v>4</v>
      </c>
      <c r="K53" s="1848"/>
      <c r="L53" s="1848"/>
      <c r="M53" s="1874"/>
      <c r="N53" s="591">
        <v>0.1</v>
      </c>
      <c r="O53" s="588">
        <v>0</v>
      </c>
      <c r="P53" s="2421"/>
      <c r="Q53" s="2444"/>
      <c r="R53" s="598" t="s">
        <v>890</v>
      </c>
      <c r="S53" s="570" t="s">
        <v>889</v>
      </c>
      <c r="T53" s="571">
        <v>0</v>
      </c>
      <c r="U53" s="2422"/>
      <c r="V53" s="2268"/>
      <c r="W53" s="1848"/>
      <c r="X53" s="2412"/>
      <c r="Y53" s="1848"/>
      <c r="Z53" s="1848"/>
      <c r="AA53" s="1848"/>
      <c r="AB53" s="1848"/>
      <c r="AC53" s="1848"/>
      <c r="AD53" s="1848"/>
      <c r="AE53" s="1848"/>
      <c r="AF53" s="1848"/>
      <c r="AG53" s="1848"/>
      <c r="AH53" s="1848"/>
      <c r="AI53" s="1867"/>
      <c r="AJ53" s="1867"/>
      <c r="AK53" s="2268"/>
    </row>
    <row r="54" spans="1:37" ht="78.75" customHeight="1" x14ac:dyDescent="0.2">
      <c r="A54" s="2478"/>
      <c r="B54" s="2460"/>
      <c r="C54" s="1809"/>
      <c r="D54" s="1810"/>
      <c r="E54" s="2459"/>
      <c r="F54" s="2460"/>
      <c r="G54" s="572">
        <v>85</v>
      </c>
      <c r="H54" s="570" t="s">
        <v>891</v>
      </c>
      <c r="I54" s="572" t="s">
        <v>813</v>
      </c>
      <c r="J54" s="588">
        <v>4</v>
      </c>
      <c r="K54" s="1848"/>
      <c r="L54" s="1848"/>
      <c r="M54" s="1874"/>
      <c r="N54" s="591">
        <v>0.1</v>
      </c>
      <c r="O54" s="588">
        <v>0</v>
      </c>
      <c r="P54" s="2421"/>
      <c r="Q54" s="2444"/>
      <c r="R54" s="574" t="s">
        <v>892</v>
      </c>
      <c r="S54" s="570" t="s">
        <v>891</v>
      </c>
      <c r="T54" s="571">
        <v>0</v>
      </c>
      <c r="U54" s="2422"/>
      <c r="V54" s="2268"/>
      <c r="W54" s="1848"/>
      <c r="X54" s="2412"/>
      <c r="Y54" s="1848"/>
      <c r="Z54" s="1848"/>
      <c r="AA54" s="1848"/>
      <c r="AB54" s="1848"/>
      <c r="AC54" s="1848"/>
      <c r="AD54" s="1848"/>
      <c r="AE54" s="1848"/>
      <c r="AF54" s="1848"/>
      <c r="AG54" s="1848"/>
      <c r="AH54" s="1848"/>
      <c r="AI54" s="1867"/>
      <c r="AJ54" s="1867"/>
      <c r="AK54" s="2268"/>
    </row>
    <row r="55" spans="1:37" ht="98.25" customHeight="1" x14ac:dyDescent="0.2">
      <c r="A55" s="2478"/>
      <c r="B55" s="2460"/>
      <c r="C55" s="1809"/>
      <c r="D55" s="1810"/>
      <c r="E55" s="2459"/>
      <c r="F55" s="2460"/>
      <c r="G55" s="572">
        <v>87</v>
      </c>
      <c r="H55" s="570" t="s">
        <v>893</v>
      </c>
      <c r="I55" s="572" t="s">
        <v>813</v>
      </c>
      <c r="J55" s="588">
        <v>2</v>
      </c>
      <c r="K55" s="1848"/>
      <c r="L55" s="1848"/>
      <c r="M55" s="1874"/>
      <c r="N55" s="591">
        <v>0.1</v>
      </c>
      <c r="O55" s="588">
        <v>10000000</v>
      </c>
      <c r="P55" s="2421"/>
      <c r="Q55" s="2444"/>
      <c r="R55" s="597" t="s">
        <v>894</v>
      </c>
      <c r="S55" s="570" t="s">
        <v>893</v>
      </c>
      <c r="T55" s="571">
        <v>10000000</v>
      </c>
      <c r="U55" s="2422"/>
      <c r="V55" s="2268"/>
      <c r="W55" s="1848"/>
      <c r="X55" s="2412"/>
      <c r="Y55" s="1848"/>
      <c r="Z55" s="1848"/>
      <c r="AA55" s="1848"/>
      <c r="AB55" s="1848"/>
      <c r="AC55" s="1848"/>
      <c r="AD55" s="1848"/>
      <c r="AE55" s="1848"/>
      <c r="AF55" s="1848"/>
      <c r="AG55" s="1848"/>
      <c r="AH55" s="1848"/>
      <c r="AI55" s="1867"/>
      <c r="AJ55" s="1867"/>
      <c r="AK55" s="2268"/>
    </row>
    <row r="56" spans="1:37" ht="71.25" customHeight="1" x14ac:dyDescent="0.2">
      <c r="A56" s="2478"/>
      <c r="B56" s="2460"/>
      <c r="C56" s="1809"/>
      <c r="D56" s="1810"/>
      <c r="E56" s="2459"/>
      <c r="F56" s="2460"/>
      <c r="G56" s="572">
        <v>88</v>
      </c>
      <c r="H56" s="570" t="s">
        <v>895</v>
      </c>
      <c r="I56" s="572" t="s">
        <v>813</v>
      </c>
      <c r="J56" s="588">
        <v>23</v>
      </c>
      <c r="K56" s="1848"/>
      <c r="L56" s="1848"/>
      <c r="M56" s="1874"/>
      <c r="N56" s="591">
        <v>0.1</v>
      </c>
      <c r="O56" s="588">
        <v>0</v>
      </c>
      <c r="P56" s="2421"/>
      <c r="Q56" s="2444"/>
      <c r="R56" s="605" t="s">
        <v>896</v>
      </c>
      <c r="S56" s="570" t="s">
        <v>895</v>
      </c>
      <c r="T56" s="571">
        <v>0</v>
      </c>
      <c r="U56" s="2422"/>
      <c r="V56" s="2268"/>
      <c r="W56" s="1848"/>
      <c r="X56" s="2412"/>
      <c r="Y56" s="1848"/>
      <c r="Z56" s="1848"/>
      <c r="AA56" s="1848"/>
      <c r="AB56" s="1848"/>
      <c r="AC56" s="1848"/>
      <c r="AD56" s="1848"/>
      <c r="AE56" s="1848"/>
      <c r="AF56" s="1848"/>
      <c r="AG56" s="1848"/>
      <c r="AH56" s="1848"/>
      <c r="AI56" s="1867"/>
      <c r="AJ56" s="1867"/>
      <c r="AK56" s="2268"/>
    </row>
    <row r="57" spans="1:37" ht="143.25" customHeight="1" x14ac:dyDescent="0.2">
      <c r="A57" s="2478"/>
      <c r="B57" s="2460"/>
      <c r="C57" s="1809"/>
      <c r="D57" s="1810"/>
      <c r="E57" s="2459"/>
      <c r="F57" s="2460"/>
      <c r="G57" s="572">
        <v>86</v>
      </c>
      <c r="H57" s="570" t="s">
        <v>897</v>
      </c>
      <c r="I57" s="572" t="s">
        <v>813</v>
      </c>
      <c r="J57" s="588">
        <v>1</v>
      </c>
      <c r="K57" s="1848"/>
      <c r="L57" s="1848"/>
      <c r="M57" s="1874"/>
      <c r="N57" s="591">
        <v>0.1</v>
      </c>
      <c r="O57" s="588">
        <v>0</v>
      </c>
      <c r="P57" s="2421"/>
      <c r="Q57" s="2444"/>
      <c r="R57" s="605" t="s">
        <v>898</v>
      </c>
      <c r="S57" s="561" t="s">
        <v>897</v>
      </c>
      <c r="T57" s="571">
        <v>0</v>
      </c>
      <c r="U57" s="2422"/>
      <c r="V57" s="2268"/>
      <c r="W57" s="1848"/>
      <c r="X57" s="2412"/>
      <c r="Y57" s="1848"/>
      <c r="Z57" s="1848"/>
      <c r="AA57" s="1848"/>
      <c r="AB57" s="1848"/>
      <c r="AC57" s="1848"/>
      <c r="AD57" s="1848"/>
      <c r="AE57" s="1848"/>
      <c r="AF57" s="1848"/>
      <c r="AG57" s="1848"/>
      <c r="AH57" s="1848"/>
      <c r="AI57" s="1867"/>
      <c r="AJ57" s="1867"/>
      <c r="AK57" s="2268"/>
    </row>
    <row r="58" spans="1:37" ht="81" customHeight="1" x14ac:dyDescent="0.2">
      <c r="A58" s="2478"/>
      <c r="B58" s="2460"/>
      <c r="C58" s="1809"/>
      <c r="D58" s="1810"/>
      <c r="E58" s="2459"/>
      <c r="F58" s="2460"/>
      <c r="G58" s="572">
        <v>89</v>
      </c>
      <c r="H58" s="570" t="s">
        <v>899</v>
      </c>
      <c r="I58" s="572" t="s">
        <v>813</v>
      </c>
      <c r="J58" s="588">
        <v>2500</v>
      </c>
      <c r="K58" s="1848"/>
      <c r="L58" s="1848"/>
      <c r="M58" s="1874"/>
      <c r="N58" s="591">
        <v>0.1</v>
      </c>
      <c r="O58" s="588">
        <v>0</v>
      </c>
      <c r="P58" s="2421"/>
      <c r="Q58" s="2444"/>
      <c r="R58" s="605" t="s">
        <v>898</v>
      </c>
      <c r="S58" s="570" t="s">
        <v>899</v>
      </c>
      <c r="T58" s="571">
        <v>0</v>
      </c>
      <c r="U58" s="2422"/>
      <c r="V58" s="2268"/>
      <c r="W58" s="1848"/>
      <c r="X58" s="2412"/>
      <c r="Y58" s="1848"/>
      <c r="Z58" s="1848"/>
      <c r="AA58" s="1848"/>
      <c r="AB58" s="1848"/>
      <c r="AC58" s="1848"/>
      <c r="AD58" s="1848"/>
      <c r="AE58" s="1848"/>
      <c r="AF58" s="1848"/>
      <c r="AG58" s="1848"/>
      <c r="AH58" s="1848"/>
      <c r="AI58" s="1867"/>
      <c r="AJ58" s="1867"/>
      <c r="AK58" s="2268"/>
    </row>
    <row r="59" spans="1:37" ht="64.5" customHeight="1" x14ac:dyDescent="0.2">
      <c r="A59" s="2478"/>
      <c r="B59" s="2460"/>
      <c r="C59" s="1809"/>
      <c r="D59" s="1810"/>
      <c r="E59" s="2459"/>
      <c r="F59" s="2460"/>
      <c r="G59" s="572">
        <v>90</v>
      </c>
      <c r="H59" s="570" t="s">
        <v>900</v>
      </c>
      <c r="I59" s="572" t="s">
        <v>813</v>
      </c>
      <c r="J59" s="588">
        <v>3.75</v>
      </c>
      <c r="K59" s="1848"/>
      <c r="L59" s="1848"/>
      <c r="M59" s="1874"/>
      <c r="N59" s="591">
        <v>0.1</v>
      </c>
      <c r="O59" s="588">
        <v>40000000</v>
      </c>
      <c r="P59" s="2421"/>
      <c r="Q59" s="2444"/>
      <c r="R59" s="605" t="s">
        <v>901</v>
      </c>
      <c r="S59" s="570" t="s">
        <v>900</v>
      </c>
      <c r="T59" s="571">
        <v>40000000</v>
      </c>
      <c r="U59" s="2422"/>
      <c r="V59" s="2268"/>
      <c r="W59" s="1848"/>
      <c r="X59" s="2412"/>
      <c r="Y59" s="1848"/>
      <c r="Z59" s="1848"/>
      <c r="AA59" s="1848"/>
      <c r="AB59" s="1848"/>
      <c r="AC59" s="1848"/>
      <c r="AD59" s="1848"/>
      <c r="AE59" s="1848"/>
      <c r="AF59" s="1848"/>
      <c r="AG59" s="1848"/>
      <c r="AH59" s="1848"/>
      <c r="AI59" s="1867"/>
      <c r="AJ59" s="1867"/>
      <c r="AK59" s="2268"/>
    </row>
    <row r="60" spans="1:37" ht="84.75" customHeight="1" x14ac:dyDescent="0.2">
      <c r="A60" s="2478"/>
      <c r="B60" s="2460"/>
      <c r="C60" s="1809"/>
      <c r="D60" s="1810"/>
      <c r="E60" s="2459"/>
      <c r="F60" s="2460"/>
      <c r="G60" s="572">
        <v>91</v>
      </c>
      <c r="H60" s="570" t="s">
        <v>902</v>
      </c>
      <c r="I60" s="572" t="s">
        <v>813</v>
      </c>
      <c r="J60" s="588">
        <v>2</v>
      </c>
      <c r="K60" s="1848"/>
      <c r="L60" s="1848"/>
      <c r="M60" s="1874"/>
      <c r="N60" s="591">
        <v>0.1</v>
      </c>
      <c r="O60" s="588">
        <v>0</v>
      </c>
      <c r="P60" s="2421"/>
      <c r="Q60" s="2444"/>
      <c r="R60" s="574" t="s">
        <v>903</v>
      </c>
      <c r="S60" s="570" t="s">
        <v>902</v>
      </c>
      <c r="T60" s="571">
        <v>0</v>
      </c>
      <c r="U60" s="2422"/>
      <c r="V60" s="2268"/>
      <c r="W60" s="1848"/>
      <c r="X60" s="2412"/>
      <c r="Y60" s="1848"/>
      <c r="Z60" s="1848"/>
      <c r="AA60" s="1848"/>
      <c r="AB60" s="1848"/>
      <c r="AC60" s="1848"/>
      <c r="AD60" s="1848"/>
      <c r="AE60" s="1848"/>
      <c r="AF60" s="1848"/>
      <c r="AG60" s="1848"/>
      <c r="AH60" s="1848"/>
      <c r="AI60" s="1867"/>
      <c r="AJ60" s="1867"/>
      <c r="AK60" s="2268"/>
    </row>
    <row r="61" spans="1:37" ht="106.5" customHeight="1" x14ac:dyDescent="0.2">
      <c r="A61" s="2478"/>
      <c r="B61" s="2460"/>
      <c r="C61" s="1809"/>
      <c r="D61" s="1810"/>
      <c r="E61" s="2461"/>
      <c r="F61" s="2462"/>
      <c r="G61" s="572">
        <v>92</v>
      </c>
      <c r="H61" s="570" t="s">
        <v>904</v>
      </c>
      <c r="I61" s="572" t="s">
        <v>813</v>
      </c>
      <c r="J61" s="588">
        <v>1</v>
      </c>
      <c r="K61" s="1635"/>
      <c r="L61" s="1635"/>
      <c r="M61" s="1874"/>
      <c r="N61" s="591">
        <v>0.1</v>
      </c>
      <c r="O61" s="588">
        <v>0</v>
      </c>
      <c r="P61" s="2410"/>
      <c r="Q61" s="2445"/>
      <c r="R61" s="574" t="s">
        <v>905</v>
      </c>
      <c r="S61" s="561" t="s">
        <v>904</v>
      </c>
      <c r="T61" s="571">
        <v>0</v>
      </c>
      <c r="U61" s="2423"/>
      <c r="V61" s="2269"/>
      <c r="W61" s="1635"/>
      <c r="X61" s="2413"/>
      <c r="Y61" s="1635"/>
      <c r="Z61" s="1635"/>
      <c r="AA61" s="1635"/>
      <c r="AB61" s="1635"/>
      <c r="AC61" s="1635"/>
      <c r="AD61" s="1635"/>
      <c r="AE61" s="1635"/>
      <c r="AF61" s="1635"/>
      <c r="AG61" s="1635"/>
      <c r="AH61" s="1635"/>
      <c r="AI61" s="1866"/>
      <c r="AJ61" s="1866"/>
      <c r="AK61" s="2269"/>
    </row>
    <row r="62" spans="1:37" ht="33" customHeight="1" x14ac:dyDescent="0.2">
      <c r="A62" s="2478"/>
      <c r="B62" s="2460"/>
      <c r="C62" s="1809"/>
      <c r="D62" s="1810"/>
      <c r="E62" s="705">
        <v>21</v>
      </c>
      <c r="F62" s="2414" t="s">
        <v>1404</v>
      </c>
      <c r="G62" s="2415"/>
      <c r="H62" s="2415"/>
      <c r="I62" s="2415"/>
      <c r="J62" s="2415"/>
      <c r="K62" s="2415"/>
      <c r="L62" s="2415"/>
      <c r="M62" s="2415"/>
      <c r="N62" s="2415"/>
      <c r="O62" s="2415"/>
      <c r="P62" s="2415"/>
      <c r="Q62" s="2415"/>
      <c r="R62" s="2415"/>
      <c r="S62" s="2415"/>
      <c r="T62" s="2415"/>
      <c r="U62" s="2415"/>
      <c r="V62" s="2415"/>
      <c r="W62" s="2415"/>
      <c r="X62" s="2415"/>
      <c r="Y62" s="2415"/>
      <c r="Z62" s="2415"/>
      <c r="AA62" s="2415"/>
      <c r="AB62" s="2415"/>
      <c r="AC62" s="2415"/>
      <c r="AD62" s="2415"/>
      <c r="AE62" s="2415"/>
      <c r="AF62" s="2415"/>
      <c r="AG62" s="2415"/>
      <c r="AH62" s="2415"/>
      <c r="AI62" s="2415"/>
      <c r="AJ62" s="2415"/>
      <c r="AK62" s="2416"/>
    </row>
    <row r="63" spans="1:37" ht="72.75" customHeight="1" x14ac:dyDescent="0.2">
      <c r="A63" s="2478"/>
      <c r="B63" s="2460"/>
      <c r="C63" s="1809"/>
      <c r="D63" s="1810"/>
      <c r="E63" s="2457"/>
      <c r="F63" s="2458"/>
      <c r="G63" s="572">
        <v>93</v>
      </c>
      <c r="H63" s="570" t="s">
        <v>906</v>
      </c>
      <c r="I63" s="572" t="s">
        <v>813</v>
      </c>
      <c r="J63" s="588">
        <v>4</v>
      </c>
      <c r="K63" s="565"/>
      <c r="L63" s="1634">
        <v>91</v>
      </c>
      <c r="M63" s="1874" t="s">
        <v>1403</v>
      </c>
      <c r="N63" s="591">
        <v>0.25</v>
      </c>
      <c r="O63" s="588">
        <v>0</v>
      </c>
      <c r="P63" s="2442">
        <v>267500000</v>
      </c>
      <c r="Q63" s="2427" t="s">
        <v>907</v>
      </c>
      <c r="R63" s="597" t="s">
        <v>908</v>
      </c>
      <c r="S63" s="605" t="s">
        <v>906</v>
      </c>
      <c r="T63" s="571">
        <v>0</v>
      </c>
      <c r="U63" s="577"/>
      <c r="V63" s="537"/>
      <c r="W63" s="1634">
        <v>2732</v>
      </c>
      <c r="X63" s="2411" t="s">
        <v>856</v>
      </c>
      <c r="Y63" s="1634">
        <v>21116</v>
      </c>
      <c r="Z63" s="1634"/>
      <c r="AA63" s="1634">
        <v>4451</v>
      </c>
      <c r="AB63" s="1634"/>
      <c r="AC63" s="1634">
        <v>247</v>
      </c>
      <c r="AD63" s="1634">
        <v>217</v>
      </c>
      <c r="AE63" s="1634">
        <v>60</v>
      </c>
      <c r="AF63" s="1634">
        <v>2484</v>
      </c>
      <c r="AG63" s="1634">
        <v>4575</v>
      </c>
      <c r="AH63" s="1634">
        <v>56</v>
      </c>
      <c r="AI63" s="1865">
        <v>42583</v>
      </c>
      <c r="AJ63" s="1865">
        <v>42735</v>
      </c>
      <c r="AK63" s="1634" t="s">
        <v>857</v>
      </c>
    </row>
    <row r="64" spans="1:37" ht="72" customHeight="1" x14ac:dyDescent="0.2">
      <c r="A64" s="2478"/>
      <c r="B64" s="2460"/>
      <c r="C64" s="1809"/>
      <c r="D64" s="1810"/>
      <c r="E64" s="2459"/>
      <c r="F64" s="2460"/>
      <c r="G64" s="572">
        <v>94</v>
      </c>
      <c r="H64" s="570" t="s">
        <v>909</v>
      </c>
      <c r="I64" s="572" t="s">
        <v>813</v>
      </c>
      <c r="J64" s="588">
        <v>8.75</v>
      </c>
      <c r="K64" s="569" t="s">
        <v>1405</v>
      </c>
      <c r="L64" s="1848"/>
      <c r="M64" s="1874"/>
      <c r="N64" s="591">
        <v>0.25</v>
      </c>
      <c r="O64" s="588">
        <v>242500000</v>
      </c>
      <c r="P64" s="2421"/>
      <c r="Q64" s="2428"/>
      <c r="R64" s="597" t="s">
        <v>910</v>
      </c>
      <c r="S64" s="605" t="s">
        <v>909</v>
      </c>
      <c r="T64" s="571">
        <v>242500000</v>
      </c>
      <c r="U64" s="576">
        <v>20</v>
      </c>
      <c r="V64" s="593" t="s">
        <v>1369</v>
      </c>
      <c r="W64" s="1848"/>
      <c r="X64" s="2412"/>
      <c r="Y64" s="1848"/>
      <c r="Z64" s="1848"/>
      <c r="AA64" s="1848"/>
      <c r="AB64" s="1848"/>
      <c r="AC64" s="1848"/>
      <c r="AD64" s="1848"/>
      <c r="AE64" s="1848"/>
      <c r="AF64" s="1848"/>
      <c r="AG64" s="1848"/>
      <c r="AH64" s="1848"/>
      <c r="AI64" s="1867"/>
      <c r="AJ64" s="1867"/>
      <c r="AK64" s="2268"/>
    </row>
    <row r="65" spans="1:37" ht="89.25" customHeight="1" x14ac:dyDescent="0.2">
      <c r="A65" s="2478"/>
      <c r="B65" s="2460"/>
      <c r="C65" s="1809"/>
      <c r="D65" s="1810"/>
      <c r="E65" s="2459"/>
      <c r="F65" s="2460"/>
      <c r="G65" s="572">
        <v>95</v>
      </c>
      <c r="H65" s="570" t="s">
        <v>911</v>
      </c>
      <c r="I65" s="572" t="s">
        <v>813</v>
      </c>
      <c r="J65" s="588">
        <v>62.5</v>
      </c>
      <c r="K65" s="569" t="s">
        <v>1406</v>
      </c>
      <c r="L65" s="1848"/>
      <c r="M65" s="1874"/>
      <c r="N65" s="591">
        <v>0.25</v>
      </c>
      <c r="O65" s="588">
        <v>10000000</v>
      </c>
      <c r="P65" s="2421"/>
      <c r="Q65" s="2428"/>
      <c r="R65" s="597" t="s">
        <v>912</v>
      </c>
      <c r="S65" s="605" t="s">
        <v>911</v>
      </c>
      <c r="T65" s="571">
        <v>10000000</v>
      </c>
      <c r="U65" s="576">
        <v>25</v>
      </c>
      <c r="V65" s="569" t="s">
        <v>1384</v>
      </c>
      <c r="W65" s="1848"/>
      <c r="X65" s="2412"/>
      <c r="Y65" s="1848"/>
      <c r="Z65" s="1848"/>
      <c r="AA65" s="1848"/>
      <c r="AB65" s="1848"/>
      <c r="AC65" s="1848"/>
      <c r="AD65" s="1848"/>
      <c r="AE65" s="1848"/>
      <c r="AF65" s="1848"/>
      <c r="AG65" s="1848"/>
      <c r="AH65" s="1848"/>
      <c r="AI65" s="1867"/>
      <c r="AJ65" s="1867"/>
      <c r="AK65" s="2268"/>
    </row>
    <row r="66" spans="1:37" ht="97.5" customHeight="1" x14ac:dyDescent="0.2">
      <c r="A66" s="2478"/>
      <c r="B66" s="2460"/>
      <c r="C66" s="1809"/>
      <c r="D66" s="1810"/>
      <c r="E66" s="2459"/>
      <c r="F66" s="2460"/>
      <c r="G66" s="572">
        <v>96</v>
      </c>
      <c r="H66" s="570" t="s">
        <v>913</v>
      </c>
      <c r="I66" s="572" t="s">
        <v>813</v>
      </c>
      <c r="J66" s="588">
        <v>0.75</v>
      </c>
      <c r="K66" s="566"/>
      <c r="L66" s="1635"/>
      <c r="M66" s="1874"/>
      <c r="N66" s="591">
        <v>0.25</v>
      </c>
      <c r="O66" s="588">
        <v>15000000</v>
      </c>
      <c r="P66" s="2410"/>
      <c r="Q66" s="2429"/>
      <c r="R66" s="597" t="s">
        <v>914</v>
      </c>
      <c r="S66" s="570" t="s">
        <v>913</v>
      </c>
      <c r="T66" s="571">
        <v>15000000</v>
      </c>
      <c r="U66" s="578"/>
      <c r="V66" s="538"/>
      <c r="W66" s="1635"/>
      <c r="X66" s="2413"/>
      <c r="Y66" s="1635"/>
      <c r="Z66" s="1635"/>
      <c r="AA66" s="1635"/>
      <c r="AB66" s="1635"/>
      <c r="AC66" s="1635"/>
      <c r="AD66" s="1635"/>
      <c r="AE66" s="1635"/>
      <c r="AF66" s="1635"/>
      <c r="AG66" s="1635"/>
      <c r="AH66" s="1635"/>
      <c r="AI66" s="1866"/>
      <c r="AJ66" s="1866"/>
      <c r="AK66" s="2269"/>
    </row>
    <row r="67" spans="1:37" ht="112.5" customHeight="1" x14ac:dyDescent="0.2">
      <c r="A67" s="2478"/>
      <c r="B67" s="2460"/>
      <c r="C67" s="1809"/>
      <c r="D67" s="1810"/>
      <c r="E67" s="2461"/>
      <c r="F67" s="2462"/>
      <c r="G67" s="572">
        <v>95</v>
      </c>
      <c r="H67" s="570" t="s">
        <v>911</v>
      </c>
      <c r="I67" s="572" t="s">
        <v>813</v>
      </c>
      <c r="J67" s="588">
        <v>63</v>
      </c>
      <c r="K67" s="572" t="s">
        <v>915</v>
      </c>
      <c r="L67" s="572">
        <v>92</v>
      </c>
      <c r="M67" s="570" t="s">
        <v>1413</v>
      </c>
      <c r="N67" s="591">
        <v>1</v>
      </c>
      <c r="O67" s="588">
        <v>7500000</v>
      </c>
      <c r="P67" s="285">
        <v>7500000</v>
      </c>
      <c r="Q67" s="603" t="s">
        <v>907</v>
      </c>
      <c r="R67" s="597" t="s">
        <v>912</v>
      </c>
      <c r="S67" s="605" t="s">
        <v>911</v>
      </c>
      <c r="T67" s="571">
        <v>7500000</v>
      </c>
      <c r="U67" s="576">
        <v>25</v>
      </c>
      <c r="V67" s="569" t="s">
        <v>1384</v>
      </c>
      <c r="W67" s="572">
        <v>2732</v>
      </c>
      <c r="X67" s="589" t="s">
        <v>856</v>
      </c>
      <c r="Y67" s="572">
        <v>21116</v>
      </c>
      <c r="Z67" s="572"/>
      <c r="AA67" s="572">
        <v>4451</v>
      </c>
      <c r="AB67" s="572"/>
      <c r="AC67" s="572">
        <v>247</v>
      </c>
      <c r="AD67" s="572">
        <v>217</v>
      </c>
      <c r="AE67" s="572">
        <v>60</v>
      </c>
      <c r="AF67" s="572">
        <v>2484</v>
      </c>
      <c r="AG67" s="572">
        <v>4575</v>
      </c>
      <c r="AH67" s="572">
        <v>56</v>
      </c>
      <c r="AI67" s="587">
        <v>42583</v>
      </c>
      <c r="AJ67" s="587">
        <v>42735</v>
      </c>
      <c r="AK67" s="572" t="s">
        <v>857</v>
      </c>
    </row>
    <row r="68" spans="1:37" ht="39.75" customHeight="1" x14ac:dyDescent="0.2">
      <c r="A68" s="2478"/>
      <c r="B68" s="2460"/>
      <c r="C68" s="1809"/>
      <c r="D68" s="1810"/>
      <c r="E68" s="705">
        <v>22</v>
      </c>
      <c r="F68" s="1896" t="s">
        <v>1407</v>
      </c>
      <c r="G68" s="1897"/>
      <c r="H68" s="1897"/>
      <c r="I68" s="1897"/>
      <c r="J68" s="1897"/>
      <c r="K68" s="1897"/>
      <c r="L68" s="1897"/>
      <c r="M68" s="1897"/>
      <c r="N68" s="1897"/>
      <c r="O68" s="1897"/>
      <c r="P68" s="1897"/>
      <c r="Q68" s="1897"/>
      <c r="R68" s="1897"/>
      <c r="S68" s="1897"/>
      <c r="T68" s="1897"/>
      <c r="U68" s="1897"/>
      <c r="V68" s="1897"/>
      <c r="W68" s="1897"/>
      <c r="X68" s="1897"/>
      <c r="Y68" s="1897"/>
      <c r="Z68" s="1897"/>
      <c r="AA68" s="1897"/>
      <c r="AB68" s="1897"/>
      <c r="AC68" s="1897"/>
      <c r="AD68" s="1897"/>
      <c r="AE68" s="1897"/>
      <c r="AF68" s="1897"/>
      <c r="AG68" s="1897"/>
      <c r="AH68" s="1897"/>
      <c r="AI68" s="1897"/>
      <c r="AJ68" s="1897"/>
      <c r="AK68" s="1898"/>
    </row>
    <row r="69" spans="1:37" ht="137.25" customHeight="1" x14ac:dyDescent="0.2">
      <c r="A69" s="2478"/>
      <c r="B69" s="2460"/>
      <c r="C69" s="1884"/>
      <c r="D69" s="1891"/>
      <c r="E69" s="2469"/>
      <c r="F69" s="2470"/>
      <c r="G69" s="572">
        <v>97</v>
      </c>
      <c r="H69" s="570" t="s">
        <v>916</v>
      </c>
      <c r="I69" s="572" t="s">
        <v>813</v>
      </c>
      <c r="J69" s="588">
        <v>7</v>
      </c>
      <c r="K69" s="573" t="s">
        <v>917</v>
      </c>
      <c r="L69" s="573">
        <v>93</v>
      </c>
      <c r="M69" s="570" t="s">
        <v>1414</v>
      </c>
      <c r="N69" s="591">
        <v>1</v>
      </c>
      <c r="O69" s="588">
        <v>110000000</v>
      </c>
      <c r="P69" s="285">
        <v>110000000</v>
      </c>
      <c r="Q69" s="604" t="s">
        <v>1410</v>
      </c>
      <c r="R69" s="604" t="s">
        <v>1411</v>
      </c>
      <c r="S69" s="96" t="s">
        <v>916</v>
      </c>
      <c r="T69" s="571">
        <v>110000000</v>
      </c>
      <c r="U69" s="576">
        <v>25</v>
      </c>
      <c r="V69" s="569" t="s">
        <v>1384</v>
      </c>
      <c r="W69" s="572">
        <v>2732</v>
      </c>
      <c r="X69" s="589" t="s">
        <v>856</v>
      </c>
      <c r="Y69" s="572">
        <v>21116</v>
      </c>
      <c r="Z69" s="572"/>
      <c r="AA69" s="572">
        <v>4451</v>
      </c>
      <c r="AB69" s="572"/>
      <c r="AC69" s="572">
        <v>247</v>
      </c>
      <c r="AD69" s="572">
        <v>217</v>
      </c>
      <c r="AE69" s="572">
        <v>60</v>
      </c>
      <c r="AF69" s="572">
        <v>2484</v>
      </c>
      <c r="AG69" s="572">
        <v>4575</v>
      </c>
      <c r="AH69" s="572">
        <v>56</v>
      </c>
      <c r="AI69" s="587">
        <v>42583</v>
      </c>
      <c r="AJ69" s="587">
        <v>42735</v>
      </c>
      <c r="AK69" s="572" t="s">
        <v>857</v>
      </c>
    </row>
    <row r="70" spans="1:37" ht="32.25" customHeight="1" x14ac:dyDescent="0.2">
      <c r="A70" s="2478"/>
      <c r="B70" s="2460"/>
      <c r="C70" s="683">
        <v>7</v>
      </c>
      <c r="D70" s="2418" t="s">
        <v>1408</v>
      </c>
      <c r="E70" s="2419"/>
      <c r="F70" s="2419"/>
      <c r="G70" s="2419"/>
      <c r="H70" s="2419"/>
      <c r="I70" s="2419"/>
      <c r="J70" s="2419"/>
      <c r="K70" s="2419"/>
      <c r="L70" s="2419"/>
      <c r="M70" s="2419"/>
      <c r="N70" s="2419"/>
      <c r="O70" s="2419"/>
      <c r="P70" s="2419"/>
      <c r="Q70" s="2419"/>
      <c r="R70" s="2419"/>
      <c r="S70" s="2419"/>
      <c r="T70" s="2419"/>
      <c r="U70" s="2419"/>
      <c r="V70" s="2419"/>
      <c r="W70" s="2419"/>
      <c r="X70" s="2419"/>
      <c r="Y70" s="2419"/>
      <c r="Z70" s="2419"/>
      <c r="AA70" s="2419"/>
      <c r="AB70" s="2419"/>
      <c r="AC70" s="2419"/>
      <c r="AD70" s="2419"/>
      <c r="AE70" s="2419"/>
      <c r="AF70" s="2419"/>
      <c r="AG70" s="2419"/>
      <c r="AH70" s="2419"/>
      <c r="AI70" s="2419"/>
      <c r="AJ70" s="2419"/>
      <c r="AK70" s="2420"/>
    </row>
    <row r="71" spans="1:37" ht="36" customHeight="1" x14ac:dyDescent="0.2">
      <c r="A71" s="2478"/>
      <c r="B71" s="2460"/>
      <c r="C71" s="2457"/>
      <c r="D71" s="2458"/>
      <c r="E71" s="681">
        <v>23</v>
      </c>
      <c r="F71" s="2414" t="s">
        <v>1409</v>
      </c>
      <c r="G71" s="2415"/>
      <c r="H71" s="2415"/>
      <c r="I71" s="2415"/>
      <c r="J71" s="2415"/>
      <c r="K71" s="2415"/>
      <c r="L71" s="2415"/>
      <c r="M71" s="2415"/>
      <c r="N71" s="2415"/>
      <c r="O71" s="2415"/>
      <c r="P71" s="2415"/>
      <c r="Q71" s="2415"/>
      <c r="R71" s="2415"/>
      <c r="S71" s="2415"/>
      <c r="T71" s="2415"/>
      <c r="U71" s="2415"/>
      <c r="V71" s="2415"/>
      <c r="W71" s="2415"/>
      <c r="X71" s="2415"/>
      <c r="Y71" s="2415"/>
      <c r="Z71" s="2415"/>
      <c r="AA71" s="2415"/>
      <c r="AB71" s="2415"/>
      <c r="AC71" s="2415"/>
      <c r="AD71" s="2415"/>
      <c r="AE71" s="2415"/>
      <c r="AF71" s="2415"/>
      <c r="AG71" s="2415"/>
      <c r="AH71" s="2415"/>
      <c r="AI71" s="2415"/>
      <c r="AJ71" s="2415"/>
      <c r="AK71" s="2416"/>
    </row>
    <row r="72" spans="1:37" ht="72" customHeight="1" x14ac:dyDescent="0.2">
      <c r="A72" s="2478"/>
      <c r="B72" s="2460"/>
      <c r="C72" s="2459"/>
      <c r="D72" s="2460"/>
      <c r="E72" s="2457"/>
      <c r="F72" s="2458"/>
      <c r="G72" s="572">
        <v>98</v>
      </c>
      <c r="H72" s="570" t="s">
        <v>918</v>
      </c>
      <c r="I72" s="572" t="s">
        <v>813</v>
      </c>
      <c r="J72" s="588">
        <v>55</v>
      </c>
      <c r="K72" s="1634" t="s">
        <v>919</v>
      </c>
      <c r="L72" s="1634">
        <v>94</v>
      </c>
      <c r="M72" s="1874" t="s">
        <v>1417</v>
      </c>
      <c r="N72" s="591">
        <v>0.2</v>
      </c>
      <c r="O72" s="588">
        <v>20000000</v>
      </c>
      <c r="P72" s="2409">
        <v>100000000</v>
      </c>
      <c r="Q72" s="2424" t="s">
        <v>920</v>
      </c>
      <c r="R72" s="597" t="s">
        <v>921</v>
      </c>
      <c r="S72" s="605" t="s">
        <v>918</v>
      </c>
      <c r="T72" s="571">
        <v>20000000</v>
      </c>
      <c r="U72" s="2446">
        <v>25</v>
      </c>
      <c r="V72" s="1634" t="s">
        <v>1384</v>
      </c>
      <c r="W72" s="1634">
        <v>2732</v>
      </c>
      <c r="X72" s="2411" t="s">
        <v>856</v>
      </c>
      <c r="Y72" s="1634">
        <v>21116</v>
      </c>
      <c r="Z72" s="1634"/>
      <c r="AA72" s="1634">
        <v>4451</v>
      </c>
      <c r="AB72" s="1634"/>
      <c r="AC72" s="1634">
        <v>247</v>
      </c>
      <c r="AD72" s="1634">
        <v>217</v>
      </c>
      <c r="AE72" s="1634">
        <v>60</v>
      </c>
      <c r="AF72" s="1634">
        <v>2484</v>
      </c>
      <c r="AG72" s="1634">
        <v>4575</v>
      </c>
      <c r="AH72" s="1634">
        <v>56</v>
      </c>
      <c r="AI72" s="1865">
        <v>42583</v>
      </c>
      <c r="AJ72" s="1865">
        <v>42735</v>
      </c>
      <c r="AK72" s="1634" t="s">
        <v>857</v>
      </c>
    </row>
    <row r="73" spans="1:37" ht="104.25" customHeight="1" x14ac:dyDescent="0.2">
      <c r="A73" s="2478"/>
      <c r="B73" s="2460"/>
      <c r="C73" s="2459"/>
      <c r="D73" s="2460"/>
      <c r="E73" s="2459"/>
      <c r="F73" s="2460"/>
      <c r="G73" s="572">
        <v>99</v>
      </c>
      <c r="H73" s="570" t="s">
        <v>922</v>
      </c>
      <c r="I73" s="572" t="s">
        <v>813</v>
      </c>
      <c r="J73" s="588">
        <v>9.25</v>
      </c>
      <c r="K73" s="1848"/>
      <c r="L73" s="1848"/>
      <c r="M73" s="1874"/>
      <c r="N73" s="591">
        <v>0.2</v>
      </c>
      <c r="O73" s="588">
        <v>40000000</v>
      </c>
      <c r="P73" s="2421"/>
      <c r="Q73" s="2425"/>
      <c r="R73" s="574" t="s">
        <v>923</v>
      </c>
      <c r="S73" s="605" t="s">
        <v>922</v>
      </c>
      <c r="T73" s="571">
        <v>40000000</v>
      </c>
      <c r="U73" s="2422"/>
      <c r="V73" s="1848"/>
      <c r="W73" s="1848"/>
      <c r="X73" s="2412"/>
      <c r="Y73" s="1848"/>
      <c r="Z73" s="1848"/>
      <c r="AA73" s="1848"/>
      <c r="AB73" s="1848"/>
      <c r="AC73" s="1848"/>
      <c r="AD73" s="1848"/>
      <c r="AE73" s="1848"/>
      <c r="AF73" s="1848"/>
      <c r="AG73" s="1848"/>
      <c r="AH73" s="1848"/>
      <c r="AI73" s="1867"/>
      <c r="AJ73" s="1867"/>
      <c r="AK73" s="2268"/>
    </row>
    <row r="74" spans="1:37" ht="84" customHeight="1" x14ac:dyDescent="0.2">
      <c r="A74" s="2478"/>
      <c r="B74" s="2460"/>
      <c r="C74" s="2459"/>
      <c r="D74" s="2460"/>
      <c r="E74" s="2459"/>
      <c r="F74" s="2460"/>
      <c r="G74" s="572">
        <v>100</v>
      </c>
      <c r="H74" s="570" t="s">
        <v>924</v>
      </c>
      <c r="I74" s="572" t="s">
        <v>813</v>
      </c>
      <c r="J74" s="588">
        <v>0.75</v>
      </c>
      <c r="K74" s="1848"/>
      <c r="L74" s="1848"/>
      <c r="M74" s="1874"/>
      <c r="N74" s="591">
        <v>0.2</v>
      </c>
      <c r="O74" s="588">
        <v>0</v>
      </c>
      <c r="P74" s="2421"/>
      <c r="Q74" s="2425"/>
      <c r="R74" s="574" t="s">
        <v>925</v>
      </c>
      <c r="S74" s="605" t="s">
        <v>924</v>
      </c>
      <c r="T74" s="571">
        <v>0</v>
      </c>
      <c r="U74" s="2422"/>
      <c r="V74" s="1848"/>
      <c r="W74" s="1848"/>
      <c r="X74" s="2412"/>
      <c r="Y74" s="1848"/>
      <c r="Z74" s="1848"/>
      <c r="AA74" s="1848"/>
      <c r="AB74" s="1848"/>
      <c r="AC74" s="1848"/>
      <c r="AD74" s="1848"/>
      <c r="AE74" s="1848"/>
      <c r="AF74" s="1848"/>
      <c r="AG74" s="1848"/>
      <c r="AH74" s="1848"/>
      <c r="AI74" s="1867"/>
      <c r="AJ74" s="1867"/>
      <c r="AK74" s="2268"/>
    </row>
    <row r="75" spans="1:37" ht="72" customHeight="1" x14ac:dyDescent="0.2">
      <c r="A75" s="2478"/>
      <c r="B75" s="2460"/>
      <c r="C75" s="2459"/>
      <c r="D75" s="2460"/>
      <c r="E75" s="2459"/>
      <c r="F75" s="2460"/>
      <c r="G75" s="572">
        <v>101</v>
      </c>
      <c r="H75" s="570" t="s">
        <v>926</v>
      </c>
      <c r="I75" s="572" t="s">
        <v>813</v>
      </c>
      <c r="J75" s="588">
        <v>7</v>
      </c>
      <c r="K75" s="1848"/>
      <c r="L75" s="1848"/>
      <c r="M75" s="1874"/>
      <c r="N75" s="591">
        <v>0.2</v>
      </c>
      <c r="O75" s="588">
        <v>35000000</v>
      </c>
      <c r="P75" s="2421"/>
      <c r="Q75" s="2425"/>
      <c r="R75" s="175" t="s">
        <v>927</v>
      </c>
      <c r="S75" s="605" t="s">
        <v>926</v>
      </c>
      <c r="T75" s="571">
        <v>35000000</v>
      </c>
      <c r="U75" s="2422"/>
      <c r="V75" s="1848"/>
      <c r="W75" s="1848"/>
      <c r="X75" s="2412"/>
      <c r="Y75" s="1848"/>
      <c r="Z75" s="1848"/>
      <c r="AA75" s="1848"/>
      <c r="AB75" s="1848"/>
      <c r="AC75" s="1848"/>
      <c r="AD75" s="1848"/>
      <c r="AE75" s="1848"/>
      <c r="AF75" s="1848"/>
      <c r="AG75" s="1848"/>
      <c r="AH75" s="1848"/>
      <c r="AI75" s="1867"/>
      <c r="AJ75" s="1867"/>
      <c r="AK75" s="2268"/>
    </row>
    <row r="76" spans="1:37" ht="72" customHeight="1" x14ac:dyDescent="0.2">
      <c r="A76" s="2478"/>
      <c r="B76" s="2460"/>
      <c r="C76" s="2459"/>
      <c r="D76" s="2460"/>
      <c r="E76" s="2461"/>
      <c r="F76" s="2462"/>
      <c r="G76" s="572">
        <v>102</v>
      </c>
      <c r="H76" s="570" t="s">
        <v>928</v>
      </c>
      <c r="I76" s="572" t="s">
        <v>813</v>
      </c>
      <c r="J76" s="588">
        <v>0.875</v>
      </c>
      <c r="K76" s="1635"/>
      <c r="L76" s="1635"/>
      <c r="M76" s="1874"/>
      <c r="N76" s="591">
        <v>0.2</v>
      </c>
      <c r="O76" s="588">
        <v>5000000</v>
      </c>
      <c r="P76" s="2410"/>
      <c r="Q76" s="2426"/>
      <c r="R76" s="176" t="s">
        <v>929</v>
      </c>
      <c r="S76" s="605" t="s">
        <v>928</v>
      </c>
      <c r="T76" s="571">
        <v>5000000</v>
      </c>
      <c r="U76" s="2423"/>
      <c r="V76" s="1635"/>
      <c r="W76" s="1635"/>
      <c r="X76" s="2413"/>
      <c r="Y76" s="1635"/>
      <c r="Z76" s="1635"/>
      <c r="AA76" s="1635"/>
      <c r="AB76" s="1635"/>
      <c r="AC76" s="1635"/>
      <c r="AD76" s="1635"/>
      <c r="AE76" s="1635"/>
      <c r="AF76" s="1635"/>
      <c r="AG76" s="1635"/>
      <c r="AH76" s="1635"/>
      <c r="AI76" s="1866"/>
      <c r="AJ76" s="1866"/>
      <c r="AK76" s="2269"/>
    </row>
    <row r="77" spans="1:37" ht="32.25" customHeight="1" x14ac:dyDescent="0.2">
      <c r="A77" s="2478"/>
      <c r="B77" s="2460"/>
      <c r="C77" s="2459"/>
      <c r="D77" s="2460"/>
      <c r="E77" s="705">
        <v>24</v>
      </c>
      <c r="F77" s="2414" t="s">
        <v>1412</v>
      </c>
      <c r="G77" s="2415"/>
      <c r="H77" s="2415"/>
      <c r="I77" s="2415"/>
      <c r="J77" s="2415"/>
      <c r="K77" s="2415"/>
      <c r="L77" s="2415"/>
      <c r="M77" s="2415"/>
      <c r="N77" s="2415"/>
      <c r="O77" s="2415"/>
      <c r="P77" s="2415"/>
      <c r="Q77" s="2415"/>
      <c r="R77" s="2415"/>
      <c r="S77" s="2415"/>
      <c r="T77" s="2415"/>
      <c r="U77" s="2415"/>
      <c r="V77" s="2415"/>
      <c r="W77" s="2415"/>
      <c r="X77" s="2415"/>
      <c r="Y77" s="2415"/>
      <c r="Z77" s="2415"/>
      <c r="AA77" s="2415"/>
      <c r="AB77" s="2415"/>
      <c r="AC77" s="2415"/>
      <c r="AD77" s="2415"/>
      <c r="AE77" s="2415"/>
      <c r="AF77" s="2415"/>
      <c r="AG77" s="2415"/>
      <c r="AH77" s="2415"/>
      <c r="AI77" s="2415"/>
      <c r="AJ77" s="2415"/>
      <c r="AK77" s="2416"/>
    </row>
    <row r="78" spans="1:37" ht="72" customHeight="1" x14ac:dyDescent="0.2">
      <c r="A78" s="2478"/>
      <c r="B78" s="2460"/>
      <c r="C78" s="2459"/>
      <c r="D78" s="2460"/>
      <c r="E78" s="2457"/>
      <c r="F78" s="2458"/>
      <c r="G78" s="572">
        <v>103</v>
      </c>
      <c r="H78" s="570" t="s">
        <v>930</v>
      </c>
      <c r="I78" s="572" t="s">
        <v>813</v>
      </c>
      <c r="J78" s="588">
        <v>4</v>
      </c>
      <c r="K78" s="565"/>
      <c r="L78" s="1634">
        <v>95</v>
      </c>
      <c r="M78" s="1874" t="s">
        <v>1418</v>
      </c>
      <c r="N78" s="591">
        <v>0.1111111111111111</v>
      </c>
      <c r="O78" s="588">
        <v>20000000</v>
      </c>
      <c r="P78" s="2409">
        <v>180000000</v>
      </c>
      <c r="Q78" s="1614" t="s">
        <v>1421</v>
      </c>
      <c r="R78" s="1874" t="s">
        <v>1422</v>
      </c>
      <c r="S78" s="570" t="s">
        <v>930</v>
      </c>
      <c r="T78" s="571">
        <v>20000000</v>
      </c>
      <c r="U78" s="577"/>
      <c r="V78" s="537"/>
      <c r="W78" s="1634">
        <v>2732</v>
      </c>
      <c r="X78" s="2411" t="s">
        <v>856</v>
      </c>
      <c r="Y78" s="1634">
        <v>21116</v>
      </c>
      <c r="Z78" s="1634"/>
      <c r="AA78" s="1634">
        <v>4451</v>
      </c>
      <c r="AB78" s="1634"/>
      <c r="AC78" s="1634">
        <v>247</v>
      </c>
      <c r="AD78" s="1634">
        <v>217</v>
      </c>
      <c r="AE78" s="1634">
        <v>60</v>
      </c>
      <c r="AF78" s="1634">
        <v>2484</v>
      </c>
      <c r="AG78" s="1634">
        <v>4575</v>
      </c>
      <c r="AH78" s="1634">
        <v>56</v>
      </c>
      <c r="AI78" s="1865">
        <v>42583</v>
      </c>
      <c r="AJ78" s="1865">
        <v>42735</v>
      </c>
      <c r="AK78" s="1634" t="s">
        <v>857</v>
      </c>
    </row>
    <row r="79" spans="1:37" ht="72" customHeight="1" x14ac:dyDescent="0.2">
      <c r="A79" s="2478"/>
      <c r="B79" s="2460"/>
      <c r="C79" s="2459"/>
      <c r="D79" s="2460"/>
      <c r="E79" s="2459"/>
      <c r="F79" s="2460"/>
      <c r="G79" s="572">
        <v>104</v>
      </c>
      <c r="H79" s="570" t="s">
        <v>931</v>
      </c>
      <c r="I79" s="572" t="s">
        <v>813</v>
      </c>
      <c r="J79" s="588">
        <v>10</v>
      </c>
      <c r="K79" s="569"/>
      <c r="L79" s="1848"/>
      <c r="M79" s="1874"/>
      <c r="N79" s="591">
        <v>0.16666666666666666</v>
      </c>
      <c r="O79" s="588">
        <v>30000000</v>
      </c>
      <c r="P79" s="2421"/>
      <c r="Q79" s="2272"/>
      <c r="R79" s="2234"/>
      <c r="S79" s="570" t="s">
        <v>931</v>
      </c>
      <c r="T79" s="571">
        <v>30000000</v>
      </c>
      <c r="U79" s="576"/>
      <c r="V79" s="593"/>
      <c r="W79" s="1848"/>
      <c r="X79" s="2412"/>
      <c r="Y79" s="1848"/>
      <c r="Z79" s="1848"/>
      <c r="AA79" s="1848"/>
      <c r="AB79" s="1848"/>
      <c r="AC79" s="1848"/>
      <c r="AD79" s="1848"/>
      <c r="AE79" s="1848"/>
      <c r="AF79" s="1848"/>
      <c r="AG79" s="1848"/>
      <c r="AH79" s="1848"/>
      <c r="AI79" s="1867"/>
      <c r="AJ79" s="1867"/>
      <c r="AK79" s="2268"/>
    </row>
    <row r="80" spans="1:37" ht="81" customHeight="1" x14ac:dyDescent="0.2">
      <c r="A80" s="2478"/>
      <c r="B80" s="2460"/>
      <c r="C80" s="2459"/>
      <c r="D80" s="2460"/>
      <c r="E80" s="2459"/>
      <c r="F80" s="2460"/>
      <c r="G80" s="572">
        <v>105</v>
      </c>
      <c r="H80" s="570" t="s">
        <v>932</v>
      </c>
      <c r="I80" s="572" t="s">
        <v>813</v>
      </c>
      <c r="J80" s="588">
        <v>44</v>
      </c>
      <c r="K80" s="626" t="s">
        <v>1419</v>
      </c>
      <c r="L80" s="1848"/>
      <c r="M80" s="1874"/>
      <c r="N80" s="591">
        <v>0.16666666666666666</v>
      </c>
      <c r="O80" s="588">
        <v>30000000</v>
      </c>
      <c r="P80" s="2421"/>
      <c r="Q80" s="2272"/>
      <c r="R80" s="2234"/>
      <c r="S80" s="570" t="s">
        <v>932</v>
      </c>
      <c r="T80" s="571">
        <v>30000000</v>
      </c>
      <c r="U80" s="576">
        <v>20</v>
      </c>
      <c r="V80" s="593" t="s">
        <v>1369</v>
      </c>
      <c r="W80" s="1848"/>
      <c r="X80" s="2412"/>
      <c r="Y80" s="1848"/>
      <c r="Z80" s="1848"/>
      <c r="AA80" s="1848"/>
      <c r="AB80" s="1848"/>
      <c r="AC80" s="1848"/>
      <c r="AD80" s="1848"/>
      <c r="AE80" s="1848"/>
      <c r="AF80" s="1848"/>
      <c r="AG80" s="1848"/>
      <c r="AH80" s="1848"/>
      <c r="AI80" s="1867"/>
      <c r="AJ80" s="1867"/>
      <c r="AK80" s="2268"/>
    </row>
    <row r="81" spans="1:37" ht="72" customHeight="1" x14ac:dyDescent="0.2">
      <c r="A81" s="2478"/>
      <c r="B81" s="2460"/>
      <c r="C81" s="2459"/>
      <c r="D81" s="2460"/>
      <c r="E81" s="2459"/>
      <c r="F81" s="2460"/>
      <c r="G81" s="572">
        <v>106</v>
      </c>
      <c r="H81" s="570" t="s">
        <v>933</v>
      </c>
      <c r="I81" s="572" t="s">
        <v>813</v>
      </c>
      <c r="J81" s="588">
        <v>1</v>
      </c>
      <c r="K81" s="626" t="s">
        <v>1420</v>
      </c>
      <c r="L81" s="1848"/>
      <c r="M81" s="1874"/>
      <c r="N81" s="591">
        <v>0.27777777777777779</v>
      </c>
      <c r="O81" s="588">
        <v>50000000</v>
      </c>
      <c r="P81" s="2421"/>
      <c r="Q81" s="2272"/>
      <c r="R81" s="2234"/>
      <c r="S81" s="570" t="s">
        <v>933</v>
      </c>
      <c r="T81" s="571">
        <v>50000000</v>
      </c>
      <c r="U81" s="576">
        <v>25</v>
      </c>
      <c r="V81" s="593" t="s">
        <v>1384</v>
      </c>
      <c r="W81" s="1848"/>
      <c r="X81" s="2412"/>
      <c r="Y81" s="1848"/>
      <c r="Z81" s="1848"/>
      <c r="AA81" s="1848"/>
      <c r="AB81" s="1848"/>
      <c r="AC81" s="1848"/>
      <c r="AD81" s="1848"/>
      <c r="AE81" s="1848"/>
      <c r="AF81" s="1848"/>
      <c r="AG81" s="1848"/>
      <c r="AH81" s="1848"/>
      <c r="AI81" s="1867"/>
      <c r="AJ81" s="1867"/>
      <c r="AK81" s="2268"/>
    </row>
    <row r="82" spans="1:37" ht="81.75" customHeight="1" x14ac:dyDescent="0.2">
      <c r="A82" s="2478"/>
      <c r="B82" s="2460"/>
      <c r="C82" s="2461"/>
      <c r="D82" s="2462"/>
      <c r="E82" s="2461"/>
      <c r="F82" s="2462"/>
      <c r="G82" s="572">
        <v>107</v>
      </c>
      <c r="H82" s="570" t="s">
        <v>934</v>
      </c>
      <c r="I82" s="572" t="s">
        <v>813</v>
      </c>
      <c r="J82" s="588">
        <v>1</v>
      </c>
      <c r="K82" s="566"/>
      <c r="L82" s="1635"/>
      <c r="M82" s="1874"/>
      <c r="N82" s="591">
        <v>0.27777777777777779</v>
      </c>
      <c r="O82" s="588">
        <v>50000000</v>
      </c>
      <c r="P82" s="2410"/>
      <c r="Q82" s="2233"/>
      <c r="R82" s="2234"/>
      <c r="S82" s="570" t="s">
        <v>934</v>
      </c>
      <c r="T82" s="571">
        <v>50000000</v>
      </c>
      <c r="U82" s="578"/>
      <c r="V82" s="538"/>
      <c r="W82" s="1635"/>
      <c r="X82" s="2413"/>
      <c r="Y82" s="1635"/>
      <c r="Z82" s="1635"/>
      <c r="AA82" s="1635"/>
      <c r="AB82" s="1635"/>
      <c r="AC82" s="1635"/>
      <c r="AD82" s="1635"/>
      <c r="AE82" s="1635"/>
      <c r="AF82" s="1635"/>
      <c r="AG82" s="1635"/>
      <c r="AH82" s="1635"/>
      <c r="AI82" s="1866"/>
      <c r="AJ82" s="1866"/>
      <c r="AK82" s="2269"/>
    </row>
    <row r="83" spans="1:37" ht="33" customHeight="1" x14ac:dyDescent="0.2">
      <c r="A83" s="2478"/>
      <c r="B83" s="2460"/>
      <c r="C83" s="709">
        <v>8</v>
      </c>
      <c r="D83" s="2463" t="s">
        <v>1415</v>
      </c>
      <c r="E83" s="2464"/>
      <c r="F83" s="2464"/>
      <c r="G83" s="2464"/>
      <c r="H83" s="2464"/>
      <c r="I83" s="2464"/>
      <c r="J83" s="2464"/>
      <c r="K83" s="2464"/>
      <c r="L83" s="2464"/>
      <c r="M83" s="2464"/>
      <c r="N83" s="2464"/>
      <c r="O83" s="2464"/>
      <c r="P83" s="2464"/>
      <c r="Q83" s="2464"/>
      <c r="R83" s="2464"/>
      <c r="S83" s="2464"/>
      <c r="T83" s="2464"/>
      <c r="U83" s="2464"/>
      <c r="V83" s="2464"/>
      <c r="W83" s="2464"/>
      <c r="X83" s="2464"/>
      <c r="Y83" s="2464"/>
      <c r="Z83" s="2464"/>
      <c r="AA83" s="2464"/>
      <c r="AB83" s="2464"/>
      <c r="AC83" s="2464"/>
      <c r="AD83" s="2464"/>
      <c r="AE83" s="2464"/>
      <c r="AF83" s="2464"/>
      <c r="AG83" s="2464"/>
      <c r="AH83" s="2464"/>
      <c r="AI83" s="2464"/>
      <c r="AJ83" s="2464"/>
      <c r="AK83" s="2465"/>
    </row>
    <row r="84" spans="1:37" ht="44.25" customHeight="1" x14ac:dyDescent="0.2">
      <c r="A84" s="2478"/>
      <c r="B84" s="2460"/>
      <c r="C84" s="2459"/>
      <c r="D84" s="2460"/>
      <c r="E84" s="682">
        <v>25</v>
      </c>
      <c r="F84" s="2474" t="s">
        <v>1416</v>
      </c>
      <c r="G84" s="2475"/>
      <c r="H84" s="2475"/>
      <c r="I84" s="2475"/>
      <c r="J84" s="2475"/>
      <c r="K84" s="2475"/>
      <c r="L84" s="2475"/>
      <c r="M84" s="2475"/>
      <c r="N84" s="2475"/>
      <c r="O84" s="2475"/>
      <c r="P84" s="2475"/>
      <c r="Q84" s="2475"/>
      <c r="R84" s="2475"/>
      <c r="S84" s="2475"/>
      <c r="T84" s="2475"/>
      <c r="U84" s="2475"/>
      <c r="V84" s="2475"/>
      <c r="W84" s="2475"/>
      <c r="X84" s="2475"/>
      <c r="Y84" s="2475"/>
      <c r="Z84" s="2475"/>
      <c r="AA84" s="2475"/>
      <c r="AB84" s="2475"/>
      <c r="AC84" s="2475"/>
      <c r="AD84" s="2475"/>
      <c r="AE84" s="2475"/>
      <c r="AF84" s="2475"/>
      <c r="AG84" s="2475"/>
      <c r="AH84" s="2475"/>
      <c r="AI84" s="2475"/>
      <c r="AJ84" s="2475"/>
      <c r="AK84" s="2476"/>
    </row>
    <row r="85" spans="1:37" ht="109.5" customHeight="1" x14ac:dyDescent="0.2">
      <c r="A85" s="2478"/>
      <c r="B85" s="2460"/>
      <c r="C85" s="2459"/>
      <c r="D85" s="2460"/>
      <c r="E85" s="2457"/>
      <c r="F85" s="2458"/>
      <c r="G85" s="572">
        <v>108</v>
      </c>
      <c r="H85" s="570" t="s">
        <v>935</v>
      </c>
      <c r="I85" s="572" t="s">
        <v>813</v>
      </c>
      <c r="J85" s="588">
        <v>4</v>
      </c>
      <c r="K85" s="1634" t="s">
        <v>936</v>
      </c>
      <c r="L85" s="1634">
        <v>96</v>
      </c>
      <c r="M85" s="1874" t="s">
        <v>1427</v>
      </c>
      <c r="N85" s="591">
        <v>0.125</v>
      </c>
      <c r="O85" s="588">
        <v>10000000</v>
      </c>
      <c r="P85" s="2409">
        <v>80000000</v>
      </c>
      <c r="Q85" s="1614" t="s">
        <v>1424</v>
      </c>
      <c r="R85" s="570" t="s">
        <v>1425</v>
      </c>
      <c r="S85" s="570" t="s">
        <v>935</v>
      </c>
      <c r="T85" s="571">
        <v>10000000</v>
      </c>
      <c r="U85" s="2446">
        <v>20</v>
      </c>
      <c r="V85" s="1634" t="s">
        <v>1369</v>
      </c>
      <c r="W85" s="1634">
        <v>2732</v>
      </c>
      <c r="X85" s="2411" t="s">
        <v>856</v>
      </c>
      <c r="Y85" s="1634">
        <v>21116</v>
      </c>
      <c r="Z85" s="1634"/>
      <c r="AA85" s="1634">
        <v>4451</v>
      </c>
      <c r="AB85" s="1634"/>
      <c r="AC85" s="1634">
        <v>247</v>
      </c>
      <c r="AD85" s="1634">
        <v>217</v>
      </c>
      <c r="AE85" s="1634">
        <v>60</v>
      </c>
      <c r="AF85" s="1634">
        <v>2484</v>
      </c>
      <c r="AG85" s="1634">
        <v>4575</v>
      </c>
      <c r="AH85" s="1634">
        <v>56</v>
      </c>
      <c r="AI85" s="1865">
        <v>42583</v>
      </c>
      <c r="AJ85" s="1865">
        <v>42735</v>
      </c>
      <c r="AK85" s="1634" t="s">
        <v>857</v>
      </c>
    </row>
    <row r="86" spans="1:37" ht="129.75" customHeight="1" x14ac:dyDescent="0.2">
      <c r="A86" s="2478"/>
      <c r="B86" s="2460"/>
      <c r="C86" s="2459"/>
      <c r="D86" s="2460"/>
      <c r="E86" s="2461"/>
      <c r="F86" s="2462"/>
      <c r="G86" s="572">
        <v>109</v>
      </c>
      <c r="H86" s="570" t="s">
        <v>937</v>
      </c>
      <c r="I86" s="572" t="s">
        <v>813</v>
      </c>
      <c r="J86" s="588">
        <v>6</v>
      </c>
      <c r="K86" s="1635"/>
      <c r="L86" s="1635"/>
      <c r="M86" s="1874"/>
      <c r="N86" s="591">
        <v>0.875</v>
      </c>
      <c r="O86" s="588">
        <v>70000000</v>
      </c>
      <c r="P86" s="2410"/>
      <c r="Q86" s="2233"/>
      <c r="R86" s="570" t="s">
        <v>1426</v>
      </c>
      <c r="S86" s="570" t="s">
        <v>937</v>
      </c>
      <c r="T86" s="571">
        <v>70000000</v>
      </c>
      <c r="U86" s="2423"/>
      <c r="V86" s="2269"/>
      <c r="W86" s="1635"/>
      <c r="X86" s="2413"/>
      <c r="Y86" s="1635"/>
      <c r="Z86" s="1635"/>
      <c r="AA86" s="1635"/>
      <c r="AB86" s="1635"/>
      <c r="AC86" s="1635"/>
      <c r="AD86" s="1635"/>
      <c r="AE86" s="1635"/>
      <c r="AF86" s="1635"/>
      <c r="AG86" s="1635"/>
      <c r="AH86" s="1635"/>
      <c r="AI86" s="1866"/>
      <c r="AJ86" s="1866"/>
      <c r="AK86" s="2269"/>
    </row>
    <row r="87" spans="1:37" ht="62.25" customHeight="1" x14ac:dyDescent="0.2">
      <c r="A87" s="2478"/>
      <c r="B87" s="2460"/>
      <c r="C87" s="2459"/>
      <c r="D87" s="2460"/>
      <c r="E87" s="705">
        <v>26</v>
      </c>
      <c r="F87" s="2414" t="s">
        <v>1423</v>
      </c>
      <c r="G87" s="2415"/>
      <c r="H87" s="2415"/>
      <c r="I87" s="2415"/>
      <c r="J87" s="2415"/>
      <c r="K87" s="2415"/>
      <c r="L87" s="2415"/>
      <c r="M87" s="2415"/>
      <c r="N87" s="2415"/>
      <c r="O87" s="2415"/>
      <c r="P87" s="2415"/>
      <c r="Q87" s="2415"/>
      <c r="R87" s="2415"/>
      <c r="S87" s="2415"/>
      <c r="T87" s="2415"/>
      <c r="U87" s="2415"/>
      <c r="V87" s="2415"/>
      <c r="W87" s="2415"/>
      <c r="X87" s="2415"/>
      <c r="Y87" s="2415"/>
      <c r="Z87" s="2415"/>
      <c r="AA87" s="2415"/>
      <c r="AB87" s="2415"/>
      <c r="AC87" s="2415"/>
      <c r="AD87" s="2415"/>
      <c r="AE87" s="2415"/>
      <c r="AF87" s="2415"/>
      <c r="AG87" s="2415"/>
      <c r="AH87" s="2415"/>
      <c r="AI87" s="2415"/>
      <c r="AJ87" s="2415"/>
      <c r="AK87" s="2416"/>
    </row>
    <row r="88" spans="1:37" ht="70.5" customHeight="1" x14ac:dyDescent="0.2">
      <c r="A88" s="2478"/>
      <c r="B88" s="2460"/>
      <c r="C88" s="2459"/>
      <c r="D88" s="2460"/>
      <c r="E88" s="2457"/>
      <c r="F88" s="2458"/>
      <c r="G88" s="1882">
        <v>110</v>
      </c>
      <c r="H88" s="1874" t="s">
        <v>938</v>
      </c>
      <c r="I88" s="1882" t="s">
        <v>813</v>
      </c>
      <c r="J88" s="2456">
        <v>183</v>
      </c>
      <c r="K88" s="622" t="s">
        <v>1434</v>
      </c>
      <c r="L88" s="1882">
        <v>97</v>
      </c>
      <c r="M88" s="1874" t="s">
        <v>1431</v>
      </c>
      <c r="N88" s="2417">
        <v>1</v>
      </c>
      <c r="O88" s="2456">
        <v>1238299770</v>
      </c>
      <c r="P88" s="1875">
        <v>1238299770</v>
      </c>
      <c r="Q88" s="1614" t="s">
        <v>1432</v>
      </c>
      <c r="R88" s="1614" t="s">
        <v>1433</v>
      </c>
      <c r="S88" s="1614" t="s">
        <v>938</v>
      </c>
      <c r="T88" s="2448">
        <v>1238299770</v>
      </c>
      <c r="U88" s="577">
        <v>35</v>
      </c>
      <c r="V88" s="565" t="s">
        <v>1437</v>
      </c>
      <c r="W88" s="1634">
        <v>2732</v>
      </c>
      <c r="X88" s="2411" t="s">
        <v>856</v>
      </c>
      <c r="Y88" s="1634">
        <v>21116</v>
      </c>
      <c r="Z88" s="1634"/>
      <c r="AA88" s="1634">
        <v>4451</v>
      </c>
      <c r="AB88" s="1634"/>
      <c r="AC88" s="1634">
        <v>247</v>
      </c>
      <c r="AD88" s="1634">
        <v>217</v>
      </c>
      <c r="AE88" s="1634">
        <v>60</v>
      </c>
      <c r="AF88" s="1634">
        <v>2484</v>
      </c>
      <c r="AG88" s="1634">
        <v>4575</v>
      </c>
      <c r="AH88" s="1634">
        <v>56</v>
      </c>
      <c r="AI88" s="1865">
        <v>42583</v>
      </c>
      <c r="AJ88" s="1865">
        <v>42735</v>
      </c>
      <c r="AK88" s="1634" t="s">
        <v>857</v>
      </c>
    </row>
    <row r="89" spans="1:37" ht="70.5" customHeight="1" x14ac:dyDescent="0.2">
      <c r="A89" s="2478"/>
      <c r="B89" s="2460"/>
      <c r="C89" s="2459"/>
      <c r="D89" s="2460"/>
      <c r="E89" s="2459"/>
      <c r="F89" s="2460"/>
      <c r="G89" s="1882"/>
      <c r="H89" s="1874"/>
      <c r="I89" s="1882"/>
      <c r="J89" s="2456"/>
      <c r="K89" s="623" t="s">
        <v>1435</v>
      </c>
      <c r="L89" s="1882"/>
      <c r="M89" s="1874"/>
      <c r="N89" s="2417"/>
      <c r="O89" s="2456"/>
      <c r="P89" s="1875"/>
      <c r="Q89" s="1615"/>
      <c r="R89" s="1615"/>
      <c r="S89" s="1615"/>
      <c r="T89" s="2449"/>
      <c r="U89" s="576">
        <v>9</v>
      </c>
      <c r="V89" s="569" t="s">
        <v>1399</v>
      </c>
      <c r="W89" s="1848"/>
      <c r="X89" s="2412"/>
      <c r="Y89" s="1848"/>
      <c r="Z89" s="1848"/>
      <c r="AA89" s="1848"/>
      <c r="AB89" s="1848"/>
      <c r="AC89" s="1848"/>
      <c r="AD89" s="1848"/>
      <c r="AE89" s="1848"/>
      <c r="AF89" s="1848"/>
      <c r="AG89" s="1848"/>
      <c r="AH89" s="1848"/>
      <c r="AI89" s="1867"/>
      <c r="AJ89" s="1867"/>
      <c r="AK89" s="1848"/>
    </row>
    <row r="90" spans="1:37" ht="70.5" customHeight="1" x14ac:dyDescent="0.2">
      <c r="A90" s="2478"/>
      <c r="B90" s="2460"/>
      <c r="C90" s="2459"/>
      <c r="D90" s="2460"/>
      <c r="E90" s="2461"/>
      <c r="F90" s="2462"/>
      <c r="G90" s="1882"/>
      <c r="H90" s="1874"/>
      <c r="I90" s="1882"/>
      <c r="J90" s="2456"/>
      <c r="K90" s="624" t="s">
        <v>1436</v>
      </c>
      <c r="L90" s="1882"/>
      <c r="M90" s="1874"/>
      <c r="N90" s="2417"/>
      <c r="O90" s="2456"/>
      <c r="P90" s="1875"/>
      <c r="Q90" s="1616"/>
      <c r="R90" s="1616"/>
      <c r="S90" s="1616"/>
      <c r="T90" s="2450"/>
      <c r="U90" s="578">
        <v>20</v>
      </c>
      <c r="V90" s="566" t="s">
        <v>1369</v>
      </c>
      <c r="W90" s="1635"/>
      <c r="X90" s="2413"/>
      <c r="Y90" s="1635"/>
      <c r="Z90" s="1635"/>
      <c r="AA90" s="1635"/>
      <c r="AB90" s="1635"/>
      <c r="AC90" s="1635"/>
      <c r="AD90" s="1635"/>
      <c r="AE90" s="1635"/>
      <c r="AF90" s="1635"/>
      <c r="AG90" s="1635"/>
      <c r="AH90" s="1635"/>
      <c r="AI90" s="1866"/>
      <c r="AJ90" s="1866"/>
      <c r="AK90" s="1635"/>
    </row>
    <row r="91" spans="1:37" ht="47.25" customHeight="1" x14ac:dyDescent="0.2">
      <c r="A91" s="2478"/>
      <c r="B91" s="2460"/>
      <c r="C91" s="2459"/>
      <c r="D91" s="2460"/>
      <c r="E91" s="705">
        <v>27</v>
      </c>
      <c r="F91" s="2414" t="s">
        <v>1428</v>
      </c>
      <c r="G91" s="2415"/>
      <c r="H91" s="2415"/>
      <c r="I91" s="2415"/>
      <c r="J91" s="2415"/>
      <c r="K91" s="2415"/>
      <c r="L91" s="2415"/>
      <c r="M91" s="2415"/>
      <c r="N91" s="2415"/>
      <c r="O91" s="2415"/>
      <c r="P91" s="2415"/>
      <c r="Q91" s="2415"/>
      <c r="R91" s="2415"/>
      <c r="S91" s="2415"/>
      <c r="T91" s="2415"/>
      <c r="U91" s="2415"/>
      <c r="V91" s="2415"/>
      <c r="W91" s="2415"/>
      <c r="X91" s="2415"/>
      <c r="Y91" s="2415"/>
      <c r="Z91" s="2415"/>
      <c r="AA91" s="2415"/>
      <c r="AB91" s="2415"/>
      <c r="AC91" s="2415"/>
      <c r="AD91" s="2415"/>
      <c r="AE91" s="2415"/>
      <c r="AF91" s="2415"/>
      <c r="AG91" s="2415"/>
      <c r="AH91" s="2415"/>
      <c r="AI91" s="2415"/>
      <c r="AJ91" s="2415"/>
      <c r="AK91" s="2416"/>
    </row>
    <row r="92" spans="1:37" ht="140.25" customHeight="1" x14ac:dyDescent="0.2">
      <c r="A92" s="2478"/>
      <c r="B92" s="2460"/>
      <c r="C92" s="2459"/>
      <c r="D92" s="2460"/>
      <c r="E92" s="2457"/>
      <c r="F92" s="2458"/>
      <c r="G92" s="572">
        <v>111</v>
      </c>
      <c r="H92" s="570" t="s">
        <v>939</v>
      </c>
      <c r="I92" s="572" t="s">
        <v>813</v>
      </c>
      <c r="J92" s="171">
        <v>1</v>
      </c>
      <c r="K92" s="572" t="s">
        <v>1442</v>
      </c>
      <c r="L92" s="572">
        <v>98</v>
      </c>
      <c r="M92" s="570" t="s">
        <v>1441</v>
      </c>
      <c r="N92" s="591">
        <v>1</v>
      </c>
      <c r="O92" s="588">
        <v>6723564500.8399963</v>
      </c>
      <c r="P92" s="285">
        <v>6723564500.8399963</v>
      </c>
      <c r="Q92" s="570" t="s">
        <v>1438</v>
      </c>
      <c r="R92" s="570" t="s">
        <v>1439</v>
      </c>
      <c r="S92" s="570" t="s">
        <v>939</v>
      </c>
      <c r="T92" s="571">
        <v>6723564500.8399963</v>
      </c>
      <c r="U92" s="545">
        <v>25</v>
      </c>
      <c r="V92" s="590" t="s">
        <v>1384</v>
      </c>
      <c r="W92" s="572">
        <v>2732</v>
      </c>
      <c r="X92" s="589" t="s">
        <v>856</v>
      </c>
      <c r="Y92" s="572">
        <v>21116</v>
      </c>
      <c r="Z92" s="572"/>
      <c r="AA92" s="572">
        <v>4451</v>
      </c>
      <c r="AB92" s="572"/>
      <c r="AC92" s="572">
        <v>247</v>
      </c>
      <c r="AD92" s="572">
        <v>217</v>
      </c>
      <c r="AE92" s="572">
        <v>60</v>
      </c>
      <c r="AF92" s="572">
        <v>2484</v>
      </c>
      <c r="AG92" s="572">
        <v>4575</v>
      </c>
      <c r="AH92" s="572">
        <v>56</v>
      </c>
      <c r="AI92" s="587">
        <v>42583</v>
      </c>
      <c r="AJ92" s="587">
        <v>42735</v>
      </c>
      <c r="AK92" s="572" t="s">
        <v>857</v>
      </c>
    </row>
    <row r="93" spans="1:37" ht="139.5" customHeight="1" x14ac:dyDescent="0.2">
      <c r="A93" s="2478"/>
      <c r="B93" s="2460"/>
      <c r="C93" s="2459"/>
      <c r="D93" s="2460"/>
      <c r="E93" s="2461"/>
      <c r="F93" s="2462"/>
      <c r="G93" s="572">
        <v>111</v>
      </c>
      <c r="H93" s="570" t="s">
        <v>939</v>
      </c>
      <c r="I93" s="572" t="s">
        <v>813</v>
      </c>
      <c r="J93" s="171">
        <v>1</v>
      </c>
      <c r="K93" s="572" t="s">
        <v>940</v>
      </c>
      <c r="L93" s="572">
        <v>99</v>
      </c>
      <c r="M93" s="570" t="s">
        <v>1391</v>
      </c>
      <c r="N93" s="591">
        <v>1</v>
      </c>
      <c r="O93" s="588">
        <v>5276435499.1599998</v>
      </c>
      <c r="P93" s="285">
        <v>5276435499.1599998</v>
      </c>
      <c r="Q93" s="570" t="s">
        <v>1438</v>
      </c>
      <c r="R93" s="570" t="s">
        <v>1440</v>
      </c>
      <c r="S93" s="570" t="s">
        <v>939</v>
      </c>
      <c r="T93" s="571">
        <v>5276435499.1599998</v>
      </c>
      <c r="U93" s="576">
        <v>25</v>
      </c>
      <c r="V93" s="593" t="s">
        <v>1384</v>
      </c>
      <c r="W93" s="572">
        <v>2732</v>
      </c>
      <c r="X93" s="589" t="s">
        <v>856</v>
      </c>
      <c r="Y93" s="572">
        <v>21116</v>
      </c>
      <c r="Z93" s="572"/>
      <c r="AA93" s="572">
        <v>4451</v>
      </c>
      <c r="AB93" s="572"/>
      <c r="AC93" s="572">
        <v>247</v>
      </c>
      <c r="AD93" s="572">
        <v>217</v>
      </c>
      <c r="AE93" s="572">
        <v>60</v>
      </c>
      <c r="AF93" s="572">
        <v>2484</v>
      </c>
      <c r="AG93" s="572">
        <v>4575</v>
      </c>
      <c r="AH93" s="572">
        <v>56</v>
      </c>
      <c r="AI93" s="587">
        <v>42583</v>
      </c>
      <c r="AJ93" s="587">
        <v>42735</v>
      </c>
      <c r="AK93" s="572" t="s">
        <v>857</v>
      </c>
    </row>
    <row r="94" spans="1:37" ht="39.75" customHeight="1" x14ac:dyDescent="0.2">
      <c r="A94" s="2478"/>
      <c r="B94" s="2460"/>
      <c r="C94" s="2459"/>
      <c r="D94" s="2460"/>
      <c r="E94" s="705">
        <v>28</v>
      </c>
      <c r="F94" s="2414" t="s">
        <v>1429</v>
      </c>
      <c r="G94" s="2415"/>
      <c r="H94" s="2415"/>
      <c r="I94" s="2415"/>
      <c r="J94" s="2415"/>
      <c r="K94" s="2415"/>
      <c r="L94" s="2415"/>
      <c r="M94" s="2415"/>
      <c r="N94" s="2415"/>
      <c r="O94" s="2415"/>
      <c r="P94" s="2415"/>
      <c r="Q94" s="2415"/>
      <c r="R94" s="2415"/>
      <c r="S94" s="2415"/>
      <c r="T94" s="2415"/>
      <c r="U94" s="2415"/>
      <c r="V94" s="2415"/>
      <c r="W94" s="2415"/>
      <c r="X94" s="2415"/>
      <c r="Y94" s="2415"/>
      <c r="Z94" s="2415"/>
      <c r="AA94" s="2415"/>
      <c r="AB94" s="2415"/>
      <c r="AC94" s="2415"/>
      <c r="AD94" s="2415"/>
      <c r="AE94" s="2415"/>
      <c r="AF94" s="2415"/>
      <c r="AG94" s="2415"/>
      <c r="AH94" s="2415"/>
      <c r="AI94" s="2415"/>
      <c r="AJ94" s="2415"/>
      <c r="AK94" s="2416"/>
    </row>
    <row r="95" spans="1:37" ht="72" customHeight="1" x14ac:dyDescent="0.2">
      <c r="A95" s="2478"/>
      <c r="B95" s="2460"/>
      <c r="C95" s="2459"/>
      <c r="D95" s="2460"/>
      <c r="E95" s="2457"/>
      <c r="F95" s="2458"/>
      <c r="G95" s="572">
        <v>112</v>
      </c>
      <c r="H95" s="570" t="s">
        <v>941</v>
      </c>
      <c r="I95" s="572" t="s">
        <v>813</v>
      </c>
      <c r="J95" s="588">
        <v>8</v>
      </c>
      <c r="K95" s="622" t="s">
        <v>1446</v>
      </c>
      <c r="L95" s="1634">
        <v>100</v>
      </c>
      <c r="M95" s="1874" t="s">
        <v>1445</v>
      </c>
      <c r="N95" s="591">
        <v>0.2</v>
      </c>
      <c r="O95" s="588">
        <v>30000000</v>
      </c>
      <c r="P95" s="2409">
        <v>150000000</v>
      </c>
      <c r="Q95" s="1614" t="s">
        <v>1443</v>
      </c>
      <c r="R95" s="1874" t="s">
        <v>1444</v>
      </c>
      <c r="S95" s="570" t="s">
        <v>941</v>
      </c>
      <c r="T95" s="571">
        <v>30000000</v>
      </c>
      <c r="U95" s="577">
        <v>20</v>
      </c>
      <c r="V95" s="565" t="s">
        <v>1369</v>
      </c>
      <c r="W95" s="1634">
        <v>2732</v>
      </c>
      <c r="X95" s="2411" t="s">
        <v>856</v>
      </c>
      <c r="Y95" s="1634">
        <v>21116</v>
      </c>
      <c r="Z95" s="1634"/>
      <c r="AA95" s="1634">
        <v>4451</v>
      </c>
      <c r="AB95" s="1634"/>
      <c r="AC95" s="1634">
        <v>247</v>
      </c>
      <c r="AD95" s="1634">
        <v>217</v>
      </c>
      <c r="AE95" s="1634">
        <v>60</v>
      </c>
      <c r="AF95" s="1634">
        <v>2484</v>
      </c>
      <c r="AG95" s="1634">
        <v>4575</v>
      </c>
      <c r="AH95" s="1634">
        <v>56</v>
      </c>
      <c r="AI95" s="1865">
        <v>42583</v>
      </c>
      <c r="AJ95" s="1865">
        <v>42735</v>
      </c>
      <c r="AK95" s="1634" t="s">
        <v>857</v>
      </c>
    </row>
    <row r="96" spans="1:37" ht="93.75" customHeight="1" x14ac:dyDescent="0.2">
      <c r="A96" s="2478"/>
      <c r="B96" s="2460"/>
      <c r="C96" s="2461"/>
      <c r="D96" s="2462"/>
      <c r="E96" s="2461"/>
      <c r="F96" s="2462"/>
      <c r="G96" s="572">
        <v>113</v>
      </c>
      <c r="H96" s="570" t="s">
        <v>942</v>
      </c>
      <c r="I96" s="572" t="s">
        <v>813</v>
      </c>
      <c r="J96" s="588">
        <v>1</v>
      </c>
      <c r="K96" s="624" t="s">
        <v>1447</v>
      </c>
      <c r="L96" s="1635"/>
      <c r="M96" s="1874"/>
      <c r="N96" s="591">
        <v>0.8</v>
      </c>
      <c r="O96" s="588">
        <v>120000000</v>
      </c>
      <c r="P96" s="2410"/>
      <c r="Q96" s="2233"/>
      <c r="R96" s="2234"/>
      <c r="S96" s="570" t="s">
        <v>942</v>
      </c>
      <c r="T96" s="571">
        <v>120000000</v>
      </c>
      <c r="U96" s="578">
        <v>25</v>
      </c>
      <c r="V96" s="538" t="s">
        <v>1384</v>
      </c>
      <c r="W96" s="1635"/>
      <c r="X96" s="2413"/>
      <c r="Y96" s="1635"/>
      <c r="Z96" s="1635"/>
      <c r="AA96" s="1635"/>
      <c r="AB96" s="1635"/>
      <c r="AC96" s="1635"/>
      <c r="AD96" s="1635"/>
      <c r="AE96" s="1635"/>
      <c r="AF96" s="1635"/>
      <c r="AG96" s="1635"/>
      <c r="AH96" s="1635"/>
      <c r="AI96" s="1866"/>
      <c r="AJ96" s="1866"/>
      <c r="AK96" s="2269"/>
    </row>
    <row r="97" spans="1:37" ht="33.75" customHeight="1" x14ac:dyDescent="0.2">
      <c r="A97" s="2478"/>
      <c r="B97" s="2460"/>
      <c r="C97" s="684">
        <v>16</v>
      </c>
      <c r="D97" s="2471" t="s">
        <v>962</v>
      </c>
      <c r="E97" s="2472"/>
      <c r="F97" s="2472"/>
      <c r="G97" s="2472"/>
      <c r="H97" s="2472"/>
      <c r="I97" s="2472"/>
      <c r="J97" s="2472"/>
      <c r="K97" s="2472"/>
      <c r="L97" s="2472"/>
      <c r="M97" s="2472"/>
      <c r="N97" s="2472"/>
      <c r="O97" s="2472"/>
      <c r="P97" s="2472"/>
      <c r="Q97" s="2472"/>
      <c r="R97" s="2472"/>
      <c r="S97" s="2472"/>
      <c r="T97" s="2472"/>
      <c r="U97" s="2472"/>
      <c r="V97" s="2472"/>
      <c r="W97" s="2472"/>
      <c r="X97" s="2472"/>
      <c r="Y97" s="2472"/>
      <c r="Z97" s="2472"/>
      <c r="AA97" s="2472"/>
      <c r="AB97" s="2472"/>
      <c r="AC97" s="2472"/>
      <c r="AD97" s="2472"/>
      <c r="AE97" s="2472"/>
      <c r="AF97" s="2472"/>
      <c r="AG97" s="2472"/>
      <c r="AH97" s="2472"/>
      <c r="AI97" s="2472"/>
      <c r="AJ97" s="2472"/>
      <c r="AK97" s="2473"/>
    </row>
    <row r="98" spans="1:37" ht="26.25" customHeight="1" x14ac:dyDescent="0.2">
      <c r="A98" s="2478"/>
      <c r="B98" s="2460"/>
      <c r="C98" s="2457"/>
      <c r="D98" s="2458"/>
      <c r="E98" s="705">
        <v>57</v>
      </c>
      <c r="F98" s="2414" t="s">
        <v>1430</v>
      </c>
      <c r="G98" s="2415"/>
      <c r="H98" s="2415"/>
      <c r="I98" s="2415"/>
      <c r="J98" s="2415"/>
      <c r="K98" s="2415"/>
      <c r="L98" s="2415"/>
      <c r="M98" s="2415"/>
      <c r="N98" s="2415"/>
      <c r="O98" s="2415"/>
      <c r="P98" s="2415"/>
      <c r="Q98" s="2415"/>
      <c r="R98" s="2415"/>
      <c r="S98" s="2415"/>
      <c r="T98" s="2415"/>
      <c r="U98" s="2415"/>
      <c r="V98" s="2415"/>
      <c r="W98" s="2415"/>
      <c r="X98" s="2415"/>
      <c r="Y98" s="2415"/>
      <c r="Z98" s="2415"/>
      <c r="AA98" s="2415"/>
      <c r="AB98" s="2415"/>
      <c r="AC98" s="2415"/>
      <c r="AD98" s="2415"/>
      <c r="AE98" s="2415"/>
      <c r="AF98" s="2415"/>
      <c r="AG98" s="2415"/>
      <c r="AH98" s="2415"/>
      <c r="AI98" s="2415"/>
      <c r="AJ98" s="2415"/>
      <c r="AK98" s="2416"/>
    </row>
    <row r="99" spans="1:37" ht="72" customHeight="1" x14ac:dyDescent="0.2">
      <c r="A99" s="2478"/>
      <c r="B99" s="2460"/>
      <c r="C99" s="2461"/>
      <c r="D99" s="2462"/>
      <c r="E99" s="2469"/>
      <c r="F99" s="2470"/>
      <c r="G99" s="572">
        <v>182</v>
      </c>
      <c r="H99" s="570" t="s">
        <v>943</v>
      </c>
      <c r="I99" s="572" t="s">
        <v>813</v>
      </c>
      <c r="J99" s="588">
        <v>1</v>
      </c>
      <c r="K99" s="572" t="s">
        <v>944</v>
      </c>
      <c r="L99" s="572">
        <v>101</v>
      </c>
      <c r="M99" s="570" t="s">
        <v>945</v>
      </c>
      <c r="N99" s="591">
        <v>1</v>
      </c>
      <c r="O99" s="588">
        <v>40000000</v>
      </c>
      <c r="P99" s="285">
        <v>40000000</v>
      </c>
      <c r="Q99" s="570" t="s">
        <v>946</v>
      </c>
      <c r="R99" s="570" t="s">
        <v>947</v>
      </c>
      <c r="S99" s="570" t="s">
        <v>943</v>
      </c>
      <c r="T99" s="571">
        <v>40000000</v>
      </c>
      <c r="U99" s="545">
        <v>20</v>
      </c>
      <c r="V99" s="572" t="s">
        <v>1369</v>
      </c>
      <c r="W99" s="572">
        <v>2732</v>
      </c>
      <c r="X99" s="589" t="s">
        <v>856</v>
      </c>
      <c r="Y99" s="572">
        <v>21116</v>
      </c>
      <c r="Z99" s="572"/>
      <c r="AA99" s="572">
        <v>4451</v>
      </c>
      <c r="AB99" s="572"/>
      <c r="AC99" s="572">
        <v>247</v>
      </c>
      <c r="AD99" s="572">
        <v>217</v>
      </c>
      <c r="AE99" s="572">
        <v>60</v>
      </c>
      <c r="AF99" s="572">
        <v>2484</v>
      </c>
      <c r="AG99" s="572">
        <v>4575</v>
      </c>
      <c r="AH99" s="572">
        <v>56</v>
      </c>
      <c r="AI99" s="587">
        <v>42583</v>
      </c>
      <c r="AJ99" s="587">
        <v>42735</v>
      </c>
      <c r="AK99" s="572" t="s">
        <v>857</v>
      </c>
    </row>
    <row r="100" spans="1:37" x14ac:dyDescent="0.2">
      <c r="H100" s="2466"/>
      <c r="I100" s="2467"/>
      <c r="J100" s="2467"/>
      <c r="K100" s="2467"/>
      <c r="L100" s="2467"/>
      <c r="M100" s="2467"/>
      <c r="N100" s="2467"/>
      <c r="O100" s="2468"/>
    </row>
    <row r="101" spans="1:37" ht="18.75" customHeight="1" x14ac:dyDescent="0.2"/>
    <row r="102" spans="1:37" ht="30" customHeight="1" x14ac:dyDescent="0.2">
      <c r="S102" s="283"/>
    </row>
    <row r="103" spans="1:37" x14ac:dyDescent="0.2">
      <c r="M103" s="202"/>
      <c r="N103" s="10"/>
      <c r="O103" s="10"/>
      <c r="P103" s="1336"/>
    </row>
    <row r="104" spans="1:37" x14ac:dyDescent="0.2">
      <c r="M104" s="202"/>
      <c r="N104" s="10"/>
      <c r="O104" s="10"/>
      <c r="P104" s="1336"/>
    </row>
    <row r="105" spans="1:37" x14ac:dyDescent="0.2">
      <c r="M105" s="202"/>
      <c r="N105" s="10"/>
      <c r="O105" s="10"/>
      <c r="P105" s="1336"/>
    </row>
    <row r="106" spans="1:37" ht="15" x14ac:dyDescent="0.25">
      <c r="M106" s="1337"/>
      <c r="N106" s="10"/>
      <c r="O106" s="10"/>
      <c r="P106" s="1336"/>
    </row>
    <row r="107" spans="1:37" x14ac:dyDescent="0.2">
      <c r="M107" s="93"/>
      <c r="N107" s="10"/>
      <c r="O107" s="10"/>
      <c r="P107" s="1336"/>
    </row>
    <row r="108" spans="1:37" x14ac:dyDescent="0.2">
      <c r="M108" s="202"/>
      <c r="N108" s="10"/>
      <c r="O108" s="10"/>
      <c r="P108" s="1336"/>
    </row>
    <row r="109" spans="1:37" x14ac:dyDescent="0.2">
      <c r="M109" s="202"/>
      <c r="N109" s="10"/>
      <c r="O109" s="10"/>
      <c r="P109" s="1336"/>
    </row>
    <row r="110" spans="1:37" x14ac:dyDescent="0.2">
      <c r="M110" s="202"/>
      <c r="N110" s="10"/>
      <c r="O110" s="10"/>
      <c r="P110" s="1336"/>
    </row>
  </sheetData>
  <mergeCells count="359">
    <mergeCell ref="AE95:AE96"/>
    <mergeCell ref="AK88:AK90"/>
    <mergeCell ref="Q88:Q90"/>
    <mergeCell ref="A1:AI4"/>
    <mergeCell ref="E69:F69"/>
    <mergeCell ref="C42:D69"/>
    <mergeCell ref="C71:D82"/>
    <mergeCell ref="A17:B99"/>
    <mergeCell ref="C18:D40"/>
    <mergeCell ref="E28:F33"/>
    <mergeCell ref="E35:F40"/>
    <mergeCell ref="E43:F50"/>
    <mergeCell ref="E52:F61"/>
    <mergeCell ref="E19:F26"/>
    <mergeCell ref="E63:F67"/>
    <mergeCell ref="D17:AK17"/>
    <mergeCell ref="AF19:AF24"/>
    <mergeCell ref="AG19:AG24"/>
    <mergeCell ref="AH19:AH24"/>
    <mergeCell ref="AI19:AI24"/>
    <mergeCell ref="AJ19:AJ24"/>
    <mergeCell ref="W19:W24"/>
    <mergeCell ref="X19:X24"/>
    <mergeCell ref="Y19:Y24"/>
    <mergeCell ref="AB95:AB96"/>
    <mergeCell ref="AC95:AC96"/>
    <mergeCell ref="AD95:AD96"/>
    <mergeCell ref="C98:D99"/>
    <mergeCell ref="C84:D96"/>
    <mergeCell ref="E88:F90"/>
    <mergeCell ref="E92:F93"/>
    <mergeCell ref="E85:F86"/>
    <mergeCell ref="E78:F82"/>
    <mergeCell ref="L95:L96"/>
    <mergeCell ref="D97:AK97"/>
    <mergeCell ref="F98:AK98"/>
    <mergeCell ref="F84:AK84"/>
    <mergeCell ref="AC85:AC86"/>
    <mergeCell ref="AD85:AD86"/>
    <mergeCell ref="AE85:AE86"/>
    <mergeCell ref="AF85:AF86"/>
    <mergeCell ref="AG85:AG86"/>
    <mergeCell ref="AH85:AH86"/>
    <mergeCell ref="AI85:AI86"/>
    <mergeCell ref="AJ85:AJ86"/>
    <mergeCell ref="U85:U86"/>
    <mergeCell ref="AK95:AK96"/>
    <mergeCell ref="M95:M96"/>
    <mergeCell ref="H100:O100"/>
    <mergeCell ref="E99:F99"/>
    <mergeCell ref="E95:F96"/>
    <mergeCell ref="Z28:Z33"/>
    <mergeCell ref="AA28:AA33"/>
    <mergeCell ref="W25:W26"/>
    <mergeCell ref="X25:X26"/>
    <mergeCell ref="Y25:Y26"/>
    <mergeCell ref="Z25:Z26"/>
    <mergeCell ref="AA25:AA26"/>
    <mergeCell ref="Z95:Z96"/>
    <mergeCell ref="AA95:AA96"/>
    <mergeCell ref="G88:G90"/>
    <mergeCell ref="J88:J90"/>
    <mergeCell ref="L88:L90"/>
    <mergeCell ref="O88:O90"/>
    <mergeCell ref="AH88:AH90"/>
    <mergeCell ref="AI88:AI90"/>
    <mergeCell ref="L72:L76"/>
    <mergeCell ref="U72:U76"/>
    <mergeCell ref="L78:L82"/>
    <mergeCell ref="F87:AK87"/>
    <mergeCell ref="L85:L86"/>
    <mergeCell ref="W85:W86"/>
    <mergeCell ref="X85:X86"/>
    <mergeCell ref="Y85:Y86"/>
    <mergeCell ref="Z85:Z86"/>
    <mergeCell ref="AA85:AA86"/>
    <mergeCell ref="AB85:AB86"/>
    <mergeCell ref="E72:F76"/>
    <mergeCell ref="AI78:AI82"/>
    <mergeCell ref="AJ78:AJ82"/>
    <mergeCell ref="M78:M82"/>
    <mergeCell ref="AK78:AK82"/>
    <mergeCell ref="Q78:Q82"/>
    <mergeCell ref="D83:AK83"/>
    <mergeCell ref="AJ88:AJ90"/>
    <mergeCell ref="Q85:Q86"/>
    <mergeCell ref="AK85:AK86"/>
    <mergeCell ref="V85:V86"/>
    <mergeCell ref="P88:P90"/>
    <mergeCell ref="AF88:AF90"/>
    <mergeCell ref="F77:AK77"/>
    <mergeCell ref="W78:W82"/>
    <mergeCell ref="X78:X82"/>
    <mergeCell ref="Y78:Y82"/>
    <mergeCell ref="Z78:Z82"/>
    <mergeCell ref="AA78:AA82"/>
    <mergeCell ref="AB78:AB82"/>
    <mergeCell ref="AC78:AC82"/>
    <mergeCell ref="AD78:AD82"/>
    <mergeCell ref="AE78:AE82"/>
    <mergeCell ref="AF78:AF82"/>
    <mergeCell ref="AG78:AG82"/>
    <mergeCell ref="AH78:AH82"/>
    <mergeCell ref="R78:R82"/>
    <mergeCell ref="K85:K86"/>
    <mergeCell ref="R88:R90"/>
    <mergeCell ref="S88:S90"/>
    <mergeCell ref="T88:T90"/>
    <mergeCell ref="G36:G40"/>
    <mergeCell ref="H36:H40"/>
    <mergeCell ref="AH63:AH66"/>
    <mergeCell ref="AF36:AF40"/>
    <mergeCell ref="AG36:AG40"/>
    <mergeCell ref="AH36:AH40"/>
    <mergeCell ref="AH43:AH50"/>
    <mergeCell ref="F62:AK62"/>
    <mergeCell ref="F34:AK34"/>
    <mergeCell ref="AI43:AI50"/>
    <mergeCell ref="AJ43:AJ50"/>
    <mergeCell ref="D41:AK41"/>
    <mergeCell ref="L52:L61"/>
    <mergeCell ref="U52:U61"/>
    <mergeCell ref="W52:W61"/>
    <mergeCell ref="X52:X61"/>
    <mergeCell ref="Y52:Y61"/>
    <mergeCell ref="Z52:Z61"/>
    <mergeCell ref="AA52:AA61"/>
    <mergeCell ref="F51:AK51"/>
    <mergeCell ref="AJ52:AJ61"/>
    <mergeCell ref="AC52:AC61"/>
    <mergeCell ref="AD52:AD61"/>
    <mergeCell ref="AE52:AE61"/>
    <mergeCell ref="AK43:AK50"/>
    <mergeCell ref="H7:H15"/>
    <mergeCell ref="AE8:AE15"/>
    <mergeCell ref="AF8:AF14"/>
    <mergeCell ref="AF43:AF50"/>
    <mergeCell ref="AH52:AH61"/>
    <mergeCell ref="AI52:AI61"/>
    <mergeCell ref="AB52:AB61"/>
    <mergeCell ref="L43:L50"/>
    <mergeCell ref="F42:AK42"/>
    <mergeCell ref="W43:W50"/>
    <mergeCell ref="AI36:AI40"/>
    <mergeCell ref="R36:R40"/>
    <mergeCell ref="S36:S40"/>
    <mergeCell ref="T36:T40"/>
    <mergeCell ref="U36:U40"/>
    <mergeCell ref="V36:V40"/>
    <mergeCell ref="W36:W40"/>
    <mergeCell ref="X36:X40"/>
    <mergeCell ref="Y36:Y40"/>
    <mergeCell ref="Z36:Z40"/>
    <mergeCell ref="Y43:Y50"/>
    <mergeCell ref="Z43:Z50"/>
    <mergeCell ref="AA43:AA50"/>
    <mergeCell ref="X43:X50"/>
    <mergeCell ref="AC43:AC50"/>
    <mergeCell ref="AD43:AD50"/>
    <mergeCell ref="AB19:AB24"/>
    <mergeCell ref="L19:L24"/>
    <mergeCell ref="O36:O40"/>
    <mergeCell ref="P36:P40"/>
    <mergeCell ref="Q36:Q40"/>
    <mergeCell ref="AE43:AE50"/>
    <mergeCell ref="AB43:AB50"/>
    <mergeCell ref="AD25:AD26"/>
    <mergeCell ref="AE25:AE26"/>
    <mergeCell ref="AB25:AB26"/>
    <mergeCell ref="AC25:AC26"/>
    <mergeCell ref="Z19:Z24"/>
    <mergeCell ref="AA19:AA24"/>
    <mergeCell ref="AK28:AK33"/>
    <mergeCell ref="AC19:AC24"/>
    <mergeCell ref="AI25:AI26"/>
    <mergeCell ref="AJ25:AJ26"/>
    <mergeCell ref="AK7:AK15"/>
    <mergeCell ref="AD8:AD14"/>
    <mergeCell ref="U7:U14"/>
    <mergeCell ref="I36:I40"/>
    <mergeCell ref="J36:J40"/>
    <mergeCell ref="L36:L40"/>
    <mergeCell ref="M36:M40"/>
    <mergeCell ref="N36:N40"/>
    <mergeCell ref="AG8:AG14"/>
    <mergeCell ref="I19:I22"/>
    <mergeCell ref="J19:J22"/>
    <mergeCell ref="AH8:AH14"/>
    <mergeCell ref="Q7:Q15"/>
    <mergeCell ref="R7:R15"/>
    <mergeCell ref="AH28:AH33"/>
    <mergeCell ref="AI28:AI33"/>
    <mergeCell ref="AJ28:AJ33"/>
    <mergeCell ref="AF25:AF26"/>
    <mergeCell ref="AG25:AG26"/>
    <mergeCell ref="AH25:AH26"/>
    <mergeCell ref="F18:AK18"/>
    <mergeCell ref="F27:AK27"/>
    <mergeCell ref="Q19:Q24"/>
    <mergeCell ref="O19:O22"/>
    <mergeCell ref="AD19:AD24"/>
    <mergeCell ref="AE19:AE24"/>
    <mergeCell ref="AK25:AK26"/>
    <mergeCell ref="P19:P24"/>
    <mergeCell ref="R19:R22"/>
    <mergeCell ref="S19:S22"/>
    <mergeCell ref="T19:T22"/>
    <mergeCell ref="U21:U22"/>
    <mergeCell ref="V21:V22"/>
    <mergeCell ref="V28:V29"/>
    <mergeCell ref="W28:W33"/>
    <mergeCell ref="H19:H22"/>
    <mergeCell ref="AB28:AB33"/>
    <mergeCell ref="AC28:AC33"/>
    <mergeCell ref="AD28:AD33"/>
    <mergeCell ref="AE28:AE33"/>
    <mergeCell ref="AF28:AF33"/>
    <mergeCell ref="AG28:AG33"/>
    <mergeCell ref="K7:K15"/>
    <mergeCell ref="AJ7:AJ15"/>
    <mergeCell ref="P63:P66"/>
    <mergeCell ref="M43:M50"/>
    <mergeCell ref="P43:P50"/>
    <mergeCell ref="Q43:Q50"/>
    <mergeCell ref="Q25:Q26"/>
    <mergeCell ref="AF52:AF61"/>
    <mergeCell ref="AG52:AG61"/>
    <mergeCell ref="W63:W66"/>
    <mergeCell ref="Z63:Z66"/>
    <mergeCell ref="AA63:AA66"/>
    <mergeCell ref="AB63:AB66"/>
    <mergeCell ref="AC63:AC66"/>
    <mergeCell ref="AD63:AD66"/>
    <mergeCell ref="AE63:AE66"/>
    <mergeCell ref="AF63:AF66"/>
    <mergeCell ref="AG63:AG66"/>
    <mergeCell ref="P28:P33"/>
    <mergeCell ref="Q28:Q33"/>
    <mergeCell ref="P52:P61"/>
    <mergeCell ref="Q52:Q61"/>
    <mergeCell ref="V52:V61"/>
    <mergeCell ref="U28:U29"/>
    <mergeCell ref="X28:X33"/>
    <mergeCell ref="Y28:Y33"/>
    <mergeCell ref="B5:P5"/>
    <mergeCell ref="Q5:AJ5"/>
    <mergeCell ref="W6:AH6"/>
    <mergeCell ref="B7:B14"/>
    <mergeCell ref="D7:D14"/>
    <mergeCell ref="F7:F15"/>
    <mergeCell ref="W8:W14"/>
    <mergeCell ref="X8:X14"/>
    <mergeCell ref="Y8:Y14"/>
    <mergeCell ref="Z8:Z14"/>
    <mergeCell ref="AA8:AA14"/>
    <mergeCell ref="AB8:AB14"/>
    <mergeCell ref="AC8:AC15"/>
    <mergeCell ref="S7:S15"/>
    <mergeCell ref="T7:T15"/>
    <mergeCell ref="V7:V15"/>
    <mergeCell ref="AI7:AI15"/>
    <mergeCell ref="G7:G15"/>
    <mergeCell ref="I7:I15"/>
    <mergeCell ref="O7:O15"/>
    <mergeCell ref="P7:P15"/>
    <mergeCell ref="N7:N15"/>
    <mergeCell ref="AF95:AF96"/>
    <mergeCell ref="AG95:AG96"/>
    <mergeCell ref="AH95:AH96"/>
    <mergeCell ref="U30:U33"/>
    <mergeCell ref="AJ36:AJ40"/>
    <mergeCell ref="AK36:AK40"/>
    <mergeCell ref="Q72:Q76"/>
    <mergeCell ref="AK63:AK66"/>
    <mergeCell ref="AK52:AK61"/>
    <mergeCell ref="X63:X66"/>
    <mergeCell ref="Y63:Y66"/>
    <mergeCell ref="AG43:AG50"/>
    <mergeCell ref="AA36:AA40"/>
    <mergeCell ref="AB36:AB40"/>
    <mergeCell ref="AC36:AC40"/>
    <mergeCell ref="AD36:AD40"/>
    <mergeCell ref="AE36:AE40"/>
    <mergeCell ref="Q63:Q66"/>
    <mergeCell ref="AE72:AE76"/>
    <mergeCell ref="AF72:AF76"/>
    <mergeCell ref="AG72:AG76"/>
    <mergeCell ref="AH72:AH76"/>
    <mergeCell ref="AI72:AI76"/>
    <mergeCell ref="AJ72:AJ76"/>
    <mergeCell ref="M85:M86"/>
    <mergeCell ref="K72:K76"/>
    <mergeCell ref="F68:AK68"/>
    <mergeCell ref="AI63:AI66"/>
    <mergeCell ref="AJ63:AJ66"/>
    <mergeCell ref="D70:AK70"/>
    <mergeCell ref="F71:AK71"/>
    <mergeCell ref="W72:W76"/>
    <mergeCell ref="X72:X76"/>
    <mergeCell ref="Y72:Y76"/>
    <mergeCell ref="Z72:Z76"/>
    <mergeCell ref="AA72:AA76"/>
    <mergeCell ref="AB72:AB76"/>
    <mergeCell ref="AC72:AC76"/>
    <mergeCell ref="AD72:AD76"/>
    <mergeCell ref="P78:P82"/>
    <mergeCell ref="AK72:AK76"/>
    <mergeCell ref="P85:P86"/>
    <mergeCell ref="V72:V76"/>
    <mergeCell ref="M72:M76"/>
    <mergeCell ref="P72:P76"/>
    <mergeCell ref="AI95:AI96"/>
    <mergeCell ref="AJ95:AJ96"/>
    <mergeCell ref="W88:W90"/>
    <mergeCell ref="X88:X90"/>
    <mergeCell ref="Y88:Y90"/>
    <mergeCell ref="Z88:Z90"/>
    <mergeCell ref="AA88:AA90"/>
    <mergeCell ref="AB88:AB90"/>
    <mergeCell ref="AC88:AC90"/>
    <mergeCell ref="AD88:AD90"/>
    <mergeCell ref="F91:AK91"/>
    <mergeCell ref="F94:AK94"/>
    <mergeCell ref="H88:H90"/>
    <mergeCell ref="I88:I90"/>
    <mergeCell ref="M88:M90"/>
    <mergeCell ref="N88:N90"/>
    <mergeCell ref="AG88:AG90"/>
    <mergeCell ref="AE88:AE90"/>
    <mergeCell ref="W95:W96"/>
    <mergeCell ref="X95:X96"/>
    <mergeCell ref="Y95:Y96"/>
    <mergeCell ref="P95:P96"/>
    <mergeCell ref="Q95:Q96"/>
    <mergeCell ref="R95:R96"/>
    <mergeCell ref="A7:A15"/>
    <mergeCell ref="C7:C13"/>
    <mergeCell ref="M7:M15"/>
    <mergeCell ref="E7:E13"/>
    <mergeCell ref="J7:J13"/>
    <mergeCell ref="L8:L14"/>
    <mergeCell ref="M28:M33"/>
    <mergeCell ref="M52:M61"/>
    <mergeCell ref="M63:M66"/>
    <mergeCell ref="M25:M26"/>
    <mergeCell ref="M19:M24"/>
    <mergeCell ref="L63:L66"/>
    <mergeCell ref="K30:K31"/>
    <mergeCell ref="K32:K33"/>
    <mergeCell ref="L25:L26"/>
    <mergeCell ref="L28:L33"/>
    <mergeCell ref="K28:K29"/>
    <mergeCell ref="K52:K61"/>
    <mergeCell ref="B16:AK16"/>
    <mergeCell ref="V30:V33"/>
    <mergeCell ref="N19:N22"/>
    <mergeCell ref="G19:G22"/>
    <mergeCell ref="AK19:AK24"/>
    <mergeCell ref="P25:P26"/>
  </mergeCells>
  <pageMargins left="0.70866141732283472" right="0.9055118110236221" top="0.74803149606299213" bottom="0.74803149606299213" header="0.31496062992125984" footer="0.31496062992125984"/>
  <pageSetup paperSize="258" scale="35" orientation="landscape" r:id="rId1"/>
  <rowBreaks count="1" manualBreakCount="1">
    <brk id="9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O34"/>
  <sheetViews>
    <sheetView topLeftCell="A21" zoomScale="50" zoomScaleNormal="50" workbookViewId="0">
      <selection activeCell="N29" sqref="N29:P34"/>
    </sheetView>
  </sheetViews>
  <sheetFormatPr baseColWidth="10" defaultColWidth="11.42578125" defaultRowHeight="14.25" x14ac:dyDescent="0.2"/>
  <cols>
    <col min="1" max="1" width="12.28515625" style="179" customWidth="1"/>
    <col min="2" max="2" width="4" style="179" customWidth="1"/>
    <col min="3" max="3" width="14.5703125" style="179" customWidth="1"/>
    <col min="4" max="4" width="12" style="179" customWidth="1"/>
    <col min="5" max="5" width="7.42578125" style="179" customWidth="1"/>
    <col min="6" max="6" width="9.42578125" style="179" customWidth="1"/>
    <col min="7" max="7" width="11" style="179" customWidth="1"/>
    <col min="8" max="8" width="8.5703125" style="179" customWidth="1"/>
    <col min="9" max="9" width="13.28515625" style="179" customWidth="1"/>
    <col min="10" max="10" width="11.140625" style="179" customWidth="1"/>
    <col min="11" max="11" width="32.140625" style="187" customWidth="1"/>
    <col min="12" max="12" width="15.7109375" style="187" customWidth="1"/>
    <col min="13" max="13" width="12.7109375" style="187" customWidth="1"/>
    <col min="14" max="14" width="28.140625" style="187" customWidth="1"/>
    <col min="15" max="15" width="13" style="300" customWidth="1"/>
    <col min="16" max="16" width="27.7109375" style="188" customWidth="1"/>
    <col min="17" max="17" width="12.42578125" style="189" customWidth="1"/>
    <col min="18" max="18" width="20.85546875" style="187" customWidth="1"/>
    <col min="19" max="19" width="33.140625" style="187" customWidth="1"/>
    <col min="20" max="20" width="33.5703125" style="187" customWidth="1"/>
    <col min="21" max="21" width="31.85546875" style="190" customWidth="1"/>
    <col min="22" max="22" width="23.42578125" style="190" customWidth="1"/>
    <col min="23" max="23" width="14.42578125" style="190" customWidth="1"/>
    <col min="24" max="24" width="20.5703125" style="190" customWidth="1"/>
    <col min="25" max="36" width="7.28515625" style="179" customWidth="1"/>
    <col min="37" max="37" width="22.7109375" style="177" customWidth="1"/>
    <col min="38" max="38" width="22.7109375" style="191" customWidth="1"/>
    <col min="39" max="39" width="28.7109375" style="192" customWidth="1"/>
    <col min="40" max="40" width="21.42578125" style="178" customWidth="1"/>
    <col min="41" max="41" width="15.7109375" style="178" bestFit="1" customWidth="1"/>
    <col min="42" max="16384" width="11.42578125" style="179"/>
  </cols>
  <sheetData>
    <row r="1" spans="1:41" ht="21" customHeight="1" x14ac:dyDescent="0.25">
      <c r="A1" s="2489" t="s">
        <v>0</v>
      </c>
      <c r="B1" s="2489"/>
      <c r="C1" s="2489"/>
      <c r="D1" s="2489"/>
      <c r="E1" s="2489"/>
      <c r="F1" s="2489"/>
      <c r="G1" s="2489"/>
      <c r="H1" s="2489"/>
      <c r="I1" s="2489"/>
      <c r="J1" s="2489"/>
      <c r="K1" s="2489"/>
      <c r="L1" s="2489"/>
      <c r="M1" s="2489"/>
      <c r="N1" s="2489"/>
      <c r="O1" s="2489"/>
      <c r="P1" s="2489"/>
      <c r="Q1" s="2489"/>
      <c r="R1" s="2489"/>
      <c r="S1" s="2489"/>
      <c r="T1" s="2489"/>
      <c r="U1" s="2489"/>
      <c r="V1" s="2489"/>
      <c r="W1" s="2489"/>
      <c r="X1" s="2489"/>
      <c r="Y1" s="2489"/>
      <c r="Z1" s="2489"/>
      <c r="AA1" s="2489"/>
      <c r="AB1" s="2489"/>
      <c r="AC1" s="2489"/>
      <c r="AD1" s="2489"/>
      <c r="AE1" s="2489"/>
      <c r="AF1" s="2489"/>
      <c r="AG1" s="2489"/>
      <c r="AH1" s="2489"/>
      <c r="AI1" s="2489"/>
      <c r="AJ1" s="2489"/>
      <c r="AK1" s="2489"/>
      <c r="AL1" s="888" t="s">
        <v>1637</v>
      </c>
      <c r="AM1" s="889" t="s">
        <v>1638</v>
      </c>
    </row>
    <row r="2" spans="1:41" ht="21" customHeight="1" x14ac:dyDescent="0.25">
      <c r="A2" s="2489"/>
      <c r="B2" s="2489"/>
      <c r="C2" s="2489"/>
      <c r="D2" s="2489"/>
      <c r="E2" s="2489"/>
      <c r="F2" s="2489"/>
      <c r="G2" s="2489"/>
      <c r="H2" s="2489"/>
      <c r="I2" s="2489"/>
      <c r="J2" s="2489"/>
      <c r="K2" s="2489"/>
      <c r="L2" s="2489"/>
      <c r="M2" s="2489"/>
      <c r="N2" s="2489"/>
      <c r="O2" s="2489"/>
      <c r="P2" s="2489"/>
      <c r="Q2" s="2489"/>
      <c r="R2" s="2489"/>
      <c r="S2" s="2489"/>
      <c r="T2" s="2489"/>
      <c r="U2" s="2489"/>
      <c r="V2" s="2489"/>
      <c r="W2" s="2489"/>
      <c r="X2" s="2489"/>
      <c r="Y2" s="2489"/>
      <c r="Z2" s="2489"/>
      <c r="AA2" s="2489"/>
      <c r="AB2" s="2489"/>
      <c r="AC2" s="2489"/>
      <c r="AD2" s="2489"/>
      <c r="AE2" s="2489"/>
      <c r="AF2" s="2489"/>
      <c r="AG2" s="2489"/>
      <c r="AH2" s="2489"/>
      <c r="AI2" s="2489"/>
      <c r="AJ2" s="2489"/>
      <c r="AK2" s="2489"/>
      <c r="AL2" s="890" t="s">
        <v>1642</v>
      </c>
      <c r="AM2" s="891" t="s">
        <v>1639</v>
      </c>
    </row>
    <row r="3" spans="1:41" ht="21" customHeight="1" x14ac:dyDescent="0.25">
      <c r="A3" s="2489"/>
      <c r="B3" s="2489"/>
      <c r="C3" s="2489"/>
      <c r="D3" s="2489"/>
      <c r="E3" s="2489"/>
      <c r="F3" s="2489"/>
      <c r="G3" s="2489"/>
      <c r="H3" s="2489"/>
      <c r="I3" s="2489"/>
      <c r="J3" s="2489"/>
      <c r="K3" s="2489"/>
      <c r="L3" s="2489"/>
      <c r="M3" s="2489"/>
      <c r="N3" s="2489"/>
      <c r="O3" s="2489"/>
      <c r="P3" s="2489"/>
      <c r="Q3" s="2489"/>
      <c r="R3" s="2489"/>
      <c r="S3" s="2489"/>
      <c r="T3" s="2489"/>
      <c r="U3" s="2489"/>
      <c r="V3" s="2489"/>
      <c r="W3" s="2489"/>
      <c r="X3" s="2489"/>
      <c r="Y3" s="2489"/>
      <c r="Z3" s="2489"/>
      <c r="AA3" s="2489"/>
      <c r="AB3" s="2489"/>
      <c r="AC3" s="2489"/>
      <c r="AD3" s="2489"/>
      <c r="AE3" s="2489"/>
      <c r="AF3" s="2489"/>
      <c r="AG3" s="2489"/>
      <c r="AH3" s="2489"/>
      <c r="AI3" s="2489"/>
      <c r="AJ3" s="2489"/>
      <c r="AK3" s="2489"/>
      <c r="AL3" s="892" t="s">
        <v>1643</v>
      </c>
      <c r="AM3" s="891" t="s">
        <v>1663</v>
      </c>
    </row>
    <row r="4" spans="1:41" ht="21" customHeight="1" x14ac:dyDescent="0.2">
      <c r="A4" s="2490"/>
      <c r="B4" s="2490"/>
      <c r="C4" s="2490"/>
      <c r="D4" s="2490"/>
      <c r="E4" s="2490"/>
      <c r="F4" s="2490"/>
      <c r="G4" s="2490"/>
      <c r="H4" s="2490"/>
      <c r="I4" s="2490"/>
      <c r="J4" s="2490"/>
      <c r="K4" s="2490"/>
      <c r="L4" s="2490"/>
      <c r="M4" s="2490"/>
      <c r="N4" s="2490"/>
      <c r="O4" s="2490"/>
      <c r="P4" s="2490"/>
      <c r="Q4" s="2490"/>
      <c r="R4" s="2490"/>
      <c r="S4" s="2490"/>
      <c r="T4" s="2490"/>
      <c r="U4" s="2490"/>
      <c r="V4" s="2490"/>
      <c r="W4" s="2490"/>
      <c r="X4" s="2490"/>
      <c r="Y4" s="2490"/>
      <c r="Z4" s="2490"/>
      <c r="AA4" s="2490"/>
      <c r="AB4" s="2490"/>
      <c r="AC4" s="2490"/>
      <c r="AD4" s="2490"/>
      <c r="AE4" s="2490"/>
      <c r="AF4" s="2490"/>
      <c r="AG4" s="2490"/>
      <c r="AH4" s="2490"/>
      <c r="AI4" s="2490"/>
      <c r="AJ4" s="2490"/>
      <c r="AK4" s="2490"/>
      <c r="AL4" s="977" t="s">
        <v>1644</v>
      </c>
      <c r="AM4" s="894" t="s">
        <v>1641</v>
      </c>
    </row>
    <row r="5" spans="1:41" ht="32.25" customHeight="1" x14ac:dyDescent="0.2">
      <c r="A5" s="2493" t="s">
        <v>2</v>
      </c>
      <c r="B5" s="2493"/>
      <c r="C5" s="2493"/>
      <c r="D5" s="2493"/>
      <c r="E5" s="2493"/>
      <c r="F5" s="2493"/>
      <c r="G5" s="2493"/>
      <c r="H5" s="2493"/>
      <c r="I5" s="2493"/>
      <c r="J5" s="2493"/>
      <c r="K5" s="2493"/>
      <c r="L5" s="2493"/>
      <c r="M5" s="2493"/>
      <c r="N5" s="282"/>
      <c r="O5" s="583"/>
      <c r="P5" s="2495" t="s">
        <v>3</v>
      </c>
      <c r="Q5" s="2495"/>
      <c r="R5" s="2495"/>
      <c r="S5" s="2495"/>
      <c r="T5" s="2495"/>
      <c r="U5" s="2495"/>
      <c r="V5" s="2495"/>
      <c r="W5" s="2495"/>
      <c r="X5" s="2495"/>
      <c r="Y5" s="2495"/>
      <c r="Z5" s="2495"/>
      <c r="AA5" s="2495"/>
      <c r="AB5" s="2495"/>
      <c r="AC5" s="2495"/>
      <c r="AD5" s="2495"/>
      <c r="AE5" s="2495"/>
      <c r="AF5" s="2495"/>
      <c r="AG5" s="2495"/>
      <c r="AH5" s="2495"/>
      <c r="AI5" s="2495"/>
      <c r="AJ5" s="2495"/>
      <c r="AK5" s="2495"/>
      <c r="AL5" s="2495"/>
      <c r="AM5" s="2495"/>
    </row>
    <row r="6" spans="1:41" ht="21.75" customHeight="1" x14ac:dyDescent="0.2">
      <c r="A6" s="2494"/>
      <c r="B6" s="2494"/>
      <c r="C6" s="2494"/>
      <c r="D6" s="2494"/>
      <c r="E6" s="2494"/>
      <c r="F6" s="2494"/>
      <c r="G6" s="2494"/>
      <c r="H6" s="2494"/>
      <c r="I6" s="2494"/>
      <c r="J6" s="2494"/>
      <c r="K6" s="2494"/>
      <c r="L6" s="2494"/>
      <c r="M6" s="2494"/>
      <c r="N6" s="281"/>
      <c r="O6" s="582"/>
      <c r="P6" s="2496"/>
      <c r="Q6" s="2497"/>
      <c r="R6" s="2497"/>
      <c r="S6" s="2497"/>
      <c r="T6" s="2497"/>
      <c r="U6" s="2497"/>
      <c r="V6" s="2497"/>
      <c r="W6" s="2497"/>
      <c r="X6" s="2498"/>
      <c r="Y6" s="2495" t="s">
        <v>4</v>
      </c>
      <c r="Z6" s="2495"/>
      <c r="AA6" s="2495"/>
      <c r="AB6" s="2495"/>
      <c r="AC6" s="2495"/>
      <c r="AD6" s="2495"/>
      <c r="AE6" s="2495"/>
      <c r="AF6" s="2495"/>
      <c r="AG6" s="2495"/>
      <c r="AH6" s="2495"/>
      <c r="AI6" s="2495"/>
      <c r="AJ6" s="2495"/>
      <c r="AK6" s="2496"/>
      <c r="AL6" s="2497"/>
      <c r="AM6" s="2498"/>
    </row>
    <row r="7" spans="1:41" ht="11.25" customHeight="1" x14ac:dyDescent="0.2">
      <c r="A7" s="2488" t="s">
        <v>5</v>
      </c>
      <c r="B7" s="2488" t="s">
        <v>6</v>
      </c>
      <c r="C7" s="2488"/>
      <c r="D7" s="2488" t="s">
        <v>5</v>
      </c>
      <c r="E7" s="2488" t="s">
        <v>7</v>
      </c>
      <c r="F7" s="2488"/>
      <c r="G7" s="2488" t="s">
        <v>5</v>
      </c>
      <c r="H7" s="2488" t="s">
        <v>8</v>
      </c>
      <c r="I7" s="2488"/>
      <c r="J7" s="2488" t="s">
        <v>5</v>
      </c>
      <c r="K7" s="2488" t="s">
        <v>9</v>
      </c>
      <c r="L7" s="2488" t="s">
        <v>10</v>
      </c>
      <c r="M7" s="2488" t="s">
        <v>11</v>
      </c>
      <c r="N7" s="2488" t="s">
        <v>12</v>
      </c>
      <c r="O7" s="2483" t="s">
        <v>5</v>
      </c>
      <c r="P7" s="2488" t="s">
        <v>3</v>
      </c>
      <c r="Q7" s="2488" t="s">
        <v>13</v>
      </c>
      <c r="R7" s="2488" t="s">
        <v>14</v>
      </c>
      <c r="S7" s="2488" t="s">
        <v>15</v>
      </c>
      <c r="T7" s="2488" t="s">
        <v>16</v>
      </c>
      <c r="U7" s="2488" t="s">
        <v>17</v>
      </c>
      <c r="V7" s="2488" t="s">
        <v>14</v>
      </c>
      <c r="W7" s="2483" t="s">
        <v>5</v>
      </c>
      <c r="X7" s="2488" t="s">
        <v>18</v>
      </c>
      <c r="Y7" s="2492" t="s">
        <v>19</v>
      </c>
      <c r="Z7" s="2492"/>
      <c r="AA7" s="2492"/>
      <c r="AB7" s="2492"/>
      <c r="AC7" s="2492"/>
      <c r="AD7" s="2492"/>
      <c r="AE7" s="2492" t="s">
        <v>20</v>
      </c>
      <c r="AF7" s="2492"/>
      <c r="AG7" s="2492"/>
      <c r="AH7" s="2492"/>
      <c r="AI7" s="2492"/>
      <c r="AJ7" s="2492"/>
      <c r="AK7" s="2487" t="s">
        <v>21</v>
      </c>
      <c r="AL7" s="2487" t="s">
        <v>22</v>
      </c>
      <c r="AM7" s="2486" t="s">
        <v>23</v>
      </c>
    </row>
    <row r="8" spans="1:41" s="619" customFormat="1" ht="21.75" customHeight="1" x14ac:dyDescent="0.2">
      <c r="A8" s="2488"/>
      <c r="B8" s="2488"/>
      <c r="C8" s="2488"/>
      <c r="D8" s="2488"/>
      <c r="E8" s="2488"/>
      <c r="F8" s="2488"/>
      <c r="G8" s="2488"/>
      <c r="H8" s="2488"/>
      <c r="I8" s="2488"/>
      <c r="J8" s="2488"/>
      <c r="K8" s="2488"/>
      <c r="L8" s="2488"/>
      <c r="M8" s="2488"/>
      <c r="N8" s="2488"/>
      <c r="O8" s="2484"/>
      <c r="P8" s="2488"/>
      <c r="Q8" s="2488"/>
      <c r="R8" s="2488"/>
      <c r="S8" s="2488"/>
      <c r="T8" s="2488"/>
      <c r="U8" s="2488"/>
      <c r="V8" s="2488"/>
      <c r="W8" s="2484"/>
      <c r="X8" s="2488"/>
      <c r="Y8" s="2482" t="s">
        <v>24</v>
      </c>
      <c r="Z8" s="2491" t="s">
        <v>25</v>
      </c>
      <c r="AA8" s="2482" t="s">
        <v>26</v>
      </c>
      <c r="AB8" s="2482" t="s">
        <v>27</v>
      </c>
      <c r="AC8" s="2482" t="s">
        <v>28</v>
      </c>
      <c r="AD8" s="2482" t="s">
        <v>29</v>
      </c>
      <c r="AE8" s="2482" t="s">
        <v>30</v>
      </c>
      <c r="AF8" s="2482" t="s">
        <v>31</v>
      </c>
      <c r="AG8" s="2482" t="s">
        <v>32</v>
      </c>
      <c r="AH8" s="2482" t="s">
        <v>33</v>
      </c>
      <c r="AI8" s="2482" t="s">
        <v>34</v>
      </c>
      <c r="AJ8" s="2482" t="s">
        <v>35</v>
      </c>
      <c r="AK8" s="2487"/>
      <c r="AL8" s="2487"/>
      <c r="AM8" s="2486"/>
      <c r="AN8" s="618"/>
      <c r="AO8" s="618"/>
    </row>
    <row r="9" spans="1:41" s="619" customFormat="1" ht="21.75" customHeight="1" x14ac:dyDescent="0.2">
      <c r="A9" s="2488"/>
      <c r="B9" s="2488"/>
      <c r="C9" s="2488"/>
      <c r="D9" s="2488"/>
      <c r="E9" s="2488"/>
      <c r="F9" s="2488"/>
      <c r="G9" s="2488"/>
      <c r="H9" s="2488"/>
      <c r="I9" s="2488"/>
      <c r="J9" s="2488"/>
      <c r="K9" s="2488"/>
      <c r="L9" s="2488"/>
      <c r="M9" s="2488"/>
      <c r="N9" s="2488"/>
      <c r="O9" s="2484"/>
      <c r="P9" s="2488"/>
      <c r="Q9" s="2488"/>
      <c r="R9" s="2488"/>
      <c r="S9" s="2488"/>
      <c r="T9" s="2488"/>
      <c r="U9" s="2488"/>
      <c r="V9" s="2488"/>
      <c r="W9" s="2484"/>
      <c r="X9" s="2488"/>
      <c r="Y9" s="2482"/>
      <c r="Z9" s="2491"/>
      <c r="AA9" s="2482"/>
      <c r="AB9" s="2482"/>
      <c r="AC9" s="2482"/>
      <c r="AD9" s="2482"/>
      <c r="AE9" s="2482"/>
      <c r="AF9" s="2482"/>
      <c r="AG9" s="2482"/>
      <c r="AH9" s="2482"/>
      <c r="AI9" s="2482"/>
      <c r="AJ9" s="2482"/>
      <c r="AK9" s="2487"/>
      <c r="AL9" s="2487"/>
      <c r="AM9" s="2486"/>
      <c r="AN9" s="618"/>
      <c r="AO9" s="618"/>
    </row>
    <row r="10" spans="1:41" s="619" customFormat="1" ht="21.75" customHeight="1" x14ac:dyDescent="0.2">
      <c r="A10" s="2488"/>
      <c r="B10" s="2488"/>
      <c r="C10" s="2488"/>
      <c r="D10" s="2488"/>
      <c r="E10" s="2488"/>
      <c r="F10" s="2488"/>
      <c r="G10" s="2488"/>
      <c r="H10" s="2488"/>
      <c r="I10" s="2488"/>
      <c r="J10" s="2488"/>
      <c r="K10" s="2488"/>
      <c r="L10" s="2488"/>
      <c r="M10" s="2488"/>
      <c r="N10" s="2488"/>
      <c r="O10" s="2484"/>
      <c r="P10" s="2488"/>
      <c r="Q10" s="2488"/>
      <c r="R10" s="2488"/>
      <c r="S10" s="2488"/>
      <c r="T10" s="2488"/>
      <c r="U10" s="2488"/>
      <c r="V10" s="2488"/>
      <c r="W10" s="2484"/>
      <c r="X10" s="2488"/>
      <c r="Y10" s="2482"/>
      <c r="Z10" s="2491"/>
      <c r="AA10" s="2482"/>
      <c r="AB10" s="2482"/>
      <c r="AC10" s="2482"/>
      <c r="AD10" s="2482"/>
      <c r="AE10" s="2482"/>
      <c r="AF10" s="2482"/>
      <c r="AG10" s="2482"/>
      <c r="AH10" s="2482"/>
      <c r="AI10" s="2482"/>
      <c r="AJ10" s="2482"/>
      <c r="AK10" s="2487"/>
      <c r="AL10" s="2487"/>
      <c r="AM10" s="2486"/>
      <c r="AN10" s="618"/>
      <c r="AO10" s="618"/>
    </row>
    <row r="11" spans="1:41" s="619" customFormat="1" ht="21.75" customHeight="1" x14ac:dyDescent="0.2">
      <c r="A11" s="2488"/>
      <c r="B11" s="2488"/>
      <c r="C11" s="2488"/>
      <c r="D11" s="2488"/>
      <c r="E11" s="2488"/>
      <c r="F11" s="2488"/>
      <c r="G11" s="2488"/>
      <c r="H11" s="2488"/>
      <c r="I11" s="2488"/>
      <c r="J11" s="2488"/>
      <c r="K11" s="2488"/>
      <c r="L11" s="2488"/>
      <c r="M11" s="2488"/>
      <c r="N11" s="2488"/>
      <c r="O11" s="2484"/>
      <c r="P11" s="2488"/>
      <c r="Q11" s="2488"/>
      <c r="R11" s="2488"/>
      <c r="S11" s="2488"/>
      <c r="T11" s="2488"/>
      <c r="U11" s="2488"/>
      <c r="V11" s="2488"/>
      <c r="W11" s="2484"/>
      <c r="X11" s="2488"/>
      <c r="Y11" s="2482"/>
      <c r="Z11" s="2491"/>
      <c r="AA11" s="2482"/>
      <c r="AB11" s="2482"/>
      <c r="AC11" s="2482"/>
      <c r="AD11" s="2482"/>
      <c r="AE11" s="2482"/>
      <c r="AF11" s="2482"/>
      <c r="AG11" s="2482"/>
      <c r="AH11" s="2482"/>
      <c r="AI11" s="2482"/>
      <c r="AJ11" s="2482"/>
      <c r="AK11" s="2487"/>
      <c r="AL11" s="2487"/>
      <c r="AM11" s="2486"/>
      <c r="AN11" s="618"/>
      <c r="AO11" s="618"/>
    </row>
    <row r="12" spans="1:41" s="619" customFormat="1" ht="21.75" customHeight="1" x14ac:dyDescent="0.2">
      <c r="A12" s="2488"/>
      <c r="B12" s="2488"/>
      <c r="C12" s="2488"/>
      <c r="D12" s="2488"/>
      <c r="E12" s="2488"/>
      <c r="F12" s="2488"/>
      <c r="G12" s="2488"/>
      <c r="H12" s="2488"/>
      <c r="I12" s="2488"/>
      <c r="J12" s="2488"/>
      <c r="K12" s="2488"/>
      <c r="L12" s="2488"/>
      <c r="M12" s="2488"/>
      <c r="N12" s="2488"/>
      <c r="O12" s="2484"/>
      <c r="P12" s="2488"/>
      <c r="Q12" s="2488"/>
      <c r="R12" s="2488"/>
      <c r="S12" s="2488"/>
      <c r="T12" s="2488"/>
      <c r="U12" s="2488"/>
      <c r="V12" s="2488"/>
      <c r="W12" s="2484"/>
      <c r="X12" s="2488"/>
      <c r="Y12" s="2482"/>
      <c r="Z12" s="2491"/>
      <c r="AA12" s="2482"/>
      <c r="AB12" s="2482"/>
      <c r="AC12" s="2482"/>
      <c r="AD12" s="2482"/>
      <c r="AE12" s="2482"/>
      <c r="AF12" s="2482"/>
      <c r="AG12" s="2482"/>
      <c r="AH12" s="2482"/>
      <c r="AI12" s="2482"/>
      <c r="AJ12" s="2482"/>
      <c r="AK12" s="2487"/>
      <c r="AL12" s="2487"/>
      <c r="AM12" s="2486"/>
      <c r="AN12" s="618"/>
      <c r="AO12" s="618"/>
    </row>
    <row r="13" spans="1:41" s="619" customFormat="1" ht="21.75" customHeight="1" x14ac:dyDescent="0.2">
      <c r="A13" s="2488"/>
      <c r="B13" s="2488"/>
      <c r="C13" s="2488"/>
      <c r="D13" s="2488"/>
      <c r="E13" s="2488"/>
      <c r="F13" s="2488"/>
      <c r="G13" s="2488"/>
      <c r="H13" s="2488"/>
      <c r="I13" s="2488"/>
      <c r="J13" s="2488"/>
      <c r="K13" s="2488"/>
      <c r="L13" s="2488"/>
      <c r="M13" s="2488"/>
      <c r="N13" s="2488"/>
      <c r="O13" s="2484"/>
      <c r="P13" s="2488"/>
      <c r="Q13" s="2488"/>
      <c r="R13" s="2488"/>
      <c r="S13" s="2488"/>
      <c r="T13" s="2488"/>
      <c r="U13" s="2488"/>
      <c r="V13" s="2488"/>
      <c r="W13" s="2484"/>
      <c r="X13" s="2488"/>
      <c r="Y13" s="2482"/>
      <c r="Z13" s="2491"/>
      <c r="AA13" s="2482"/>
      <c r="AB13" s="2482"/>
      <c r="AC13" s="2482"/>
      <c r="AD13" s="2482"/>
      <c r="AE13" s="2482"/>
      <c r="AF13" s="2482"/>
      <c r="AG13" s="2482"/>
      <c r="AH13" s="2482"/>
      <c r="AI13" s="2482"/>
      <c r="AJ13" s="2482"/>
      <c r="AK13" s="2487"/>
      <c r="AL13" s="2487"/>
      <c r="AM13" s="2486"/>
      <c r="AN13" s="618"/>
      <c r="AO13" s="618"/>
    </row>
    <row r="14" spans="1:41" s="619" customFormat="1" ht="21.75" customHeight="1" x14ac:dyDescent="0.2">
      <c r="A14" s="2488"/>
      <c r="B14" s="2488"/>
      <c r="C14" s="2488"/>
      <c r="D14" s="2488"/>
      <c r="E14" s="2488"/>
      <c r="F14" s="2488"/>
      <c r="G14" s="2488"/>
      <c r="H14" s="2488"/>
      <c r="I14" s="2488"/>
      <c r="J14" s="2488"/>
      <c r="K14" s="2488"/>
      <c r="L14" s="2488"/>
      <c r="M14" s="2488"/>
      <c r="N14" s="2488"/>
      <c r="O14" s="2485"/>
      <c r="P14" s="2488"/>
      <c r="Q14" s="2488"/>
      <c r="R14" s="2488"/>
      <c r="S14" s="2488"/>
      <c r="T14" s="2488"/>
      <c r="U14" s="2488"/>
      <c r="V14" s="2488"/>
      <c r="W14" s="2485"/>
      <c r="X14" s="2488"/>
      <c r="Y14" s="2482"/>
      <c r="Z14" s="2491"/>
      <c r="AA14" s="2482"/>
      <c r="AB14" s="2482"/>
      <c r="AC14" s="2482"/>
      <c r="AD14" s="2482"/>
      <c r="AE14" s="2482"/>
      <c r="AF14" s="2482"/>
      <c r="AG14" s="2482"/>
      <c r="AH14" s="2482"/>
      <c r="AI14" s="2482"/>
      <c r="AJ14" s="2482"/>
      <c r="AK14" s="2487"/>
      <c r="AL14" s="2487"/>
      <c r="AM14" s="2486"/>
      <c r="AN14" s="618"/>
      <c r="AO14" s="618"/>
    </row>
    <row r="15" spans="1:41" ht="16.5" hidden="1" customHeight="1" x14ac:dyDescent="0.2">
      <c r="A15" s="2488"/>
      <c r="B15" s="2488"/>
      <c r="C15" s="2488"/>
      <c r="D15" s="2488"/>
      <c r="E15" s="2488"/>
      <c r="F15" s="2488"/>
      <c r="G15" s="2488"/>
      <c r="H15" s="2488"/>
      <c r="I15" s="2488"/>
      <c r="J15" s="2488"/>
      <c r="K15" s="2488"/>
      <c r="L15" s="2488"/>
      <c r="M15" s="2488"/>
      <c r="N15" s="2488"/>
      <c r="O15" s="581"/>
      <c r="P15" s="2488"/>
      <c r="Q15" s="2488"/>
      <c r="R15" s="2488"/>
      <c r="S15" s="2488"/>
      <c r="T15" s="2488"/>
      <c r="U15" s="2488"/>
      <c r="V15" s="2488"/>
      <c r="W15" s="581"/>
      <c r="X15" s="2488"/>
      <c r="Y15" s="2482"/>
      <c r="Z15" s="2491"/>
      <c r="AA15" s="2482"/>
      <c r="AB15" s="2482"/>
      <c r="AC15" s="2482"/>
      <c r="AD15" s="2482"/>
      <c r="AE15" s="2482"/>
      <c r="AF15" s="2482"/>
      <c r="AG15" s="2482"/>
      <c r="AH15" s="2482"/>
      <c r="AI15" s="2482"/>
      <c r="AJ15" s="2482"/>
      <c r="AK15" s="2487"/>
      <c r="AL15" s="2487"/>
      <c r="AM15" s="2486"/>
    </row>
    <row r="16" spans="1:41" s="178" customFormat="1" ht="26.25" customHeight="1" x14ac:dyDescent="0.2">
      <c r="A16" s="679">
        <v>5</v>
      </c>
      <c r="B16" s="2479" t="s">
        <v>36</v>
      </c>
      <c r="C16" s="2480"/>
      <c r="D16" s="2480"/>
      <c r="E16" s="2480"/>
      <c r="F16" s="2480"/>
      <c r="G16" s="2480"/>
      <c r="H16" s="2480"/>
      <c r="I16" s="2480"/>
      <c r="J16" s="2480"/>
      <c r="K16" s="2480"/>
      <c r="L16" s="2480"/>
      <c r="M16" s="2480"/>
      <c r="N16" s="2480"/>
      <c r="O16" s="2480"/>
      <c r="P16" s="2480"/>
      <c r="Q16" s="2480"/>
      <c r="R16" s="2480"/>
      <c r="S16" s="2480"/>
      <c r="T16" s="2480"/>
      <c r="U16" s="2480"/>
      <c r="V16" s="2480"/>
      <c r="W16" s="2480"/>
      <c r="X16" s="2480"/>
      <c r="Y16" s="2480"/>
      <c r="Z16" s="2480"/>
      <c r="AA16" s="2480"/>
      <c r="AB16" s="2480"/>
      <c r="AC16" s="2480"/>
      <c r="AD16" s="2480"/>
      <c r="AE16" s="2480"/>
      <c r="AF16" s="2480"/>
      <c r="AG16" s="2480"/>
      <c r="AH16" s="2480"/>
      <c r="AI16" s="2480"/>
      <c r="AJ16" s="2480"/>
      <c r="AK16" s="2480"/>
      <c r="AL16" s="2480"/>
      <c r="AM16" s="2481"/>
    </row>
    <row r="17" spans="1:39" s="178" customFormat="1" ht="26.25" customHeight="1" x14ac:dyDescent="0.2">
      <c r="A17" s="2500"/>
      <c r="B17" s="2501"/>
      <c r="C17" s="2502"/>
      <c r="D17" s="699">
        <v>26</v>
      </c>
      <c r="E17" s="2040" t="s">
        <v>37</v>
      </c>
      <c r="F17" s="2041"/>
      <c r="G17" s="2041"/>
      <c r="H17" s="2041"/>
      <c r="I17" s="2041"/>
      <c r="J17" s="2041"/>
      <c r="K17" s="2041"/>
      <c r="L17" s="2041"/>
      <c r="M17" s="2041"/>
      <c r="N17" s="2041"/>
      <c r="O17" s="2041"/>
      <c r="P17" s="2041"/>
      <c r="Q17" s="2041"/>
      <c r="R17" s="2041"/>
      <c r="S17" s="2041"/>
      <c r="T17" s="2041"/>
      <c r="U17" s="2041"/>
      <c r="V17" s="2041"/>
      <c r="W17" s="2041"/>
      <c r="X17" s="2041"/>
      <c r="Y17" s="2041"/>
      <c r="Z17" s="2041"/>
      <c r="AA17" s="2041"/>
      <c r="AB17" s="2041"/>
      <c r="AC17" s="2041"/>
      <c r="AD17" s="2041"/>
      <c r="AE17" s="2041"/>
      <c r="AF17" s="2041"/>
      <c r="AG17" s="2041"/>
      <c r="AH17" s="2041"/>
      <c r="AI17" s="2041"/>
      <c r="AJ17" s="2041"/>
      <c r="AK17" s="2041"/>
      <c r="AL17" s="2041"/>
      <c r="AM17" s="2042"/>
    </row>
    <row r="18" spans="1:39" s="178" customFormat="1" ht="26.25" customHeight="1" x14ac:dyDescent="0.2">
      <c r="A18" s="2503"/>
      <c r="B18" s="2504"/>
      <c r="C18" s="2505"/>
      <c r="D18" s="2500"/>
      <c r="E18" s="2501"/>
      <c r="F18" s="2502"/>
      <c r="G18" s="693">
        <v>83</v>
      </c>
      <c r="H18" s="2043" t="s">
        <v>38</v>
      </c>
      <c r="I18" s="2044"/>
      <c r="J18" s="2044"/>
      <c r="K18" s="2044"/>
      <c r="L18" s="2044"/>
      <c r="M18" s="2044"/>
      <c r="N18" s="2044"/>
      <c r="O18" s="2044"/>
      <c r="P18" s="2044"/>
      <c r="Q18" s="2044"/>
      <c r="R18" s="2044"/>
      <c r="S18" s="2044"/>
      <c r="T18" s="2044"/>
      <c r="U18" s="2044"/>
      <c r="V18" s="2044"/>
      <c r="W18" s="2044"/>
      <c r="X18" s="2044"/>
      <c r="Y18" s="2044"/>
      <c r="Z18" s="2044"/>
      <c r="AA18" s="2044"/>
      <c r="AB18" s="2044"/>
      <c r="AC18" s="2044"/>
      <c r="AD18" s="2044"/>
      <c r="AE18" s="2044"/>
      <c r="AF18" s="2044"/>
      <c r="AG18" s="2044"/>
      <c r="AH18" s="2044"/>
      <c r="AI18" s="2044"/>
      <c r="AJ18" s="2044"/>
      <c r="AK18" s="2044"/>
      <c r="AL18" s="2044"/>
      <c r="AM18" s="2045"/>
    </row>
    <row r="19" spans="1:39" s="178" customFormat="1" ht="232.5" customHeight="1" x14ac:dyDescent="0.2">
      <c r="A19" s="2503"/>
      <c r="B19" s="2504"/>
      <c r="C19" s="2505"/>
      <c r="D19" s="2503"/>
      <c r="E19" s="2504"/>
      <c r="F19" s="2505"/>
      <c r="G19" s="2509"/>
      <c r="H19" s="2510"/>
      <c r="I19" s="2511"/>
      <c r="J19" s="195">
        <v>244</v>
      </c>
      <c r="K19" s="2" t="s">
        <v>948</v>
      </c>
      <c r="L19" s="1175" t="s">
        <v>40</v>
      </c>
      <c r="M19" s="195">
        <v>4</v>
      </c>
      <c r="N19" s="613" t="s">
        <v>949</v>
      </c>
      <c r="O19" s="1176">
        <v>82</v>
      </c>
      <c r="P19" s="2" t="s">
        <v>1455</v>
      </c>
      <c r="Q19" s="195">
        <v>100</v>
      </c>
      <c r="R19" s="196">
        <v>40000000</v>
      </c>
      <c r="S19" s="2" t="s">
        <v>1458</v>
      </c>
      <c r="T19" s="630" t="s">
        <v>950</v>
      </c>
      <c r="U19" s="616" t="s">
        <v>1459</v>
      </c>
      <c r="V19" s="196">
        <v>40000000</v>
      </c>
      <c r="W19" s="1">
        <v>20</v>
      </c>
      <c r="X19" s="1175" t="s">
        <v>1460</v>
      </c>
      <c r="Y19" s="197"/>
      <c r="Z19" s="197"/>
      <c r="AA19" s="197"/>
      <c r="AB19" s="197">
        <v>30</v>
      </c>
      <c r="AC19" s="197">
        <v>150</v>
      </c>
      <c r="AD19" s="197"/>
      <c r="AE19" s="197"/>
      <c r="AF19" s="197"/>
      <c r="AG19" s="197"/>
      <c r="AH19" s="197"/>
      <c r="AI19" s="197"/>
      <c r="AJ19" s="197"/>
      <c r="AK19" s="198">
        <v>42591</v>
      </c>
      <c r="AL19" s="198">
        <v>42714</v>
      </c>
      <c r="AM19" s="199" t="s">
        <v>1454</v>
      </c>
    </row>
    <row r="20" spans="1:39" s="178" customFormat="1" ht="165.75" customHeight="1" x14ac:dyDescent="0.2">
      <c r="A20" s="2503"/>
      <c r="B20" s="2504"/>
      <c r="C20" s="2505"/>
      <c r="D20" s="2506"/>
      <c r="E20" s="2507"/>
      <c r="F20" s="2508"/>
      <c r="G20" s="2512"/>
      <c r="H20" s="2513"/>
      <c r="I20" s="2514"/>
      <c r="J20" s="195">
        <v>245</v>
      </c>
      <c r="K20" s="2" t="s">
        <v>951</v>
      </c>
      <c r="L20" s="1175" t="s">
        <v>40</v>
      </c>
      <c r="M20" s="195">
        <v>1</v>
      </c>
      <c r="N20" s="613" t="s">
        <v>952</v>
      </c>
      <c r="O20" s="1176">
        <v>83</v>
      </c>
      <c r="P20" s="2" t="s">
        <v>1456</v>
      </c>
      <c r="Q20" s="195">
        <v>100</v>
      </c>
      <c r="R20" s="196">
        <v>180000000</v>
      </c>
      <c r="S20" s="2" t="s">
        <v>953</v>
      </c>
      <c r="T20" s="614" t="s">
        <v>954</v>
      </c>
      <c r="U20" s="615" t="s">
        <v>1461</v>
      </c>
      <c r="V20" s="194">
        <v>180000000</v>
      </c>
      <c r="W20" s="1">
        <v>20</v>
      </c>
      <c r="X20" s="1175" t="s">
        <v>1460</v>
      </c>
      <c r="Y20" s="193">
        <v>55079</v>
      </c>
      <c r="Z20" s="193" t="s">
        <v>955</v>
      </c>
      <c r="AA20" s="193">
        <v>45607</v>
      </c>
      <c r="AB20" s="193">
        <v>140912</v>
      </c>
      <c r="AC20" s="193">
        <v>365607</v>
      </c>
      <c r="AD20" s="193">
        <v>75612</v>
      </c>
      <c r="AE20" s="193">
        <v>12718</v>
      </c>
      <c r="AF20" s="193">
        <v>2145</v>
      </c>
      <c r="AG20" s="193"/>
      <c r="AH20" s="193"/>
      <c r="AI20" s="193"/>
      <c r="AJ20" s="193"/>
      <c r="AK20" s="180">
        <v>42598</v>
      </c>
      <c r="AL20" s="180">
        <v>42714</v>
      </c>
      <c r="AM20" s="181" t="s">
        <v>1453</v>
      </c>
    </row>
    <row r="21" spans="1:39" s="178" customFormat="1" ht="26.25" customHeight="1" x14ac:dyDescent="0.2">
      <c r="A21" s="2503"/>
      <c r="B21" s="2504"/>
      <c r="C21" s="2505"/>
      <c r="D21" s="700">
        <v>28</v>
      </c>
      <c r="E21" s="1591" t="s">
        <v>79</v>
      </c>
      <c r="F21" s="1591"/>
      <c r="G21" s="1591"/>
      <c r="H21" s="1591"/>
      <c r="I21" s="1591"/>
      <c r="J21" s="1591"/>
      <c r="K21" s="1591"/>
      <c r="L21" s="1591"/>
      <c r="M21" s="1591"/>
      <c r="N21" s="1591"/>
      <c r="O21" s="1591"/>
      <c r="P21" s="1591"/>
      <c r="Q21" s="1591"/>
      <c r="R21" s="1591"/>
      <c r="S21" s="1591"/>
      <c r="T21" s="1591"/>
      <c r="U21" s="1591"/>
      <c r="V21" s="1591"/>
      <c r="W21" s="1591"/>
      <c r="X21" s="1591"/>
      <c r="Y21" s="1591"/>
      <c r="Z21" s="1591"/>
      <c r="AA21" s="1591"/>
      <c r="AB21" s="1591"/>
      <c r="AC21" s="1591"/>
      <c r="AD21" s="1591"/>
      <c r="AE21" s="1591"/>
      <c r="AF21" s="1591"/>
      <c r="AG21" s="1591"/>
      <c r="AH21" s="1591"/>
      <c r="AI21" s="1591"/>
      <c r="AJ21" s="1591"/>
      <c r="AK21" s="1591"/>
      <c r="AL21" s="1591"/>
      <c r="AM21" s="2278"/>
    </row>
    <row r="22" spans="1:39" s="178" customFormat="1" ht="28.5" customHeight="1" x14ac:dyDescent="0.2">
      <c r="A22" s="2503"/>
      <c r="B22" s="2504"/>
      <c r="C22" s="2505"/>
      <c r="D22" s="2509"/>
      <c r="E22" s="2510"/>
      <c r="F22" s="2511"/>
      <c r="G22" s="693">
        <v>89</v>
      </c>
      <c r="H22" s="2518" t="s">
        <v>956</v>
      </c>
      <c r="I22" s="2519"/>
      <c r="J22" s="2519"/>
      <c r="K22" s="2519"/>
      <c r="L22" s="2519"/>
      <c r="M22" s="2519"/>
      <c r="N22" s="2519"/>
      <c r="O22" s="2519"/>
      <c r="P22" s="2519"/>
      <c r="Q22" s="2519"/>
      <c r="R22" s="2519"/>
      <c r="S22" s="2519"/>
      <c r="T22" s="2519"/>
      <c r="U22" s="2519"/>
      <c r="V22" s="2519"/>
      <c r="W22" s="2519"/>
      <c r="X22" s="2519"/>
      <c r="Y22" s="2519"/>
      <c r="Z22" s="2519"/>
      <c r="AA22" s="2519"/>
      <c r="AB22" s="2519"/>
      <c r="AC22" s="2519"/>
      <c r="AD22" s="2519"/>
      <c r="AE22" s="2519"/>
      <c r="AF22" s="2519"/>
      <c r="AG22" s="2519"/>
      <c r="AH22" s="2519"/>
      <c r="AI22" s="2519"/>
      <c r="AJ22" s="2519"/>
      <c r="AK22" s="2519"/>
      <c r="AL22" s="2519"/>
      <c r="AM22" s="2520"/>
    </row>
    <row r="23" spans="1:39" s="178" customFormat="1" ht="243.75" customHeight="1" x14ac:dyDescent="0.2">
      <c r="A23" s="2506"/>
      <c r="B23" s="2507"/>
      <c r="C23" s="2508"/>
      <c r="D23" s="2512"/>
      <c r="E23" s="2513"/>
      <c r="F23" s="2514"/>
      <c r="G23" s="2515"/>
      <c r="H23" s="2516"/>
      <c r="I23" s="2517"/>
      <c r="J23" s="195">
        <v>288</v>
      </c>
      <c r="K23" s="2" t="s">
        <v>957</v>
      </c>
      <c r="L23" s="1175" t="s">
        <v>958</v>
      </c>
      <c r="M23" s="195">
        <v>1</v>
      </c>
      <c r="N23" s="613" t="s">
        <v>959</v>
      </c>
      <c r="O23" s="1176">
        <v>81</v>
      </c>
      <c r="P23" s="1172" t="s">
        <v>1457</v>
      </c>
      <c r="Q23" s="195">
        <v>100</v>
      </c>
      <c r="R23" s="196">
        <v>329347601</v>
      </c>
      <c r="S23" s="2" t="s">
        <v>1463</v>
      </c>
      <c r="T23" s="614" t="s">
        <v>1464</v>
      </c>
      <c r="U23" s="615" t="s">
        <v>1462</v>
      </c>
      <c r="V23" s="196">
        <v>329347601</v>
      </c>
      <c r="W23" s="1">
        <v>20</v>
      </c>
      <c r="X23" s="1175" t="s">
        <v>1460</v>
      </c>
      <c r="Y23" s="193">
        <v>55079</v>
      </c>
      <c r="Z23" s="193" t="s">
        <v>955</v>
      </c>
      <c r="AA23" s="193">
        <v>45607</v>
      </c>
      <c r="AB23" s="193">
        <v>140912</v>
      </c>
      <c r="AC23" s="193">
        <v>365607</v>
      </c>
      <c r="AD23" s="193">
        <v>75612</v>
      </c>
      <c r="AE23" s="193">
        <v>12718</v>
      </c>
      <c r="AF23" s="193">
        <v>2145</v>
      </c>
      <c r="AG23" s="229"/>
      <c r="AH23" s="229"/>
      <c r="AI23" s="229"/>
      <c r="AJ23" s="229"/>
      <c r="AK23" s="230">
        <v>42598</v>
      </c>
      <c r="AL23" s="180" t="s">
        <v>960</v>
      </c>
      <c r="AM23" s="181" t="s">
        <v>1452</v>
      </c>
    </row>
    <row r="24" spans="1:39" s="178" customFormat="1" ht="15" x14ac:dyDescent="0.25">
      <c r="C24" s="217"/>
      <c r="D24" s="217"/>
      <c r="E24" s="217"/>
      <c r="F24" s="217"/>
      <c r="G24" s="217"/>
      <c r="H24" s="217"/>
      <c r="I24" s="217"/>
      <c r="J24" s="217"/>
      <c r="K24" s="2499"/>
      <c r="L24" s="2499"/>
      <c r="M24" s="2499"/>
      <c r="N24" s="2499"/>
      <c r="O24" s="2499"/>
      <c r="P24" s="2499"/>
      <c r="Q24" s="2499"/>
      <c r="R24" s="1192"/>
      <c r="S24" s="217"/>
      <c r="T24" s="217"/>
      <c r="U24" s="1193"/>
      <c r="V24" s="1194"/>
      <c r="W24" s="184"/>
      <c r="X24" s="184"/>
      <c r="AK24" s="177"/>
      <c r="AL24" s="185"/>
      <c r="AM24" s="186"/>
    </row>
    <row r="25" spans="1:39" s="178" customFormat="1" x14ac:dyDescent="0.2">
      <c r="C25" s="217"/>
      <c r="D25" s="217"/>
      <c r="E25" s="217"/>
      <c r="F25" s="217"/>
      <c r="G25" s="217"/>
      <c r="H25" s="217"/>
      <c r="I25" s="217"/>
      <c r="J25" s="217"/>
      <c r="K25" s="217"/>
      <c r="L25" s="217"/>
      <c r="M25" s="217"/>
      <c r="N25" s="217"/>
      <c r="O25" s="1195"/>
      <c r="P25" s="1196"/>
      <c r="Q25" s="1197"/>
      <c r="R25" s="1198"/>
      <c r="S25" s="217"/>
      <c r="T25" s="217"/>
      <c r="U25" s="1193"/>
      <c r="V25" s="1193"/>
      <c r="W25" s="184"/>
      <c r="X25" s="184"/>
      <c r="AK25" s="177"/>
      <c r="AL25" s="185"/>
      <c r="AM25" s="186"/>
    </row>
    <row r="26" spans="1:39" s="178" customFormat="1" x14ac:dyDescent="0.2">
      <c r="C26" s="217"/>
      <c r="D26" s="217"/>
      <c r="E26" s="217"/>
      <c r="F26" s="217"/>
      <c r="G26" s="217"/>
      <c r="H26" s="217"/>
      <c r="I26" s="217"/>
      <c r="J26" s="217"/>
      <c r="K26" s="217"/>
      <c r="L26" s="217"/>
      <c r="M26" s="217"/>
      <c r="N26" s="217"/>
      <c r="O26" s="1195"/>
      <c r="P26" s="1196"/>
      <c r="Q26" s="1197"/>
      <c r="R26" s="217"/>
      <c r="S26" s="217"/>
      <c r="T26" s="217"/>
      <c r="U26" s="1193"/>
      <c r="V26" s="1193"/>
      <c r="W26" s="184"/>
      <c r="X26" s="184"/>
      <c r="AK26" s="177"/>
      <c r="AL26" s="185"/>
      <c r="AM26" s="186"/>
    </row>
    <row r="27" spans="1:39" s="178" customFormat="1" x14ac:dyDescent="0.2">
      <c r="O27" s="617"/>
      <c r="P27" s="182"/>
      <c r="Q27" s="183"/>
      <c r="U27" s="184"/>
      <c r="V27" s="184"/>
      <c r="W27" s="184"/>
      <c r="X27" s="184"/>
      <c r="AK27" s="177"/>
      <c r="AL27" s="185"/>
      <c r="AM27" s="186"/>
    </row>
    <row r="28" spans="1:39" s="178" customFormat="1" x14ac:dyDescent="0.2">
      <c r="O28" s="617"/>
      <c r="P28" s="182"/>
      <c r="Q28" s="183"/>
      <c r="U28" s="184"/>
      <c r="V28" s="184"/>
      <c r="W28" s="184"/>
      <c r="X28" s="184"/>
      <c r="AK28" s="177"/>
      <c r="AL28" s="185"/>
      <c r="AM28" s="186"/>
    </row>
    <row r="29" spans="1:39" s="178" customFormat="1" x14ac:dyDescent="0.2">
      <c r="N29" s="217"/>
      <c r="O29" s="1195"/>
      <c r="P29" s="1196"/>
      <c r="Q29" s="183"/>
      <c r="U29" s="184"/>
      <c r="V29" s="184"/>
      <c r="W29" s="184"/>
      <c r="X29" s="184"/>
      <c r="AK29" s="177"/>
      <c r="AL29" s="185"/>
      <c r="AM29" s="186"/>
    </row>
    <row r="30" spans="1:39" x14ac:dyDescent="0.2">
      <c r="N30" s="210"/>
      <c r="O30" s="1318"/>
      <c r="P30" s="1320"/>
    </row>
    <row r="31" spans="1:39" ht="15" x14ac:dyDescent="0.25">
      <c r="N31" s="1338"/>
      <c r="O31" s="1318"/>
      <c r="P31" s="1320"/>
    </row>
    <row r="32" spans="1:39" x14ac:dyDescent="0.2">
      <c r="N32" s="217"/>
      <c r="O32" s="1318"/>
      <c r="P32" s="1320"/>
    </row>
    <row r="33" spans="14:16" x14ac:dyDescent="0.2">
      <c r="N33" s="210"/>
      <c r="O33" s="1318"/>
      <c r="P33" s="1320"/>
    </row>
    <row r="34" spans="14:16" x14ac:dyDescent="0.2">
      <c r="N34" s="210"/>
      <c r="O34" s="1318"/>
      <c r="P34" s="1320"/>
    </row>
  </sheetData>
  <mergeCells count="55">
    <mergeCell ref="K24:Q24"/>
    <mergeCell ref="A17:C23"/>
    <mergeCell ref="D18:F20"/>
    <mergeCell ref="D22:F23"/>
    <mergeCell ref="G19:I20"/>
    <mergeCell ref="G23:I23"/>
    <mergeCell ref="H22:AM22"/>
    <mergeCell ref="E21:AM21"/>
    <mergeCell ref="H18:AM18"/>
    <mergeCell ref="E17:AM17"/>
    <mergeCell ref="D7:D15"/>
    <mergeCell ref="Y7:AD7"/>
    <mergeCell ref="A5:M6"/>
    <mergeCell ref="P5:AM5"/>
    <mergeCell ref="P6:X6"/>
    <mergeCell ref="Y6:AJ6"/>
    <mergeCell ref="AK6:AM6"/>
    <mergeCell ref="AE7:AJ7"/>
    <mergeCell ref="S7:S15"/>
    <mergeCell ref="T7:T15"/>
    <mergeCell ref="H7:I15"/>
    <mergeCell ref="A7:A15"/>
    <mergeCell ref="B7:C15"/>
    <mergeCell ref="A1:AK4"/>
    <mergeCell ref="E7:F15"/>
    <mergeCell ref="G7:G15"/>
    <mergeCell ref="V7:V15"/>
    <mergeCell ref="J7:J15"/>
    <mergeCell ref="K7:K15"/>
    <mergeCell ref="AG8:AG15"/>
    <mergeCell ref="U7:U15"/>
    <mergeCell ref="AD8:AD15"/>
    <mergeCell ref="AE8:AE15"/>
    <mergeCell ref="AF8:AF15"/>
    <mergeCell ref="Z8:Z15"/>
    <mergeCell ref="AA8:AA15"/>
    <mergeCell ref="X7:X15"/>
    <mergeCell ref="L7:L15"/>
    <mergeCell ref="Y8:Y15"/>
    <mergeCell ref="B16:AM16"/>
    <mergeCell ref="AI8:AI15"/>
    <mergeCell ref="AJ8:AJ15"/>
    <mergeCell ref="AC8:AC15"/>
    <mergeCell ref="O7:O14"/>
    <mergeCell ref="W7:W14"/>
    <mergeCell ref="AM7:AM15"/>
    <mergeCell ref="AL7:AL15"/>
    <mergeCell ref="AB8:AB15"/>
    <mergeCell ref="AH8:AH15"/>
    <mergeCell ref="M7:M15"/>
    <mergeCell ref="N7:N15"/>
    <mergeCell ref="P7:P15"/>
    <mergeCell ref="Q7:Q15"/>
    <mergeCell ref="AK7:AK15"/>
    <mergeCell ref="R7:R15"/>
  </mergeCells>
  <pageMargins left="0.70866141732283472" right="0.9055118110236221" top="0.55118110236220474" bottom="0.55118110236220474" header="0.31496062992125984" footer="0.31496062992125984"/>
  <pageSetup paperSize="258" scale="40" orientation="landscape"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Z148"/>
  <sheetViews>
    <sheetView zoomScale="50" zoomScaleNormal="50" workbookViewId="0">
      <pane ySplit="14" topLeftCell="A122" activePane="bottomLeft" state="frozen"/>
      <selection pane="bottomLeft" activeCell="N136" sqref="N136:N138"/>
    </sheetView>
  </sheetViews>
  <sheetFormatPr baseColWidth="10" defaultColWidth="11.42578125" defaultRowHeight="14.25" x14ac:dyDescent="0.2"/>
  <cols>
    <col min="1" max="1" width="11.5703125" style="179" customWidth="1"/>
    <col min="2" max="2" width="4" style="179" customWidth="1"/>
    <col min="3" max="3" width="11.42578125" style="179" customWidth="1"/>
    <col min="4" max="4" width="11.85546875" style="179" customWidth="1"/>
    <col min="5" max="5" width="7.42578125" style="179" customWidth="1"/>
    <col min="6" max="6" width="9.5703125" style="179" customWidth="1"/>
    <col min="7" max="7" width="11.85546875" style="179" customWidth="1"/>
    <col min="8" max="8" width="8.5703125" style="179" customWidth="1"/>
    <col min="9" max="9" width="13.28515625" style="179" customWidth="1"/>
    <col min="10" max="10" width="13" style="179" customWidth="1"/>
    <col min="11" max="11" width="33.7109375" style="187" customWidth="1"/>
    <col min="12" max="12" width="13.7109375" style="187" customWidth="1"/>
    <col min="13" max="13" width="16.5703125" style="187" customWidth="1"/>
    <col min="14" max="14" width="24.28515625" style="187" customWidth="1"/>
    <col min="15" max="15" width="12.5703125" style="662" customWidth="1"/>
    <col min="16" max="16" width="27.140625" style="188" customWidth="1"/>
    <col min="17" max="17" width="10.85546875" style="189" customWidth="1"/>
    <col min="18" max="18" width="17.85546875" style="299" customWidth="1"/>
    <col min="19" max="19" width="26.7109375" style="187" customWidth="1"/>
    <col min="20" max="20" width="36.140625" style="187" customWidth="1"/>
    <col min="21" max="21" width="38.7109375" style="190" customWidth="1"/>
    <col min="22" max="22" width="21.85546875" style="227" customWidth="1"/>
    <col min="23" max="23" width="15.7109375" style="663" customWidth="1"/>
    <col min="24" max="24" width="13.85546875" style="179" customWidth="1"/>
    <col min="25" max="25" width="9.5703125" style="179" customWidth="1"/>
    <col min="26" max="26" width="8.5703125" style="179" customWidth="1"/>
    <col min="27" max="35" width="7.28515625" style="179" customWidth="1"/>
    <col min="36" max="36" width="15.7109375" style="177" customWidth="1"/>
    <col min="37" max="37" width="22.7109375" style="191" customWidth="1"/>
    <col min="38" max="38" width="22.7109375" style="192" customWidth="1"/>
    <col min="39" max="39" width="28.7109375" style="178" customWidth="1"/>
    <col min="40" max="40" width="15.7109375" style="178" bestFit="1" customWidth="1"/>
    <col min="41" max="16384" width="11.42578125" style="179"/>
  </cols>
  <sheetData>
    <row r="1" spans="1:54" ht="18" customHeight="1" x14ac:dyDescent="0.25">
      <c r="A1" s="1483" t="s">
        <v>175</v>
      </c>
      <c r="B1" s="1483"/>
      <c r="C1" s="1483"/>
      <c r="D1" s="1483"/>
      <c r="E1" s="1483"/>
      <c r="F1" s="1483"/>
      <c r="G1" s="1483"/>
      <c r="H1" s="1483"/>
      <c r="I1" s="1483"/>
      <c r="J1" s="1483"/>
      <c r="K1" s="1483"/>
      <c r="L1" s="1483"/>
      <c r="M1" s="1483"/>
      <c r="N1" s="1483"/>
      <c r="O1" s="1483"/>
      <c r="P1" s="1483"/>
      <c r="Q1" s="1483"/>
      <c r="R1" s="1483"/>
      <c r="S1" s="1483"/>
      <c r="T1" s="1483"/>
      <c r="U1" s="1483"/>
      <c r="V1" s="1483"/>
      <c r="W1" s="1483"/>
      <c r="X1" s="1483"/>
      <c r="Y1" s="1483"/>
      <c r="Z1" s="1483"/>
      <c r="AA1" s="1483"/>
      <c r="AB1" s="1483"/>
      <c r="AC1" s="1483"/>
      <c r="AD1" s="1483"/>
      <c r="AE1" s="1483"/>
      <c r="AF1" s="1483"/>
      <c r="AG1" s="1483"/>
      <c r="AH1" s="1483"/>
      <c r="AI1" s="1483"/>
      <c r="AJ1" s="1483"/>
      <c r="AK1" s="1484"/>
      <c r="AL1" s="888" t="s">
        <v>1637</v>
      </c>
      <c r="AM1" s="889" t="s">
        <v>1638</v>
      </c>
    </row>
    <row r="2" spans="1:54" ht="15" x14ac:dyDescent="0.25">
      <c r="A2" s="1483"/>
      <c r="B2" s="1483"/>
      <c r="C2" s="1483"/>
      <c r="D2" s="1483"/>
      <c r="E2" s="1483"/>
      <c r="F2" s="1483"/>
      <c r="G2" s="1483"/>
      <c r="H2" s="1483"/>
      <c r="I2" s="1483"/>
      <c r="J2" s="1483"/>
      <c r="K2" s="1483"/>
      <c r="L2" s="1483"/>
      <c r="M2" s="1483"/>
      <c r="N2" s="1483"/>
      <c r="O2" s="1483"/>
      <c r="P2" s="1483"/>
      <c r="Q2" s="1483"/>
      <c r="R2" s="1483"/>
      <c r="S2" s="1483"/>
      <c r="T2" s="1483"/>
      <c r="U2" s="1483"/>
      <c r="V2" s="1483"/>
      <c r="W2" s="1483"/>
      <c r="X2" s="1483"/>
      <c r="Y2" s="1483"/>
      <c r="Z2" s="1483"/>
      <c r="AA2" s="1483"/>
      <c r="AB2" s="1483"/>
      <c r="AC2" s="1483"/>
      <c r="AD2" s="1483"/>
      <c r="AE2" s="1483"/>
      <c r="AF2" s="1483"/>
      <c r="AG2" s="1483"/>
      <c r="AH2" s="1483"/>
      <c r="AI2" s="1483"/>
      <c r="AJ2" s="1483"/>
      <c r="AK2" s="1484"/>
      <c r="AL2" s="890" t="s">
        <v>1642</v>
      </c>
      <c r="AM2" s="891" t="s">
        <v>1639</v>
      </c>
    </row>
    <row r="3" spans="1:54" ht="15" x14ac:dyDescent="0.25">
      <c r="A3" s="1483"/>
      <c r="B3" s="1483"/>
      <c r="C3" s="1483"/>
      <c r="D3" s="1483"/>
      <c r="E3" s="1483"/>
      <c r="F3" s="1483"/>
      <c r="G3" s="1483"/>
      <c r="H3" s="1483"/>
      <c r="I3" s="1483"/>
      <c r="J3" s="1483"/>
      <c r="K3" s="1483"/>
      <c r="L3" s="1483"/>
      <c r="M3" s="1483"/>
      <c r="N3" s="1483"/>
      <c r="O3" s="1483"/>
      <c r="P3" s="1483"/>
      <c r="Q3" s="1483"/>
      <c r="R3" s="1483"/>
      <c r="S3" s="1483"/>
      <c r="T3" s="1483"/>
      <c r="U3" s="1483"/>
      <c r="V3" s="1483"/>
      <c r="W3" s="1483"/>
      <c r="X3" s="1483"/>
      <c r="Y3" s="1483"/>
      <c r="Z3" s="1483"/>
      <c r="AA3" s="1483"/>
      <c r="AB3" s="1483"/>
      <c r="AC3" s="1483"/>
      <c r="AD3" s="1483"/>
      <c r="AE3" s="1483"/>
      <c r="AF3" s="1483"/>
      <c r="AG3" s="1483"/>
      <c r="AH3" s="1483"/>
      <c r="AI3" s="1483"/>
      <c r="AJ3" s="1483"/>
      <c r="AK3" s="1484"/>
      <c r="AL3" s="892" t="s">
        <v>1643</v>
      </c>
      <c r="AM3" s="1068">
        <v>42219</v>
      </c>
    </row>
    <row r="4" spans="1:54" ht="15" x14ac:dyDescent="0.2">
      <c r="A4" s="1483"/>
      <c r="B4" s="1483"/>
      <c r="C4" s="1483"/>
      <c r="D4" s="1483"/>
      <c r="E4" s="1483"/>
      <c r="F4" s="1483"/>
      <c r="G4" s="1483"/>
      <c r="H4" s="1483"/>
      <c r="I4" s="1483"/>
      <c r="J4" s="1483"/>
      <c r="K4" s="1483"/>
      <c r="L4" s="1483"/>
      <c r="M4" s="1483"/>
      <c r="N4" s="1483"/>
      <c r="O4" s="1483"/>
      <c r="P4" s="1483"/>
      <c r="Q4" s="1483"/>
      <c r="R4" s="1483"/>
      <c r="S4" s="1483"/>
      <c r="T4" s="1483"/>
      <c r="U4" s="1483"/>
      <c r="V4" s="1483"/>
      <c r="W4" s="1483"/>
      <c r="X4" s="1483"/>
      <c r="Y4" s="1483"/>
      <c r="Z4" s="1483"/>
      <c r="AA4" s="1483"/>
      <c r="AB4" s="1483"/>
      <c r="AC4" s="1483"/>
      <c r="AD4" s="1483"/>
      <c r="AE4" s="1483"/>
      <c r="AF4" s="1483"/>
      <c r="AG4" s="1483"/>
      <c r="AH4" s="1483"/>
      <c r="AI4" s="1483"/>
      <c r="AJ4" s="1483"/>
      <c r="AK4" s="1484"/>
      <c r="AL4" s="977" t="s">
        <v>1644</v>
      </c>
      <c r="AM4" s="894" t="s">
        <v>1641</v>
      </c>
    </row>
    <row r="5" spans="1:54" ht="36" customHeight="1" x14ac:dyDescent="0.2">
      <c r="A5" s="1485" t="s">
        <v>1662</v>
      </c>
      <c r="B5" s="1485"/>
      <c r="C5" s="1485"/>
      <c r="D5" s="1485"/>
      <c r="E5" s="1485"/>
      <c r="F5" s="1485"/>
      <c r="G5" s="1485"/>
      <c r="H5" s="1485"/>
      <c r="I5" s="1485"/>
      <c r="J5" s="1485"/>
      <c r="K5" s="1485"/>
      <c r="L5" s="1485"/>
      <c r="M5" s="1485"/>
      <c r="N5" s="1485" t="s">
        <v>1661</v>
      </c>
      <c r="O5" s="1485"/>
      <c r="P5" s="1485"/>
      <c r="Q5" s="1485"/>
      <c r="R5" s="1485"/>
      <c r="S5" s="1485"/>
      <c r="T5" s="1485"/>
      <c r="U5" s="1485"/>
      <c r="V5" s="1485"/>
      <c r="W5" s="1485"/>
      <c r="X5" s="1485"/>
      <c r="Y5" s="1485"/>
      <c r="Z5" s="1485"/>
      <c r="AA5" s="1485"/>
      <c r="AB5" s="1485"/>
      <c r="AC5" s="1485"/>
      <c r="AD5" s="1485"/>
      <c r="AE5" s="1485"/>
      <c r="AF5" s="1485"/>
      <c r="AG5" s="1485"/>
      <c r="AH5" s="1485"/>
      <c r="AI5" s="1485"/>
      <c r="AJ5" s="1485"/>
      <c r="AK5" s="1485"/>
      <c r="AL5" s="1485"/>
      <c r="AM5" s="1486"/>
      <c r="AN5" s="863"/>
      <c r="AO5" s="863"/>
      <c r="AP5" s="863"/>
      <c r="AQ5" s="863"/>
      <c r="AR5" s="863"/>
      <c r="AS5" s="863"/>
      <c r="AT5" s="863"/>
      <c r="AU5" s="863"/>
      <c r="AV5" s="863"/>
      <c r="AW5" s="863"/>
      <c r="AX5" s="863"/>
      <c r="AY5" s="863"/>
      <c r="AZ5" s="863"/>
      <c r="BA5" s="863"/>
      <c r="BB5" s="209"/>
    </row>
    <row r="6" spans="1:54" x14ac:dyDescent="0.2">
      <c r="A6" s="2653" t="s">
        <v>5</v>
      </c>
      <c r="B6" s="2654" t="s">
        <v>6</v>
      </c>
      <c r="C6" s="2653"/>
      <c r="D6" s="2653" t="s">
        <v>5</v>
      </c>
      <c r="E6" s="2654" t="s">
        <v>7</v>
      </c>
      <c r="F6" s="2653"/>
      <c r="G6" s="2653" t="s">
        <v>5</v>
      </c>
      <c r="H6" s="2654" t="s">
        <v>8</v>
      </c>
      <c r="I6" s="2653"/>
      <c r="J6" s="2653" t="s">
        <v>5</v>
      </c>
      <c r="K6" s="2654" t="s">
        <v>9</v>
      </c>
      <c r="L6" s="2655" t="s">
        <v>10</v>
      </c>
      <c r="M6" s="2655" t="s">
        <v>11</v>
      </c>
      <c r="N6" s="2655" t="s">
        <v>12</v>
      </c>
      <c r="O6" s="2657" t="s">
        <v>5</v>
      </c>
      <c r="P6" s="2655" t="s">
        <v>3</v>
      </c>
      <c r="Q6" s="2654" t="s">
        <v>13</v>
      </c>
      <c r="R6" s="2656" t="s">
        <v>14</v>
      </c>
      <c r="S6" s="2654" t="s">
        <v>15</v>
      </c>
      <c r="T6" s="2654" t="s">
        <v>16</v>
      </c>
      <c r="U6" s="2655" t="s">
        <v>17</v>
      </c>
      <c r="V6" s="2658" t="s">
        <v>14</v>
      </c>
      <c r="W6" s="854"/>
      <c r="X6" s="2655" t="s">
        <v>18</v>
      </c>
      <c r="Y6" s="2647" t="s">
        <v>19</v>
      </c>
      <c r="Z6" s="2648"/>
      <c r="AA6" s="2648"/>
      <c r="AB6" s="2648"/>
      <c r="AC6" s="2648"/>
      <c r="AD6" s="2649"/>
      <c r="AE6" s="2647" t="s">
        <v>20</v>
      </c>
      <c r="AF6" s="2648"/>
      <c r="AG6" s="2648"/>
      <c r="AH6" s="2648"/>
      <c r="AI6" s="2648"/>
      <c r="AJ6" s="2649"/>
      <c r="AK6" s="2650" t="s">
        <v>21</v>
      </c>
      <c r="AL6" s="2650" t="s">
        <v>22</v>
      </c>
      <c r="AM6" s="2651" t="s">
        <v>23</v>
      </c>
    </row>
    <row r="7" spans="1:54" x14ac:dyDescent="0.2">
      <c r="A7" s="1916"/>
      <c r="B7" s="1915"/>
      <c r="C7" s="1916"/>
      <c r="D7" s="1916"/>
      <c r="E7" s="1915"/>
      <c r="F7" s="1916"/>
      <c r="G7" s="1916"/>
      <c r="H7" s="1915"/>
      <c r="I7" s="1916"/>
      <c r="J7" s="1916"/>
      <c r="K7" s="1915"/>
      <c r="L7" s="1907"/>
      <c r="M7" s="1907"/>
      <c r="N7" s="1907"/>
      <c r="O7" s="1909"/>
      <c r="P7" s="1907"/>
      <c r="Q7" s="1915"/>
      <c r="R7" s="1938"/>
      <c r="S7" s="1915"/>
      <c r="T7" s="1915"/>
      <c r="U7" s="1907"/>
      <c r="V7" s="1941"/>
      <c r="W7" s="1909" t="s">
        <v>5</v>
      </c>
      <c r="X7" s="1907"/>
      <c r="Y7" s="1919" t="s">
        <v>24</v>
      </c>
      <c r="Z7" s="1934" t="s">
        <v>25</v>
      </c>
      <c r="AA7" s="1919" t="s">
        <v>26</v>
      </c>
      <c r="AB7" s="1919" t="s">
        <v>27</v>
      </c>
      <c r="AC7" s="1919" t="s">
        <v>28</v>
      </c>
      <c r="AD7" s="1919" t="s">
        <v>29</v>
      </c>
      <c r="AE7" s="1919" t="s">
        <v>30</v>
      </c>
      <c r="AF7" s="1919" t="s">
        <v>31</v>
      </c>
      <c r="AG7" s="1919" t="s">
        <v>32</v>
      </c>
      <c r="AH7" s="1919" t="s">
        <v>33</v>
      </c>
      <c r="AI7" s="1919" t="s">
        <v>34</v>
      </c>
      <c r="AJ7" s="1919" t="s">
        <v>35</v>
      </c>
      <c r="AK7" s="1929"/>
      <c r="AL7" s="1929"/>
      <c r="AM7" s="2652"/>
    </row>
    <row r="8" spans="1:54" x14ac:dyDescent="0.2">
      <c r="A8" s="1916"/>
      <c r="B8" s="1915"/>
      <c r="C8" s="1916"/>
      <c r="D8" s="1916"/>
      <c r="E8" s="1915"/>
      <c r="F8" s="1916"/>
      <c r="G8" s="1916"/>
      <c r="H8" s="1915"/>
      <c r="I8" s="1916"/>
      <c r="J8" s="1916"/>
      <c r="K8" s="1915"/>
      <c r="L8" s="1907"/>
      <c r="M8" s="1907"/>
      <c r="N8" s="1907"/>
      <c r="O8" s="1909"/>
      <c r="P8" s="1907"/>
      <c r="Q8" s="1915"/>
      <c r="R8" s="1938"/>
      <c r="S8" s="1915"/>
      <c r="T8" s="1915"/>
      <c r="U8" s="1907"/>
      <c r="V8" s="1941"/>
      <c r="W8" s="1909"/>
      <c r="X8" s="1907"/>
      <c r="Y8" s="1920"/>
      <c r="Z8" s="1935"/>
      <c r="AA8" s="1920"/>
      <c r="AB8" s="1920"/>
      <c r="AC8" s="1920"/>
      <c r="AD8" s="1920"/>
      <c r="AE8" s="1920"/>
      <c r="AF8" s="1920"/>
      <c r="AG8" s="1920"/>
      <c r="AH8" s="1920"/>
      <c r="AI8" s="1920"/>
      <c r="AJ8" s="1920"/>
      <c r="AK8" s="1929"/>
      <c r="AL8" s="1929"/>
      <c r="AM8" s="2652"/>
    </row>
    <row r="9" spans="1:54" x14ac:dyDescent="0.2">
      <c r="A9" s="1916"/>
      <c r="B9" s="1915"/>
      <c r="C9" s="1916"/>
      <c r="D9" s="1916"/>
      <c r="E9" s="1915"/>
      <c r="F9" s="1916"/>
      <c r="G9" s="1916"/>
      <c r="H9" s="1915"/>
      <c r="I9" s="1916"/>
      <c r="J9" s="1916"/>
      <c r="K9" s="1915"/>
      <c r="L9" s="1907"/>
      <c r="M9" s="1907"/>
      <c r="N9" s="1907"/>
      <c r="O9" s="1909"/>
      <c r="P9" s="1907"/>
      <c r="Q9" s="1915"/>
      <c r="R9" s="1938"/>
      <c r="S9" s="1915"/>
      <c r="T9" s="1915"/>
      <c r="U9" s="1907"/>
      <c r="V9" s="1941"/>
      <c r="W9" s="1909"/>
      <c r="X9" s="1907"/>
      <c r="Y9" s="1920"/>
      <c r="Z9" s="1935"/>
      <c r="AA9" s="1920"/>
      <c r="AB9" s="1920"/>
      <c r="AC9" s="1920"/>
      <c r="AD9" s="1920"/>
      <c r="AE9" s="1920"/>
      <c r="AF9" s="1920"/>
      <c r="AG9" s="1920"/>
      <c r="AH9" s="1920"/>
      <c r="AI9" s="1920"/>
      <c r="AJ9" s="1920"/>
      <c r="AK9" s="1929"/>
      <c r="AL9" s="1929"/>
      <c r="AM9" s="2652"/>
    </row>
    <row r="10" spans="1:54" x14ac:dyDescent="0.2">
      <c r="A10" s="1916"/>
      <c r="B10" s="1915"/>
      <c r="C10" s="1916"/>
      <c r="D10" s="1916"/>
      <c r="E10" s="1915"/>
      <c r="F10" s="1916"/>
      <c r="G10" s="1916"/>
      <c r="H10" s="1915"/>
      <c r="I10" s="1916"/>
      <c r="J10" s="1916"/>
      <c r="K10" s="1915"/>
      <c r="L10" s="1907"/>
      <c r="M10" s="1907"/>
      <c r="N10" s="1907"/>
      <c r="O10" s="1909"/>
      <c r="P10" s="1907"/>
      <c r="Q10" s="1915"/>
      <c r="R10" s="1938"/>
      <c r="S10" s="1915"/>
      <c r="T10" s="1915"/>
      <c r="U10" s="1907"/>
      <c r="V10" s="1941"/>
      <c r="W10" s="1909"/>
      <c r="X10" s="1907"/>
      <c r="Y10" s="1920"/>
      <c r="Z10" s="1935"/>
      <c r="AA10" s="1920"/>
      <c r="AB10" s="1920"/>
      <c r="AC10" s="1920"/>
      <c r="AD10" s="1920"/>
      <c r="AE10" s="1920"/>
      <c r="AF10" s="1920"/>
      <c r="AG10" s="1920"/>
      <c r="AH10" s="1920"/>
      <c r="AI10" s="1920"/>
      <c r="AJ10" s="1920"/>
      <c r="AK10" s="1929"/>
      <c r="AL10" s="1929"/>
      <c r="AM10" s="2652"/>
    </row>
    <row r="11" spans="1:54" x14ac:dyDescent="0.2">
      <c r="A11" s="1916"/>
      <c r="B11" s="1915"/>
      <c r="C11" s="1916"/>
      <c r="D11" s="1916"/>
      <c r="E11" s="1915"/>
      <c r="F11" s="1916"/>
      <c r="G11" s="1916"/>
      <c r="H11" s="1915"/>
      <c r="I11" s="1916"/>
      <c r="J11" s="1916"/>
      <c r="K11" s="1915"/>
      <c r="L11" s="1907"/>
      <c r="M11" s="1907"/>
      <c r="N11" s="1907"/>
      <c r="O11" s="1909"/>
      <c r="P11" s="1907"/>
      <c r="Q11" s="1915"/>
      <c r="R11" s="1938"/>
      <c r="S11" s="1915"/>
      <c r="T11" s="1915"/>
      <c r="U11" s="1907"/>
      <c r="V11" s="1941"/>
      <c r="W11" s="1909"/>
      <c r="X11" s="1907"/>
      <c r="Y11" s="1920"/>
      <c r="Z11" s="1935"/>
      <c r="AA11" s="1920"/>
      <c r="AB11" s="1920"/>
      <c r="AC11" s="1920"/>
      <c r="AD11" s="1920"/>
      <c r="AE11" s="1920"/>
      <c r="AF11" s="1920"/>
      <c r="AG11" s="1920"/>
      <c r="AH11" s="1920"/>
      <c r="AI11" s="1920"/>
      <c r="AJ11" s="1920"/>
      <c r="AK11" s="1929"/>
      <c r="AL11" s="1929"/>
      <c r="AM11" s="2652"/>
    </row>
    <row r="12" spans="1:54" ht="2.25" customHeight="1" x14ac:dyDescent="0.2">
      <c r="A12" s="1916"/>
      <c r="B12" s="1915"/>
      <c r="C12" s="1916"/>
      <c r="D12" s="1916"/>
      <c r="E12" s="1915"/>
      <c r="F12" s="1916"/>
      <c r="G12" s="1916"/>
      <c r="H12" s="1915"/>
      <c r="I12" s="1916"/>
      <c r="J12" s="1916"/>
      <c r="K12" s="1915"/>
      <c r="L12" s="1907"/>
      <c r="M12" s="1907"/>
      <c r="N12" s="1907"/>
      <c r="O12" s="850"/>
      <c r="P12" s="1907"/>
      <c r="Q12" s="1915"/>
      <c r="R12" s="1938"/>
      <c r="S12" s="1915"/>
      <c r="T12" s="1915"/>
      <c r="U12" s="1907"/>
      <c r="V12" s="1941"/>
      <c r="W12" s="1909"/>
      <c r="X12" s="1907"/>
      <c r="Y12" s="1920"/>
      <c r="Z12" s="1935"/>
      <c r="AA12" s="1920"/>
      <c r="AB12" s="1920"/>
      <c r="AC12" s="1920"/>
      <c r="AD12" s="1920"/>
      <c r="AE12" s="1920"/>
      <c r="AF12" s="1920"/>
      <c r="AG12" s="1920"/>
      <c r="AH12" s="1920"/>
      <c r="AI12" s="1920"/>
      <c r="AJ12" s="1920"/>
      <c r="AK12" s="1929"/>
      <c r="AL12" s="1929"/>
      <c r="AM12" s="2652"/>
    </row>
    <row r="13" spans="1:54" hidden="1" x14ac:dyDescent="0.2">
      <c r="A13" s="1916"/>
      <c r="B13" s="1915"/>
      <c r="C13" s="1916"/>
      <c r="D13" s="1916"/>
      <c r="E13" s="1915"/>
      <c r="F13" s="1916"/>
      <c r="G13" s="1916"/>
      <c r="H13" s="1915"/>
      <c r="I13" s="1916"/>
      <c r="J13" s="1916"/>
      <c r="K13" s="1915"/>
      <c r="L13" s="1907"/>
      <c r="M13" s="1907"/>
      <c r="N13" s="1907"/>
      <c r="O13" s="850"/>
      <c r="P13" s="1907"/>
      <c r="Q13" s="1915"/>
      <c r="R13" s="1938"/>
      <c r="S13" s="1915"/>
      <c r="T13" s="1915"/>
      <c r="U13" s="1907"/>
      <c r="V13" s="1941"/>
      <c r="W13" s="1909"/>
      <c r="X13" s="1907"/>
      <c r="Y13" s="1920"/>
      <c r="Z13" s="1935"/>
      <c r="AA13" s="1920"/>
      <c r="AB13" s="1920"/>
      <c r="AC13" s="1920"/>
      <c r="AD13" s="1920"/>
      <c r="AE13" s="1920"/>
      <c r="AF13" s="1920"/>
      <c r="AG13" s="1920"/>
      <c r="AH13" s="1920"/>
      <c r="AI13" s="1920"/>
      <c r="AJ13" s="1920"/>
      <c r="AK13" s="1929"/>
      <c r="AL13" s="1929"/>
      <c r="AM13" s="2652"/>
    </row>
    <row r="14" spans="1:54" x14ac:dyDescent="0.2">
      <c r="A14" s="1918"/>
      <c r="B14" s="1915"/>
      <c r="C14" s="1916"/>
      <c r="D14" s="1916"/>
      <c r="E14" s="1915"/>
      <c r="F14" s="1916"/>
      <c r="G14" s="1916"/>
      <c r="H14" s="1915"/>
      <c r="I14" s="1916"/>
      <c r="J14" s="1916"/>
      <c r="K14" s="1915"/>
      <c r="L14" s="1907"/>
      <c r="M14" s="1907"/>
      <c r="N14" s="1907"/>
      <c r="O14" s="850"/>
      <c r="P14" s="1907"/>
      <c r="Q14" s="1915"/>
      <c r="R14" s="1938"/>
      <c r="S14" s="1915"/>
      <c r="T14" s="1915"/>
      <c r="U14" s="1907"/>
      <c r="V14" s="1941"/>
      <c r="W14" s="1909"/>
      <c r="X14" s="1907"/>
      <c r="Y14" s="1920"/>
      <c r="Z14" s="1935"/>
      <c r="AA14" s="1920"/>
      <c r="AB14" s="1920"/>
      <c r="AC14" s="1920"/>
      <c r="AD14" s="1920"/>
      <c r="AE14" s="1920"/>
      <c r="AF14" s="1920"/>
      <c r="AG14" s="1920"/>
      <c r="AH14" s="1920"/>
      <c r="AI14" s="1920"/>
      <c r="AJ14" s="1920"/>
      <c r="AK14" s="1929"/>
      <c r="AL14" s="1929"/>
      <c r="AM14" s="2652"/>
    </row>
    <row r="15" spans="1:54" ht="16.5" customHeight="1" x14ac:dyDescent="0.2">
      <c r="A15" s="2628">
        <v>2</v>
      </c>
      <c r="B15" s="2630" t="s">
        <v>1070</v>
      </c>
      <c r="C15" s="2631"/>
      <c r="D15" s="2631"/>
      <c r="E15" s="2631"/>
      <c r="F15" s="2631"/>
      <c r="G15" s="2631"/>
      <c r="H15" s="2631"/>
      <c r="I15" s="2631"/>
      <c r="J15" s="2631"/>
      <c r="K15" s="2631"/>
      <c r="L15" s="2631"/>
      <c r="M15" s="2631"/>
      <c r="N15" s="2631"/>
      <c r="O15" s="2631"/>
      <c r="P15" s="2631"/>
      <c r="Q15" s="2631"/>
      <c r="R15" s="2631"/>
      <c r="S15" s="2631"/>
      <c r="T15" s="2631"/>
      <c r="U15" s="2631"/>
      <c r="V15" s="2631"/>
      <c r="W15" s="2631"/>
      <c r="X15" s="2631"/>
      <c r="Y15" s="2631"/>
      <c r="Z15" s="2631"/>
      <c r="AA15" s="2631"/>
      <c r="AB15" s="2631"/>
      <c r="AC15" s="2631"/>
      <c r="AD15" s="2631"/>
      <c r="AE15" s="2631"/>
      <c r="AF15" s="2631"/>
      <c r="AG15" s="2631"/>
      <c r="AH15" s="2631"/>
      <c r="AI15" s="2631"/>
      <c r="AJ15" s="2631"/>
      <c r="AK15" s="2631"/>
      <c r="AL15" s="2631"/>
      <c r="AM15" s="211"/>
    </row>
    <row r="16" spans="1:54" s="187" customFormat="1" ht="12.75" customHeight="1" x14ac:dyDescent="0.2">
      <c r="A16" s="2629"/>
      <c r="B16" s="2632"/>
      <c r="C16" s="2633"/>
      <c r="D16" s="2633"/>
      <c r="E16" s="2633"/>
      <c r="F16" s="2633"/>
      <c r="G16" s="2633"/>
      <c r="H16" s="2633"/>
      <c r="I16" s="2633"/>
      <c r="J16" s="2633"/>
      <c r="K16" s="2633"/>
      <c r="L16" s="2633"/>
      <c r="M16" s="2633"/>
      <c r="N16" s="2633"/>
      <c r="O16" s="2633"/>
      <c r="P16" s="2633"/>
      <c r="Q16" s="2633"/>
      <c r="R16" s="2633"/>
      <c r="S16" s="2633"/>
      <c r="T16" s="2633"/>
      <c r="U16" s="2633"/>
      <c r="V16" s="2633"/>
      <c r="W16" s="2633"/>
      <c r="X16" s="2633"/>
      <c r="Y16" s="2633"/>
      <c r="Z16" s="2633"/>
      <c r="AA16" s="2633"/>
      <c r="AB16" s="2633"/>
      <c r="AC16" s="2633"/>
      <c r="AD16" s="2633"/>
      <c r="AE16" s="2633"/>
      <c r="AF16" s="2633"/>
      <c r="AG16" s="2633"/>
      <c r="AH16" s="2633"/>
      <c r="AI16" s="2633"/>
      <c r="AJ16" s="2633"/>
      <c r="AK16" s="2633"/>
      <c r="AL16" s="2633"/>
      <c r="AM16" s="212"/>
    </row>
    <row r="17" spans="1:40" s="187" customFormat="1" ht="16.5" customHeight="1" x14ac:dyDescent="0.2">
      <c r="A17" s="2634" t="s">
        <v>1071</v>
      </c>
      <c r="B17" s="2635"/>
      <c r="C17" s="2636"/>
      <c r="D17" s="2586">
        <v>2</v>
      </c>
      <c r="E17" s="2589" t="s">
        <v>1072</v>
      </c>
      <c r="F17" s="2590"/>
      <c r="G17" s="2590"/>
      <c r="H17" s="2590"/>
      <c r="I17" s="2590"/>
      <c r="J17" s="2590"/>
      <c r="K17" s="2590"/>
      <c r="L17" s="2590"/>
      <c r="M17" s="2590"/>
      <c r="N17" s="2590"/>
      <c r="O17" s="2590"/>
      <c r="P17" s="2590"/>
      <c r="Q17" s="2590"/>
      <c r="R17" s="2590"/>
      <c r="S17" s="2590"/>
      <c r="T17" s="2590"/>
      <c r="U17" s="2590"/>
      <c r="V17" s="2590"/>
      <c r="W17" s="2590"/>
      <c r="X17" s="2590"/>
      <c r="Y17" s="2590"/>
      <c r="Z17" s="2590"/>
      <c r="AA17" s="2590"/>
      <c r="AB17" s="2590"/>
      <c r="AC17" s="2590"/>
      <c r="AD17" s="2590"/>
      <c r="AE17" s="2590"/>
      <c r="AF17" s="2590"/>
      <c r="AG17" s="2590"/>
      <c r="AH17" s="2590"/>
      <c r="AI17" s="2590"/>
      <c r="AJ17" s="2590"/>
      <c r="AK17" s="2590"/>
      <c r="AL17" s="2590"/>
      <c r="AM17" s="213"/>
    </row>
    <row r="18" spans="1:40" s="187" customFormat="1" ht="16.5" customHeight="1" x14ac:dyDescent="0.2">
      <c r="A18" s="2637"/>
      <c r="B18" s="2638"/>
      <c r="C18" s="2639"/>
      <c r="D18" s="2643"/>
      <c r="E18" s="2644"/>
      <c r="F18" s="2591"/>
      <c r="G18" s="2591"/>
      <c r="H18" s="2591"/>
      <c r="I18" s="2591"/>
      <c r="J18" s="2591"/>
      <c r="K18" s="2591"/>
      <c r="L18" s="2591"/>
      <c r="M18" s="2591"/>
      <c r="N18" s="2591"/>
      <c r="O18" s="2591"/>
      <c r="P18" s="2591"/>
      <c r="Q18" s="2591"/>
      <c r="R18" s="2591"/>
      <c r="S18" s="2591"/>
      <c r="T18" s="2591"/>
      <c r="U18" s="2591"/>
      <c r="V18" s="2591"/>
      <c r="W18" s="2591"/>
      <c r="X18" s="2591"/>
      <c r="Y18" s="2591"/>
      <c r="Z18" s="2591"/>
      <c r="AA18" s="2591"/>
      <c r="AB18" s="2591"/>
      <c r="AC18" s="2591"/>
      <c r="AD18" s="2591"/>
      <c r="AE18" s="2591"/>
      <c r="AF18" s="2591"/>
      <c r="AG18" s="2591"/>
      <c r="AH18" s="2591"/>
      <c r="AI18" s="2591"/>
      <c r="AJ18" s="2591"/>
      <c r="AK18" s="2591"/>
      <c r="AL18" s="2591"/>
      <c r="AM18" s="214"/>
    </row>
    <row r="19" spans="1:40" s="187" customFormat="1" ht="16.5" customHeight="1" x14ac:dyDescent="0.2">
      <c r="A19" s="2637"/>
      <c r="B19" s="2638"/>
      <c r="C19" s="2639"/>
      <c r="D19" s="2645"/>
      <c r="E19" s="1989"/>
      <c r="F19" s="1989"/>
      <c r="G19" s="2601">
        <v>8</v>
      </c>
      <c r="H19" s="2553" t="s">
        <v>1073</v>
      </c>
      <c r="I19" s="2554"/>
      <c r="J19" s="2554"/>
      <c r="K19" s="2554"/>
      <c r="L19" s="2554"/>
      <c r="M19" s="2554"/>
      <c r="N19" s="2554"/>
      <c r="O19" s="2554"/>
      <c r="P19" s="2554"/>
      <c r="Q19" s="2554"/>
      <c r="R19" s="2554"/>
      <c r="S19" s="2554"/>
      <c r="T19" s="2554"/>
      <c r="U19" s="2554"/>
      <c r="V19" s="2554"/>
      <c r="W19" s="2554"/>
      <c r="X19" s="2554"/>
      <c r="Y19" s="2554"/>
      <c r="Z19" s="2554"/>
      <c r="AA19" s="2554"/>
      <c r="AB19" s="2554"/>
      <c r="AC19" s="2554"/>
      <c r="AD19" s="2554"/>
      <c r="AE19" s="2554"/>
      <c r="AF19" s="2554"/>
      <c r="AG19" s="2554"/>
      <c r="AH19" s="2554"/>
      <c r="AI19" s="2554"/>
      <c r="AJ19" s="2554"/>
      <c r="AK19" s="2554"/>
      <c r="AL19" s="2554"/>
      <c r="AM19" s="215"/>
    </row>
    <row r="20" spans="1:40" s="187" customFormat="1" ht="16.5" customHeight="1" x14ac:dyDescent="0.2">
      <c r="A20" s="2637"/>
      <c r="B20" s="2638"/>
      <c r="C20" s="2639"/>
      <c r="D20" s="2645"/>
      <c r="E20" s="1989"/>
      <c r="F20" s="1989"/>
      <c r="G20" s="2602"/>
      <c r="H20" s="2556"/>
      <c r="I20" s="2557"/>
      <c r="J20" s="2646"/>
      <c r="K20" s="2646"/>
      <c r="L20" s="2646"/>
      <c r="M20" s="2646"/>
      <c r="N20" s="2557"/>
      <c r="O20" s="2557"/>
      <c r="P20" s="2557"/>
      <c r="Q20" s="2557"/>
      <c r="R20" s="2557"/>
      <c r="S20" s="2557"/>
      <c r="T20" s="2557"/>
      <c r="U20" s="2557"/>
      <c r="V20" s="2557"/>
      <c r="W20" s="2557"/>
      <c r="X20" s="2557"/>
      <c r="Y20" s="2557"/>
      <c r="Z20" s="2557"/>
      <c r="AA20" s="2557"/>
      <c r="AB20" s="2557"/>
      <c r="AC20" s="2557"/>
      <c r="AD20" s="2557"/>
      <c r="AE20" s="2557"/>
      <c r="AF20" s="2557"/>
      <c r="AG20" s="2557"/>
      <c r="AH20" s="2557"/>
      <c r="AI20" s="2557"/>
      <c r="AJ20" s="2557"/>
      <c r="AK20" s="2557"/>
      <c r="AL20" s="2557"/>
      <c r="AM20" s="216"/>
    </row>
    <row r="21" spans="1:40" s="187" customFormat="1" ht="16.5" customHeight="1" x14ac:dyDescent="0.2">
      <c r="A21" s="2637"/>
      <c r="B21" s="2638"/>
      <c r="C21" s="2639"/>
      <c r="D21" s="2645"/>
      <c r="E21" s="1989"/>
      <c r="F21" s="1989"/>
      <c r="G21" s="2638"/>
      <c r="H21" s="2638"/>
      <c r="I21" s="2638"/>
      <c r="J21" s="2624">
        <v>38</v>
      </c>
      <c r="K21" s="1981" t="s">
        <v>1074</v>
      </c>
      <c r="L21" s="1989" t="s">
        <v>40</v>
      </c>
      <c r="M21" s="2624">
        <v>4</v>
      </c>
      <c r="N21" s="1989" t="s">
        <v>1075</v>
      </c>
      <c r="O21" s="2561">
        <v>51</v>
      </c>
      <c r="P21" s="1981" t="s">
        <v>1500</v>
      </c>
      <c r="Q21" s="1630">
        <v>0.5</v>
      </c>
      <c r="R21" s="2577">
        <v>15000000</v>
      </c>
      <c r="S21" s="1981" t="s">
        <v>1076</v>
      </c>
      <c r="T21" s="1981" t="s">
        <v>1077</v>
      </c>
      <c r="U21" s="1981" t="s">
        <v>1078</v>
      </c>
      <c r="V21" s="1991">
        <v>7500000</v>
      </c>
      <c r="W21" s="2561">
        <v>20</v>
      </c>
      <c r="X21" s="1989" t="s">
        <v>1369</v>
      </c>
      <c r="Y21" s="2627">
        <v>64149</v>
      </c>
      <c r="Z21" s="2626" t="s">
        <v>1079</v>
      </c>
      <c r="AA21" s="2626" t="s">
        <v>1080</v>
      </c>
      <c r="AB21" s="2626" t="s">
        <v>1081</v>
      </c>
      <c r="AC21" s="2626" t="s">
        <v>1082</v>
      </c>
      <c r="AD21" s="2626" t="s">
        <v>1083</v>
      </c>
      <c r="AE21" s="2627">
        <v>13208</v>
      </c>
      <c r="AF21" s="2627">
        <v>1827</v>
      </c>
      <c r="AG21" s="2627"/>
      <c r="AH21" s="2627"/>
      <c r="AI21" s="2627">
        <v>16897</v>
      </c>
      <c r="AJ21" s="2627">
        <v>81384</v>
      </c>
      <c r="AK21" s="2622">
        <v>42597</v>
      </c>
      <c r="AL21" s="2623">
        <v>42735</v>
      </c>
      <c r="AM21" s="1989" t="s">
        <v>1549</v>
      </c>
    </row>
    <row r="22" spans="1:40" s="187" customFormat="1" ht="16.5" customHeight="1" x14ac:dyDescent="0.2">
      <c r="A22" s="2637"/>
      <c r="B22" s="2638"/>
      <c r="C22" s="2639"/>
      <c r="D22" s="2645"/>
      <c r="E22" s="1989"/>
      <c r="F22" s="1989"/>
      <c r="G22" s="2638"/>
      <c r="H22" s="2638"/>
      <c r="I22" s="2638"/>
      <c r="J22" s="2624"/>
      <c r="K22" s="1981"/>
      <c r="L22" s="1989"/>
      <c r="M22" s="2624"/>
      <c r="N22" s="1989"/>
      <c r="O22" s="2561"/>
      <c r="P22" s="1981"/>
      <c r="Q22" s="2179"/>
      <c r="R22" s="2577"/>
      <c r="S22" s="1981"/>
      <c r="T22" s="1981"/>
      <c r="U22" s="1981"/>
      <c r="V22" s="1992"/>
      <c r="W22" s="2561"/>
      <c r="X22" s="1989"/>
      <c r="Y22" s="2627"/>
      <c r="Z22" s="2626"/>
      <c r="AA22" s="2626"/>
      <c r="AB22" s="2626"/>
      <c r="AC22" s="2626"/>
      <c r="AD22" s="2626"/>
      <c r="AE22" s="2627"/>
      <c r="AF22" s="2627"/>
      <c r="AG22" s="2627"/>
      <c r="AH22" s="2627"/>
      <c r="AI22" s="2627"/>
      <c r="AJ22" s="2627"/>
      <c r="AK22" s="2622"/>
      <c r="AL22" s="2623"/>
      <c r="AM22" s="1989"/>
    </row>
    <row r="23" spans="1:40" s="187" customFormat="1" ht="16.5" customHeight="1" x14ac:dyDescent="0.2">
      <c r="A23" s="2637"/>
      <c r="B23" s="2638"/>
      <c r="C23" s="2639"/>
      <c r="D23" s="2645"/>
      <c r="E23" s="1989"/>
      <c r="F23" s="1989"/>
      <c r="G23" s="2638"/>
      <c r="H23" s="2638"/>
      <c r="I23" s="2638"/>
      <c r="J23" s="2624"/>
      <c r="K23" s="1981"/>
      <c r="L23" s="1989"/>
      <c r="M23" s="2624"/>
      <c r="N23" s="1989"/>
      <c r="O23" s="2561"/>
      <c r="P23" s="1981"/>
      <c r="Q23" s="2179"/>
      <c r="R23" s="2577"/>
      <c r="S23" s="1981"/>
      <c r="T23" s="1981"/>
      <c r="U23" s="1981"/>
      <c r="V23" s="1992"/>
      <c r="W23" s="2561"/>
      <c r="X23" s="1989"/>
      <c r="Y23" s="2627"/>
      <c r="Z23" s="2626"/>
      <c r="AA23" s="2626"/>
      <c r="AB23" s="2626"/>
      <c r="AC23" s="2626"/>
      <c r="AD23" s="2626"/>
      <c r="AE23" s="2627"/>
      <c r="AF23" s="2627"/>
      <c r="AG23" s="2627"/>
      <c r="AH23" s="2627"/>
      <c r="AI23" s="2627"/>
      <c r="AJ23" s="2627"/>
      <c r="AK23" s="2622"/>
      <c r="AL23" s="2623"/>
      <c r="AM23" s="1989"/>
    </row>
    <row r="24" spans="1:40" ht="13.5" customHeight="1" x14ac:dyDescent="0.2">
      <c r="A24" s="2637"/>
      <c r="B24" s="2638"/>
      <c r="C24" s="2639"/>
      <c r="D24" s="2645"/>
      <c r="E24" s="1989"/>
      <c r="F24" s="1989"/>
      <c r="G24" s="2638"/>
      <c r="H24" s="2638"/>
      <c r="I24" s="2638"/>
      <c r="J24" s="2624"/>
      <c r="K24" s="1981"/>
      <c r="L24" s="1989"/>
      <c r="M24" s="2624"/>
      <c r="N24" s="1989"/>
      <c r="O24" s="2561"/>
      <c r="P24" s="1981"/>
      <c r="Q24" s="2179"/>
      <c r="R24" s="2577"/>
      <c r="S24" s="1981"/>
      <c r="T24" s="1981"/>
      <c r="U24" s="1981"/>
      <c r="V24" s="1992"/>
      <c r="W24" s="2561"/>
      <c r="X24" s="1989"/>
      <c r="Y24" s="2627"/>
      <c r="Z24" s="2626"/>
      <c r="AA24" s="2626"/>
      <c r="AB24" s="2626"/>
      <c r="AC24" s="2626"/>
      <c r="AD24" s="2626"/>
      <c r="AE24" s="2627"/>
      <c r="AF24" s="2627"/>
      <c r="AG24" s="2627"/>
      <c r="AH24" s="2627"/>
      <c r="AI24" s="2627"/>
      <c r="AJ24" s="2627"/>
      <c r="AK24" s="2622"/>
      <c r="AL24" s="2623"/>
      <c r="AM24" s="1989"/>
      <c r="AN24" s="179"/>
    </row>
    <row r="25" spans="1:40" ht="13.5" customHeight="1" x14ac:dyDescent="0.2">
      <c r="A25" s="2637"/>
      <c r="B25" s="2638"/>
      <c r="C25" s="2639"/>
      <c r="D25" s="2645"/>
      <c r="E25" s="1989"/>
      <c r="F25" s="1989"/>
      <c r="G25" s="2638"/>
      <c r="H25" s="2638"/>
      <c r="I25" s="2638"/>
      <c r="J25" s="2624"/>
      <c r="K25" s="1981"/>
      <c r="L25" s="1989"/>
      <c r="M25" s="2624"/>
      <c r="N25" s="1989"/>
      <c r="O25" s="2561"/>
      <c r="P25" s="1981"/>
      <c r="Q25" s="1631"/>
      <c r="R25" s="2577"/>
      <c r="S25" s="1981"/>
      <c r="T25" s="1981"/>
      <c r="U25" s="1981"/>
      <c r="V25" s="1993"/>
      <c r="W25" s="2561"/>
      <c r="X25" s="1989"/>
      <c r="Y25" s="2627"/>
      <c r="Z25" s="2626"/>
      <c r="AA25" s="2626"/>
      <c r="AB25" s="2626"/>
      <c r="AC25" s="2626"/>
      <c r="AD25" s="2626"/>
      <c r="AE25" s="2627"/>
      <c r="AF25" s="2627"/>
      <c r="AG25" s="2627"/>
      <c r="AH25" s="2627"/>
      <c r="AI25" s="2627"/>
      <c r="AJ25" s="2627"/>
      <c r="AK25" s="2622"/>
      <c r="AL25" s="2623"/>
      <c r="AM25" s="1989"/>
      <c r="AN25" s="179"/>
    </row>
    <row r="26" spans="1:40" ht="15" customHeight="1" x14ac:dyDescent="0.2">
      <c r="A26" s="2637"/>
      <c r="B26" s="2638"/>
      <c r="C26" s="2639"/>
      <c r="D26" s="2645"/>
      <c r="E26" s="1989"/>
      <c r="F26" s="1989"/>
      <c r="G26" s="2638"/>
      <c r="H26" s="2638"/>
      <c r="I26" s="2638"/>
      <c r="J26" s="2624">
        <v>39</v>
      </c>
      <c r="K26" s="1981" t="s">
        <v>1084</v>
      </c>
      <c r="L26" s="1989"/>
      <c r="M26" s="2624">
        <v>3</v>
      </c>
      <c r="N26" s="1989"/>
      <c r="O26" s="2561"/>
      <c r="P26" s="1981"/>
      <c r="Q26" s="2173">
        <v>0.5</v>
      </c>
      <c r="R26" s="2577"/>
      <c r="S26" s="1981"/>
      <c r="T26" s="1981" t="s">
        <v>1085</v>
      </c>
      <c r="U26" s="1981" t="s">
        <v>1086</v>
      </c>
      <c r="V26" s="1991">
        <v>7500000</v>
      </c>
      <c r="W26" s="2561"/>
      <c r="X26" s="1989"/>
      <c r="Y26" s="2627"/>
      <c r="Z26" s="2626"/>
      <c r="AA26" s="2626"/>
      <c r="AB26" s="2626"/>
      <c r="AC26" s="2626"/>
      <c r="AD26" s="2626"/>
      <c r="AE26" s="2627"/>
      <c r="AF26" s="2627"/>
      <c r="AG26" s="2627"/>
      <c r="AH26" s="2627"/>
      <c r="AI26" s="2627"/>
      <c r="AJ26" s="2627"/>
      <c r="AK26" s="2622"/>
      <c r="AL26" s="2623"/>
      <c r="AM26" s="1989"/>
      <c r="AN26" s="179"/>
    </row>
    <row r="27" spans="1:40" ht="13.5" customHeight="1" x14ac:dyDescent="0.2">
      <c r="A27" s="2637"/>
      <c r="B27" s="2638"/>
      <c r="C27" s="2639"/>
      <c r="D27" s="2645"/>
      <c r="E27" s="1989"/>
      <c r="F27" s="1989"/>
      <c r="G27" s="2638"/>
      <c r="H27" s="2638"/>
      <c r="I27" s="2638"/>
      <c r="J27" s="2624"/>
      <c r="K27" s="1981"/>
      <c r="L27" s="1989"/>
      <c r="M27" s="2624"/>
      <c r="N27" s="1989"/>
      <c r="O27" s="2561"/>
      <c r="P27" s="1981"/>
      <c r="Q27" s="2173"/>
      <c r="R27" s="2577"/>
      <c r="S27" s="1981"/>
      <c r="T27" s="1981"/>
      <c r="U27" s="1981"/>
      <c r="V27" s="1992"/>
      <c r="W27" s="2561"/>
      <c r="X27" s="1989"/>
      <c r="Y27" s="2627"/>
      <c r="Z27" s="2626"/>
      <c r="AA27" s="2626"/>
      <c r="AB27" s="2626"/>
      <c r="AC27" s="2626"/>
      <c r="AD27" s="2626"/>
      <c r="AE27" s="2627"/>
      <c r="AF27" s="2627"/>
      <c r="AG27" s="2627"/>
      <c r="AH27" s="2627"/>
      <c r="AI27" s="2627"/>
      <c r="AJ27" s="2627"/>
      <c r="AK27" s="2622"/>
      <c r="AL27" s="2623"/>
      <c r="AM27" s="1989"/>
    </row>
    <row r="28" spans="1:40" ht="16.5" customHeight="1" x14ac:dyDescent="0.2">
      <c r="A28" s="2637"/>
      <c r="B28" s="2638"/>
      <c r="C28" s="2639"/>
      <c r="D28" s="2645"/>
      <c r="E28" s="1989"/>
      <c r="F28" s="1989"/>
      <c r="G28" s="2638"/>
      <c r="H28" s="2638"/>
      <c r="I28" s="2638"/>
      <c r="J28" s="2624"/>
      <c r="K28" s="1981"/>
      <c r="L28" s="1989"/>
      <c r="M28" s="2624"/>
      <c r="N28" s="1989"/>
      <c r="O28" s="2561"/>
      <c r="P28" s="1981"/>
      <c r="Q28" s="2173"/>
      <c r="R28" s="2577"/>
      <c r="S28" s="1981"/>
      <c r="T28" s="1981"/>
      <c r="U28" s="1981"/>
      <c r="V28" s="1992"/>
      <c r="W28" s="2561"/>
      <c r="X28" s="1989"/>
      <c r="Y28" s="2627"/>
      <c r="Z28" s="2626"/>
      <c r="AA28" s="2626"/>
      <c r="AB28" s="2626"/>
      <c r="AC28" s="2626"/>
      <c r="AD28" s="2626"/>
      <c r="AE28" s="2627"/>
      <c r="AF28" s="2627"/>
      <c r="AG28" s="2627"/>
      <c r="AH28" s="2627"/>
      <c r="AI28" s="2627"/>
      <c r="AJ28" s="2627"/>
      <c r="AK28" s="2622"/>
      <c r="AL28" s="2623"/>
      <c r="AM28" s="1989"/>
    </row>
    <row r="29" spans="1:40" ht="9.75" customHeight="1" x14ac:dyDescent="0.2">
      <c r="A29" s="2637"/>
      <c r="B29" s="2638"/>
      <c r="C29" s="2639"/>
      <c r="D29" s="2645"/>
      <c r="E29" s="1989"/>
      <c r="F29" s="1989"/>
      <c r="G29" s="2638"/>
      <c r="H29" s="2638"/>
      <c r="I29" s="2638"/>
      <c r="J29" s="2624"/>
      <c r="K29" s="1981"/>
      <c r="L29" s="1989"/>
      <c r="M29" s="2624"/>
      <c r="N29" s="1989"/>
      <c r="O29" s="2561"/>
      <c r="P29" s="1981"/>
      <c r="Q29" s="2173"/>
      <c r="R29" s="2577"/>
      <c r="S29" s="1981"/>
      <c r="T29" s="1981"/>
      <c r="U29" s="1981"/>
      <c r="V29" s="1992"/>
      <c r="W29" s="2561"/>
      <c r="X29" s="1989"/>
      <c r="Y29" s="2627"/>
      <c r="Z29" s="2626"/>
      <c r="AA29" s="2626"/>
      <c r="AB29" s="2626"/>
      <c r="AC29" s="2626"/>
      <c r="AD29" s="2626"/>
      <c r="AE29" s="2627"/>
      <c r="AF29" s="2627"/>
      <c r="AG29" s="2627"/>
      <c r="AH29" s="2627"/>
      <c r="AI29" s="2627"/>
      <c r="AJ29" s="2627"/>
      <c r="AK29" s="2622"/>
      <c r="AL29" s="2623"/>
      <c r="AM29" s="1989"/>
    </row>
    <row r="30" spans="1:40" s="178" customFormat="1" ht="16.5" customHeight="1" thickBot="1" x14ac:dyDescent="0.25">
      <c r="A30" s="2637"/>
      <c r="B30" s="2638"/>
      <c r="C30" s="2639"/>
      <c r="D30" s="2645"/>
      <c r="E30" s="1989"/>
      <c r="F30" s="1989"/>
      <c r="G30" s="2638"/>
      <c r="H30" s="2638"/>
      <c r="I30" s="2638"/>
      <c r="J30" s="2624"/>
      <c r="K30" s="1981"/>
      <c r="L30" s="1989"/>
      <c r="M30" s="2624"/>
      <c r="N30" s="1989"/>
      <c r="O30" s="2561"/>
      <c r="P30" s="1981"/>
      <c r="Q30" s="2173"/>
      <c r="R30" s="2577"/>
      <c r="S30" s="1981"/>
      <c r="T30" s="2625"/>
      <c r="U30" s="1981"/>
      <c r="V30" s="1993"/>
      <c r="W30" s="2561"/>
      <c r="X30" s="1989"/>
      <c r="Y30" s="2627"/>
      <c r="Z30" s="2626"/>
      <c r="AA30" s="2626"/>
      <c r="AB30" s="2626"/>
      <c r="AC30" s="2626"/>
      <c r="AD30" s="2626"/>
      <c r="AE30" s="2627"/>
      <c r="AF30" s="2627"/>
      <c r="AG30" s="2627"/>
      <c r="AH30" s="2627"/>
      <c r="AI30" s="2627"/>
      <c r="AJ30" s="2627"/>
      <c r="AK30" s="2622"/>
      <c r="AL30" s="2623"/>
      <c r="AM30" s="1989"/>
    </row>
    <row r="31" spans="1:40" s="178" customFormat="1" ht="15.75" customHeight="1" thickTop="1" x14ac:dyDescent="0.2">
      <c r="A31" s="2637"/>
      <c r="B31" s="2638"/>
      <c r="C31" s="2639"/>
      <c r="D31" s="2645"/>
      <c r="E31" s="1989"/>
      <c r="F31" s="1989"/>
      <c r="G31" s="2638"/>
      <c r="H31" s="2638"/>
      <c r="I31" s="2639"/>
      <c r="J31" s="2541">
        <v>40</v>
      </c>
      <c r="K31" s="2056" t="s">
        <v>1087</v>
      </c>
      <c r="L31" s="2090" t="s">
        <v>40</v>
      </c>
      <c r="M31" s="2541">
        <v>1</v>
      </c>
      <c r="N31" s="1967" t="s">
        <v>1088</v>
      </c>
      <c r="O31" s="1980">
        <v>52</v>
      </c>
      <c r="P31" s="2056" t="s">
        <v>1501</v>
      </c>
      <c r="Q31" s="2564">
        <f>V31/R31</f>
        <v>0.5714285714285714</v>
      </c>
      <c r="R31" s="2074">
        <v>35000000</v>
      </c>
      <c r="S31" s="2056" t="s">
        <v>1089</v>
      </c>
      <c r="T31" s="2056" t="s">
        <v>1090</v>
      </c>
      <c r="U31" s="2595" t="s">
        <v>1091</v>
      </c>
      <c r="V31" s="2074">
        <v>20000000</v>
      </c>
      <c r="W31" s="2036">
        <v>20</v>
      </c>
      <c r="X31" s="1967" t="s">
        <v>1369</v>
      </c>
      <c r="Y31" s="2619">
        <v>64149</v>
      </c>
      <c r="Z31" s="2619" t="s">
        <v>1079</v>
      </c>
      <c r="AA31" s="2619" t="s">
        <v>1080</v>
      </c>
      <c r="AB31" s="2619" t="s">
        <v>1081</v>
      </c>
      <c r="AC31" s="2619" t="s">
        <v>1082</v>
      </c>
      <c r="AD31" s="2619" t="s">
        <v>1083</v>
      </c>
      <c r="AE31" s="1970">
        <v>13208</v>
      </c>
      <c r="AF31" s="1970">
        <v>1827</v>
      </c>
      <c r="AG31" s="1970"/>
      <c r="AH31" s="1970"/>
      <c r="AI31" s="1970">
        <v>16897</v>
      </c>
      <c r="AJ31" s="1970">
        <v>81384</v>
      </c>
      <c r="AK31" s="2616">
        <v>42597</v>
      </c>
      <c r="AL31" s="2616">
        <v>42735</v>
      </c>
      <c r="AM31" s="2618" t="s">
        <v>1549</v>
      </c>
    </row>
    <row r="32" spans="1:40" s="178" customFormat="1" ht="13.5" customHeight="1" x14ac:dyDescent="0.2">
      <c r="A32" s="2637"/>
      <c r="B32" s="2638"/>
      <c r="C32" s="2639"/>
      <c r="D32" s="2645"/>
      <c r="E32" s="1989"/>
      <c r="F32" s="1989"/>
      <c r="G32" s="2638"/>
      <c r="H32" s="2638"/>
      <c r="I32" s="2639"/>
      <c r="J32" s="2542"/>
      <c r="K32" s="1981"/>
      <c r="L32" s="2090"/>
      <c r="M32" s="2542"/>
      <c r="N32" s="1967"/>
      <c r="O32" s="1980"/>
      <c r="P32" s="1981"/>
      <c r="Q32" s="2531"/>
      <c r="R32" s="2074"/>
      <c r="S32" s="1981"/>
      <c r="T32" s="1981"/>
      <c r="U32" s="2595"/>
      <c r="V32" s="2074"/>
      <c r="W32" s="2036"/>
      <c r="X32" s="1967"/>
      <c r="Y32" s="2619"/>
      <c r="Z32" s="2619"/>
      <c r="AA32" s="2619"/>
      <c r="AB32" s="2619"/>
      <c r="AC32" s="2619"/>
      <c r="AD32" s="2619"/>
      <c r="AE32" s="1970"/>
      <c r="AF32" s="1970"/>
      <c r="AG32" s="1970"/>
      <c r="AH32" s="1970"/>
      <c r="AI32" s="1970"/>
      <c r="AJ32" s="1970"/>
      <c r="AK32" s="2616"/>
      <c r="AL32" s="2616"/>
      <c r="AM32" s="2616"/>
    </row>
    <row r="33" spans="1:39" s="178" customFormat="1" ht="13.5" customHeight="1" x14ac:dyDescent="0.2">
      <c r="A33" s="2637"/>
      <c r="B33" s="2638"/>
      <c r="C33" s="2639"/>
      <c r="D33" s="2645"/>
      <c r="E33" s="1989"/>
      <c r="F33" s="1989"/>
      <c r="G33" s="2638"/>
      <c r="H33" s="2638"/>
      <c r="I33" s="2639"/>
      <c r="J33" s="2542"/>
      <c r="K33" s="1981"/>
      <c r="L33" s="2090"/>
      <c r="M33" s="2542"/>
      <c r="N33" s="1967"/>
      <c r="O33" s="1980"/>
      <c r="P33" s="1981"/>
      <c r="Q33" s="2531"/>
      <c r="R33" s="2074"/>
      <c r="S33" s="1981"/>
      <c r="T33" s="1981"/>
      <c r="U33" s="2595"/>
      <c r="V33" s="2074"/>
      <c r="W33" s="2036"/>
      <c r="X33" s="1967"/>
      <c r="Y33" s="2619"/>
      <c r="Z33" s="2619"/>
      <c r="AA33" s="2619"/>
      <c r="AB33" s="2619"/>
      <c r="AC33" s="2619"/>
      <c r="AD33" s="2619"/>
      <c r="AE33" s="1970"/>
      <c r="AF33" s="1970"/>
      <c r="AG33" s="1970"/>
      <c r="AH33" s="1970"/>
      <c r="AI33" s="1970"/>
      <c r="AJ33" s="1970"/>
      <c r="AK33" s="2616"/>
      <c r="AL33" s="2616"/>
      <c r="AM33" s="2616"/>
    </row>
    <row r="34" spans="1:39" s="178" customFormat="1" ht="13.5" customHeight="1" x14ac:dyDescent="0.2">
      <c r="A34" s="2637"/>
      <c r="B34" s="2638"/>
      <c r="C34" s="2639"/>
      <c r="D34" s="2645"/>
      <c r="E34" s="1989"/>
      <c r="F34" s="1989"/>
      <c r="G34" s="2638"/>
      <c r="H34" s="2638"/>
      <c r="I34" s="2639"/>
      <c r="J34" s="2542"/>
      <c r="K34" s="1981"/>
      <c r="L34" s="2090"/>
      <c r="M34" s="2542"/>
      <c r="N34" s="1967"/>
      <c r="O34" s="1980"/>
      <c r="P34" s="1981"/>
      <c r="Q34" s="2531"/>
      <c r="R34" s="2074"/>
      <c r="S34" s="1981"/>
      <c r="T34" s="1981"/>
      <c r="U34" s="2595"/>
      <c r="V34" s="2074"/>
      <c r="W34" s="2036"/>
      <c r="X34" s="1967"/>
      <c r="Y34" s="2619"/>
      <c r="Z34" s="2619"/>
      <c r="AA34" s="2619"/>
      <c r="AB34" s="2619"/>
      <c r="AC34" s="2619"/>
      <c r="AD34" s="2619"/>
      <c r="AE34" s="1970"/>
      <c r="AF34" s="1970"/>
      <c r="AG34" s="1970"/>
      <c r="AH34" s="1970"/>
      <c r="AI34" s="1970"/>
      <c r="AJ34" s="1970"/>
      <c r="AK34" s="2616"/>
      <c r="AL34" s="2616"/>
      <c r="AM34" s="2616"/>
    </row>
    <row r="35" spans="1:39" s="178" customFormat="1" ht="11.25" customHeight="1" x14ac:dyDescent="0.2">
      <c r="A35" s="2637"/>
      <c r="B35" s="2638"/>
      <c r="C35" s="2639"/>
      <c r="D35" s="2645"/>
      <c r="E35" s="1989"/>
      <c r="F35" s="1989"/>
      <c r="G35" s="2638"/>
      <c r="H35" s="2638"/>
      <c r="I35" s="2639"/>
      <c r="J35" s="2542"/>
      <c r="K35" s="1981"/>
      <c r="L35" s="2090"/>
      <c r="M35" s="2542"/>
      <c r="N35" s="1967"/>
      <c r="O35" s="1980"/>
      <c r="P35" s="1981"/>
      <c r="Q35" s="2531"/>
      <c r="R35" s="2074"/>
      <c r="S35" s="1981"/>
      <c r="T35" s="1981"/>
      <c r="U35" s="2595"/>
      <c r="V35" s="2074"/>
      <c r="W35" s="2036"/>
      <c r="X35" s="1967"/>
      <c r="Y35" s="2619"/>
      <c r="Z35" s="2619"/>
      <c r="AA35" s="2619"/>
      <c r="AB35" s="2619"/>
      <c r="AC35" s="2619"/>
      <c r="AD35" s="2619"/>
      <c r="AE35" s="1970"/>
      <c r="AF35" s="1970"/>
      <c r="AG35" s="1970"/>
      <c r="AH35" s="1970"/>
      <c r="AI35" s="1970"/>
      <c r="AJ35" s="1970"/>
      <c r="AK35" s="2616"/>
      <c r="AL35" s="2616"/>
      <c r="AM35" s="2616"/>
    </row>
    <row r="36" spans="1:39" s="178" customFormat="1" ht="13.5" customHeight="1" x14ac:dyDescent="0.2">
      <c r="A36" s="2637"/>
      <c r="B36" s="2638"/>
      <c r="C36" s="2639"/>
      <c r="D36" s="2645"/>
      <c r="E36" s="1989"/>
      <c r="F36" s="1989"/>
      <c r="G36" s="2638"/>
      <c r="H36" s="2638"/>
      <c r="I36" s="2639"/>
      <c r="J36" s="2542"/>
      <c r="K36" s="1981"/>
      <c r="L36" s="2090"/>
      <c r="M36" s="2542"/>
      <c r="N36" s="1967"/>
      <c r="O36" s="1980"/>
      <c r="P36" s="1981"/>
      <c r="Q36" s="2531"/>
      <c r="R36" s="2074"/>
      <c r="S36" s="1981"/>
      <c r="T36" s="1981"/>
      <c r="U36" s="2595"/>
      <c r="V36" s="2074"/>
      <c r="W36" s="2036"/>
      <c r="X36" s="1967"/>
      <c r="Y36" s="2619"/>
      <c r="Z36" s="2619"/>
      <c r="AA36" s="2619"/>
      <c r="AB36" s="2619"/>
      <c r="AC36" s="2619"/>
      <c r="AD36" s="2619"/>
      <c r="AE36" s="1970"/>
      <c r="AF36" s="1970"/>
      <c r="AG36" s="1970"/>
      <c r="AH36" s="1970"/>
      <c r="AI36" s="1970"/>
      <c r="AJ36" s="1970"/>
      <c r="AK36" s="2616"/>
      <c r="AL36" s="2616"/>
      <c r="AM36" s="2616"/>
    </row>
    <row r="37" spans="1:39" s="178" customFormat="1" ht="3.75" customHeight="1" x14ac:dyDescent="0.2">
      <c r="A37" s="2637"/>
      <c r="B37" s="2638"/>
      <c r="C37" s="2639"/>
      <c r="D37" s="2645"/>
      <c r="E37" s="1989"/>
      <c r="F37" s="1989"/>
      <c r="G37" s="2638"/>
      <c r="H37" s="2638"/>
      <c r="I37" s="2639"/>
      <c r="J37" s="2542"/>
      <c r="K37" s="1981"/>
      <c r="L37" s="2090"/>
      <c r="M37" s="2542"/>
      <c r="N37" s="1967"/>
      <c r="O37" s="1980"/>
      <c r="P37" s="1981"/>
      <c r="Q37" s="2565"/>
      <c r="R37" s="2074"/>
      <c r="S37" s="1981"/>
      <c r="T37" s="1981"/>
      <c r="U37" s="2595"/>
      <c r="V37" s="2074"/>
      <c r="W37" s="2036"/>
      <c r="X37" s="1967"/>
      <c r="Y37" s="2619"/>
      <c r="Z37" s="2619"/>
      <c r="AA37" s="2619"/>
      <c r="AB37" s="2619"/>
      <c r="AC37" s="2619"/>
      <c r="AD37" s="2619"/>
      <c r="AE37" s="1970"/>
      <c r="AF37" s="1970"/>
      <c r="AG37" s="1970"/>
      <c r="AH37" s="1970"/>
      <c r="AI37" s="1970"/>
      <c r="AJ37" s="1970"/>
      <c r="AK37" s="2616"/>
      <c r="AL37" s="2616"/>
      <c r="AM37" s="2616"/>
    </row>
    <row r="38" spans="1:39" s="178" customFormat="1" ht="13.5" hidden="1" customHeight="1" x14ac:dyDescent="0.2">
      <c r="A38" s="2637"/>
      <c r="B38" s="2638"/>
      <c r="C38" s="2639"/>
      <c r="D38" s="2645"/>
      <c r="E38" s="1989"/>
      <c r="F38" s="1989"/>
      <c r="G38" s="2638"/>
      <c r="H38" s="2638"/>
      <c r="I38" s="2639"/>
      <c r="J38" s="2542"/>
      <c r="K38" s="1981"/>
      <c r="L38" s="2090"/>
      <c r="M38" s="2542"/>
      <c r="N38" s="1967"/>
      <c r="O38" s="1980"/>
      <c r="P38" s="1981"/>
      <c r="Q38" s="670"/>
      <c r="R38" s="2074"/>
      <c r="S38" s="1981"/>
      <c r="T38" s="1981"/>
      <c r="U38" s="2596"/>
      <c r="V38" s="2065"/>
      <c r="W38" s="2036"/>
      <c r="X38" s="1967"/>
      <c r="Y38" s="2619"/>
      <c r="Z38" s="2619"/>
      <c r="AA38" s="2619"/>
      <c r="AB38" s="2619"/>
      <c r="AC38" s="2619"/>
      <c r="AD38" s="2619"/>
      <c r="AE38" s="1970"/>
      <c r="AF38" s="1970"/>
      <c r="AG38" s="1970"/>
      <c r="AH38" s="1970"/>
      <c r="AI38" s="1970"/>
      <c r="AJ38" s="1970"/>
      <c r="AK38" s="2616"/>
      <c r="AL38" s="2616"/>
      <c r="AM38" s="2616"/>
    </row>
    <row r="39" spans="1:39" s="178" customFormat="1" ht="13.5" customHeight="1" x14ac:dyDescent="0.2">
      <c r="A39" s="2637"/>
      <c r="B39" s="2638"/>
      <c r="C39" s="2639"/>
      <c r="D39" s="2645"/>
      <c r="E39" s="1989"/>
      <c r="F39" s="1989"/>
      <c r="G39" s="2638"/>
      <c r="H39" s="2638"/>
      <c r="I39" s="2639"/>
      <c r="J39" s="2542">
        <v>41</v>
      </c>
      <c r="K39" s="1981" t="s">
        <v>1092</v>
      </c>
      <c r="L39" s="2090"/>
      <c r="M39" s="2542">
        <v>1</v>
      </c>
      <c r="N39" s="1967"/>
      <c r="O39" s="1980"/>
      <c r="P39" s="1981"/>
      <c r="Q39" s="2584">
        <f>V39/R31</f>
        <v>0.21428571428571427</v>
      </c>
      <c r="R39" s="2074"/>
      <c r="S39" s="1981"/>
      <c r="T39" s="2621" t="s">
        <v>1092</v>
      </c>
      <c r="U39" s="2600" t="s">
        <v>1093</v>
      </c>
      <c r="V39" s="2064">
        <v>7500000</v>
      </c>
      <c r="W39" s="2036"/>
      <c r="X39" s="1967"/>
      <c r="Y39" s="2619"/>
      <c r="Z39" s="2619"/>
      <c r="AA39" s="2619"/>
      <c r="AB39" s="2619"/>
      <c r="AC39" s="2619"/>
      <c r="AD39" s="2619"/>
      <c r="AE39" s="1970"/>
      <c r="AF39" s="1970"/>
      <c r="AG39" s="1970"/>
      <c r="AH39" s="1970"/>
      <c r="AI39" s="1970"/>
      <c r="AJ39" s="1970"/>
      <c r="AK39" s="2616"/>
      <c r="AL39" s="2616"/>
      <c r="AM39" s="2616"/>
    </row>
    <row r="40" spans="1:39" s="178" customFormat="1" ht="13.5" customHeight="1" x14ac:dyDescent="0.2">
      <c r="A40" s="2637"/>
      <c r="B40" s="2638"/>
      <c r="C40" s="2639"/>
      <c r="D40" s="2645"/>
      <c r="E40" s="1989"/>
      <c r="F40" s="1989"/>
      <c r="G40" s="2638"/>
      <c r="H40" s="2638"/>
      <c r="I40" s="2639"/>
      <c r="J40" s="2542"/>
      <c r="K40" s="1981"/>
      <c r="L40" s="2090"/>
      <c r="M40" s="2542"/>
      <c r="N40" s="1967"/>
      <c r="O40" s="1980"/>
      <c r="P40" s="1981"/>
      <c r="Q40" s="2584"/>
      <c r="R40" s="2074"/>
      <c r="S40" s="1981"/>
      <c r="T40" s="2621"/>
      <c r="U40" s="2595"/>
      <c r="V40" s="2074"/>
      <c r="W40" s="2036"/>
      <c r="X40" s="1967"/>
      <c r="Y40" s="2619"/>
      <c r="Z40" s="2619"/>
      <c r="AA40" s="2619"/>
      <c r="AB40" s="2619"/>
      <c r="AC40" s="2619"/>
      <c r="AD40" s="2619"/>
      <c r="AE40" s="1970"/>
      <c r="AF40" s="1970"/>
      <c r="AG40" s="1970"/>
      <c r="AH40" s="1970"/>
      <c r="AI40" s="1970"/>
      <c r="AJ40" s="1970"/>
      <c r="AK40" s="2616"/>
      <c r="AL40" s="2616"/>
      <c r="AM40" s="2616"/>
    </row>
    <row r="41" spans="1:39" s="178" customFormat="1" ht="13.5" customHeight="1" x14ac:dyDescent="0.2">
      <c r="A41" s="2637"/>
      <c r="B41" s="2638"/>
      <c r="C41" s="2639"/>
      <c r="D41" s="2645"/>
      <c r="E41" s="1989"/>
      <c r="F41" s="1989"/>
      <c r="G41" s="2638"/>
      <c r="H41" s="2638"/>
      <c r="I41" s="2639"/>
      <c r="J41" s="2542"/>
      <c r="K41" s="1981"/>
      <c r="L41" s="2090"/>
      <c r="M41" s="2542"/>
      <c r="N41" s="1967"/>
      <c r="O41" s="1980"/>
      <c r="P41" s="1981"/>
      <c r="Q41" s="2584"/>
      <c r="R41" s="2074"/>
      <c r="S41" s="1981"/>
      <c r="T41" s="2621"/>
      <c r="U41" s="2595"/>
      <c r="V41" s="2074"/>
      <c r="W41" s="2036"/>
      <c r="X41" s="1967"/>
      <c r="Y41" s="2619"/>
      <c r="Z41" s="2619"/>
      <c r="AA41" s="2619"/>
      <c r="AB41" s="2619"/>
      <c r="AC41" s="2619"/>
      <c r="AD41" s="2619"/>
      <c r="AE41" s="1970"/>
      <c r="AF41" s="1970"/>
      <c r="AG41" s="1970"/>
      <c r="AH41" s="1970"/>
      <c r="AI41" s="1970"/>
      <c r="AJ41" s="1970"/>
      <c r="AK41" s="2616"/>
      <c r="AL41" s="2616"/>
      <c r="AM41" s="2616"/>
    </row>
    <row r="42" spans="1:39" s="178" customFormat="1" ht="13.5" customHeight="1" x14ac:dyDescent="0.2">
      <c r="A42" s="2637"/>
      <c r="B42" s="2638"/>
      <c r="C42" s="2639"/>
      <c r="D42" s="2645"/>
      <c r="E42" s="1989"/>
      <c r="F42" s="1989"/>
      <c r="G42" s="2638"/>
      <c r="H42" s="2638"/>
      <c r="I42" s="2639"/>
      <c r="J42" s="2542"/>
      <c r="K42" s="1981"/>
      <c r="L42" s="2090"/>
      <c r="M42" s="2542"/>
      <c r="N42" s="1967"/>
      <c r="O42" s="1980"/>
      <c r="P42" s="1981"/>
      <c r="Q42" s="2584"/>
      <c r="R42" s="2074"/>
      <c r="S42" s="1981"/>
      <c r="T42" s="2621"/>
      <c r="U42" s="2595"/>
      <c r="V42" s="2074"/>
      <c r="W42" s="2036"/>
      <c r="X42" s="1967"/>
      <c r="Y42" s="2619"/>
      <c r="Z42" s="2619"/>
      <c r="AA42" s="2619"/>
      <c r="AB42" s="2619"/>
      <c r="AC42" s="2619"/>
      <c r="AD42" s="2619"/>
      <c r="AE42" s="1970"/>
      <c r="AF42" s="1970"/>
      <c r="AG42" s="1970"/>
      <c r="AH42" s="1970"/>
      <c r="AI42" s="1970"/>
      <c r="AJ42" s="1970"/>
      <c r="AK42" s="2616"/>
      <c r="AL42" s="2616"/>
      <c r="AM42" s="2616"/>
    </row>
    <row r="43" spans="1:39" s="178" customFormat="1" ht="13.5" customHeight="1" x14ac:dyDescent="0.2">
      <c r="A43" s="2637"/>
      <c r="B43" s="2638"/>
      <c r="C43" s="2639"/>
      <c r="D43" s="2645"/>
      <c r="E43" s="1989"/>
      <c r="F43" s="1989"/>
      <c r="G43" s="2638"/>
      <c r="H43" s="2638"/>
      <c r="I43" s="2639"/>
      <c r="J43" s="2542"/>
      <c r="K43" s="1981"/>
      <c r="L43" s="2090"/>
      <c r="M43" s="2542"/>
      <c r="N43" s="1967"/>
      <c r="O43" s="1980"/>
      <c r="P43" s="1981"/>
      <c r="Q43" s="2584"/>
      <c r="R43" s="2074"/>
      <c r="S43" s="1981"/>
      <c r="T43" s="2621"/>
      <c r="U43" s="2595"/>
      <c r="V43" s="2074"/>
      <c r="W43" s="2036"/>
      <c r="X43" s="1967"/>
      <c r="Y43" s="2619"/>
      <c r="Z43" s="2619"/>
      <c r="AA43" s="2619"/>
      <c r="AB43" s="2619"/>
      <c r="AC43" s="2619"/>
      <c r="AD43" s="2619"/>
      <c r="AE43" s="1970"/>
      <c r="AF43" s="1970"/>
      <c r="AG43" s="1970"/>
      <c r="AH43" s="1970"/>
      <c r="AI43" s="1970"/>
      <c r="AJ43" s="1970"/>
      <c r="AK43" s="2616"/>
      <c r="AL43" s="2616"/>
      <c r="AM43" s="2616"/>
    </row>
    <row r="44" spans="1:39" s="178" customFormat="1" ht="13.5" customHeight="1" x14ac:dyDescent="0.2">
      <c r="A44" s="2637"/>
      <c r="B44" s="2638"/>
      <c r="C44" s="2639"/>
      <c r="D44" s="2645"/>
      <c r="E44" s="1989"/>
      <c r="F44" s="1989"/>
      <c r="G44" s="2638"/>
      <c r="H44" s="2638"/>
      <c r="I44" s="2639"/>
      <c r="J44" s="2542"/>
      <c r="K44" s="1981"/>
      <c r="L44" s="2090"/>
      <c r="M44" s="2542"/>
      <c r="N44" s="1967"/>
      <c r="O44" s="1980"/>
      <c r="P44" s="1981"/>
      <c r="Q44" s="2584"/>
      <c r="R44" s="2074"/>
      <c r="S44" s="1981"/>
      <c r="T44" s="2621"/>
      <c r="U44" s="2595"/>
      <c r="V44" s="2074"/>
      <c r="W44" s="2036"/>
      <c r="X44" s="1967"/>
      <c r="Y44" s="2619"/>
      <c r="Z44" s="2619"/>
      <c r="AA44" s="2619"/>
      <c r="AB44" s="2619"/>
      <c r="AC44" s="2619"/>
      <c r="AD44" s="2619"/>
      <c r="AE44" s="1970"/>
      <c r="AF44" s="1970"/>
      <c r="AG44" s="1970"/>
      <c r="AH44" s="1970"/>
      <c r="AI44" s="1970"/>
      <c r="AJ44" s="1970"/>
      <c r="AK44" s="2616"/>
      <c r="AL44" s="2616"/>
      <c r="AM44" s="2616"/>
    </row>
    <row r="45" spans="1:39" s="178" customFormat="1" ht="3" customHeight="1" x14ac:dyDescent="0.2">
      <c r="A45" s="2637"/>
      <c r="B45" s="2638"/>
      <c r="C45" s="2639"/>
      <c r="D45" s="2645"/>
      <c r="E45" s="1989"/>
      <c r="F45" s="1989"/>
      <c r="G45" s="2638"/>
      <c r="H45" s="2638"/>
      <c r="I45" s="2639"/>
      <c r="J45" s="2542"/>
      <c r="K45" s="1981"/>
      <c r="L45" s="2090"/>
      <c r="M45" s="2542"/>
      <c r="N45" s="1967"/>
      <c r="O45" s="1980"/>
      <c r="P45" s="1981"/>
      <c r="Q45" s="2584"/>
      <c r="R45" s="2074"/>
      <c r="S45" s="1981"/>
      <c r="T45" s="2621"/>
      <c r="U45" s="2595"/>
      <c r="V45" s="2074"/>
      <c r="W45" s="2036"/>
      <c r="X45" s="1967"/>
      <c r="Y45" s="2619"/>
      <c r="Z45" s="2619"/>
      <c r="AA45" s="2619"/>
      <c r="AB45" s="2619"/>
      <c r="AC45" s="2619"/>
      <c r="AD45" s="2619"/>
      <c r="AE45" s="1970"/>
      <c r="AF45" s="1970"/>
      <c r="AG45" s="1970"/>
      <c r="AH45" s="1970"/>
      <c r="AI45" s="1970"/>
      <c r="AJ45" s="1970"/>
      <c r="AK45" s="2616"/>
      <c r="AL45" s="2616"/>
      <c r="AM45" s="2616"/>
    </row>
    <row r="46" spans="1:39" s="178" customFormat="1" ht="4.5" customHeight="1" x14ac:dyDescent="0.2">
      <c r="A46" s="2637"/>
      <c r="B46" s="2638"/>
      <c r="C46" s="2639"/>
      <c r="D46" s="2645"/>
      <c r="E46" s="1989"/>
      <c r="F46" s="1989"/>
      <c r="G46" s="2638"/>
      <c r="H46" s="2638"/>
      <c r="I46" s="2639"/>
      <c r="J46" s="2542"/>
      <c r="K46" s="1981"/>
      <c r="L46" s="2090"/>
      <c r="M46" s="2542"/>
      <c r="N46" s="1967"/>
      <c r="O46" s="1980"/>
      <c r="P46" s="1981"/>
      <c r="Q46" s="2584"/>
      <c r="R46" s="2074"/>
      <c r="S46" s="1981"/>
      <c r="T46" s="2621"/>
      <c r="U46" s="2596"/>
      <c r="V46" s="2065"/>
      <c r="W46" s="2036"/>
      <c r="X46" s="1967"/>
      <c r="Y46" s="2619"/>
      <c r="Z46" s="2619"/>
      <c r="AA46" s="2619"/>
      <c r="AB46" s="2619"/>
      <c r="AC46" s="2619"/>
      <c r="AD46" s="2619"/>
      <c r="AE46" s="1970"/>
      <c r="AF46" s="1970"/>
      <c r="AG46" s="1970"/>
      <c r="AH46" s="1970"/>
      <c r="AI46" s="1970"/>
      <c r="AJ46" s="1970"/>
      <c r="AK46" s="2616"/>
      <c r="AL46" s="2616"/>
      <c r="AM46" s="2616"/>
    </row>
    <row r="47" spans="1:39" s="178" customFormat="1" ht="13.5" customHeight="1" x14ac:dyDescent="0.2">
      <c r="A47" s="2637"/>
      <c r="B47" s="2638"/>
      <c r="C47" s="2639"/>
      <c r="D47" s="2645"/>
      <c r="E47" s="1989"/>
      <c r="F47" s="1989"/>
      <c r="G47" s="2638"/>
      <c r="H47" s="2638"/>
      <c r="I47" s="2639"/>
      <c r="J47" s="2542">
        <v>42</v>
      </c>
      <c r="K47" s="1981" t="s">
        <v>1094</v>
      </c>
      <c r="L47" s="2090"/>
      <c r="M47" s="2542">
        <v>1</v>
      </c>
      <c r="N47" s="1967"/>
      <c r="O47" s="1980"/>
      <c r="P47" s="1981"/>
      <c r="Q47" s="2584">
        <f>V47/R31</f>
        <v>0.21428571428571427</v>
      </c>
      <c r="R47" s="2074"/>
      <c r="S47" s="1981"/>
      <c r="T47" s="1981" t="s">
        <v>1094</v>
      </c>
      <c r="U47" s="2600" t="s">
        <v>1095</v>
      </c>
      <c r="V47" s="2064">
        <v>7500000</v>
      </c>
      <c r="W47" s="2036"/>
      <c r="X47" s="1967"/>
      <c r="Y47" s="2619"/>
      <c r="Z47" s="2619"/>
      <c r="AA47" s="2619"/>
      <c r="AB47" s="2619"/>
      <c r="AC47" s="2619"/>
      <c r="AD47" s="2619"/>
      <c r="AE47" s="1970"/>
      <c r="AF47" s="1970"/>
      <c r="AG47" s="1970"/>
      <c r="AH47" s="1970"/>
      <c r="AI47" s="1970"/>
      <c r="AJ47" s="1970"/>
      <c r="AK47" s="2616"/>
      <c r="AL47" s="2616"/>
      <c r="AM47" s="2616"/>
    </row>
    <row r="48" spans="1:39" s="178" customFormat="1" ht="13.5" customHeight="1" x14ac:dyDescent="0.2">
      <c r="A48" s="2637"/>
      <c r="B48" s="2638"/>
      <c r="C48" s="2639"/>
      <c r="D48" s="2645"/>
      <c r="E48" s="1989"/>
      <c r="F48" s="1989"/>
      <c r="G48" s="2638"/>
      <c r="H48" s="2638"/>
      <c r="I48" s="2639"/>
      <c r="J48" s="2542"/>
      <c r="K48" s="1981"/>
      <c r="L48" s="2090"/>
      <c r="M48" s="2542"/>
      <c r="N48" s="1967"/>
      <c r="O48" s="1980"/>
      <c r="P48" s="1981"/>
      <c r="Q48" s="2584"/>
      <c r="R48" s="2074"/>
      <c r="S48" s="1981"/>
      <c r="T48" s="1981"/>
      <c r="U48" s="2595"/>
      <c r="V48" s="2074"/>
      <c r="W48" s="2036"/>
      <c r="X48" s="1967"/>
      <c r="Y48" s="2619"/>
      <c r="Z48" s="2619"/>
      <c r="AA48" s="2619"/>
      <c r="AB48" s="2619"/>
      <c r="AC48" s="2619"/>
      <c r="AD48" s="2619"/>
      <c r="AE48" s="1970"/>
      <c r="AF48" s="1970"/>
      <c r="AG48" s="1970"/>
      <c r="AH48" s="1970"/>
      <c r="AI48" s="1970"/>
      <c r="AJ48" s="1970"/>
      <c r="AK48" s="2616"/>
      <c r="AL48" s="2616"/>
      <c r="AM48" s="2616"/>
    </row>
    <row r="49" spans="1:39" s="178" customFormat="1" ht="13.5" customHeight="1" x14ac:dyDescent="0.2">
      <c r="A49" s="2637"/>
      <c r="B49" s="2638"/>
      <c r="C49" s="2639"/>
      <c r="D49" s="2645"/>
      <c r="E49" s="1989"/>
      <c r="F49" s="1989"/>
      <c r="G49" s="2638"/>
      <c r="H49" s="2638"/>
      <c r="I49" s="2639"/>
      <c r="J49" s="2542"/>
      <c r="K49" s="1981"/>
      <c r="L49" s="2090"/>
      <c r="M49" s="2542"/>
      <c r="N49" s="1967"/>
      <c r="O49" s="1980"/>
      <c r="P49" s="1981"/>
      <c r="Q49" s="2584"/>
      <c r="R49" s="2074"/>
      <c r="S49" s="1981"/>
      <c r="T49" s="1981"/>
      <c r="U49" s="2595"/>
      <c r="V49" s="2074"/>
      <c r="W49" s="2036"/>
      <c r="X49" s="1967"/>
      <c r="Y49" s="2619"/>
      <c r="Z49" s="2619"/>
      <c r="AA49" s="2619"/>
      <c r="AB49" s="2619"/>
      <c r="AC49" s="2619"/>
      <c r="AD49" s="2619"/>
      <c r="AE49" s="1970"/>
      <c r="AF49" s="1970"/>
      <c r="AG49" s="1970"/>
      <c r="AH49" s="1970"/>
      <c r="AI49" s="1970"/>
      <c r="AJ49" s="1970"/>
      <c r="AK49" s="2616"/>
      <c r="AL49" s="2616"/>
      <c r="AM49" s="2616"/>
    </row>
    <row r="50" spans="1:39" s="178" customFormat="1" ht="13.5" customHeight="1" x14ac:dyDescent="0.2">
      <c r="A50" s="2637"/>
      <c r="B50" s="2638"/>
      <c r="C50" s="2639"/>
      <c r="D50" s="2645"/>
      <c r="E50" s="1989"/>
      <c r="F50" s="1989"/>
      <c r="G50" s="2638"/>
      <c r="H50" s="2638"/>
      <c r="I50" s="2639"/>
      <c r="J50" s="2542"/>
      <c r="K50" s="1981"/>
      <c r="L50" s="2090"/>
      <c r="M50" s="2542"/>
      <c r="N50" s="1967"/>
      <c r="O50" s="1980"/>
      <c r="P50" s="1981"/>
      <c r="Q50" s="2584"/>
      <c r="R50" s="2074"/>
      <c r="S50" s="1981"/>
      <c r="T50" s="1981"/>
      <c r="U50" s="2595"/>
      <c r="V50" s="2074"/>
      <c r="W50" s="2036"/>
      <c r="X50" s="1967"/>
      <c r="Y50" s="2619"/>
      <c r="Z50" s="2619"/>
      <c r="AA50" s="2619"/>
      <c r="AB50" s="2619"/>
      <c r="AC50" s="2619"/>
      <c r="AD50" s="2619"/>
      <c r="AE50" s="1970"/>
      <c r="AF50" s="1970"/>
      <c r="AG50" s="1970"/>
      <c r="AH50" s="1970"/>
      <c r="AI50" s="1970"/>
      <c r="AJ50" s="1970"/>
      <c r="AK50" s="2616"/>
      <c r="AL50" s="2616"/>
      <c r="AM50" s="2616"/>
    </row>
    <row r="51" spans="1:39" s="178" customFormat="1" ht="13.5" customHeight="1" x14ac:dyDescent="0.2">
      <c r="A51" s="2637"/>
      <c r="B51" s="2638"/>
      <c r="C51" s="2639"/>
      <c r="D51" s="2645"/>
      <c r="E51" s="1989"/>
      <c r="F51" s="1989"/>
      <c r="G51" s="2638"/>
      <c r="H51" s="2638"/>
      <c r="I51" s="2639"/>
      <c r="J51" s="2542"/>
      <c r="K51" s="1981"/>
      <c r="L51" s="2090"/>
      <c r="M51" s="2542"/>
      <c r="N51" s="1967"/>
      <c r="O51" s="1980"/>
      <c r="P51" s="1981"/>
      <c r="Q51" s="2584"/>
      <c r="R51" s="2074"/>
      <c r="S51" s="1981"/>
      <c r="T51" s="1981"/>
      <c r="U51" s="2595"/>
      <c r="V51" s="2074"/>
      <c r="W51" s="2036"/>
      <c r="X51" s="1967"/>
      <c r="Y51" s="2619"/>
      <c r="Z51" s="2619"/>
      <c r="AA51" s="2619"/>
      <c r="AB51" s="2619"/>
      <c r="AC51" s="2619"/>
      <c r="AD51" s="2619"/>
      <c r="AE51" s="1970"/>
      <c r="AF51" s="1970"/>
      <c r="AG51" s="1970"/>
      <c r="AH51" s="1970"/>
      <c r="AI51" s="1970"/>
      <c r="AJ51" s="1970"/>
      <c r="AK51" s="2616"/>
      <c r="AL51" s="2616"/>
      <c r="AM51" s="2616"/>
    </row>
    <row r="52" spans="1:39" s="178" customFormat="1" ht="3.75" customHeight="1" x14ac:dyDescent="0.2">
      <c r="A52" s="2637"/>
      <c r="B52" s="2638"/>
      <c r="C52" s="2639"/>
      <c r="D52" s="2645"/>
      <c r="E52" s="1989"/>
      <c r="F52" s="1989"/>
      <c r="G52" s="2638"/>
      <c r="H52" s="2638"/>
      <c r="I52" s="2639"/>
      <c r="J52" s="2538"/>
      <c r="K52" s="1982"/>
      <c r="L52" s="2090"/>
      <c r="M52" s="2538"/>
      <c r="N52" s="1968"/>
      <c r="O52" s="848"/>
      <c r="P52" s="1982"/>
      <c r="Q52" s="8"/>
      <c r="R52" s="2074"/>
      <c r="S52" s="1982"/>
      <c r="T52" s="1982"/>
      <c r="U52" s="2595"/>
      <c r="V52" s="2074"/>
      <c r="W52" s="2037"/>
      <c r="X52" s="1968"/>
      <c r="Y52" s="2620"/>
      <c r="Z52" s="2620"/>
      <c r="AA52" s="2620"/>
      <c r="AB52" s="2620"/>
      <c r="AC52" s="2620"/>
      <c r="AD52" s="2620"/>
      <c r="AE52" s="2615"/>
      <c r="AF52" s="2615"/>
      <c r="AG52" s="2615"/>
      <c r="AH52" s="2615"/>
      <c r="AI52" s="2615"/>
      <c r="AJ52" s="2615"/>
      <c r="AK52" s="2617"/>
      <c r="AL52" s="2617"/>
      <c r="AM52" s="2617"/>
    </row>
    <row r="53" spans="1:39" s="178" customFormat="1" x14ac:dyDescent="0.2">
      <c r="A53" s="2637"/>
      <c r="B53" s="2638"/>
      <c r="C53" s="2639"/>
      <c r="D53" s="2645"/>
      <c r="E53" s="1989"/>
      <c r="F53" s="1989"/>
      <c r="G53" s="2601">
        <v>9</v>
      </c>
      <c r="H53" s="2553" t="s">
        <v>1096</v>
      </c>
      <c r="I53" s="2554"/>
      <c r="J53" s="2554"/>
      <c r="K53" s="2554"/>
      <c r="L53" s="2554"/>
      <c r="M53" s="2554"/>
      <c r="N53" s="2554"/>
      <c r="O53" s="2554"/>
      <c r="P53" s="2554"/>
      <c r="Q53" s="2554"/>
      <c r="R53" s="2554"/>
      <c r="S53" s="2554"/>
      <c r="T53" s="2554"/>
      <c r="U53" s="2554"/>
      <c r="V53" s="2554"/>
      <c r="W53" s="2554"/>
      <c r="X53" s="2554"/>
      <c r="Y53" s="2554"/>
      <c r="Z53" s="2554"/>
      <c r="AA53" s="2554"/>
      <c r="AB53" s="2554"/>
      <c r="AC53" s="2554"/>
      <c r="AD53" s="2554"/>
      <c r="AE53" s="2554"/>
      <c r="AF53" s="2554"/>
      <c r="AG53" s="2554"/>
      <c r="AH53" s="2554"/>
      <c r="AI53" s="2554"/>
      <c r="AJ53" s="2554"/>
      <c r="AK53" s="2554"/>
      <c r="AL53" s="2554"/>
      <c r="AM53" s="2603"/>
    </row>
    <row r="54" spans="1:39" s="178" customFormat="1" x14ac:dyDescent="0.2">
      <c r="A54" s="2637"/>
      <c r="B54" s="2638"/>
      <c r="C54" s="2639"/>
      <c r="D54" s="2645"/>
      <c r="E54" s="1989"/>
      <c r="F54" s="1989"/>
      <c r="G54" s="2602"/>
      <c r="H54" s="2556"/>
      <c r="I54" s="2557"/>
      <c r="J54" s="2557"/>
      <c r="K54" s="2557"/>
      <c r="L54" s="2557"/>
      <c r="M54" s="2557"/>
      <c r="N54" s="2557"/>
      <c r="O54" s="2557"/>
      <c r="P54" s="2557"/>
      <c r="Q54" s="2557"/>
      <c r="R54" s="2557"/>
      <c r="S54" s="2557"/>
      <c r="T54" s="2557"/>
      <c r="U54" s="2557"/>
      <c r="V54" s="2557"/>
      <c r="W54" s="2557"/>
      <c r="X54" s="2557"/>
      <c r="Y54" s="2557"/>
      <c r="Z54" s="2557"/>
      <c r="AA54" s="2557"/>
      <c r="AB54" s="2557"/>
      <c r="AC54" s="2557"/>
      <c r="AD54" s="2557"/>
      <c r="AE54" s="2557"/>
      <c r="AF54" s="2557"/>
      <c r="AG54" s="2557"/>
      <c r="AH54" s="2557"/>
      <c r="AI54" s="2557"/>
      <c r="AJ54" s="2557"/>
      <c r="AK54" s="2557"/>
      <c r="AL54" s="2557"/>
      <c r="AM54" s="2604"/>
    </row>
    <row r="55" spans="1:39" s="178" customFormat="1" ht="13.5" customHeight="1" x14ac:dyDescent="0.2">
      <c r="A55" s="2637"/>
      <c r="B55" s="2638"/>
      <c r="C55" s="2639"/>
      <c r="D55" s="2645"/>
      <c r="E55" s="1989"/>
      <c r="F55" s="1989"/>
      <c r="G55" s="2612"/>
      <c r="H55" s="2612"/>
      <c r="I55" s="2613"/>
      <c r="J55" s="2541">
        <v>44</v>
      </c>
      <c r="K55" s="2056" t="s">
        <v>1097</v>
      </c>
      <c r="L55" s="2090" t="s">
        <v>40</v>
      </c>
      <c r="M55" s="2543">
        <v>1</v>
      </c>
      <c r="N55" s="1966" t="s">
        <v>1504</v>
      </c>
      <c r="O55" s="1979">
        <v>53</v>
      </c>
      <c r="P55" s="2055" t="s">
        <v>1505</v>
      </c>
      <c r="Q55" s="2565">
        <f>V55/R55</f>
        <v>0.25</v>
      </c>
      <c r="R55" s="2074">
        <v>80000000</v>
      </c>
      <c r="S55" s="2595" t="s">
        <v>1098</v>
      </c>
      <c r="T55" s="2056" t="s">
        <v>1099</v>
      </c>
      <c r="U55" s="2595" t="s">
        <v>1100</v>
      </c>
      <c r="V55" s="2065">
        <v>20000000</v>
      </c>
      <c r="W55" s="1979">
        <v>20</v>
      </c>
      <c r="X55" s="1968" t="s">
        <v>1369</v>
      </c>
      <c r="Y55" s="2547">
        <v>64149</v>
      </c>
      <c r="Z55" s="2547" t="s">
        <v>1079</v>
      </c>
      <c r="AA55" s="2547" t="s">
        <v>1080</v>
      </c>
      <c r="AB55" s="2547" t="s">
        <v>1081</v>
      </c>
      <c r="AC55" s="2547" t="s">
        <v>1082</v>
      </c>
      <c r="AD55" s="2547" t="s">
        <v>1083</v>
      </c>
      <c r="AE55" s="2547">
        <v>13208</v>
      </c>
      <c r="AF55" s="2547">
        <v>1827</v>
      </c>
      <c r="AG55" s="2547"/>
      <c r="AH55" s="2547"/>
      <c r="AI55" s="2547">
        <v>16897</v>
      </c>
      <c r="AJ55" s="2547">
        <v>81384</v>
      </c>
      <c r="AK55" s="2572">
        <v>42597</v>
      </c>
      <c r="AL55" s="2572">
        <v>42735</v>
      </c>
      <c r="AM55" s="2608" t="s">
        <v>1549</v>
      </c>
    </row>
    <row r="56" spans="1:39" s="178" customFormat="1" ht="13.5" customHeight="1" x14ac:dyDescent="0.2">
      <c r="A56" s="2637"/>
      <c r="B56" s="2638"/>
      <c r="C56" s="2639"/>
      <c r="D56" s="2645"/>
      <c r="E56" s="1989"/>
      <c r="F56" s="1989"/>
      <c r="G56" s="2612"/>
      <c r="H56" s="2612"/>
      <c r="I56" s="2613"/>
      <c r="J56" s="2541"/>
      <c r="K56" s="2056"/>
      <c r="L56" s="2090"/>
      <c r="M56" s="2543"/>
      <c r="N56" s="1967"/>
      <c r="O56" s="1980"/>
      <c r="P56" s="2055"/>
      <c r="Q56" s="2565"/>
      <c r="R56" s="2074"/>
      <c r="S56" s="2595"/>
      <c r="T56" s="2056"/>
      <c r="U56" s="2595"/>
      <c r="V56" s="2065"/>
      <c r="W56" s="1980"/>
      <c r="X56" s="1968"/>
      <c r="Y56" s="2527"/>
      <c r="Z56" s="2527"/>
      <c r="AA56" s="2527"/>
      <c r="AB56" s="2527"/>
      <c r="AC56" s="2527"/>
      <c r="AD56" s="2527"/>
      <c r="AE56" s="2527"/>
      <c r="AF56" s="2527"/>
      <c r="AG56" s="2527"/>
      <c r="AH56" s="2527"/>
      <c r="AI56" s="2527"/>
      <c r="AJ56" s="2527"/>
      <c r="AK56" s="2529"/>
      <c r="AL56" s="2529"/>
      <c r="AM56" s="2609"/>
    </row>
    <row r="57" spans="1:39" s="178" customFormat="1" ht="13.5" customHeight="1" x14ac:dyDescent="0.2">
      <c r="A57" s="2637"/>
      <c r="B57" s="2638"/>
      <c r="C57" s="2639"/>
      <c r="D57" s="2645"/>
      <c r="E57" s="1989"/>
      <c r="F57" s="1989"/>
      <c r="G57" s="2612"/>
      <c r="H57" s="2612"/>
      <c r="I57" s="2613"/>
      <c r="J57" s="2542"/>
      <c r="K57" s="1981"/>
      <c r="L57" s="2090"/>
      <c r="M57" s="2606"/>
      <c r="N57" s="1967"/>
      <c r="O57" s="1980"/>
      <c r="P57" s="2055"/>
      <c r="Q57" s="2584"/>
      <c r="R57" s="2074"/>
      <c r="S57" s="2595"/>
      <c r="T57" s="1981"/>
      <c r="U57" s="2595"/>
      <c r="V57" s="2566"/>
      <c r="W57" s="1980"/>
      <c r="X57" s="1989"/>
      <c r="Y57" s="2527"/>
      <c r="Z57" s="2527"/>
      <c r="AA57" s="2527"/>
      <c r="AB57" s="2527"/>
      <c r="AC57" s="2527"/>
      <c r="AD57" s="2527"/>
      <c r="AE57" s="2527"/>
      <c r="AF57" s="2527"/>
      <c r="AG57" s="2527"/>
      <c r="AH57" s="2527"/>
      <c r="AI57" s="2527"/>
      <c r="AJ57" s="2527"/>
      <c r="AK57" s="2529"/>
      <c r="AL57" s="2529"/>
      <c r="AM57" s="2610"/>
    </row>
    <row r="58" spans="1:39" s="178" customFormat="1" ht="13.5" customHeight="1" x14ac:dyDescent="0.2">
      <c r="A58" s="2637"/>
      <c r="B58" s="2638"/>
      <c r="C58" s="2639"/>
      <c r="D58" s="2645"/>
      <c r="E58" s="1989"/>
      <c r="F58" s="1989"/>
      <c r="G58" s="2612"/>
      <c r="H58" s="2612"/>
      <c r="I58" s="2613"/>
      <c r="J58" s="2542"/>
      <c r="K58" s="1981"/>
      <c r="L58" s="2090"/>
      <c r="M58" s="2606"/>
      <c r="N58" s="1967"/>
      <c r="O58" s="1980"/>
      <c r="P58" s="2055"/>
      <c r="Q58" s="2584"/>
      <c r="R58" s="2074"/>
      <c r="S58" s="2595"/>
      <c r="T58" s="1981"/>
      <c r="U58" s="2595"/>
      <c r="V58" s="2566"/>
      <c r="W58" s="1980"/>
      <c r="X58" s="1989"/>
      <c r="Y58" s="2527"/>
      <c r="Z58" s="2527"/>
      <c r="AA58" s="2527"/>
      <c r="AB58" s="2527"/>
      <c r="AC58" s="2527"/>
      <c r="AD58" s="2527"/>
      <c r="AE58" s="2527"/>
      <c r="AF58" s="2527"/>
      <c r="AG58" s="2527"/>
      <c r="AH58" s="2527"/>
      <c r="AI58" s="2527"/>
      <c r="AJ58" s="2527"/>
      <c r="AK58" s="2529"/>
      <c r="AL58" s="2529"/>
      <c r="AM58" s="2610"/>
    </row>
    <row r="59" spans="1:39" s="178" customFormat="1" ht="13.5" customHeight="1" x14ac:dyDescent="0.2">
      <c r="A59" s="2637"/>
      <c r="B59" s="2638"/>
      <c r="C59" s="2639"/>
      <c r="D59" s="2645"/>
      <c r="E59" s="1989"/>
      <c r="F59" s="1989"/>
      <c r="G59" s="2612"/>
      <c r="H59" s="2612"/>
      <c r="I59" s="2613"/>
      <c r="J59" s="2542"/>
      <c r="K59" s="1981"/>
      <c r="L59" s="2090"/>
      <c r="M59" s="2606"/>
      <c r="N59" s="1967"/>
      <c r="O59" s="1980"/>
      <c r="P59" s="2055"/>
      <c r="Q59" s="2584"/>
      <c r="R59" s="2074"/>
      <c r="S59" s="2595"/>
      <c r="T59" s="1981"/>
      <c r="U59" s="2595"/>
      <c r="V59" s="2566"/>
      <c r="W59" s="1980"/>
      <c r="X59" s="1989"/>
      <c r="Y59" s="2527"/>
      <c r="Z59" s="2527"/>
      <c r="AA59" s="2527"/>
      <c r="AB59" s="2527"/>
      <c r="AC59" s="2527"/>
      <c r="AD59" s="2527"/>
      <c r="AE59" s="2527"/>
      <c r="AF59" s="2527"/>
      <c r="AG59" s="2527"/>
      <c r="AH59" s="2527"/>
      <c r="AI59" s="2527"/>
      <c r="AJ59" s="2527"/>
      <c r="AK59" s="2529"/>
      <c r="AL59" s="2529"/>
      <c r="AM59" s="2610"/>
    </row>
    <row r="60" spans="1:39" s="178" customFormat="1" ht="13.5" customHeight="1" x14ac:dyDescent="0.2">
      <c r="A60" s="2637"/>
      <c r="B60" s="2638"/>
      <c r="C60" s="2639"/>
      <c r="D60" s="2645"/>
      <c r="E60" s="1989"/>
      <c r="F60" s="1989"/>
      <c r="G60" s="2612"/>
      <c r="H60" s="2612"/>
      <c r="I60" s="2613"/>
      <c r="J60" s="2542"/>
      <c r="K60" s="1981"/>
      <c r="L60" s="2090"/>
      <c r="M60" s="2606"/>
      <c r="N60" s="1967"/>
      <c r="O60" s="1980"/>
      <c r="P60" s="2055"/>
      <c r="Q60" s="2584"/>
      <c r="R60" s="2074"/>
      <c r="S60" s="2595"/>
      <c r="T60" s="1981"/>
      <c r="U60" s="2596"/>
      <c r="V60" s="2566"/>
      <c r="W60" s="1990"/>
      <c r="X60" s="1989"/>
      <c r="Y60" s="2527"/>
      <c r="Z60" s="2527"/>
      <c r="AA60" s="2527"/>
      <c r="AB60" s="2527"/>
      <c r="AC60" s="2527"/>
      <c r="AD60" s="2527"/>
      <c r="AE60" s="2527"/>
      <c r="AF60" s="2527"/>
      <c r="AG60" s="2527"/>
      <c r="AH60" s="2527"/>
      <c r="AI60" s="2527"/>
      <c r="AJ60" s="2527"/>
      <c r="AK60" s="2529"/>
      <c r="AL60" s="2529"/>
      <c r="AM60" s="2610"/>
    </row>
    <row r="61" spans="1:39" s="178" customFormat="1" ht="13.5" customHeight="1" x14ac:dyDescent="0.2">
      <c r="A61" s="2637"/>
      <c r="B61" s="2638"/>
      <c r="C61" s="2639"/>
      <c r="D61" s="2645"/>
      <c r="E61" s="1989"/>
      <c r="F61" s="1989"/>
      <c r="G61" s="2612"/>
      <c r="H61" s="2612"/>
      <c r="I61" s="2613"/>
      <c r="J61" s="2542">
        <v>46</v>
      </c>
      <c r="K61" s="1981" t="s">
        <v>1101</v>
      </c>
      <c r="L61" s="2090"/>
      <c r="M61" s="2606">
        <v>1</v>
      </c>
      <c r="N61" s="1967" t="s">
        <v>1503</v>
      </c>
      <c r="O61" s="1980"/>
      <c r="P61" s="2055"/>
      <c r="Q61" s="2565">
        <f>V61/R55</f>
        <v>0.75</v>
      </c>
      <c r="R61" s="2074"/>
      <c r="S61" s="2595"/>
      <c r="T61" s="1981" t="s">
        <v>1102</v>
      </c>
      <c r="U61" s="1982" t="s">
        <v>1103</v>
      </c>
      <c r="V61" s="2566">
        <v>60000000</v>
      </c>
      <c r="W61" s="1979">
        <v>88</v>
      </c>
      <c r="X61" s="1989" t="s">
        <v>1502</v>
      </c>
      <c r="Y61" s="2527"/>
      <c r="Z61" s="2527"/>
      <c r="AA61" s="2527"/>
      <c r="AB61" s="2527"/>
      <c r="AC61" s="2527"/>
      <c r="AD61" s="2527"/>
      <c r="AE61" s="2527"/>
      <c r="AF61" s="2527"/>
      <c r="AG61" s="2527"/>
      <c r="AH61" s="2527"/>
      <c r="AI61" s="2527"/>
      <c r="AJ61" s="2527"/>
      <c r="AK61" s="2529"/>
      <c r="AL61" s="2529"/>
      <c r="AM61" s="2610"/>
    </row>
    <row r="62" spans="1:39" s="178" customFormat="1" ht="13.5" customHeight="1" x14ac:dyDescent="0.2">
      <c r="A62" s="2637"/>
      <c r="B62" s="2638"/>
      <c r="C62" s="2639"/>
      <c r="D62" s="2645"/>
      <c r="E62" s="1989"/>
      <c r="F62" s="1989"/>
      <c r="G62" s="2612"/>
      <c r="H62" s="2612"/>
      <c r="I62" s="2613"/>
      <c r="J62" s="2542"/>
      <c r="K62" s="1981"/>
      <c r="L62" s="2090"/>
      <c r="M62" s="2606"/>
      <c r="N62" s="1967"/>
      <c r="O62" s="1980"/>
      <c r="P62" s="2055"/>
      <c r="Q62" s="2584"/>
      <c r="R62" s="2074"/>
      <c r="S62" s="2595"/>
      <c r="T62" s="1981"/>
      <c r="U62" s="2055"/>
      <c r="V62" s="2566"/>
      <c r="W62" s="1980"/>
      <c r="X62" s="1989"/>
      <c r="Y62" s="2527"/>
      <c r="Z62" s="2527"/>
      <c r="AA62" s="2527"/>
      <c r="AB62" s="2527"/>
      <c r="AC62" s="2527"/>
      <c r="AD62" s="2527"/>
      <c r="AE62" s="2527"/>
      <c r="AF62" s="2527"/>
      <c r="AG62" s="2527"/>
      <c r="AH62" s="2527"/>
      <c r="AI62" s="2527"/>
      <c r="AJ62" s="2527"/>
      <c r="AK62" s="2529"/>
      <c r="AL62" s="2529"/>
      <c r="AM62" s="2610"/>
    </row>
    <row r="63" spans="1:39" s="178" customFormat="1" ht="13.5" customHeight="1" x14ac:dyDescent="0.2">
      <c r="A63" s="2637"/>
      <c r="B63" s="2638"/>
      <c r="C63" s="2639"/>
      <c r="D63" s="2645"/>
      <c r="E63" s="1989"/>
      <c r="F63" s="1989"/>
      <c r="G63" s="2612"/>
      <c r="H63" s="2612"/>
      <c r="I63" s="2613"/>
      <c r="J63" s="2542"/>
      <c r="K63" s="1981"/>
      <c r="L63" s="2090"/>
      <c r="M63" s="2606"/>
      <c r="N63" s="1967"/>
      <c r="O63" s="1980"/>
      <c r="P63" s="2055"/>
      <c r="Q63" s="2584"/>
      <c r="R63" s="2074"/>
      <c r="S63" s="2595"/>
      <c r="T63" s="1981"/>
      <c r="U63" s="2055"/>
      <c r="V63" s="2566"/>
      <c r="W63" s="1980"/>
      <c r="X63" s="1989"/>
      <c r="Y63" s="2527"/>
      <c r="Z63" s="2527"/>
      <c r="AA63" s="2527"/>
      <c r="AB63" s="2527"/>
      <c r="AC63" s="2527"/>
      <c r="AD63" s="2527"/>
      <c r="AE63" s="2527"/>
      <c r="AF63" s="2527"/>
      <c r="AG63" s="2527"/>
      <c r="AH63" s="2527"/>
      <c r="AI63" s="2527"/>
      <c r="AJ63" s="2527"/>
      <c r="AK63" s="2529"/>
      <c r="AL63" s="2529"/>
      <c r="AM63" s="2610"/>
    </row>
    <row r="64" spans="1:39" s="178" customFormat="1" ht="13.5" customHeight="1" x14ac:dyDescent="0.2">
      <c r="A64" s="2637"/>
      <c r="B64" s="2638"/>
      <c r="C64" s="2639"/>
      <c r="D64" s="2645"/>
      <c r="E64" s="1989"/>
      <c r="F64" s="1989"/>
      <c r="G64" s="2612"/>
      <c r="H64" s="2612"/>
      <c r="I64" s="2613"/>
      <c r="J64" s="2542"/>
      <c r="K64" s="1981"/>
      <c r="L64" s="2090"/>
      <c r="M64" s="2606"/>
      <c r="N64" s="1967"/>
      <c r="O64" s="1980"/>
      <c r="P64" s="2055"/>
      <c r="Q64" s="2584"/>
      <c r="R64" s="2074"/>
      <c r="S64" s="2595"/>
      <c r="T64" s="1981"/>
      <c r="U64" s="2055"/>
      <c r="V64" s="2566"/>
      <c r="W64" s="1980"/>
      <c r="X64" s="1989"/>
      <c r="Y64" s="2527"/>
      <c r="Z64" s="2527"/>
      <c r="AA64" s="2527"/>
      <c r="AB64" s="2527"/>
      <c r="AC64" s="2527"/>
      <c r="AD64" s="2527"/>
      <c r="AE64" s="2527"/>
      <c r="AF64" s="2527"/>
      <c r="AG64" s="2527"/>
      <c r="AH64" s="2527"/>
      <c r="AI64" s="2527"/>
      <c r="AJ64" s="2527"/>
      <c r="AK64" s="2529"/>
      <c r="AL64" s="2529"/>
      <c r="AM64" s="2610"/>
    </row>
    <row r="65" spans="1:680" s="178" customFormat="1" ht="13.5" customHeight="1" x14ac:dyDescent="0.2">
      <c r="A65" s="2637"/>
      <c r="B65" s="2638"/>
      <c r="C65" s="2639"/>
      <c r="D65" s="2645"/>
      <c r="E65" s="1989"/>
      <c r="F65" s="1989"/>
      <c r="G65" s="2612"/>
      <c r="H65" s="2612"/>
      <c r="I65" s="2613"/>
      <c r="J65" s="2542"/>
      <c r="K65" s="1981"/>
      <c r="L65" s="2090"/>
      <c r="M65" s="2606"/>
      <c r="N65" s="1967"/>
      <c r="O65" s="1980"/>
      <c r="P65" s="2055"/>
      <c r="Q65" s="2584"/>
      <c r="R65" s="2074"/>
      <c r="S65" s="2595"/>
      <c r="T65" s="1981"/>
      <c r="U65" s="2055"/>
      <c r="V65" s="2566"/>
      <c r="W65" s="1980"/>
      <c r="X65" s="1989"/>
      <c r="Y65" s="2527"/>
      <c r="Z65" s="2527"/>
      <c r="AA65" s="2527"/>
      <c r="AB65" s="2527"/>
      <c r="AC65" s="2527"/>
      <c r="AD65" s="2527"/>
      <c r="AE65" s="2527"/>
      <c r="AF65" s="2527"/>
      <c r="AG65" s="2527"/>
      <c r="AH65" s="2527"/>
      <c r="AI65" s="2527"/>
      <c r="AJ65" s="2527"/>
      <c r="AK65" s="2529"/>
      <c r="AL65" s="2529"/>
      <c r="AM65" s="2610"/>
    </row>
    <row r="66" spans="1:680" s="178" customFormat="1" ht="13.5" customHeight="1" x14ac:dyDescent="0.2">
      <c r="A66" s="2637"/>
      <c r="B66" s="2638"/>
      <c r="C66" s="2639"/>
      <c r="D66" s="2645"/>
      <c r="E66" s="1989"/>
      <c r="F66" s="1989"/>
      <c r="G66" s="2614"/>
      <c r="H66" s="2612"/>
      <c r="I66" s="2613"/>
      <c r="J66" s="2538"/>
      <c r="K66" s="1982"/>
      <c r="L66" s="2090"/>
      <c r="M66" s="2024"/>
      <c r="N66" s="1968"/>
      <c r="O66" s="1990"/>
      <c r="P66" s="2055"/>
      <c r="Q66" s="2564"/>
      <c r="R66" s="2074"/>
      <c r="S66" s="2595"/>
      <c r="T66" s="1982"/>
      <c r="U66" s="2055"/>
      <c r="V66" s="2064"/>
      <c r="W66" s="1990"/>
      <c r="X66" s="1966"/>
      <c r="Y66" s="2548"/>
      <c r="Z66" s="2548"/>
      <c r="AA66" s="2548"/>
      <c r="AB66" s="2548"/>
      <c r="AC66" s="2548"/>
      <c r="AD66" s="2548"/>
      <c r="AE66" s="2548"/>
      <c r="AF66" s="2548"/>
      <c r="AG66" s="2548"/>
      <c r="AH66" s="2548"/>
      <c r="AI66" s="2548"/>
      <c r="AJ66" s="2548"/>
      <c r="AK66" s="2607"/>
      <c r="AL66" s="2607"/>
      <c r="AM66" s="2611"/>
    </row>
    <row r="67" spans="1:680" s="178" customFormat="1" ht="13.5" customHeight="1" x14ac:dyDescent="0.2">
      <c r="A67" s="2637"/>
      <c r="B67" s="2638"/>
      <c r="C67" s="2639"/>
      <c r="D67" s="2645"/>
      <c r="E67" s="1989"/>
      <c r="F67" s="1989"/>
      <c r="G67" s="2601">
        <v>10</v>
      </c>
      <c r="H67" s="2553" t="s">
        <v>1104</v>
      </c>
      <c r="I67" s="2554"/>
      <c r="J67" s="2554"/>
      <c r="K67" s="2554"/>
      <c r="L67" s="2554"/>
      <c r="M67" s="2554"/>
      <c r="N67" s="2554"/>
      <c r="O67" s="2554"/>
      <c r="P67" s="2554"/>
      <c r="Q67" s="2554"/>
      <c r="R67" s="2554"/>
      <c r="S67" s="2554"/>
      <c r="T67" s="2554"/>
      <c r="U67" s="2554"/>
      <c r="V67" s="2554"/>
      <c r="W67" s="2554"/>
      <c r="X67" s="2554"/>
      <c r="Y67" s="2554"/>
      <c r="Z67" s="2554"/>
      <c r="AA67" s="2554"/>
      <c r="AB67" s="2554"/>
      <c r="AC67" s="2554"/>
      <c r="AD67" s="2554"/>
      <c r="AE67" s="2554"/>
      <c r="AF67" s="2554"/>
      <c r="AG67" s="2554"/>
      <c r="AH67" s="2554"/>
      <c r="AI67" s="2554"/>
      <c r="AJ67" s="2554"/>
      <c r="AK67" s="2554"/>
      <c r="AL67" s="2554"/>
      <c r="AM67" s="2603"/>
    </row>
    <row r="68" spans="1:680" s="178" customFormat="1" ht="13.5" customHeight="1" x14ac:dyDescent="0.2">
      <c r="A68" s="2637"/>
      <c r="B68" s="2638"/>
      <c r="C68" s="2639"/>
      <c r="D68" s="2645"/>
      <c r="E68" s="1989"/>
      <c r="F68" s="1989"/>
      <c r="G68" s="2602"/>
      <c r="H68" s="2556"/>
      <c r="I68" s="2557"/>
      <c r="J68" s="2557"/>
      <c r="K68" s="2557"/>
      <c r="L68" s="2557"/>
      <c r="M68" s="2557"/>
      <c r="N68" s="2557"/>
      <c r="O68" s="2557"/>
      <c r="P68" s="2557"/>
      <c r="Q68" s="2557"/>
      <c r="R68" s="2557"/>
      <c r="S68" s="2557"/>
      <c r="T68" s="2557"/>
      <c r="U68" s="2557"/>
      <c r="V68" s="2557"/>
      <c r="W68" s="2557"/>
      <c r="X68" s="2557"/>
      <c r="Y68" s="2557"/>
      <c r="Z68" s="2557"/>
      <c r="AA68" s="2557"/>
      <c r="AB68" s="2557"/>
      <c r="AC68" s="2557"/>
      <c r="AD68" s="2557"/>
      <c r="AE68" s="2557"/>
      <c r="AF68" s="2557"/>
      <c r="AG68" s="2557"/>
      <c r="AH68" s="2557"/>
      <c r="AI68" s="2557"/>
      <c r="AJ68" s="2557"/>
      <c r="AK68" s="2557"/>
      <c r="AL68" s="2557"/>
      <c r="AM68" s="2604"/>
    </row>
    <row r="69" spans="1:680" s="218" customFormat="1" ht="39" customHeight="1" x14ac:dyDescent="0.2">
      <c r="A69" s="2637"/>
      <c r="B69" s="2638"/>
      <c r="C69" s="2639"/>
      <c r="D69" s="2645"/>
      <c r="E69" s="1989"/>
      <c r="F69" s="1989"/>
      <c r="G69" s="2605"/>
      <c r="H69" s="2099"/>
      <c r="I69" s="2099"/>
      <c r="J69" s="2538">
        <v>47</v>
      </c>
      <c r="K69" s="1982" t="s">
        <v>1105</v>
      </c>
      <c r="L69" s="2038" t="s">
        <v>1106</v>
      </c>
      <c r="M69" s="2538">
        <v>2</v>
      </c>
      <c r="N69" s="1966" t="s">
        <v>1107</v>
      </c>
      <c r="O69" s="1979">
        <v>54</v>
      </c>
      <c r="P69" s="1982" t="s">
        <v>1506</v>
      </c>
      <c r="Q69" s="2564">
        <v>1</v>
      </c>
      <c r="R69" s="2064">
        <v>20000000</v>
      </c>
      <c r="S69" s="1982" t="s">
        <v>1108</v>
      </c>
      <c r="T69" s="840" t="s">
        <v>1109</v>
      </c>
      <c r="U69" s="917" t="s">
        <v>1585</v>
      </c>
      <c r="V69" s="2064">
        <v>20000000</v>
      </c>
      <c r="W69" s="2035">
        <v>20</v>
      </c>
      <c r="X69" s="1966" t="s">
        <v>1369</v>
      </c>
      <c r="Y69" s="2559">
        <f t="shared" ref="Y69:AF69" si="0">Y79</f>
        <v>64149</v>
      </c>
      <c r="Z69" s="2559" t="str">
        <f t="shared" si="0"/>
        <v>72.224</v>
      </c>
      <c r="AA69" s="2559" t="str">
        <f t="shared" si="0"/>
        <v>27.477</v>
      </c>
      <c r="AB69" s="2559" t="str">
        <f t="shared" si="0"/>
        <v>86.843</v>
      </c>
      <c r="AC69" s="2559" t="str">
        <f t="shared" si="0"/>
        <v>236.429</v>
      </c>
      <c r="AD69" s="2559" t="str">
        <f t="shared" si="0"/>
        <v>81.384</v>
      </c>
      <c r="AE69" s="2559">
        <f t="shared" si="0"/>
        <v>13208</v>
      </c>
      <c r="AF69" s="2559">
        <f t="shared" si="0"/>
        <v>1827</v>
      </c>
      <c r="AG69" s="2559"/>
      <c r="AH69" s="2559"/>
      <c r="AI69" s="2559"/>
      <c r="AJ69" s="2559"/>
      <c r="AK69" s="2576">
        <v>42597</v>
      </c>
      <c r="AL69" s="2576" t="s">
        <v>1110</v>
      </c>
      <c r="AM69" s="1966" t="s">
        <v>1549</v>
      </c>
      <c r="AN69" s="217"/>
      <c r="AO69" s="217"/>
      <c r="AP69" s="217"/>
      <c r="AQ69" s="217"/>
      <c r="AR69" s="217"/>
      <c r="AS69" s="217"/>
      <c r="AT69" s="217"/>
      <c r="AU69" s="217"/>
      <c r="AV69" s="217"/>
      <c r="AW69" s="217"/>
      <c r="AX69" s="217"/>
      <c r="AY69" s="217"/>
      <c r="AZ69" s="217"/>
      <c r="BA69" s="217"/>
      <c r="BB69" s="217"/>
      <c r="BC69" s="217"/>
      <c r="BD69" s="217"/>
      <c r="BE69" s="217"/>
      <c r="BF69" s="217"/>
      <c r="BG69" s="217"/>
      <c r="BH69" s="217"/>
      <c r="BI69" s="217"/>
      <c r="BJ69" s="217"/>
      <c r="BK69" s="217"/>
      <c r="BL69" s="217"/>
      <c r="BM69" s="217"/>
      <c r="BN69" s="217"/>
      <c r="BO69" s="217"/>
      <c r="BP69" s="217"/>
      <c r="BQ69" s="217"/>
      <c r="BR69" s="217"/>
      <c r="BS69" s="217"/>
      <c r="BT69" s="217"/>
      <c r="BU69" s="217"/>
      <c r="BV69" s="217"/>
      <c r="BW69" s="217"/>
      <c r="BX69" s="217"/>
      <c r="BY69" s="217"/>
      <c r="BZ69" s="217"/>
      <c r="CA69" s="217"/>
      <c r="CB69" s="217"/>
      <c r="CC69" s="217"/>
      <c r="CD69" s="217"/>
      <c r="CE69" s="217"/>
      <c r="CF69" s="217"/>
      <c r="CG69" s="217"/>
      <c r="CH69" s="217"/>
      <c r="CI69" s="217"/>
      <c r="CJ69" s="217"/>
      <c r="CK69" s="217"/>
      <c r="CL69" s="217"/>
      <c r="CM69" s="217"/>
      <c r="CN69" s="217"/>
      <c r="CO69" s="217"/>
      <c r="CP69" s="217"/>
      <c r="CQ69" s="217"/>
      <c r="CR69" s="217"/>
      <c r="CS69" s="217"/>
      <c r="CT69" s="217"/>
      <c r="CU69" s="217"/>
      <c r="CV69" s="217"/>
      <c r="CW69" s="217"/>
      <c r="CX69" s="217"/>
      <c r="CY69" s="217"/>
      <c r="CZ69" s="217"/>
      <c r="DA69" s="217"/>
      <c r="DB69" s="217"/>
      <c r="DC69" s="217"/>
      <c r="DD69" s="217"/>
      <c r="DE69" s="217"/>
      <c r="DF69" s="217"/>
      <c r="DG69" s="217"/>
      <c r="DH69" s="217"/>
      <c r="DI69" s="217"/>
      <c r="DJ69" s="217"/>
      <c r="DK69" s="217"/>
      <c r="DL69" s="217"/>
      <c r="DM69" s="217"/>
      <c r="DN69" s="217"/>
      <c r="DO69" s="217"/>
      <c r="DP69" s="217"/>
      <c r="DQ69" s="217"/>
      <c r="DR69" s="217"/>
      <c r="DS69" s="217"/>
      <c r="DT69" s="217"/>
      <c r="DU69" s="217"/>
      <c r="DV69" s="217"/>
      <c r="DW69" s="217"/>
      <c r="DX69" s="217"/>
      <c r="DY69" s="217"/>
      <c r="DZ69" s="217"/>
      <c r="EA69" s="217"/>
      <c r="EB69" s="217"/>
      <c r="EC69" s="217"/>
      <c r="ED69" s="217"/>
      <c r="EE69" s="217"/>
      <c r="EF69" s="217"/>
      <c r="EG69" s="217"/>
      <c r="EH69" s="217"/>
      <c r="EI69" s="217"/>
      <c r="EJ69" s="217"/>
      <c r="EK69" s="217"/>
      <c r="EL69" s="217"/>
      <c r="EM69" s="217"/>
      <c r="EN69" s="217"/>
      <c r="EO69" s="217"/>
      <c r="EP69" s="217"/>
      <c r="EQ69" s="217"/>
      <c r="ER69" s="217"/>
      <c r="ES69" s="217"/>
      <c r="ET69" s="217"/>
      <c r="EU69" s="217"/>
      <c r="EV69" s="217"/>
      <c r="EW69" s="217"/>
      <c r="EX69" s="217"/>
      <c r="EY69" s="217"/>
      <c r="EZ69" s="217"/>
      <c r="FA69" s="217"/>
      <c r="FB69" s="217"/>
      <c r="FC69" s="217"/>
      <c r="FD69" s="217"/>
      <c r="FE69" s="217"/>
      <c r="FF69" s="217"/>
      <c r="FG69" s="217"/>
      <c r="FH69" s="217"/>
      <c r="FI69" s="217"/>
      <c r="FJ69" s="217"/>
      <c r="FK69" s="217"/>
      <c r="FL69" s="217"/>
      <c r="FM69" s="217"/>
      <c r="FN69" s="217"/>
      <c r="FO69" s="217"/>
      <c r="FP69" s="217"/>
      <c r="FQ69" s="217"/>
      <c r="FR69" s="217"/>
      <c r="FS69" s="217"/>
      <c r="FT69" s="217"/>
      <c r="FU69" s="217"/>
      <c r="FV69" s="217"/>
      <c r="FW69" s="217"/>
      <c r="FX69" s="217"/>
      <c r="FY69" s="217"/>
      <c r="FZ69" s="217"/>
      <c r="GA69" s="217"/>
      <c r="GB69" s="217"/>
      <c r="GC69" s="217"/>
      <c r="GD69" s="217"/>
      <c r="GE69" s="217"/>
      <c r="GF69" s="217"/>
      <c r="GG69" s="217"/>
      <c r="GH69" s="217"/>
      <c r="GI69" s="217"/>
      <c r="GJ69" s="217"/>
      <c r="GK69" s="217"/>
      <c r="GL69" s="217"/>
      <c r="GM69" s="217"/>
      <c r="GN69" s="217"/>
      <c r="GO69" s="217"/>
      <c r="GP69" s="217"/>
      <c r="GQ69" s="217"/>
      <c r="GR69" s="217"/>
      <c r="GS69" s="217"/>
      <c r="GT69" s="217"/>
      <c r="GU69" s="217"/>
      <c r="GV69" s="217"/>
      <c r="GW69" s="217"/>
      <c r="GX69" s="217"/>
      <c r="GY69" s="217"/>
      <c r="GZ69" s="217"/>
      <c r="HA69" s="217"/>
      <c r="HB69" s="217"/>
      <c r="HC69" s="217"/>
      <c r="HD69" s="217"/>
      <c r="HE69" s="217"/>
      <c r="HF69" s="217"/>
      <c r="HG69" s="217"/>
      <c r="HH69" s="217"/>
      <c r="HI69" s="217"/>
      <c r="HJ69" s="217"/>
      <c r="HK69" s="217"/>
      <c r="HL69" s="217"/>
      <c r="HM69" s="217"/>
      <c r="HN69" s="217"/>
      <c r="HO69" s="217"/>
      <c r="HP69" s="217"/>
      <c r="HQ69" s="217"/>
      <c r="HR69" s="217"/>
      <c r="HS69" s="217"/>
      <c r="HT69" s="217"/>
      <c r="HU69" s="217"/>
      <c r="HV69" s="217"/>
      <c r="HW69" s="217"/>
      <c r="HX69" s="217"/>
      <c r="HY69" s="217"/>
      <c r="HZ69" s="217"/>
      <c r="IA69" s="217"/>
      <c r="IB69" s="217"/>
      <c r="IC69" s="217"/>
      <c r="ID69" s="217"/>
      <c r="IE69" s="217"/>
      <c r="IF69" s="217"/>
      <c r="IG69" s="217"/>
      <c r="IH69" s="217"/>
      <c r="II69" s="217"/>
      <c r="IJ69" s="217"/>
      <c r="IK69" s="217"/>
      <c r="IL69" s="217"/>
      <c r="IM69" s="217"/>
      <c r="IN69" s="217"/>
      <c r="IO69" s="217"/>
      <c r="IP69" s="217"/>
      <c r="IQ69" s="217"/>
      <c r="IR69" s="217"/>
      <c r="IS69" s="217"/>
      <c r="IT69" s="217"/>
      <c r="IU69" s="217"/>
      <c r="IV69" s="217"/>
      <c r="IW69" s="217"/>
      <c r="IX69" s="217"/>
      <c r="IY69" s="217"/>
      <c r="IZ69" s="217"/>
      <c r="JA69" s="217"/>
      <c r="JB69" s="217"/>
      <c r="JC69" s="217"/>
      <c r="JD69" s="217"/>
      <c r="JE69" s="217"/>
      <c r="JF69" s="217"/>
      <c r="JG69" s="217"/>
      <c r="JH69" s="217"/>
      <c r="JI69" s="217"/>
      <c r="JJ69" s="217"/>
      <c r="JK69" s="217"/>
      <c r="JL69" s="217"/>
      <c r="JM69" s="217"/>
      <c r="JN69" s="217"/>
      <c r="JO69" s="217"/>
      <c r="JP69" s="217"/>
      <c r="JQ69" s="217"/>
      <c r="JR69" s="217"/>
      <c r="JS69" s="217"/>
      <c r="JT69" s="217"/>
      <c r="JU69" s="217"/>
      <c r="JV69" s="217"/>
      <c r="JW69" s="217"/>
      <c r="JX69" s="217"/>
      <c r="JY69" s="217"/>
      <c r="JZ69" s="217"/>
      <c r="KA69" s="217"/>
      <c r="KB69" s="217"/>
      <c r="KC69" s="217"/>
      <c r="KD69" s="217"/>
      <c r="KE69" s="217"/>
      <c r="KF69" s="217"/>
      <c r="KG69" s="217"/>
      <c r="KH69" s="217"/>
      <c r="KI69" s="217"/>
      <c r="KJ69" s="217"/>
      <c r="KK69" s="217"/>
      <c r="KL69" s="217"/>
      <c r="KM69" s="217"/>
      <c r="KN69" s="217"/>
      <c r="KO69" s="217"/>
      <c r="KP69" s="217"/>
      <c r="KQ69" s="217"/>
      <c r="KR69" s="217"/>
      <c r="KS69" s="217"/>
      <c r="KT69" s="217"/>
      <c r="KU69" s="217"/>
      <c r="KV69" s="217"/>
      <c r="KW69" s="217"/>
      <c r="KX69" s="217"/>
      <c r="KY69" s="217"/>
      <c r="KZ69" s="217"/>
      <c r="LA69" s="217"/>
      <c r="LB69" s="217"/>
      <c r="LC69" s="217"/>
      <c r="LD69" s="217"/>
      <c r="LE69" s="217"/>
      <c r="LF69" s="217"/>
      <c r="LG69" s="217"/>
      <c r="LH69" s="217"/>
      <c r="LI69" s="217"/>
      <c r="LJ69" s="217"/>
      <c r="LK69" s="217"/>
      <c r="LL69" s="217"/>
      <c r="LM69" s="217"/>
      <c r="LN69" s="217"/>
      <c r="LO69" s="217"/>
      <c r="LP69" s="217"/>
      <c r="LQ69" s="217"/>
      <c r="LR69" s="217"/>
      <c r="LS69" s="217"/>
      <c r="LT69" s="217"/>
      <c r="LU69" s="217"/>
      <c r="LV69" s="217"/>
      <c r="LW69" s="217"/>
      <c r="LX69" s="217"/>
      <c r="LY69" s="217"/>
      <c r="LZ69" s="217"/>
      <c r="MA69" s="217"/>
      <c r="MB69" s="217"/>
      <c r="MC69" s="217"/>
      <c r="MD69" s="217"/>
      <c r="ME69" s="217"/>
      <c r="MF69" s="217"/>
      <c r="MG69" s="217"/>
      <c r="MH69" s="217"/>
      <c r="MI69" s="217"/>
      <c r="MJ69" s="217"/>
      <c r="MK69" s="217"/>
      <c r="ML69" s="217"/>
      <c r="MM69" s="217"/>
      <c r="MN69" s="217"/>
      <c r="MO69" s="217"/>
      <c r="MP69" s="217"/>
      <c r="MQ69" s="217"/>
      <c r="MR69" s="217"/>
      <c r="MS69" s="217"/>
      <c r="MT69" s="217"/>
      <c r="MU69" s="217"/>
      <c r="MV69" s="217"/>
      <c r="MW69" s="217"/>
      <c r="MX69" s="217"/>
      <c r="MY69" s="217"/>
      <c r="MZ69" s="217"/>
      <c r="NA69" s="217"/>
      <c r="NB69" s="217"/>
      <c r="NC69" s="217"/>
      <c r="ND69" s="217"/>
      <c r="NE69" s="217"/>
      <c r="NF69" s="217"/>
      <c r="NG69" s="217"/>
      <c r="NH69" s="217"/>
      <c r="NI69" s="217"/>
      <c r="NJ69" s="217"/>
      <c r="NK69" s="217"/>
      <c r="NL69" s="217"/>
      <c r="NM69" s="217"/>
      <c r="NN69" s="217"/>
      <c r="NO69" s="217"/>
      <c r="NP69" s="217"/>
      <c r="NQ69" s="217"/>
      <c r="NR69" s="217"/>
      <c r="NS69" s="217"/>
      <c r="NT69" s="217"/>
      <c r="NU69" s="217"/>
      <c r="NV69" s="217"/>
      <c r="NW69" s="217"/>
      <c r="NX69" s="217"/>
      <c r="NY69" s="217"/>
      <c r="NZ69" s="217"/>
      <c r="OA69" s="217"/>
      <c r="OB69" s="217"/>
      <c r="OC69" s="217"/>
      <c r="OD69" s="217"/>
      <c r="OE69" s="217"/>
      <c r="OF69" s="217"/>
      <c r="OG69" s="217"/>
      <c r="OH69" s="217"/>
      <c r="OI69" s="217"/>
      <c r="OJ69" s="217"/>
      <c r="OK69" s="217"/>
      <c r="OL69" s="217"/>
      <c r="OM69" s="217"/>
      <c r="ON69" s="217"/>
      <c r="OO69" s="217"/>
      <c r="OP69" s="217"/>
      <c r="OQ69" s="217"/>
      <c r="OR69" s="217"/>
      <c r="OS69" s="217"/>
      <c r="OT69" s="217"/>
      <c r="OU69" s="217"/>
      <c r="OV69" s="217"/>
      <c r="OW69" s="217"/>
      <c r="OX69" s="217"/>
      <c r="OY69" s="217"/>
      <c r="OZ69" s="217"/>
      <c r="PA69" s="217"/>
      <c r="PB69" s="217"/>
      <c r="PC69" s="217"/>
      <c r="PD69" s="217"/>
      <c r="PE69" s="217"/>
      <c r="PF69" s="217"/>
      <c r="PG69" s="217"/>
      <c r="PH69" s="217"/>
      <c r="PI69" s="217"/>
      <c r="PJ69" s="217"/>
      <c r="PK69" s="217"/>
      <c r="PL69" s="217"/>
      <c r="PM69" s="217"/>
      <c r="PN69" s="217"/>
      <c r="PO69" s="217"/>
      <c r="PP69" s="217"/>
      <c r="PQ69" s="217"/>
      <c r="PR69" s="217"/>
      <c r="PS69" s="217"/>
      <c r="PT69" s="217"/>
      <c r="PU69" s="217"/>
      <c r="PV69" s="217"/>
      <c r="PW69" s="217"/>
      <c r="PX69" s="217"/>
      <c r="PY69" s="217"/>
      <c r="PZ69" s="217"/>
      <c r="QA69" s="217"/>
      <c r="QB69" s="217"/>
      <c r="QC69" s="217"/>
      <c r="QD69" s="217"/>
      <c r="QE69" s="217"/>
      <c r="QF69" s="217"/>
      <c r="QG69" s="217"/>
      <c r="QH69" s="217"/>
      <c r="QI69" s="217"/>
      <c r="QJ69" s="217"/>
      <c r="QK69" s="217"/>
      <c r="QL69" s="217"/>
      <c r="QM69" s="217"/>
      <c r="QN69" s="217"/>
      <c r="QO69" s="217"/>
      <c r="QP69" s="217"/>
      <c r="QQ69" s="217"/>
      <c r="QR69" s="217"/>
      <c r="QS69" s="217"/>
      <c r="QT69" s="217"/>
      <c r="QU69" s="217"/>
      <c r="QV69" s="217"/>
      <c r="QW69" s="217"/>
      <c r="QX69" s="217"/>
      <c r="QY69" s="217"/>
      <c r="QZ69" s="217"/>
      <c r="RA69" s="217"/>
      <c r="RB69" s="217"/>
      <c r="RC69" s="217"/>
      <c r="RD69" s="217"/>
      <c r="RE69" s="217"/>
      <c r="RF69" s="217"/>
      <c r="RG69" s="217"/>
      <c r="RH69" s="217"/>
      <c r="RI69" s="217"/>
      <c r="RJ69" s="217"/>
      <c r="RK69" s="217"/>
      <c r="RL69" s="217"/>
      <c r="RM69" s="217"/>
      <c r="RN69" s="217"/>
      <c r="RO69" s="217"/>
      <c r="RP69" s="217"/>
      <c r="RQ69" s="217"/>
      <c r="RR69" s="217"/>
      <c r="RS69" s="217"/>
      <c r="RT69" s="217"/>
      <c r="RU69" s="217"/>
      <c r="RV69" s="217"/>
      <c r="RW69" s="217"/>
      <c r="RX69" s="217"/>
      <c r="RY69" s="217"/>
      <c r="RZ69" s="217"/>
      <c r="SA69" s="217"/>
      <c r="SB69" s="217"/>
      <c r="SC69" s="217"/>
      <c r="SD69" s="217"/>
      <c r="SE69" s="217"/>
      <c r="SF69" s="217"/>
      <c r="SG69" s="217"/>
      <c r="SH69" s="217"/>
      <c r="SI69" s="217"/>
      <c r="SJ69" s="217"/>
      <c r="SK69" s="217"/>
      <c r="SL69" s="217"/>
      <c r="SM69" s="217"/>
      <c r="SN69" s="217"/>
      <c r="SO69" s="217"/>
      <c r="SP69" s="217"/>
      <c r="SQ69" s="217"/>
      <c r="SR69" s="217"/>
      <c r="SS69" s="217"/>
      <c r="ST69" s="217"/>
      <c r="SU69" s="217"/>
      <c r="SV69" s="217"/>
      <c r="SW69" s="217"/>
      <c r="SX69" s="217"/>
      <c r="SY69" s="217"/>
      <c r="SZ69" s="217"/>
      <c r="TA69" s="217"/>
      <c r="TB69" s="217"/>
      <c r="TC69" s="217"/>
      <c r="TD69" s="217"/>
      <c r="TE69" s="217"/>
      <c r="TF69" s="217"/>
      <c r="TG69" s="217"/>
      <c r="TH69" s="217"/>
      <c r="TI69" s="217"/>
      <c r="TJ69" s="217"/>
      <c r="TK69" s="217"/>
      <c r="TL69" s="217"/>
      <c r="TM69" s="217"/>
      <c r="TN69" s="217"/>
      <c r="TO69" s="217"/>
      <c r="TP69" s="217"/>
      <c r="TQ69" s="217"/>
      <c r="TR69" s="217"/>
      <c r="TS69" s="217"/>
      <c r="TT69" s="217"/>
      <c r="TU69" s="217"/>
      <c r="TV69" s="217"/>
      <c r="TW69" s="217"/>
      <c r="TX69" s="217"/>
      <c r="TY69" s="217"/>
      <c r="TZ69" s="217"/>
      <c r="UA69" s="217"/>
      <c r="UB69" s="217"/>
      <c r="UC69" s="217"/>
      <c r="UD69" s="217"/>
      <c r="UE69" s="217"/>
      <c r="UF69" s="217"/>
      <c r="UG69" s="217"/>
      <c r="UH69" s="217"/>
      <c r="UI69" s="217"/>
      <c r="UJ69" s="217"/>
      <c r="UK69" s="217"/>
      <c r="UL69" s="217"/>
      <c r="UM69" s="217"/>
      <c r="UN69" s="217"/>
      <c r="UO69" s="217"/>
      <c r="UP69" s="217"/>
      <c r="UQ69" s="217"/>
      <c r="UR69" s="217"/>
      <c r="US69" s="217"/>
      <c r="UT69" s="217"/>
      <c r="UU69" s="217"/>
      <c r="UV69" s="217"/>
      <c r="UW69" s="217"/>
      <c r="UX69" s="217"/>
      <c r="UY69" s="217"/>
      <c r="UZ69" s="217"/>
      <c r="VA69" s="217"/>
      <c r="VB69" s="217"/>
      <c r="VC69" s="217"/>
      <c r="VD69" s="217"/>
      <c r="VE69" s="217"/>
      <c r="VF69" s="217"/>
      <c r="VG69" s="217"/>
      <c r="VH69" s="217"/>
      <c r="VI69" s="217"/>
      <c r="VJ69" s="217"/>
      <c r="VK69" s="217"/>
      <c r="VL69" s="217"/>
      <c r="VM69" s="217"/>
      <c r="VN69" s="217"/>
      <c r="VO69" s="217"/>
      <c r="VP69" s="217"/>
      <c r="VQ69" s="217"/>
      <c r="VR69" s="217"/>
      <c r="VS69" s="217"/>
      <c r="VT69" s="217"/>
      <c r="VU69" s="217"/>
      <c r="VV69" s="217"/>
      <c r="VW69" s="217"/>
      <c r="VX69" s="217"/>
      <c r="VY69" s="217"/>
      <c r="VZ69" s="217"/>
      <c r="WA69" s="217"/>
      <c r="WB69" s="217"/>
      <c r="WC69" s="217"/>
      <c r="WD69" s="217"/>
      <c r="WE69" s="217"/>
      <c r="WF69" s="217"/>
      <c r="WG69" s="217"/>
      <c r="WH69" s="217"/>
      <c r="WI69" s="217"/>
      <c r="WJ69" s="217"/>
      <c r="WK69" s="217"/>
      <c r="WL69" s="217"/>
      <c r="WM69" s="217"/>
      <c r="WN69" s="217"/>
      <c r="WO69" s="217"/>
      <c r="WP69" s="217"/>
      <c r="WQ69" s="217"/>
      <c r="WR69" s="217"/>
      <c r="WS69" s="217"/>
      <c r="WT69" s="217"/>
      <c r="WU69" s="217"/>
      <c r="WV69" s="217"/>
      <c r="WW69" s="217"/>
      <c r="WX69" s="217"/>
      <c r="WY69" s="217"/>
      <c r="WZ69" s="217"/>
      <c r="XA69" s="217"/>
      <c r="XB69" s="217"/>
      <c r="XC69" s="217"/>
      <c r="XD69" s="217"/>
      <c r="XE69" s="217"/>
      <c r="XF69" s="217"/>
      <c r="XG69" s="217"/>
      <c r="XH69" s="217"/>
      <c r="XI69" s="217"/>
      <c r="XJ69" s="217"/>
      <c r="XK69" s="217"/>
      <c r="XL69" s="217"/>
      <c r="XM69" s="217"/>
      <c r="XN69" s="217"/>
      <c r="XO69" s="217"/>
      <c r="XP69" s="217"/>
      <c r="XQ69" s="217"/>
      <c r="XR69" s="217"/>
      <c r="XS69" s="217"/>
      <c r="XT69" s="217"/>
      <c r="XU69" s="217"/>
      <c r="XV69" s="217"/>
      <c r="XW69" s="217"/>
      <c r="XX69" s="217"/>
      <c r="XY69" s="217"/>
      <c r="XZ69" s="217"/>
      <c r="YA69" s="217"/>
      <c r="YB69" s="217"/>
      <c r="YC69" s="217"/>
      <c r="YD69" s="217"/>
      <c r="YE69" s="217"/>
      <c r="YF69" s="217"/>
      <c r="YG69" s="217"/>
      <c r="YH69" s="217"/>
      <c r="YI69" s="217"/>
      <c r="YJ69" s="217"/>
      <c r="YK69" s="217"/>
      <c r="YL69" s="217"/>
      <c r="YM69" s="217"/>
      <c r="YN69" s="217"/>
      <c r="YO69" s="217"/>
      <c r="YP69" s="217"/>
      <c r="YQ69" s="217"/>
      <c r="YR69" s="217"/>
      <c r="YS69" s="217"/>
      <c r="YT69" s="217"/>
      <c r="YU69" s="217"/>
      <c r="YV69" s="217"/>
      <c r="YW69" s="217"/>
      <c r="YX69" s="217"/>
      <c r="YY69" s="217"/>
      <c r="YZ69" s="217"/>
      <c r="ZA69" s="217"/>
      <c r="ZB69" s="217"/>
      <c r="ZC69" s="217"/>
      <c r="ZD69" s="217"/>
    </row>
    <row r="70" spans="1:680" s="217" customFormat="1" ht="30.75" customHeight="1" x14ac:dyDescent="0.2">
      <c r="A70" s="2637"/>
      <c r="B70" s="2638"/>
      <c r="C70" s="2639"/>
      <c r="D70" s="2645"/>
      <c r="E70" s="1989"/>
      <c r="F70" s="1989"/>
      <c r="G70" s="2605"/>
      <c r="H70" s="2099"/>
      <c r="I70" s="2099"/>
      <c r="J70" s="2539"/>
      <c r="K70" s="2055"/>
      <c r="L70" s="2090"/>
      <c r="M70" s="2539"/>
      <c r="N70" s="1967"/>
      <c r="O70" s="1980"/>
      <c r="P70" s="2055"/>
      <c r="Q70" s="2531"/>
      <c r="R70" s="2074"/>
      <c r="S70" s="2055"/>
      <c r="T70" s="841" t="s">
        <v>1111</v>
      </c>
      <c r="U70" s="917" t="s">
        <v>1586</v>
      </c>
      <c r="V70" s="2074"/>
      <c r="W70" s="2036"/>
      <c r="X70" s="1967"/>
      <c r="Y70" s="2530"/>
      <c r="Z70" s="2530"/>
      <c r="AA70" s="2530"/>
      <c r="AB70" s="2530"/>
      <c r="AC70" s="2530"/>
      <c r="AD70" s="2530"/>
      <c r="AE70" s="2530"/>
      <c r="AF70" s="2530"/>
      <c r="AG70" s="2530"/>
      <c r="AH70" s="2530"/>
      <c r="AI70" s="2530"/>
      <c r="AJ70" s="2530"/>
      <c r="AK70" s="2594"/>
      <c r="AL70" s="2594"/>
      <c r="AM70" s="1967"/>
    </row>
    <row r="71" spans="1:680" s="217" customFormat="1" ht="39.75" customHeight="1" x14ac:dyDescent="0.2">
      <c r="A71" s="2637"/>
      <c r="B71" s="2638"/>
      <c r="C71" s="2639"/>
      <c r="D71" s="2645"/>
      <c r="E71" s="1989"/>
      <c r="F71" s="1989"/>
      <c r="G71" s="2605"/>
      <c r="H71" s="2099"/>
      <c r="I71" s="2099"/>
      <c r="J71" s="2539"/>
      <c r="K71" s="2055"/>
      <c r="L71" s="2090"/>
      <c r="M71" s="2539"/>
      <c r="N71" s="1967"/>
      <c r="O71" s="1980"/>
      <c r="P71" s="2055"/>
      <c r="Q71" s="2531"/>
      <c r="R71" s="2074"/>
      <c r="S71" s="2055"/>
      <c r="T71" s="841" t="s">
        <v>1112</v>
      </c>
      <c r="U71" s="917" t="s">
        <v>1587</v>
      </c>
      <c r="V71" s="2074"/>
      <c r="W71" s="2036"/>
      <c r="X71" s="1967"/>
      <c r="Y71" s="2530"/>
      <c r="Z71" s="2530"/>
      <c r="AA71" s="2530"/>
      <c r="AB71" s="2530"/>
      <c r="AC71" s="2530"/>
      <c r="AD71" s="2530"/>
      <c r="AE71" s="2530"/>
      <c r="AF71" s="2530"/>
      <c r="AG71" s="2530"/>
      <c r="AH71" s="2530"/>
      <c r="AI71" s="2530"/>
      <c r="AJ71" s="2530"/>
      <c r="AK71" s="2594"/>
      <c r="AL71" s="2594"/>
      <c r="AM71" s="1967"/>
    </row>
    <row r="72" spans="1:680" s="217" customFormat="1" ht="67.5" customHeight="1" x14ac:dyDescent="0.2">
      <c r="A72" s="2637"/>
      <c r="B72" s="2638"/>
      <c r="C72" s="2639"/>
      <c r="D72" s="2645"/>
      <c r="E72" s="1989"/>
      <c r="F72" s="1989"/>
      <c r="G72" s="2605"/>
      <c r="H72" s="2099"/>
      <c r="I72" s="2099"/>
      <c r="J72" s="2539"/>
      <c r="K72" s="2055"/>
      <c r="L72" s="2090"/>
      <c r="M72" s="2539"/>
      <c r="N72" s="1967"/>
      <c r="O72" s="1980"/>
      <c r="P72" s="2055"/>
      <c r="Q72" s="2531"/>
      <c r="R72" s="2074"/>
      <c r="S72" s="2055"/>
      <c r="T72" s="841" t="s">
        <v>1113</v>
      </c>
      <c r="U72" s="917" t="s">
        <v>1588</v>
      </c>
      <c r="V72" s="2074"/>
      <c r="W72" s="2036"/>
      <c r="X72" s="1967"/>
      <c r="Y72" s="2530"/>
      <c r="Z72" s="2530"/>
      <c r="AA72" s="2530"/>
      <c r="AB72" s="2530"/>
      <c r="AC72" s="2530"/>
      <c r="AD72" s="2530"/>
      <c r="AE72" s="2530"/>
      <c r="AF72" s="2530"/>
      <c r="AG72" s="2530"/>
      <c r="AH72" s="2530"/>
      <c r="AI72" s="2530"/>
      <c r="AJ72" s="2530"/>
      <c r="AK72" s="2594"/>
      <c r="AL72" s="2594"/>
      <c r="AM72" s="1967"/>
    </row>
    <row r="73" spans="1:680" s="217" customFormat="1" ht="48.75" customHeight="1" x14ac:dyDescent="0.2">
      <c r="A73" s="2637"/>
      <c r="B73" s="2638"/>
      <c r="C73" s="2639"/>
      <c r="D73" s="2645"/>
      <c r="E73" s="1989"/>
      <c r="F73" s="1989"/>
      <c r="G73" s="2605"/>
      <c r="H73" s="2099"/>
      <c r="I73" s="2099"/>
      <c r="J73" s="2539"/>
      <c r="K73" s="2055"/>
      <c r="L73" s="2090"/>
      <c r="M73" s="2539"/>
      <c r="N73" s="1967"/>
      <c r="O73" s="1980"/>
      <c r="P73" s="2055"/>
      <c r="Q73" s="2531"/>
      <c r="R73" s="2074"/>
      <c r="S73" s="2055"/>
      <c r="T73" s="841" t="s">
        <v>1114</v>
      </c>
      <c r="U73" s="917" t="s">
        <v>1589</v>
      </c>
      <c r="V73" s="2074"/>
      <c r="W73" s="2036"/>
      <c r="X73" s="1967"/>
      <c r="Y73" s="2530"/>
      <c r="Z73" s="2530"/>
      <c r="AA73" s="2530"/>
      <c r="AB73" s="2530"/>
      <c r="AC73" s="2530"/>
      <c r="AD73" s="2530"/>
      <c r="AE73" s="2530"/>
      <c r="AF73" s="2530"/>
      <c r="AG73" s="2530"/>
      <c r="AH73" s="2530"/>
      <c r="AI73" s="2530"/>
      <c r="AJ73" s="2530"/>
      <c r="AK73" s="2594"/>
      <c r="AL73" s="2594"/>
      <c r="AM73" s="1967"/>
    </row>
    <row r="74" spans="1:680" s="217" customFormat="1" ht="60" customHeight="1" x14ac:dyDescent="0.2">
      <c r="A74" s="2637"/>
      <c r="B74" s="2638"/>
      <c r="C74" s="2639"/>
      <c r="D74" s="2645"/>
      <c r="E74" s="1989"/>
      <c r="F74" s="1989"/>
      <c r="G74" s="2605"/>
      <c r="H74" s="2099"/>
      <c r="I74" s="2099"/>
      <c r="J74" s="2541"/>
      <c r="K74" s="2056"/>
      <c r="L74" s="2039"/>
      <c r="M74" s="2541"/>
      <c r="N74" s="1968"/>
      <c r="O74" s="1990"/>
      <c r="P74" s="2056"/>
      <c r="Q74" s="2565"/>
      <c r="R74" s="2065"/>
      <c r="S74" s="2056"/>
      <c r="T74" s="841" t="s">
        <v>1115</v>
      </c>
      <c r="U74" s="917" t="s">
        <v>1590</v>
      </c>
      <c r="V74" s="2065"/>
      <c r="W74" s="2037"/>
      <c r="X74" s="1968"/>
      <c r="Y74" s="2560"/>
      <c r="Z74" s="2560"/>
      <c r="AA74" s="2560"/>
      <c r="AB74" s="2560"/>
      <c r="AC74" s="2560"/>
      <c r="AD74" s="2560"/>
      <c r="AE74" s="2560"/>
      <c r="AF74" s="2560"/>
      <c r="AG74" s="2560"/>
      <c r="AH74" s="2560"/>
      <c r="AI74" s="2560"/>
      <c r="AJ74" s="2560"/>
      <c r="AK74" s="2574"/>
      <c r="AL74" s="2574"/>
      <c r="AM74" s="1967"/>
    </row>
    <row r="75" spans="1:680" s="217" customFormat="1" ht="75.75" customHeight="1" x14ac:dyDescent="0.2">
      <c r="A75" s="2637"/>
      <c r="B75" s="2638"/>
      <c r="C75" s="2639"/>
      <c r="D75" s="2645"/>
      <c r="E75" s="1989"/>
      <c r="F75" s="1989"/>
      <c r="G75" s="2605"/>
      <c r="H75" s="2099"/>
      <c r="I75" s="2099"/>
      <c r="J75" s="2538">
        <v>47</v>
      </c>
      <c r="K75" s="1982" t="s">
        <v>1105</v>
      </c>
      <c r="L75" s="2038" t="s">
        <v>1106</v>
      </c>
      <c r="M75" s="2538">
        <v>2</v>
      </c>
      <c r="N75" s="1966" t="s">
        <v>1116</v>
      </c>
      <c r="O75" s="1979">
        <v>55</v>
      </c>
      <c r="P75" s="1982" t="s">
        <v>1507</v>
      </c>
      <c r="Q75" s="2564">
        <v>1</v>
      </c>
      <c r="R75" s="2064">
        <v>5000000</v>
      </c>
      <c r="S75" s="1982" t="s">
        <v>1117</v>
      </c>
      <c r="T75" s="841" t="s">
        <v>1118</v>
      </c>
      <c r="U75" s="856" t="s">
        <v>1591</v>
      </c>
      <c r="V75" s="2064">
        <v>5000000</v>
      </c>
      <c r="W75" s="2035">
        <v>20</v>
      </c>
      <c r="X75" s="1966" t="s">
        <v>1369</v>
      </c>
      <c r="Y75" s="2559">
        <f t="shared" ref="Y75:AF75" si="1">Y79</f>
        <v>64149</v>
      </c>
      <c r="Z75" s="2559" t="str">
        <f t="shared" si="1"/>
        <v>72.224</v>
      </c>
      <c r="AA75" s="2559" t="str">
        <f t="shared" si="1"/>
        <v>27.477</v>
      </c>
      <c r="AB75" s="2559" t="str">
        <f t="shared" si="1"/>
        <v>86.843</v>
      </c>
      <c r="AC75" s="2559" t="str">
        <f t="shared" si="1"/>
        <v>236.429</v>
      </c>
      <c r="AD75" s="2559" t="str">
        <f t="shared" si="1"/>
        <v>81.384</v>
      </c>
      <c r="AE75" s="2559">
        <f t="shared" si="1"/>
        <v>13208</v>
      </c>
      <c r="AF75" s="2559">
        <f t="shared" si="1"/>
        <v>1827</v>
      </c>
      <c r="AG75" s="2559"/>
      <c r="AH75" s="2559"/>
      <c r="AI75" s="2559"/>
      <c r="AJ75" s="2559"/>
      <c r="AK75" s="2576">
        <v>42597</v>
      </c>
      <c r="AL75" s="2576" t="s">
        <v>1110</v>
      </c>
      <c r="AM75" s="1967"/>
    </row>
    <row r="76" spans="1:680" s="219" customFormat="1" ht="33.75" customHeight="1" x14ac:dyDescent="0.2">
      <c r="A76" s="2637"/>
      <c r="B76" s="2638"/>
      <c r="C76" s="2639"/>
      <c r="D76" s="2645"/>
      <c r="E76" s="1989"/>
      <c r="F76" s="1989"/>
      <c r="G76" s="2605"/>
      <c r="H76" s="2099"/>
      <c r="I76" s="2099"/>
      <c r="J76" s="2539"/>
      <c r="K76" s="2055"/>
      <c r="L76" s="2090"/>
      <c r="M76" s="2539"/>
      <c r="N76" s="1967"/>
      <c r="O76" s="1980"/>
      <c r="P76" s="2055"/>
      <c r="Q76" s="2531"/>
      <c r="R76" s="2074"/>
      <c r="S76" s="2055"/>
      <c r="T76" s="841" t="s">
        <v>1119</v>
      </c>
      <c r="U76" s="856" t="s">
        <v>1592</v>
      </c>
      <c r="V76" s="2074"/>
      <c r="W76" s="2036"/>
      <c r="X76" s="1967"/>
      <c r="Y76" s="2530"/>
      <c r="Z76" s="2530"/>
      <c r="AA76" s="2530"/>
      <c r="AB76" s="2530"/>
      <c r="AC76" s="2530"/>
      <c r="AD76" s="2530"/>
      <c r="AE76" s="2530"/>
      <c r="AF76" s="2530"/>
      <c r="AG76" s="2530"/>
      <c r="AH76" s="2530"/>
      <c r="AI76" s="2530"/>
      <c r="AJ76" s="2530"/>
      <c r="AK76" s="2594"/>
      <c r="AL76" s="2594"/>
      <c r="AM76" s="1967"/>
      <c r="AN76" s="217"/>
      <c r="AO76" s="217"/>
      <c r="AP76" s="217"/>
      <c r="AQ76" s="217"/>
      <c r="AR76" s="217"/>
      <c r="AS76" s="217"/>
      <c r="AT76" s="217"/>
      <c r="AU76" s="217"/>
      <c r="AV76" s="217"/>
      <c r="AW76" s="217"/>
      <c r="AX76" s="217"/>
      <c r="AY76" s="217"/>
      <c r="AZ76" s="217"/>
      <c r="BA76" s="217"/>
      <c r="BB76" s="217"/>
      <c r="BC76" s="217"/>
      <c r="BD76" s="217"/>
      <c r="BE76" s="217"/>
      <c r="BF76" s="217"/>
      <c r="BG76" s="217"/>
      <c r="BH76" s="217"/>
      <c r="BI76" s="217"/>
      <c r="BJ76" s="217"/>
      <c r="BK76" s="217"/>
      <c r="BL76" s="217"/>
      <c r="BM76" s="217"/>
      <c r="BN76" s="217"/>
      <c r="BO76" s="217"/>
      <c r="BP76" s="217"/>
      <c r="BQ76" s="217"/>
      <c r="BR76" s="217"/>
      <c r="BS76" s="217"/>
      <c r="BT76" s="217"/>
      <c r="BU76" s="217"/>
      <c r="BV76" s="217"/>
      <c r="BW76" s="217"/>
      <c r="BX76" s="217"/>
      <c r="BY76" s="217"/>
      <c r="BZ76" s="217"/>
      <c r="CA76" s="217"/>
      <c r="CB76" s="217"/>
      <c r="CC76" s="217"/>
      <c r="CD76" s="217"/>
      <c r="CE76" s="217"/>
      <c r="CF76" s="217"/>
      <c r="CG76" s="217"/>
      <c r="CH76" s="217"/>
      <c r="CI76" s="217"/>
      <c r="CJ76" s="217"/>
      <c r="CK76" s="217"/>
      <c r="CL76" s="217"/>
      <c r="CM76" s="217"/>
      <c r="CN76" s="217"/>
      <c r="CO76" s="217"/>
      <c r="CP76" s="217"/>
      <c r="CQ76" s="217"/>
      <c r="CR76" s="217"/>
      <c r="CS76" s="217"/>
      <c r="CT76" s="217"/>
      <c r="CU76" s="217"/>
      <c r="CV76" s="217"/>
      <c r="CW76" s="217"/>
      <c r="CX76" s="217"/>
      <c r="CY76" s="217"/>
      <c r="CZ76" s="217"/>
      <c r="DA76" s="217"/>
      <c r="DB76" s="217"/>
      <c r="DC76" s="217"/>
      <c r="DD76" s="217"/>
      <c r="DE76" s="217"/>
      <c r="DF76" s="217"/>
      <c r="DG76" s="217"/>
      <c r="DH76" s="217"/>
      <c r="DI76" s="217"/>
      <c r="DJ76" s="217"/>
      <c r="DK76" s="217"/>
      <c r="DL76" s="217"/>
      <c r="DM76" s="217"/>
      <c r="DN76" s="217"/>
      <c r="DO76" s="217"/>
      <c r="DP76" s="217"/>
      <c r="DQ76" s="217"/>
      <c r="DR76" s="217"/>
      <c r="DS76" s="217"/>
      <c r="DT76" s="217"/>
      <c r="DU76" s="217"/>
      <c r="DV76" s="217"/>
      <c r="DW76" s="217"/>
      <c r="DX76" s="217"/>
      <c r="DY76" s="217"/>
      <c r="DZ76" s="217"/>
      <c r="EA76" s="217"/>
      <c r="EB76" s="217"/>
      <c r="EC76" s="217"/>
      <c r="ED76" s="217"/>
      <c r="EE76" s="217"/>
      <c r="EF76" s="217"/>
      <c r="EG76" s="217"/>
      <c r="EH76" s="217"/>
      <c r="EI76" s="217"/>
      <c r="EJ76" s="217"/>
      <c r="EK76" s="217"/>
      <c r="EL76" s="217"/>
      <c r="EM76" s="217"/>
      <c r="EN76" s="217"/>
      <c r="EO76" s="217"/>
      <c r="EP76" s="217"/>
      <c r="EQ76" s="217"/>
      <c r="ER76" s="217"/>
      <c r="ES76" s="217"/>
      <c r="ET76" s="217"/>
      <c r="EU76" s="302"/>
    </row>
    <row r="77" spans="1:680" s="219" customFormat="1" ht="37.5" customHeight="1" x14ac:dyDescent="0.2">
      <c r="A77" s="2637"/>
      <c r="B77" s="2638"/>
      <c r="C77" s="2639"/>
      <c r="D77" s="2645"/>
      <c r="E77" s="1989"/>
      <c r="F77" s="1989"/>
      <c r="G77" s="2605"/>
      <c r="H77" s="2099"/>
      <c r="I77" s="2099"/>
      <c r="J77" s="2539"/>
      <c r="K77" s="2055"/>
      <c r="L77" s="2090"/>
      <c r="M77" s="2539"/>
      <c r="N77" s="1967"/>
      <c r="O77" s="1980"/>
      <c r="P77" s="2055"/>
      <c r="Q77" s="2531"/>
      <c r="R77" s="2074"/>
      <c r="S77" s="2055"/>
      <c r="T77" s="841" t="s">
        <v>1120</v>
      </c>
      <c r="U77" s="856" t="s">
        <v>1593</v>
      </c>
      <c r="V77" s="2074"/>
      <c r="W77" s="2036"/>
      <c r="X77" s="1967"/>
      <c r="Y77" s="2530"/>
      <c r="Z77" s="2530"/>
      <c r="AA77" s="2530"/>
      <c r="AB77" s="2530"/>
      <c r="AC77" s="2530"/>
      <c r="AD77" s="2530"/>
      <c r="AE77" s="2530"/>
      <c r="AF77" s="2530"/>
      <c r="AG77" s="2530"/>
      <c r="AH77" s="2530"/>
      <c r="AI77" s="2530"/>
      <c r="AJ77" s="2530"/>
      <c r="AK77" s="2594"/>
      <c r="AL77" s="2594"/>
      <c r="AM77" s="1967"/>
      <c r="AN77" s="217"/>
      <c r="AO77" s="217"/>
      <c r="AP77" s="217"/>
      <c r="AQ77" s="217"/>
      <c r="AR77" s="217"/>
      <c r="AS77" s="217"/>
      <c r="AT77" s="217"/>
      <c r="AU77" s="217"/>
      <c r="AV77" s="217"/>
      <c r="AW77" s="217"/>
      <c r="AX77" s="217"/>
      <c r="AY77" s="217"/>
      <c r="AZ77" s="217"/>
      <c r="BA77" s="217"/>
      <c r="BB77" s="217"/>
      <c r="BC77" s="217"/>
      <c r="BD77" s="217"/>
      <c r="BE77" s="217"/>
      <c r="BF77" s="217"/>
      <c r="BG77" s="217"/>
      <c r="BH77" s="217"/>
      <c r="BI77" s="217"/>
      <c r="BJ77" s="217"/>
      <c r="BK77" s="217"/>
      <c r="BL77" s="217"/>
      <c r="BM77" s="217"/>
      <c r="BN77" s="217"/>
      <c r="BO77" s="217"/>
      <c r="BP77" s="217"/>
      <c r="BQ77" s="217"/>
      <c r="BR77" s="217"/>
      <c r="BS77" s="217"/>
      <c r="BT77" s="217"/>
      <c r="BU77" s="217"/>
      <c r="BV77" s="217"/>
      <c r="BW77" s="217"/>
      <c r="BX77" s="217"/>
      <c r="BY77" s="217"/>
      <c r="BZ77" s="217"/>
      <c r="CA77" s="217"/>
      <c r="CB77" s="217"/>
      <c r="CC77" s="217"/>
      <c r="CD77" s="217"/>
      <c r="CE77" s="217"/>
      <c r="CF77" s="217"/>
      <c r="CG77" s="217"/>
      <c r="CH77" s="217"/>
      <c r="CI77" s="217"/>
      <c r="CJ77" s="217"/>
      <c r="CK77" s="217"/>
      <c r="CL77" s="217"/>
      <c r="CM77" s="217"/>
      <c r="CN77" s="217"/>
      <c r="CO77" s="217"/>
      <c r="CP77" s="217"/>
      <c r="CQ77" s="217"/>
      <c r="CR77" s="217"/>
      <c r="CS77" s="217"/>
      <c r="CT77" s="217"/>
      <c r="CU77" s="217"/>
      <c r="CV77" s="217"/>
      <c r="CW77" s="217"/>
      <c r="CX77" s="217"/>
      <c r="CY77" s="217"/>
      <c r="CZ77" s="217"/>
      <c r="DA77" s="217"/>
      <c r="DB77" s="217"/>
      <c r="DC77" s="217"/>
      <c r="DD77" s="217"/>
      <c r="DE77" s="217"/>
      <c r="DF77" s="217"/>
      <c r="DG77" s="217"/>
      <c r="DH77" s="217"/>
      <c r="DI77" s="217"/>
      <c r="DJ77" s="217"/>
      <c r="DK77" s="217"/>
      <c r="DL77" s="217"/>
      <c r="DM77" s="217"/>
      <c r="DN77" s="217"/>
      <c r="DO77" s="217"/>
      <c r="DP77" s="217"/>
      <c r="DQ77" s="217"/>
      <c r="DR77" s="217"/>
      <c r="DS77" s="217"/>
      <c r="DT77" s="217"/>
      <c r="DU77" s="217"/>
      <c r="DV77" s="217"/>
      <c r="DW77" s="217"/>
      <c r="DX77" s="217"/>
      <c r="DY77" s="217"/>
      <c r="DZ77" s="217"/>
      <c r="EA77" s="217"/>
      <c r="EB77" s="217"/>
      <c r="EC77" s="217"/>
      <c r="ED77" s="217"/>
      <c r="EE77" s="217"/>
      <c r="EF77" s="217"/>
      <c r="EG77" s="217"/>
      <c r="EH77" s="217"/>
      <c r="EI77" s="217"/>
      <c r="EJ77" s="217"/>
      <c r="EK77" s="217"/>
      <c r="EL77" s="217"/>
      <c r="EM77" s="217"/>
      <c r="EN77" s="217"/>
      <c r="EO77" s="217"/>
      <c r="EP77" s="217"/>
      <c r="EQ77" s="217"/>
      <c r="ER77" s="217"/>
      <c r="ES77" s="217"/>
      <c r="ET77" s="217"/>
      <c r="EU77" s="302"/>
    </row>
    <row r="78" spans="1:680" s="218" customFormat="1" ht="47.25" customHeight="1" x14ac:dyDescent="0.2">
      <c r="A78" s="2637"/>
      <c r="B78" s="2638"/>
      <c r="C78" s="2639"/>
      <c r="D78" s="2645"/>
      <c r="E78" s="1989"/>
      <c r="F78" s="1989"/>
      <c r="G78" s="2605"/>
      <c r="H78" s="2099"/>
      <c r="I78" s="2099"/>
      <c r="J78" s="2541"/>
      <c r="K78" s="2056"/>
      <c r="L78" s="2039"/>
      <c r="M78" s="2541"/>
      <c r="N78" s="1968"/>
      <c r="O78" s="1990"/>
      <c r="P78" s="2056"/>
      <c r="Q78" s="2565"/>
      <c r="R78" s="2065"/>
      <c r="S78" s="2056"/>
      <c r="T78" s="840" t="s">
        <v>1121</v>
      </c>
      <c r="U78" s="856" t="s">
        <v>1594</v>
      </c>
      <c r="V78" s="2065"/>
      <c r="W78" s="2037"/>
      <c r="X78" s="1968"/>
      <c r="Y78" s="2560"/>
      <c r="Z78" s="2560"/>
      <c r="AA78" s="2560"/>
      <c r="AB78" s="2560"/>
      <c r="AC78" s="2560"/>
      <c r="AD78" s="2560"/>
      <c r="AE78" s="2560"/>
      <c r="AF78" s="2560"/>
      <c r="AG78" s="2560"/>
      <c r="AH78" s="2560"/>
      <c r="AI78" s="2560"/>
      <c r="AJ78" s="2560"/>
      <c r="AK78" s="2574"/>
      <c r="AL78" s="2574"/>
      <c r="AM78" s="1967"/>
      <c r="AN78" s="217"/>
      <c r="AO78" s="217"/>
      <c r="AP78" s="217"/>
      <c r="AQ78" s="217"/>
      <c r="AR78" s="217"/>
      <c r="AS78" s="217"/>
      <c r="AT78" s="217"/>
      <c r="AU78" s="217"/>
      <c r="AV78" s="217"/>
      <c r="AW78" s="217"/>
      <c r="AX78" s="217"/>
      <c r="AY78" s="217"/>
      <c r="AZ78" s="217"/>
      <c r="BA78" s="217"/>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217"/>
      <c r="BX78" s="217"/>
      <c r="BY78" s="217"/>
      <c r="BZ78" s="217"/>
      <c r="CA78" s="217"/>
      <c r="CB78" s="217"/>
      <c r="CC78" s="217"/>
      <c r="CD78" s="217"/>
      <c r="CE78" s="217"/>
      <c r="CF78" s="217"/>
      <c r="CG78" s="217"/>
      <c r="CH78" s="217"/>
      <c r="CI78" s="217"/>
      <c r="CJ78" s="217"/>
      <c r="CK78" s="217"/>
      <c r="CL78" s="217"/>
      <c r="CM78" s="217"/>
      <c r="CN78" s="217"/>
      <c r="CO78" s="217"/>
      <c r="CP78" s="217"/>
      <c r="CQ78" s="217"/>
      <c r="CR78" s="217"/>
      <c r="CS78" s="217"/>
      <c r="CT78" s="217"/>
      <c r="CU78" s="217"/>
      <c r="CV78" s="217"/>
      <c r="CW78" s="217"/>
      <c r="CX78" s="217"/>
      <c r="CY78" s="217"/>
      <c r="CZ78" s="217"/>
      <c r="DA78" s="217"/>
      <c r="DB78" s="217"/>
      <c r="DC78" s="217"/>
      <c r="DD78" s="217"/>
      <c r="DE78" s="217"/>
      <c r="DF78" s="217"/>
      <c r="DG78" s="217"/>
      <c r="DH78" s="217"/>
      <c r="DI78" s="217"/>
      <c r="DJ78" s="217"/>
      <c r="DK78" s="217"/>
      <c r="DL78" s="217"/>
      <c r="DM78" s="217"/>
      <c r="DN78" s="217"/>
      <c r="DO78" s="217"/>
      <c r="DP78" s="217"/>
      <c r="DQ78" s="217"/>
      <c r="DR78" s="217"/>
      <c r="DS78" s="217"/>
      <c r="DT78" s="217"/>
      <c r="DU78" s="217"/>
      <c r="DV78" s="217"/>
      <c r="DW78" s="217"/>
      <c r="DX78" s="217"/>
      <c r="DY78" s="217"/>
      <c r="DZ78" s="217"/>
      <c r="EA78" s="217"/>
      <c r="EB78" s="217"/>
      <c r="EC78" s="217"/>
      <c r="ED78" s="217"/>
      <c r="EE78" s="217"/>
      <c r="EF78" s="217"/>
      <c r="EG78" s="217"/>
      <c r="EH78" s="217"/>
      <c r="EI78" s="217"/>
      <c r="EJ78" s="217"/>
      <c r="EK78" s="217"/>
      <c r="EL78" s="217"/>
      <c r="EM78" s="217"/>
      <c r="EN78" s="217"/>
      <c r="EO78" s="217"/>
      <c r="EP78" s="217"/>
      <c r="EQ78" s="217"/>
      <c r="ER78" s="217"/>
      <c r="ES78" s="217"/>
      <c r="ET78" s="217"/>
      <c r="EU78" s="223"/>
    </row>
    <row r="79" spans="1:680" s="178" customFormat="1" ht="13.5" customHeight="1" x14ac:dyDescent="0.2">
      <c r="A79" s="2637"/>
      <c r="B79" s="2638"/>
      <c r="C79" s="2639"/>
      <c r="D79" s="2645"/>
      <c r="E79" s="1989"/>
      <c r="F79" s="1989"/>
      <c r="G79" s="2605"/>
      <c r="H79" s="2605"/>
      <c r="I79" s="2605"/>
      <c r="J79" s="2538">
        <v>47</v>
      </c>
      <c r="K79" s="1982" t="s">
        <v>1105</v>
      </c>
      <c r="L79" s="2038" t="s">
        <v>40</v>
      </c>
      <c r="M79" s="2538">
        <v>2</v>
      </c>
      <c r="N79" s="1966" t="s">
        <v>1122</v>
      </c>
      <c r="O79" s="1979">
        <v>56</v>
      </c>
      <c r="P79" s="2055" t="s">
        <v>1123</v>
      </c>
      <c r="Q79" s="2584">
        <f>V80/R79</f>
        <v>0.81818181818181823</v>
      </c>
      <c r="R79" s="2064">
        <v>55000000</v>
      </c>
      <c r="S79" s="1982" t="s">
        <v>1124</v>
      </c>
      <c r="T79" s="1982" t="s">
        <v>1125</v>
      </c>
      <c r="U79" s="2595" t="s">
        <v>1126</v>
      </c>
      <c r="V79" s="838"/>
      <c r="W79" s="2035">
        <v>20</v>
      </c>
      <c r="X79" s="1967" t="s">
        <v>1369</v>
      </c>
      <c r="Y79" s="2559">
        <v>64149</v>
      </c>
      <c r="Z79" s="2559" t="s">
        <v>1079</v>
      </c>
      <c r="AA79" s="2559" t="s">
        <v>1080</v>
      </c>
      <c r="AB79" s="2559" t="s">
        <v>1081</v>
      </c>
      <c r="AC79" s="2559" t="s">
        <v>1082</v>
      </c>
      <c r="AD79" s="2559" t="s">
        <v>1083</v>
      </c>
      <c r="AE79" s="2559">
        <v>13208</v>
      </c>
      <c r="AF79" s="2559">
        <v>1827</v>
      </c>
      <c r="AG79" s="225"/>
      <c r="AH79" s="225"/>
      <c r="AI79" s="225"/>
      <c r="AJ79" s="225"/>
      <c r="AK79" s="2576">
        <v>42597</v>
      </c>
      <c r="AL79" s="2576">
        <v>42735</v>
      </c>
      <c r="AM79" s="2090"/>
    </row>
    <row r="80" spans="1:680" s="178" customFormat="1" ht="13.5" customHeight="1" x14ac:dyDescent="0.2">
      <c r="A80" s="2637"/>
      <c r="B80" s="2638"/>
      <c r="C80" s="2639"/>
      <c r="D80" s="2645"/>
      <c r="E80" s="1989"/>
      <c r="F80" s="1989"/>
      <c r="G80" s="2605"/>
      <c r="H80" s="2605"/>
      <c r="I80" s="2605"/>
      <c r="J80" s="2539"/>
      <c r="K80" s="2055"/>
      <c r="L80" s="2090"/>
      <c r="M80" s="2539"/>
      <c r="N80" s="1967"/>
      <c r="O80" s="1980"/>
      <c r="P80" s="2055"/>
      <c r="Q80" s="2584"/>
      <c r="R80" s="2074"/>
      <c r="S80" s="2055"/>
      <c r="T80" s="2055"/>
      <c r="U80" s="2595"/>
      <c r="V80" s="843">
        <v>45000000</v>
      </c>
      <c r="W80" s="2036"/>
      <c r="X80" s="1967"/>
      <c r="Y80" s="2530"/>
      <c r="Z80" s="2530"/>
      <c r="AA80" s="2530"/>
      <c r="AB80" s="2530"/>
      <c r="AC80" s="2530"/>
      <c r="AD80" s="2530"/>
      <c r="AE80" s="2530"/>
      <c r="AF80" s="2530"/>
      <c r="AG80" s="225"/>
      <c r="AH80" s="225"/>
      <c r="AI80" s="225"/>
      <c r="AJ80" s="225"/>
      <c r="AK80" s="2594"/>
      <c r="AL80" s="2594"/>
      <c r="AM80" s="2090"/>
    </row>
    <row r="81" spans="1:858" s="178" customFormat="1" ht="13.5" customHeight="1" x14ac:dyDescent="0.2">
      <c r="A81" s="2637"/>
      <c r="B81" s="2638"/>
      <c r="C81" s="2639"/>
      <c r="D81" s="2645"/>
      <c r="E81" s="1989"/>
      <c r="F81" s="1989"/>
      <c r="G81" s="2605"/>
      <c r="H81" s="2605"/>
      <c r="I81" s="2605"/>
      <c r="J81" s="2539"/>
      <c r="K81" s="2055"/>
      <c r="L81" s="2090"/>
      <c r="M81" s="2539"/>
      <c r="N81" s="1967"/>
      <c r="O81" s="1980"/>
      <c r="P81" s="2055"/>
      <c r="Q81" s="2584"/>
      <c r="R81" s="2074"/>
      <c r="S81" s="2055"/>
      <c r="T81" s="2055"/>
      <c r="U81" s="2595"/>
      <c r="V81" s="843"/>
      <c r="W81" s="2036"/>
      <c r="X81" s="1967"/>
      <c r="Y81" s="2530"/>
      <c r="Z81" s="2530"/>
      <c r="AA81" s="2530"/>
      <c r="AB81" s="2530"/>
      <c r="AC81" s="2530"/>
      <c r="AD81" s="2530"/>
      <c r="AE81" s="2530"/>
      <c r="AF81" s="2530"/>
      <c r="AG81" s="225"/>
      <c r="AH81" s="225"/>
      <c r="AI81" s="225"/>
      <c r="AJ81" s="225"/>
      <c r="AK81" s="2594"/>
      <c r="AL81" s="2594"/>
      <c r="AM81" s="2090"/>
    </row>
    <row r="82" spans="1:858" s="178" customFormat="1" ht="13.5" customHeight="1" x14ac:dyDescent="0.2">
      <c r="A82" s="2637"/>
      <c r="B82" s="2638"/>
      <c r="C82" s="2639"/>
      <c r="D82" s="2645"/>
      <c r="E82" s="1989"/>
      <c r="F82" s="1989"/>
      <c r="G82" s="2605"/>
      <c r="H82" s="2605"/>
      <c r="I82" s="2605"/>
      <c r="J82" s="2539"/>
      <c r="K82" s="2055"/>
      <c r="L82" s="2090"/>
      <c r="M82" s="2539"/>
      <c r="N82" s="1967"/>
      <c r="O82" s="1980"/>
      <c r="P82" s="2055"/>
      <c r="Q82" s="2584"/>
      <c r="R82" s="2074"/>
      <c r="S82" s="2055"/>
      <c r="T82" s="2055"/>
      <c r="U82" s="2595"/>
      <c r="V82" s="843"/>
      <c r="W82" s="2036"/>
      <c r="X82" s="1967"/>
      <c r="Y82" s="2530"/>
      <c r="Z82" s="2530"/>
      <c r="AA82" s="2530"/>
      <c r="AB82" s="2530"/>
      <c r="AC82" s="2530"/>
      <c r="AD82" s="2530"/>
      <c r="AE82" s="2530"/>
      <c r="AF82" s="2530"/>
      <c r="AG82" s="225"/>
      <c r="AH82" s="225"/>
      <c r="AI82" s="225"/>
      <c r="AJ82" s="225"/>
      <c r="AK82" s="2594"/>
      <c r="AL82" s="2594"/>
      <c r="AM82" s="2090"/>
    </row>
    <row r="83" spans="1:858" s="178" customFormat="1" ht="13.5" customHeight="1" x14ac:dyDescent="0.2">
      <c r="A83" s="2637"/>
      <c r="B83" s="2638"/>
      <c r="C83" s="2639"/>
      <c r="D83" s="2645"/>
      <c r="E83" s="1989"/>
      <c r="F83" s="1989"/>
      <c r="G83" s="2605"/>
      <c r="H83" s="2605"/>
      <c r="I83" s="2605"/>
      <c r="J83" s="2539"/>
      <c r="K83" s="2055"/>
      <c r="L83" s="2090"/>
      <c r="M83" s="2539"/>
      <c r="N83" s="1967"/>
      <c r="O83" s="1980"/>
      <c r="P83" s="2055"/>
      <c r="Q83" s="2584"/>
      <c r="R83" s="2074"/>
      <c r="S83" s="2055"/>
      <c r="T83" s="2055"/>
      <c r="U83" s="2595"/>
      <c r="V83" s="843"/>
      <c r="W83" s="2036"/>
      <c r="X83" s="1967"/>
      <c r="Y83" s="2530"/>
      <c r="Z83" s="2530"/>
      <c r="AA83" s="2530"/>
      <c r="AB83" s="2530"/>
      <c r="AC83" s="2530"/>
      <c r="AD83" s="2530"/>
      <c r="AE83" s="2530"/>
      <c r="AF83" s="2530"/>
      <c r="AG83" s="225"/>
      <c r="AH83" s="225"/>
      <c r="AI83" s="225"/>
      <c r="AJ83" s="225"/>
      <c r="AK83" s="2594"/>
      <c r="AL83" s="2594"/>
      <c r="AM83" s="2090"/>
    </row>
    <row r="84" spans="1:858" s="178" customFormat="1" ht="28.5" customHeight="1" x14ac:dyDescent="0.2">
      <c r="A84" s="2637"/>
      <c r="B84" s="2638"/>
      <c r="C84" s="2639"/>
      <c r="D84" s="2645"/>
      <c r="E84" s="1989"/>
      <c r="F84" s="1989"/>
      <c r="G84" s="2605"/>
      <c r="H84" s="2605"/>
      <c r="I84" s="2605"/>
      <c r="J84" s="2541"/>
      <c r="K84" s="2056"/>
      <c r="L84" s="2090"/>
      <c r="M84" s="2541"/>
      <c r="N84" s="1967"/>
      <c r="O84" s="1980"/>
      <c r="P84" s="2055"/>
      <c r="Q84" s="2584"/>
      <c r="R84" s="2074"/>
      <c r="S84" s="2055"/>
      <c r="T84" s="2056"/>
      <c r="U84" s="2596"/>
      <c r="V84" s="844"/>
      <c r="W84" s="2036"/>
      <c r="X84" s="1967"/>
      <c r="Y84" s="2530"/>
      <c r="Z84" s="2530"/>
      <c r="AA84" s="2530"/>
      <c r="AB84" s="2530"/>
      <c r="AC84" s="2530"/>
      <c r="AD84" s="2530"/>
      <c r="AE84" s="2530"/>
      <c r="AF84" s="2530"/>
      <c r="AG84" s="225"/>
      <c r="AH84" s="225"/>
      <c r="AI84" s="225"/>
      <c r="AJ84" s="225"/>
      <c r="AK84" s="2594"/>
      <c r="AL84" s="2594"/>
      <c r="AM84" s="2090"/>
    </row>
    <row r="85" spans="1:858" s="178" customFormat="1" ht="13.5" customHeight="1" x14ac:dyDescent="0.2">
      <c r="A85" s="2637"/>
      <c r="B85" s="2638"/>
      <c r="C85" s="2639"/>
      <c r="D85" s="2645"/>
      <c r="E85" s="1989"/>
      <c r="F85" s="1989"/>
      <c r="G85" s="2605"/>
      <c r="H85" s="2605"/>
      <c r="I85" s="2605"/>
      <c r="J85" s="2542">
        <v>48</v>
      </c>
      <c r="K85" s="1981" t="s">
        <v>1127</v>
      </c>
      <c r="L85" s="2090"/>
      <c r="M85" s="2542">
        <v>1</v>
      </c>
      <c r="N85" s="1967"/>
      <c r="O85" s="1980"/>
      <c r="P85" s="2055"/>
      <c r="Q85" s="2584">
        <f>V85/R79</f>
        <v>9.0909090909090912E-2</v>
      </c>
      <c r="R85" s="2074"/>
      <c r="S85" s="2055"/>
      <c r="T85" s="1981" t="s">
        <v>1128</v>
      </c>
      <c r="U85" s="2597" t="s">
        <v>1129</v>
      </c>
      <c r="V85" s="2566">
        <v>5000000</v>
      </c>
      <c r="W85" s="2036"/>
      <c r="X85" s="1967"/>
      <c r="Y85" s="2530"/>
      <c r="Z85" s="2530"/>
      <c r="AA85" s="2530"/>
      <c r="AB85" s="2530"/>
      <c r="AC85" s="2530"/>
      <c r="AD85" s="2530"/>
      <c r="AE85" s="2530"/>
      <c r="AF85" s="2530"/>
      <c r="AG85" s="225"/>
      <c r="AH85" s="225"/>
      <c r="AI85" s="225"/>
      <c r="AJ85" s="225"/>
      <c r="AK85" s="2594"/>
      <c r="AL85" s="2594"/>
      <c r="AM85" s="2090"/>
    </row>
    <row r="86" spans="1:858" s="178" customFormat="1" ht="18" customHeight="1" x14ac:dyDescent="0.2">
      <c r="A86" s="2637"/>
      <c r="B86" s="2638"/>
      <c r="C86" s="2639"/>
      <c r="D86" s="2645"/>
      <c r="E86" s="1989"/>
      <c r="F86" s="1989"/>
      <c r="G86" s="2605"/>
      <c r="H86" s="2605"/>
      <c r="I86" s="2605"/>
      <c r="J86" s="2542"/>
      <c r="K86" s="1981"/>
      <c r="L86" s="2090"/>
      <c r="M86" s="2542"/>
      <c r="N86" s="1967"/>
      <c r="O86" s="1980"/>
      <c r="P86" s="2055"/>
      <c r="Q86" s="2584"/>
      <c r="R86" s="2074"/>
      <c r="S86" s="2055"/>
      <c r="T86" s="1981"/>
      <c r="U86" s="2598"/>
      <c r="V86" s="2566"/>
      <c r="W86" s="2036"/>
      <c r="X86" s="1967"/>
      <c r="Y86" s="2530"/>
      <c r="Z86" s="2530"/>
      <c r="AA86" s="2530"/>
      <c r="AB86" s="2530"/>
      <c r="AC86" s="2530"/>
      <c r="AD86" s="2530"/>
      <c r="AE86" s="2530"/>
      <c r="AF86" s="2530"/>
      <c r="AG86" s="225"/>
      <c r="AH86" s="225"/>
      <c r="AI86" s="225"/>
      <c r="AJ86" s="225"/>
      <c r="AK86" s="2594"/>
      <c r="AL86" s="2594"/>
      <c r="AM86" s="2090"/>
    </row>
    <row r="87" spans="1:858" s="178" customFormat="1" ht="13.5" customHeight="1" x14ac:dyDescent="0.2">
      <c r="A87" s="2637"/>
      <c r="B87" s="2638"/>
      <c r="C87" s="2639"/>
      <c r="D87" s="2645"/>
      <c r="E87" s="1989"/>
      <c r="F87" s="1989"/>
      <c r="G87" s="2605"/>
      <c r="H87" s="2605"/>
      <c r="I87" s="2605"/>
      <c r="J87" s="2542"/>
      <c r="K87" s="1981"/>
      <c r="L87" s="2090"/>
      <c r="M87" s="2542"/>
      <c r="N87" s="1967"/>
      <c r="O87" s="1980"/>
      <c r="P87" s="2055"/>
      <c r="Q87" s="2584"/>
      <c r="R87" s="2074"/>
      <c r="S87" s="2055"/>
      <c r="T87" s="1981"/>
      <c r="U87" s="2598"/>
      <c r="V87" s="2566"/>
      <c r="W87" s="2036"/>
      <c r="X87" s="1967"/>
      <c r="Y87" s="2530"/>
      <c r="Z87" s="2530"/>
      <c r="AA87" s="2530"/>
      <c r="AB87" s="2530"/>
      <c r="AC87" s="2530"/>
      <c r="AD87" s="2530"/>
      <c r="AE87" s="2530"/>
      <c r="AF87" s="2530"/>
      <c r="AG87" s="225"/>
      <c r="AH87" s="225"/>
      <c r="AI87" s="225"/>
      <c r="AJ87" s="225"/>
      <c r="AK87" s="2594"/>
      <c r="AL87" s="2594"/>
      <c r="AM87" s="2090"/>
    </row>
    <row r="88" spans="1:858" s="178" customFormat="1" ht="13.5" customHeight="1" x14ac:dyDescent="0.2">
      <c r="A88" s="2637"/>
      <c r="B88" s="2638"/>
      <c r="C88" s="2639"/>
      <c r="D88" s="2645"/>
      <c r="E88" s="1989"/>
      <c r="F88" s="1989"/>
      <c r="G88" s="2605"/>
      <c r="H88" s="2605"/>
      <c r="I88" s="2605"/>
      <c r="J88" s="2542"/>
      <c r="K88" s="1981"/>
      <c r="L88" s="2090"/>
      <c r="M88" s="2542"/>
      <c r="N88" s="1967"/>
      <c r="O88" s="1980"/>
      <c r="P88" s="2055"/>
      <c r="Q88" s="2584"/>
      <c r="R88" s="2074"/>
      <c r="S88" s="2055"/>
      <c r="T88" s="1981"/>
      <c r="U88" s="2599"/>
      <c r="V88" s="2566"/>
      <c r="W88" s="2036"/>
      <c r="X88" s="1967"/>
      <c r="Y88" s="2530"/>
      <c r="Z88" s="2530"/>
      <c r="AA88" s="2530"/>
      <c r="AB88" s="2530"/>
      <c r="AC88" s="2530"/>
      <c r="AD88" s="2530"/>
      <c r="AE88" s="2530"/>
      <c r="AF88" s="2530"/>
      <c r="AG88" s="225"/>
      <c r="AH88" s="225"/>
      <c r="AI88" s="225"/>
      <c r="AJ88" s="225"/>
      <c r="AK88" s="2594"/>
      <c r="AL88" s="2594"/>
      <c r="AM88" s="2090"/>
    </row>
    <row r="89" spans="1:858" s="178" customFormat="1" ht="21.75" customHeight="1" x14ac:dyDescent="0.2">
      <c r="A89" s="2637"/>
      <c r="B89" s="2638"/>
      <c r="C89" s="2639"/>
      <c r="D89" s="2645"/>
      <c r="E89" s="1989"/>
      <c r="F89" s="1989"/>
      <c r="G89" s="2605"/>
      <c r="H89" s="2605"/>
      <c r="I89" s="2605"/>
      <c r="J89" s="2542">
        <v>49</v>
      </c>
      <c r="K89" s="1981" t="s">
        <v>1130</v>
      </c>
      <c r="L89" s="2090"/>
      <c r="M89" s="2542">
        <v>1</v>
      </c>
      <c r="N89" s="1967"/>
      <c r="O89" s="1980"/>
      <c r="P89" s="2055"/>
      <c r="Q89" s="2531">
        <f>V89/R79</f>
        <v>9.0909090909090912E-2</v>
      </c>
      <c r="R89" s="2074"/>
      <c r="S89" s="2055"/>
      <c r="T89" s="1981"/>
      <c r="U89" s="2600" t="s">
        <v>1131</v>
      </c>
      <c r="V89" s="2566">
        <v>5000000</v>
      </c>
      <c r="W89" s="2036"/>
      <c r="X89" s="1967"/>
      <c r="Y89" s="2530"/>
      <c r="Z89" s="2530"/>
      <c r="AA89" s="2530"/>
      <c r="AB89" s="2530"/>
      <c r="AC89" s="2530"/>
      <c r="AD89" s="2530"/>
      <c r="AE89" s="2530"/>
      <c r="AF89" s="2530"/>
      <c r="AG89" s="225"/>
      <c r="AH89" s="225"/>
      <c r="AI89" s="225"/>
      <c r="AJ89" s="225"/>
      <c r="AK89" s="2594"/>
      <c r="AL89" s="2594"/>
      <c r="AM89" s="2090"/>
    </row>
    <row r="90" spans="1:858" s="178" customFormat="1" ht="13.5" customHeight="1" x14ac:dyDescent="0.2">
      <c r="A90" s="2637"/>
      <c r="B90" s="2638"/>
      <c r="C90" s="2639"/>
      <c r="D90" s="2645"/>
      <c r="E90" s="1989"/>
      <c r="F90" s="1989"/>
      <c r="G90" s="2605"/>
      <c r="H90" s="2605"/>
      <c r="I90" s="2605"/>
      <c r="J90" s="2542"/>
      <c r="K90" s="1981"/>
      <c r="L90" s="2090"/>
      <c r="M90" s="2542"/>
      <c r="N90" s="1967"/>
      <c r="O90" s="1980"/>
      <c r="P90" s="2055"/>
      <c r="Q90" s="2531"/>
      <c r="R90" s="2074"/>
      <c r="S90" s="2055"/>
      <c r="T90" s="1981"/>
      <c r="U90" s="2595"/>
      <c r="V90" s="2566"/>
      <c r="W90" s="2036"/>
      <c r="X90" s="1967"/>
      <c r="Y90" s="2530"/>
      <c r="Z90" s="2530"/>
      <c r="AA90" s="2530"/>
      <c r="AB90" s="2530"/>
      <c r="AC90" s="2530"/>
      <c r="AD90" s="2530"/>
      <c r="AE90" s="2530"/>
      <c r="AF90" s="2530"/>
      <c r="AG90" s="225"/>
      <c r="AH90" s="225"/>
      <c r="AI90" s="225"/>
      <c r="AJ90" s="225"/>
      <c r="AK90" s="2594"/>
      <c r="AL90" s="2594"/>
      <c r="AM90" s="2090"/>
    </row>
    <row r="91" spans="1:858" s="178" customFormat="1" ht="18" customHeight="1" x14ac:dyDescent="0.2">
      <c r="A91" s="2637"/>
      <c r="B91" s="2638"/>
      <c r="C91" s="2639"/>
      <c r="D91" s="2645"/>
      <c r="E91" s="1989"/>
      <c r="F91" s="1989"/>
      <c r="G91" s="2605"/>
      <c r="H91" s="2605"/>
      <c r="I91" s="2605"/>
      <c r="J91" s="2542"/>
      <c r="K91" s="1981"/>
      <c r="L91" s="2090"/>
      <c r="M91" s="2542"/>
      <c r="N91" s="1967"/>
      <c r="O91" s="1980"/>
      <c r="P91" s="2055"/>
      <c r="Q91" s="2531"/>
      <c r="R91" s="2074"/>
      <c r="S91" s="2055"/>
      <c r="T91" s="1981"/>
      <c r="U91" s="2595"/>
      <c r="V91" s="2566"/>
      <c r="W91" s="2036"/>
      <c r="X91" s="1967"/>
      <c r="Y91" s="2530"/>
      <c r="Z91" s="2530"/>
      <c r="AA91" s="2530"/>
      <c r="AB91" s="2530"/>
      <c r="AC91" s="2530"/>
      <c r="AD91" s="2530"/>
      <c r="AE91" s="2530"/>
      <c r="AF91" s="2530"/>
      <c r="AG91" s="225"/>
      <c r="AH91" s="225"/>
      <c r="AI91" s="225"/>
      <c r="AJ91" s="225"/>
      <c r="AK91" s="2594"/>
      <c r="AL91" s="2594"/>
      <c r="AM91" s="2090"/>
    </row>
    <row r="92" spans="1:858" s="178" customFormat="1" ht="13.5" customHeight="1" x14ac:dyDescent="0.2">
      <c r="A92" s="2637"/>
      <c r="B92" s="2638"/>
      <c r="C92" s="2639"/>
      <c r="D92" s="2645"/>
      <c r="E92" s="1989"/>
      <c r="F92" s="1989"/>
      <c r="G92" s="2605"/>
      <c r="H92" s="2605"/>
      <c r="I92" s="2605"/>
      <c r="J92" s="2542"/>
      <c r="K92" s="1981"/>
      <c r="L92" s="2090"/>
      <c r="M92" s="2542"/>
      <c r="N92" s="1967"/>
      <c r="O92" s="1980"/>
      <c r="P92" s="2055"/>
      <c r="Q92" s="2531"/>
      <c r="R92" s="2074"/>
      <c r="S92" s="2055"/>
      <c r="T92" s="1981"/>
      <c r="U92" s="2595"/>
      <c r="V92" s="2566"/>
      <c r="W92" s="2036"/>
      <c r="X92" s="1967"/>
      <c r="Y92" s="2530"/>
      <c r="Z92" s="2530"/>
      <c r="AA92" s="2530"/>
      <c r="AB92" s="2530"/>
      <c r="AC92" s="2530"/>
      <c r="AD92" s="2530"/>
      <c r="AE92" s="2530"/>
      <c r="AF92" s="2530"/>
      <c r="AG92" s="225"/>
      <c r="AH92" s="225"/>
      <c r="AI92" s="225"/>
      <c r="AJ92" s="225"/>
      <c r="AK92" s="2594"/>
      <c r="AL92" s="2594"/>
      <c r="AM92" s="2090"/>
    </row>
    <row r="93" spans="1:858" s="178" customFormat="1" ht="28.5" customHeight="1" x14ac:dyDescent="0.2">
      <c r="A93" s="2637"/>
      <c r="B93" s="2638"/>
      <c r="C93" s="2639"/>
      <c r="D93" s="2645"/>
      <c r="E93" s="1966"/>
      <c r="F93" s="1966"/>
      <c r="G93" s="2097"/>
      <c r="H93" s="2097"/>
      <c r="I93" s="2097"/>
      <c r="J93" s="2538"/>
      <c r="K93" s="1982"/>
      <c r="L93" s="2039"/>
      <c r="M93" s="2538"/>
      <c r="N93" s="1968"/>
      <c r="O93" s="1990"/>
      <c r="P93" s="2056"/>
      <c r="Q93" s="2565"/>
      <c r="R93" s="2065"/>
      <c r="S93" s="2056"/>
      <c r="T93" s="1981"/>
      <c r="U93" s="2595"/>
      <c r="V93" s="2064"/>
      <c r="W93" s="2037"/>
      <c r="X93" s="1968"/>
      <c r="Y93" s="2560"/>
      <c r="Z93" s="2560"/>
      <c r="AA93" s="2560"/>
      <c r="AB93" s="2560"/>
      <c r="AC93" s="2560"/>
      <c r="AD93" s="2560"/>
      <c r="AE93" s="2560"/>
      <c r="AF93" s="2560"/>
      <c r="AG93" s="226"/>
      <c r="AH93" s="226"/>
      <c r="AI93" s="226"/>
      <c r="AJ93" s="226"/>
      <c r="AK93" s="2574"/>
      <c r="AL93" s="2574"/>
      <c r="AM93" s="2039"/>
    </row>
    <row r="94" spans="1:858" s="178" customFormat="1" ht="13.5" customHeight="1" x14ac:dyDescent="0.2">
      <c r="A94" s="2637"/>
      <c r="B94" s="2638"/>
      <c r="C94" s="2639"/>
      <c r="D94" s="2585">
        <v>3</v>
      </c>
      <c r="E94" s="2587" t="s">
        <v>1132</v>
      </c>
      <c r="F94" s="2588"/>
      <c r="G94" s="2588"/>
      <c r="H94" s="2588"/>
      <c r="I94" s="2588"/>
      <c r="J94" s="2588"/>
      <c r="K94" s="2588"/>
      <c r="L94" s="2588"/>
      <c r="M94" s="2588"/>
      <c r="N94" s="2588"/>
      <c r="O94" s="2588"/>
      <c r="P94" s="2588"/>
      <c r="Q94" s="2588"/>
      <c r="R94" s="2588"/>
      <c r="S94" s="2588"/>
      <c r="T94" s="2588"/>
      <c r="U94" s="2588"/>
      <c r="V94" s="2588"/>
      <c r="W94" s="2588"/>
      <c r="X94" s="2588"/>
      <c r="Y94" s="2588"/>
      <c r="Z94" s="2588"/>
      <c r="AA94" s="2588"/>
      <c r="AB94" s="2588"/>
      <c r="AC94" s="2588"/>
      <c r="AD94" s="2588"/>
      <c r="AE94" s="2588"/>
      <c r="AF94" s="2588"/>
      <c r="AG94" s="2588"/>
      <c r="AH94" s="2588"/>
      <c r="AI94" s="2588"/>
      <c r="AJ94" s="2588"/>
      <c r="AK94" s="2588"/>
      <c r="AL94" s="2588"/>
      <c r="AM94" s="2592"/>
    </row>
    <row r="95" spans="1:858" s="178" customFormat="1" ht="13.5" customHeight="1" x14ac:dyDescent="0.2">
      <c r="A95" s="2637"/>
      <c r="B95" s="2638"/>
      <c r="C95" s="2639"/>
      <c r="D95" s="2586"/>
      <c r="E95" s="2589"/>
      <c r="F95" s="2590"/>
      <c r="G95" s="2590"/>
      <c r="H95" s="2590"/>
      <c r="I95" s="2590"/>
      <c r="J95" s="2591"/>
      <c r="K95" s="2591"/>
      <c r="L95" s="2591"/>
      <c r="M95" s="2591"/>
      <c r="N95" s="2591"/>
      <c r="O95" s="2591"/>
      <c r="P95" s="2591"/>
      <c r="Q95" s="2591"/>
      <c r="R95" s="2591"/>
      <c r="S95" s="2591"/>
      <c r="T95" s="2591"/>
      <c r="U95" s="2591"/>
      <c r="V95" s="2591"/>
      <c r="W95" s="2591"/>
      <c r="X95" s="2591"/>
      <c r="Y95" s="2591"/>
      <c r="Z95" s="2591"/>
      <c r="AA95" s="2591"/>
      <c r="AB95" s="2591"/>
      <c r="AC95" s="2591"/>
      <c r="AD95" s="2591"/>
      <c r="AE95" s="2591"/>
      <c r="AF95" s="2591"/>
      <c r="AG95" s="2591"/>
      <c r="AH95" s="2591"/>
      <c r="AI95" s="2591"/>
      <c r="AJ95" s="2591"/>
      <c r="AK95" s="2591"/>
      <c r="AL95" s="2591"/>
      <c r="AM95" s="2593"/>
    </row>
    <row r="96" spans="1:858" s="218" customFormat="1" ht="33" customHeight="1" x14ac:dyDescent="0.2">
      <c r="A96" s="2637"/>
      <c r="B96" s="2638"/>
      <c r="C96" s="2639"/>
      <c r="D96" s="2578"/>
      <c r="E96" s="2578"/>
      <c r="F96" s="2579"/>
      <c r="G96" s="669">
        <v>11</v>
      </c>
      <c r="H96" s="665" t="s">
        <v>1133</v>
      </c>
      <c r="I96" s="665"/>
      <c r="J96" s="665"/>
      <c r="K96" s="665"/>
      <c r="L96" s="666"/>
      <c r="M96" s="666"/>
      <c r="N96" s="666"/>
      <c r="O96" s="666"/>
      <c r="P96" s="666"/>
      <c r="Q96" s="666"/>
      <c r="R96" s="666"/>
      <c r="S96" s="666"/>
      <c r="T96" s="666"/>
      <c r="U96" s="666"/>
      <c r="V96" s="666"/>
      <c r="W96" s="666"/>
      <c r="X96" s="666"/>
      <c r="Y96" s="666"/>
      <c r="Z96" s="666"/>
      <c r="AA96" s="666"/>
      <c r="AB96" s="666"/>
      <c r="AC96" s="666"/>
      <c r="AD96" s="666"/>
      <c r="AE96" s="666"/>
      <c r="AF96" s="666"/>
      <c r="AG96" s="666"/>
      <c r="AH96" s="666"/>
      <c r="AI96" s="666"/>
      <c r="AJ96" s="666"/>
      <c r="AK96" s="666"/>
      <c r="AL96" s="666"/>
      <c r="AM96" s="664"/>
      <c r="AN96" s="217"/>
      <c r="AO96" s="217"/>
      <c r="AP96" s="217"/>
      <c r="AQ96" s="217"/>
      <c r="AR96" s="217"/>
      <c r="AS96" s="217"/>
      <c r="AT96" s="217"/>
      <c r="AU96" s="217"/>
      <c r="AV96" s="217"/>
      <c r="AW96" s="217"/>
      <c r="AX96" s="217"/>
      <c r="AY96" s="217"/>
      <c r="AZ96" s="217"/>
      <c r="BA96" s="217"/>
      <c r="BB96" s="217"/>
      <c r="BC96" s="217"/>
      <c r="BD96" s="217"/>
      <c r="BE96" s="217"/>
      <c r="BF96" s="217"/>
      <c r="BG96" s="217"/>
      <c r="BH96" s="217"/>
      <c r="BI96" s="217"/>
      <c r="BJ96" s="217"/>
      <c r="BK96" s="217"/>
      <c r="BL96" s="217"/>
      <c r="BM96" s="217"/>
      <c r="BN96" s="217"/>
      <c r="BO96" s="217"/>
      <c r="BP96" s="217"/>
      <c r="BQ96" s="217"/>
      <c r="BR96" s="217"/>
      <c r="BS96" s="217"/>
      <c r="BT96" s="217"/>
      <c r="BU96" s="217"/>
      <c r="BV96" s="217"/>
      <c r="BW96" s="217"/>
      <c r="BX96" s="217"/>
      <c r="BY96" s="217"/>
      <c r="BZ96" s="217"/>
      <c r="CA96" s="217"/>
      <c r="CB96" s="217"/>
      <c r="CC96" s="217"/>
      <c r="CD96" s="217"/>
      <c r="CE96" s="217"/>
      <c r="CF96" s="217"/>
      <c r="CG96" s="217"/>
      <c r="CH96" s="217"/>
      <c r="CI96" s="217"/>
      <c r="CJ96" s="217"/>
      <c r="CK96" s="217"/>
      <c r="CL96" s="217"/>
      <c r="CM96" s="217"/>
      <c r="CN96" s="217"/>
      <c r="CO96" s="217"/>
      <c r="CP96" s="217"/>
      <c r="CQ96" s="217"/>
      <c r="CR96" s="217"/>
      <c r="CS96" s="217"/>
      <c r="CT96" s="217"/>
      <c r="CU96" s="217"/>
      <c r="CV96" s="217"/>
      <c r="CW96" s="217"/>
      <c r="CX96" s="217"/>
      <c r="CY96" s="217"/>
      <c r="CZ96" s="217"/>
      <c r="DA96" s="217"/>
      <c r="DB96" s="217"/>
      <c r="DC96" s="217"/>
      <c r="DD96" s="217"/>
      <c r="DE96" s="217"/>
      <c r="DF96" s="217"/>
      <c r="DG96" s="217"/>
      <c r="DH96" s="217"/>
      <c r="DI96" s="217"/>
      <c r="DJ96" s="217"/>
      <c r="DK96" s="217"/>
      <c r="DL96" s="217"/>
      <c r="DM96" s="217"/>
      <c r="DN96" s="217"/>
      <c r="DO96" s="217"/>
      <c r="DP96" s="217"/>
      <c r="DQ96" s="217"/>
      <c r="DR96" s="217"/>
      <c r="DS96" s="217"/>
      <c r="DT96" s="217"/>
      <c r="DU96" s="217"/>
      <c r="DV96" s="217"/>
      <c r="DW96" s="217"/>
      <c r="DX96" s="217"/>
      <c r="DY96" s="217"/>
      <c r="DZ96" s="217"/>
      <c r="EA96" s="217"/>
      <c r="EB96" s="217"/>
      <c r="EC96" s="217"/>
      <c r="ED96" s="217"/>
      <c r="EE96" s="217"/>
      <c r="EF96" s="217"/>
      <c r="EG96" s="217"/>
      <c r="EH96" s="217"/>
      <c r="EI96" s="217"/>
      <c r="EJ96" s="217"/>
      <c r="EK96" s="217"/>
      <c r="EL96" s="217"/>
      <c r="EM96" s="217"/>
      <c r="EN96" s="217"/>
      <c r="EO96" s="217"/>
      <c r="EP96" s="217"/>
      <c r="EQ96" s="217"/>
      <c r="ER96" s="217"/>
      <c r="ES96" s="217"/>
      <c r="ET96" s="217"/>
      <c r="EU96" s="217"/>
      <c r="EV96" s="217"/>
      <c r="EW96" s="217"/>
      <c r="EX96" s="217"/>
      <c r="EY96" s="217"/>
      <c r="EZ96" s="217"/>
      <c r="FA96" s="217"/>
      <c r="FB96" s="217"/>
      <c r="FC96" s="217"/>
      <c r="FD96" s="217"/>
      <c r="FE96" s="217"/>
      <c r="FF96" s="217"/>
      <c r="FG96" s="217"/>
      <c r="FH96" s="217"/>
      <c r="FI96" s="217"/>
      <c r="FJ96" s="217"/>
      <c r="FK96" s="217"/>
      <c r="FL96" s="217"/>
      <c r="FM96" s="217"/>
      <c r="FN96" s="217"/>
      <c r="FO96" s="217"/>
      <c r="FP96" s="217"/>
      <c r="FQ96" s="217"/>
      <c r="FR96" s="217"/>
      <c r="FS96" s="217"/>
      <c r="FT96" s="217"/>
      <c r="FU96" s="217"/>
      <c r="FV96" s="217"/>
      <c r="FW96" s="217"/>
      <c r="FX96" s="217"/>
      <c r="FY96" s="217"/>
      <c r="FZ96" s="217"/>
      <c r="GA96" s="217"/>
      <c r="GB96" s="217"/>
      <c r="GC96" s="217"/>
      <c r="GD96" s="217"/>
      <c r="GE96" s="217"/>
      <c r="GF96" s="217"/>
      <c r="GG96" s="217"/>
      <c r="GH96" s="217"/>
      <c r="GI96" s="217"/>
      <c r="GJ96" s="217"/>
      <c r="GK96" s="217"/>
      <c r="GL96" s="217"/>
      <c r="GM96" s="217"/>
      <c r="GN96" s="217"/>
      <c r="GO96" s="217"/>
      <c r="GP96" s="217"/>
      <c r="GQ96" s="217"/>
      <c r="GR96" s="217"/>
      <c r="GS96" s="217"/>
      <c r="GT96" s="217"/>
      <c r="GU96" s="217"/>
      <c r="GV96" s="217"/>
      <c r="GW96" s="217"/>
      <c r="GX96" s="217"/>
      <c r="GY96" s="217"/>
      <c r="GZ96" s="217"/>
      <c r="HA96" s="217"/>
      <c r="HB96" s="217"/>
      <c r="HC96" s="217"/>
      <c r="HD96" s="217"/>
      <c r="HE96" s="217"/>
      <c r="HF96" s="217"/>
      <c r="HG96" s="217"/>
      <c r="HH96" s="217"/>
      <c r="HI96" s="217"/>
      <c r="HJ96" s="217"/>
      <c r="HK96" s="217"/>
      <c r="HL96" s="217"/>
      <c r="HM96" s="217"/>
      <c r="HN96" s="217"/>
      <c r="HO96" s="217"/>
      <c r="HP96" s="217"/>
      <c r="HQ96" s="217"/>
      <c r="HR96" s="217"/>
      <c r="HS96" s="217"/>
      <c r="HT96" s="217"/>
      <c r="HU96" s="217"/>
      <c r="HV96" s="217"/>
      <c r="HW96" s="217"/>
      <c r="HX96" s="217"/>
      <c r="HY96" s="217"/>
      <c r="HZ96" s="217"/>
      <c r="IA96" s="217"/>
      <c r="IB96" s="217"/>
      <c r="IC96" s="217"/>
      <c r="ID96" s="217"/>
      <c r="IE96" s="217"/>
      <c r="IF96" s="217"/>
      <c r="IG96" s="217"/>
      <c r="IH96" s="217"/>
      <c r="II96" s="217"/>
      <c r="IJ96" s="217"/>
      <c r="IK96" s="217"/>
      <c r="IL96" s="217"/>
      <c r="IM96" s="217"/>
      <c r="IN96" s="217"/>
      <c r="IO96" s="217"/>
      <c r="IP96" s="217"/>
      <c r="IQ96" s="217"/>
      <c r="IR96" s="217"/>
      <c r="IS96" s="217"/>
      <c r="IT96" s="217"/>
      <c r="IU96" s="217"/>
      <c r="IV96" s="217"/>
      <c r="IW96" s="217"/>
      <c r="IX96" s="217"/>
      <c r="IY96" s="217"/>
      <c r="IZ96" s="217"/>
      <c r="JA96" s="217"/>
      <c r="JB96" s="217"/>
      <c r="JC96" s="217"/>
      <c r="JD96" s="217"/>
      <c r="JE96" s="217"/>
      <c r="JF96" s="217"/>
      <c r="JG96" s="217"/>
      <c r="JH96" s="217"/>
      <c r="JI96" s="217"/>
      <c r="JJ96" s="217"/>
      <c r="JK96" s="217"/>
      <c r="JL96" s="217"/>
      <c r="JM96" s="217"/>
      <c r="JN96" s="217"/>
      <c r="JO96" s="217"/>
      <c r="JP96" s="217"/>
      <c r="JQ96" s="217"/>
      <c r="JR96" s="217"/>
      <c r="JS96" s="217"/>
      <c r="JT96" s="217"/>
      <c r="JU96" s="217"/>
      <c r="JV96" s="217"/>
      <c r="JW96" s="217"/>
      <c r="JX96" s="217"/>
      <c r="JY96" s="217"/>
      <c r="JZ96" s="217"/>
      <c r="KA96" s="217"/>
      <c r="KB96" s="217"/>
      <c r="KC96" s="217"/>
      <c r="KD96" s="217"/>
      <c r="KE96" s="217"/>
      <c r="KF96" s="217"/>
      <c r="KG96" s="217"/>
      <c r="KH96" s="217"/>
      <c r="KI96" s="217"/>
      <c r="KJ96" s="217"/>
      <c r="KK96" s="217"/>
      <c r="KL96" s="217"/>
      <c r="KM96" s="217"/>
      <c r="KN96" s="217"/>
      <c r="KO96" s="217"/>
      <c r="KP96" s="217"/>
      <c r="KQ96" s="217"/>
      <c r="KR96" s="217"/>
      <c r="KS96" s="217"/>
      <c r="KT96" s="217"/>
      <c r="KU96" s="217"/>
      <c r="KV96" s="217"/>
      <c r="KW96" s="217"/>
      <c r="KX96" s="217"/>
      <c r="KY96" s="217"/>
      <c r="KZ96" s="217"/>
      <c r="LA96" s="217"/>
      <c r="LB96" s="217"/>
      <c r="LC96" s="217"/>
      <c r="LD96" s="217"/>
      <c r="LE96" s="217"/>
      <c r="LF96" s="217"/>
      <c r="LG96" s="217"/>
      <c r="LH96" s="217"/>
      <c r="LI96" s="217"/>
      <c r="LJ96" s="217"/>
      <c r="LK96" s="217"/>
      <c r="LL96" s="217"/>
      <c r="LM96" s="217"/>
      <c r="LN96" s="217"/>
      <c r="LO96" s="217"/>
      <c r="LP96" s="217"/>
      <c r="LQ96" s="217"/>
      <c r="LR96" s="217"/>
      <c r="LS96" s="217"/>
      <c r="LT96" s="217"/>
      <c r="LU96" s="217"/>
      <c r="LV96" s="217"/>
      <c r="LW96" s="217"/>
      <c r="LX96" s="217"/>
      <c r="LY96" s="217"/>
      <c r="LZ96" s="217"/>
      <c r="MA96" s="217"/>
      <c r="MB96" s="217"/>
      <c r="MC96" s="217"/>
      <c r="MD96" s="217"/>
      <c r="ME96" s="217"/>
      <c r="MF96" s="217"/>
      <c r="MG96" s="217"/>
      <c r="MH96" s="217"/>
      <c r="MI96" s="217"/>
      <c r="MJ96" s="217"/>
      <c r="MK96" s="217"/>
      <c r="ML96" s="217"/>
      <c r="MM96" s="217"/>
      <c r="MN96" s="217"/>
      <c r="MO96" s="217"/>
      <c r="MP96" s="217"/>
      <c r="MQ96" s="217"/>
      <c r="MR96" s="217"/>
      <c r="MS96" s="217"/>
      <c r="MT96" s="217"/>
      <c r="MU96" s="217"/>
      <c r="MV96" s="217"/>
      <c r="MW96" s="217"/>
      <c r="MX96" s="217"/>
      <c r="MY96" s="217"/>
      <c r="MZ96" s="217"/>
      <c r="NA96" s="217"/>
      <c r="NB96" s="217"/>
      <c r="NC96" s="217"/>
      <c r="ND96" s="217"/>
      <c r="NE96" s="217"/>
      <c r="NF96" s="217"/>
      <c r="NG96" s="217"/>
      <c r="NH96" s="217"/>
      <c r="NI96" s="217"/>
      <c r="NJ96" s="217"/>
      <c r="NK96" s="217"/>
      <c r="NL96" s="217"/>
      <c r="NM96" s="217"/>
      <c r="NN96" s="217"/>
      <c r="NO96" s="217"/>
      <c r="NP96" s="217"/>
      <c r="NQ96" s="217"/>
      <c r="NR96" s="217"/>
      <c r="NS96" s="217"/>
      <c r="NT96" s="217"/>
      <c r="NU96" s="217"/>
      <c r="NV96" s="217"/>
      <c r="NW96" s="217"/>
      <c r="NX96" s="217"/>
      <c r="NY96" s="217"/>
      <c r="NZ96" s="217"/>
      <c r="OA96" s="217"/>
      <c r="OB96" s="217"/>
      <c r="OC96" s="217"/>
      <c r="OD96" s="217"/>
      <c r="OE96" s="217"/>
      <c r="OF96" s="217"/>
      <c r="OG96" s="217"/>
      <c r="OH96" s="217"/>
      <c r="OI96" s="217"/>
      <c r="OJ96" s="217"/>
      <c r="OK96" s="217"/>
      <c r="OL96" s="217"/>
      <c r="OM96" s="217"/>
      <c r="ON96" s="217"/>
      <c r="OO96" s="217"/>
      <c r="OP96" s="217"/>
      <c r="OQ96" s="217"/>
      <c r="OR96" s="217"/>
      <c r="OS96" s="217"/>
      <c r="OT96" s="217"/>
      <c r="OU96" s="217"/>
      <c r="OV96" s="217"/>
      <c r="OW96" s="217"/>
      <c r="OX96" s="217"/>
      <c r="OY96" s="217"/>
      <c r="OZ96" s="217"/>
      <c r="PA96" s="217"/>
      <c r="PB96" s="217"/>
      <c r="PC96" s="217"/>
      <c r="PD96" s="217"/>
      <c r="PE96" s="217"/>
      <c r="PF96" s="217"/>
      <c r="PG96" s="217"/>
      <c r="PH96" s="217"/>
      <c r="PI96" s="217"/>
      <c r="PJ96" s="217"/>
      <c r="PK96" s="217"/>
      <c r="PL96" s="217"/>
      <c r="PM96" s="217"/>
      <c r="PN96" s="217"/>
      <c r="PO96" s="217"/>
      <c r="PP96" s="217"/>
      <c r="PQ96" s="217"/>
      <c r="PR96" s="217"/>
      <c r="PS96" s="217"/>
      <c r="PT96" s="217"/>
      <c r="PU96" s="217"/>
      <c r="PV96" s="217"/>
      <c r="PW96" s="217"/>
      <c r="PX96" s="217"/>
      <c r="PY96" s="217"/>
      <c r="PZ96" s="217"/>
      <c r="QA96" s="217"/>
      <c r="QB96" s="217"/>
      <c r="QC96" s="217"/>
      <c r="QD96" s="217"/>
      <c r="QE96" s="217"/>
      <c r="QF96" s="217"/>
      <c r="QG96" s="217"/>
      <c r="QH96" s="217"/>
      <c r="QI96" s="217"/>
      <c r="QJ96" s="217"/>
      <c r="QK96" s="217"/>
      <c r="QL96" s="217"/>
      <c r="QM96" s="217"/>
      <c r="QN96" s="217"/>
      <c r="QO96" s="217"/>
      <c r="QP96" s="217"/>
      <c r="QQ96" s="217"/>
      <c r="QR96" s="217"/>
      <c r="QS96" s="217"/>
      <c r="QT96" s="217"/>
      <c r="QU96" s="217"/>
      <c r="QV96" s="217"/>
      <c r="QW96" s="217"/>
      <c r="QX96" s="217"/>
      <c r="QY96" s="217"/>
      <c r="QZ96" s="217"/>
      <c r="RA96" s="217"/>
      <c r="RB96" s="217"/>
      <c r="RC96" s="217"/>
      <c r="RD96" s="217"/>
      <c r="RE96" s="217"/>
      <c r="RF96" s="217"/>
      <c r="RG96" s="217"/>
      <c r="RH96" s="217"/>
      <c r="RI96" s="217"/>
      <c r="RJ96" s="217"/>
      <c r="RK96" s="217"/>
      <c r="RL96" s="217"/>
      <c r="RM96" s="217"/>
      <c r="RN96" s="217"/>
      <c r="RO96" s="217"/>
      <c r="RP96" s="217"/>
      <c r="RQ96" s="217"/>
      <c r="RR96" s="217"/>
      <c r="RS96" s="217"/>
      <c r="RT96" s="217"/>
      <c r="RU96" s="217"/>
      <c r="RV96" s="217"/>
      <c r="RW96" s="217"/>
      <c r="RX96" s="217"/>
      <c r="RY96" s="217"/>
      <c r="RZ96" s="217"/>
      <c r="SA96" s="217"/>
      <c r="SB96" s="217"/>
      <c r="SC96" s="217"/>
      <c r="SD96" s="217"/>
      <c r="SE96" s="217"/>
      <c r="SF96" s="217"/>
      <c r="SG96" s="217"/>
      <c r="SH96" s="217"/>
      <c r="SI96" s="217"/>
      <c r="SJ96" s="217"/>
      <c r="SK96" s="217"/>
      <c r="SL96" s="217"/>
      <c r="SM96" s="217"/>
      <c r="SN96" s="217"/>
      <c r="SO96" s="217"/>
      <c r="SP96" s="217"/>
      <c r="SQ96" s="217"/>
      <c r="SR96" s="217"/>
      <c r="SS96" s="217"/>
      <c r="ST96" s="217"/>
      <c r="SU96" s="217"/>
      <c r="SV96" s="217"/>
      <c r="SW96" s="217"/>
      <c r="SX96" s="217"/>
      <c r="SY96" s="217"/>
      <c r="SZ96" s="217"/>
      <c r="TA96" s="217"/>
      <c r="TB96" s="217"/>
      <c r="TC96" s="217"/>
      <c r="TD96" s="217"/>
      <c r="TE96" s="217"/>
      <c r="TF96" s="217"/>
      <c r="TG96" s="217"/>
      <c r="TH96" s="217"/>
      <c r="TI96" s="217"/>
      <c r="TJ96" s="217"/>
      <c r="TK96" s="217"/>
      <c r="TL96" s="217"/>
      <c r="TM96" s="217"/>
      <c r="TN96" s="217"/>
      <c r="TO96" s="217"/>
      <c r="TP96" s="217"/>
      <c r="TQ96" s="217"/>
      <c r="TR96" s="217"/>
      <c r="TS96" s="217"/>
      <c r="TT96" s="217"/>
      <c r="TU96" s="217"/>
      <c r="TV96" s="217"/>
      <c r="TW96" s="217"/>
      <c r="TX96" s="217"/>
      <c r="TY96" s="217"/>
      <c r="TZ96" s="217"/>
      <c r="UA96" s="217"/>
      <c r="UB96" s="217"/>
      <c r="UC96" s="217"/>
      <c r="UD96" s="217"/>
      <c r="UE96" s="217"/>
      <c r="UF96" s="217"/>
      <c r="UG96" s="217"/>
      <c r="UH96" s="217"/>
      <c r="UI96" s="217"/>
      <c r="UJ96" s="217"/>
      <c r="UK96" s="217"/>
      <c r="UL96" s="217"/>
      <c r="UM96" s="217"/>
      <c r="UN96" s="217"/>
      <c r="UO96" s="217"/>
      <c r="UP96" s="217"/>
      <c r="UQ96" s="217"/>
      <c r="UR96" s="217"/>
      <c r="US96" s="217"/>
      <c r="UT96" s="217"/>
      <c r="UU96" s="217"/>
      <c r="UV96" s="217"/>
      <c r="UW96" s="217"/>
      <c r="UX96" s="217"/>
      <c r="UY96" s="217"/>
      <c r="UZ96" s="217"/>
      <c r="VA96" s="217"/>
      <c r="VB96" s="217"/>
      <c r="VC96" s="217"/>
      <c r="VD96" s="217"/>
      <c r="VE96" s="217"/>
      <c r="VF96" s="217"/>
      <c r="VG96" s="217"/>
      <c r="VH96" s="217"/>
      <c r="VI96" s="217"/>
      <c r="VJ96" s="217"/>
      <c r="VK96" s="217"/>
      <c r="VL96" s="217"/>
      <c r="VM96" s="217"/>
      <c r="VN96" s="217"/>
      <c r="VO96" s="217"/>
      <c r="VP96" s="217"/>
      <c r="VQ96" s="217"/>
      <c r="VR96" s="217"/>
      <c r="VS96" s="217"/>
      <c r="VT96" s="217"/>
      <c r="VU96" s="217"/>
      <c r="VV96" s="217"/>
      <c r="VW96" s="217"/>
      <c r="VX96" s="217"/>
      <c r="VY96" s="217"/>
      <c r="VZ96" s="217"/>
      <c r="WA96" s="217"/>
      <c r="WB96" s="217"/>
      <c r="WC96" s="217"/>
      <c r="WD96" s="217"/>
      <c r="WE96" s="217"/>
      <c r="WF96" s="217"/>
      <c r="WG96" s="217"/>
      <c r="WH96" s="217"/>
      <c r="WI96" s="217"/>
      <c r="WJ96" s="217"/>
      <c r="WK96" s="217"/>
      <c r="WL96" s="217"/>
      <c r="WM96" s="217"/>
      <c r="WN96" s="217"/>
      <c r="WO96" s="217"/>
      <c r="WP96" s="217"/>
      <c r="WQ96" s="217"/>
      <c r="WR96" s="217"/>
      <c r="WS96" s="217"/>
      <c r="WT96" s="217"/>
      <c r="WU96" s="217"/>
      <c r="WV96" s="217"/>
      <c r="WW96" s="217"/>
      <c r="WX96" s="217"/>
      <c r="WY96" s="217"/>
      <c r="WZ96" s="217"/>
      <c r="XA96" s="217"/>
      <c r="XB96" s="217"/>
      <c r="XC96" s="217"/>
      <c r="XD96" s="217"/>
      <c r="XE96" s="217"/>
      <c r="XF96" s="217"/>
      <c r="XG96" s="217"/>
      <c r="XH96" s="217"/>
      <c r="XI96" s="217"/>
      <c r="XJ96" s="217"/>
      <c r="XK96" s="217"/>
      <c r="XL96" s="217"/>
      <c r="XM96" s="217"/>
      <c r="XN96" s="217"/>
      <c r="XO96" s="217"/>
      <c r="XP96" s="217"/>
      <c r="XQ96" s="217"/>
      <c r="XR96" s="217"/>
      <c r="XS96" s="217"/>
      <c r="XT96" s="217"/>
      <c r="XU96" s="217"/>
      <c r="XV96" s="217"/>
      <c r="XW96" s="217"/>
      <c r="XX96" s="217"/>
      <c r="XY96" s="217"/>
      <c r="XZ96" s="217"/>
      <c r="YA96" s="217"/>
      <c r="YB96" s="217"/>
      <c r="YC96" s="217"/>
      <c r="YD96" s="217"/>
      <c r="YE96" s="217"/>
      <c r="YF96" s="217"/>
      <c r="YG96" s="217"/>
      <c r="YH96" s="217"/>
      <c r="YI96" s="217"/>
      <c r="YJ96" s="217"/>
      <c r="YK96" s="217"/>
      <c r="YL96" s="217"/>
      <c r="YM96" s="217"/>
      <c r="YN96" s="217"/>
      <c r="YO96" s="217"/>
      <c r="YP96" s="217"/>
      <c r="YQ96" s="217"/>
      <c r="YR96" s="217"/>
      <c r="YS96" s="217"/>
      <c r="YT96" s="217"/>
      <c r="YU96" s="217"/>
      <c r="YV96" s="217"/>
      <c r="YW96" s="217"/>
      <c r="YX96" s="217"/>
      <c r="YY96" s="217"/>
      <c r="YZ96" s="217"/>
      <c r="ZA96" s="217"/>
      <c r="ZB96" s="217"/>
      <c r="ZC96" s="217"/>
      <c r="ZD96" s="217"/>
      <c r="ZE96" s="217"/>
      <c r="ZF96" s="217"/>
      <c r="ZG96" s="217"/>
      <c r="ZH96" s="217"/>
      <c r="ZI96" s="217"/>
      <c r="ZJ96" s="217"/>
      <c r="ZK96" s="217"/>
      <c r="ZL96" s="217"/>
      <c r="ZM96" s="217"/>
      <c r="ZN96" s="217"/>
      <c r="ZO96" s="217"/>
      <c r="ZP96" s="217"/>
      <c r="ZQ96" s="217"/>
      <c r="ZR96" s="217"/>
      <c r="ZS96" s="217"/>
      <c r="ZT96" s="217"/>
      <c r="ZU96" s="217"/>
      <c r="ZV96" s="217"/>
      <c r="ZW96" s="217"/>
      <c r="ZX96" s="217"/>
      <c r="ZY96" s="217"/>
      <c r="ZZ96" s="217"/>
      <c r="AAA96" s="217"/>
      <c r="AAB96" s="217"/>
      <c r="AAC96" s="217"/>
      <c r="AAD96" s="217"/>
      <c r="AAE96" s="217"/>
      <c r="AAF96" s="217"/>
      <c r="AAG96" s="217"/>
      <c r="AAH96" s="217"/>
      <c r="AAI96" s="217"/>
      <c r="AAJ96" s="217"/>
      <c r="AAK96" s="217"/>
      <c r="AAL96" s="217"/>
      <c r="AAM96" s="217"/>
      <c r="AAN96" s="217"/>
      <c r="AAO96" s="217"/>
      <c r="AAP96" s="217"/>
      <c r="AAQ96" s="217"/>
      <c r="AAR96" s="217"/>
      <c r="AAS96" s="217"/>
      <c r="AAT96" s="217"/>
      <c r="AAU96" s="217"/>
      <c r="AAV96" s="217"/>
      <c r="AAW96" s="217"/>
      <c r="AAX96" s="217"/>
      <c r="AAY96" s="217"/>
      <c r="AAZ96" s="217"/>
      <c r="ABA96" s="217"/>
      <c r="ABB96" s="217"/>
      <c r="ABC96" s="217"/>
      <c r="ABD96" s="217"/>
      <c r="ABE96" s="217"/>
      <c r="ABF96" s="217"/>
      <c r="ABG96" s="217"/>
      <c r="ABH96" s="217"/>
      <c r="ABI96" s="217"/>
      <c r="ABJ96" s="217"/>
      <c r="ABK96" s="217"/>
      <c r="ABL96" s="217"/>
      <c r="ABM96" s="217"/>
      <c r="ABN96" s="217"/>
      <c r="ABO96" s="217"/>
      <c r="ABP96" s="217"/>
      <c r="ABQ96" s="217"/>
      <c r="ABR96" s="217"/>
      <c r="ABS96" s="217"/>
      <c r="ABT96" s="217"/>
      <c r="ABU96" s="217"/>
      <c r="ABV96" s="217"/>
      <c r="ABW96" s="217"/>
      <c r="ABX96" s="217"/>
      <c r="ABY96" s="217"/>
      <c r="ABZ96" s="217"/>
      <c r="ACA96" s="217"/>
      <c r="ACB96" s="217"/>
      <c r="ACC96" s="217"/>
      <c r="ACD96" s="217"/>
      <c r="ACE96" s="217"/>
      <c r="ACF96" s="217"/>
      <c r="ACG96" s="217"/>
      <c r="ACH96" s="217"/>
      <c r="ACI96" s="217"/>
      <c r="ACJ96" s="217"/>
      <c r="ACK96" s="217"/>
      <c r="ACL96" s="217"/>
      <c r="ACM96" s="217"/>
      <c r="ACN96" s="217"/>
      <c r="ACO96" s="217"/>
      <c r="ACP96" s="217"/>
      <c r="ACQ96" s="217"/>
      <c r="ACR96" s="217"/>
      <c r="ACS96" s="217"/>
      <c r="ACT96" s="217"/>
      <c r="ACU96" s="217"/>
      <c r="ACV96" s="217"/>
      <c r="ACW96" s="217"/>
      <c r="ACX96" s="217"/>
      <c r="ACY96" s="217"/>
      <c r="ACZ96" s="217"/>
      <c r="ADA96" s="217"/>
      <c r="ADB96" s="217"/>
      <c r="ADC96" s="217"/>
      <c r="ADD96" s="217"/>
      <c r="ADE96" s="217"/>
      <c r="ADF96" s="217"/>
      <c r="ADG96" s="217"/>
      <c r="ADH96" s="217"/>
      <c r="ADI96" s="217"/>
      <c r="ADJ96" s="217"/>
      <c r="ADK96" s="217"/>
      <c r="ADL96" s="217"/>
      <c r="ADM96" s="217"/>
      <c r="ADN96" s="217"/>
      <c r="ADO96" s="217"/>
      <c r="ADP96" s="217"/>
      <c r="ADQ96" s="217"/>
      <c r="ADR96" s="217"/>
      <c r="ADS96" s="217"/>
      <c r="ADT96" s="217"/>
      <c r="ADU96" s="217"/>
      <c r="ADV96" s="217"/>
      <c r="ADW96" s="217"/>
      <c r="ADX96" s="217"/>
      <c r="ADY96" s="217"/>
      <c r="ADZ96" s="217"/>
      <c r="AEA96" s="217"/>
      <c r="AEB96" s="217"/>
      <c r="AEC96" s="217"/>
      <c r="AED96" s="217"/>
      <c r="AEE96" s="217"/>
      <c r="AEF96" s="217"/>
      <c r="AEG96" s="217"/>
      <c r="AEH96" s="217"/>
      <c r="AEI96" s="217"/>
      <c r="AEJ96" s="217"/>
      <c r="AEK96" s="217"/>
      <c r="AEL96" s="217"/>
      <c r="AEM96" s="217"/>
      <c r="AEN96" s="217"/>
      <c r="AEO96" s="217"/>
      <c r="AEP96" s="217"/>
      <c r="AEQ96" s="217"/>
      <c r="AER96" s="217"/>
      <c r="AES96" s="217"/>
      <c r="AET96" s="217"/>
      <c r="AEU96" s="217"/>
      <c r="AEV96" s="217"/>
      <c r="AEW96" s="217"/>
      <c r="AEX96" s="217"/>
      <c r="AEY96" s="217"/>
      <c r="AEZ96" s="217"/>
      <c r="AFA96" s="217"/>
      <c r="AFB96" s="217"/>
      <c r="AFC96" s="217"/>
      <c r="AFD96" s="217"/>
      <c r="AFE96" s="217"/>
      <c r="AFF96" s="217"/>
      <c r="AFG96" s="217"/>
      <c r="AFH96" s="217"/>
      <c r="AFI96" s="217"/>
      <c r="AFJ96" s="217"/>
      <c r="AFK96" s="217"/>
      <c r="AFL96" s="217"/>
      <c r="AFM96" s="217"/>
      <c r="AFN96" s="217"/>
      <c r="AFO96" s="217"/>
      <c r="AFP96" s="217"/>
      <c r="AFQ96" s="217"/>
      <c r="AFR96" s="217"/>
      <c r="AFS96" s="217"/>
      <c r="AFT96" s="217"/>
      <c r="AFU96" s="217"/>
      <c r="AFV96" s="217"/>
      <c r="AFW96" s="217"/>
      <c r="AFX96" s="217"/>
      <c r="AFY96" s="217"/>
      <c r="AFZ96" s="217"/>
    </row>
    <row r="97" spans="1:858" s="221" customFormat="1" ht="93.75" customHeight="1" x14ac:dyDescent="0.2">
      <c r="A97" s="2637"/>
      <c r="B97" s="2638"/>
      <c r="C97" s="2639"/>
      <c r="D97" s="2580"/>
      <c r="E97" s="2580"/>
      <c r="F97" s="2581"/>
      <c r="G97" s="667"/>
      <c r="H97" s="667"/>
      <c r="I97" s="667"/>
      <c r="J97" s="845">
        <v>50</v>
      </c>
      <c r="K97" s="847" t="s">
        <v>1134</v>
      </c>
      <c r="L97" s="846" t="s">
        <v>40</v>
      </c>
      <c r="M97" s="845">
        <v>2</v>
      </c>
      <c r="N97" s="839" t="s">
        <v>1135</v>
      </c>
      <c r="O97" s="849">
        <v>57</v>
      </c>
      <c r="P97" s="847" t="s">
        <v>1508</v>
      </c>
      <c r="Q97" s="835">
        <v>1</v>
      </c>
      <c r="R97" s="844">
        <v>5000000</v>
      </c>
      <c r="S97" s="847" t="s">
        <v>1136</v>
      </c>
      <c r="T97" s="847" t="s">
        <v>1137</v>
      </c>
      <c r="U97" s="846" t="s">
        <v>1595</v>
      </c>
      <c r="V97" s="844">
        <v>5000000</v>
      </c>
      <c r="W97" s="849">
        <v>20</v>
      </c>
      <c r="X97" s="846" t="s">
        <v>1369</v>
      </c>
      <c r="Y97" s="851">
        <v>37199</v>
      </c>
      <c r="Z97" s="851">
        <v>98821</v>
      </c>
      <c r="AA97" s="851">
        <v>50922</v>
      </c>
      <c r="AB97" s="851">
        <v>151591</v>
      </c>
      <c r="AC97" s="851">
        <v>151591</v>
      </c>
      <c r="AD97" s="851">
        <v>71991</v>
      </c>
      <c r="AE97" s="851">
        <v>12718</v>
      </c>
      <c r="AF97" s="851">
        <v>2145</v>
      </c>
      <c r="AG97" s="220"/>
      <c r="AH97" s="220"/>
      <c r="AI97" s="851">
        <v>41543</v>
      </c>
      <c r="AJ97" s="220"/>
      <c r="AK97" s="9">
        <v>42597</v>
      </c>
      <c r="AL97" s="9">
        <v>42735</v>
      </c>
      <c r="AM97" s="842" t="s">
        <v>1550</v>
      </c>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10"/>
      <c r="BQ97" s="210"/>
      <c r="BR97" s="210"/>
      <c r="BS97" s="210"/>
      <c r="BT97" s="210"/>
      <c r="BU97" s="210"/>
      <c r="BV97" s="210"/>
      <c r="BW97" s="210"/>
      <c r="BX97" s="210"/>
      <c r="BY97" s="210"/>
      <c r="BZ97" s="210"/>
      <c r="CA97" s="210"/>
      <c r="CB97" s="210"/>
      <c r="CC97" s="210"/>
      <c r="CD97" s="210"/>
      <c r="CE97" s="210"/>
      <c r="CF97" s="210"/>
      <c r="CG97" s="210"/>
      <c r="CH97" s="210"/>
      <c r="CI97" s="210"/>
      <c r="CJ97" s="210"/>
      <c r="CK97" s="210"/>
      <c r="CL97" s="210"/>
      <c r="CM97" s="210"/>
      <c r="CN97" s="210"/>
      <c r="CO97" s="210"/>
      <c r="CP97" s="210"/>
      <c r="CQ97" s="210"/>
      <c r="CR97" s="210"/>
      <c r="CS97" s="210"/>
      <c r="CT97" s="210"/>
      <c r="CU97" s="210"/>
      <c r="CV97" s="210"/>
      <c r="CW97" s="210"/>
      <c r="CX97" s="210"/>
      <c r="CY97" s="210"/>
      <c r="CZ97" s="210"/>
      <c r="DA97" s="210"/>
      <c r="DB97" s="210"/>
      <c r="DC97" s="210"/>
      <c r="DD97" s="210"/>
      <c r="DE97" s="210"/>
      <c r="DF97" s="210"/>
      <c r="DG97" s="210"/>
      <c r="DH97" s="210"/>
      <c r="DI97" s="210"/>
      <c r="DJ97" s="210"/>
      <c r="DK97" s="210"/>
      <c r="DL97" s="210"/>
      <c r="DM97" s="210"/>
      <c r="DN97" s="210"/>
      <c r="DO97" s="210"/>
      <c r="DP97" s="210"/>
      <c r="DQ97" s="210"/>
      <c r="DR97" s="210"/>
      <c r="DS97" s="210"/>
      <c r="DT97" s="210"/>
      <c r="DU97" s="210"/>
      <c r="DV97" s="210"/>
      <c r="DW97" s="210"/>
      <c r="DX97" s="210"/>
      <c r="DY97" s="210"/>
      <c r="DZ97" s="210"/>
      <c r="EA97" s="210"/>
      <c r="EB97" s="210"/>
      <c r="EC97" s="210"/>
      <c r="ED97" s="210"/>
      <c r="EE97" s="210"/>
      <c r="EF97" s="210"/>
      <c r="EG97" s="210"/>
      <c r="EH97" s="210"/>
      <c r="EI97" s="210"/>
      <c r="EJ97" s="210"/>
      <c r="EK97" s="210"/>
      <c r="EL97" s="210"/>
      <c r="EM97" s="210"/>
      <c r="EN97" s="210"/>
      <c r="EO97" s="210"/>
      <c r="EP97" s="210"/>
      <c r="EQ97" s="210"/>
      <c r="ER97" s="210"/>
      <c r="ES97" s="210"/>
      <c r="ET97" s="210"/>
      <c r="EU97" s="210"/>
      <c r="EV97" s="210"/>
      <c r="EW97" s="210"/>
      <c r="EX97" s="210"/>
      <c r="EY97" s="210"/>
      <c r="EZ97" s="210"/>
      <c r="FA97" s="210"/>
      <c r="FB97" s="210"/>
      <c r="FC97" s="210"/>
      <c r="FD97" s="210"/>
      <c r="FE97" s="210"/>
      <c r="FF97" s="210"/>
      <c r="FG97" s="210"/>
      <c r="FH97" s="210"/>
      <c r="FI97" s="210"/>
      <c r="FJ97" s="210"/>
      <c r="FK97" s="210"/>
      <c r="FL97" s="210"/>
      <c r="FM97" s="210"/>
      <c r="FN97" s="210"/>
      <c r="FO97" s="210"/>
      <c r="FP97" s="210"/>
      <c r="FQ97" s="210"/>
      <c r="FR97" s="210"/>
      <c r="FS97" s="210"/>
      <c r="FT97" s="210"/>
      <c r="FU97" s="210"/>
      <c r="FV97" s="210"/>
      <c r="FW97" s="210"/>
      <c r="FX97" s="210"/>
      <c r="FY97" s="210"/>
      <c r="FZ97" s="210"/>
      <c r="GA97" s="210"/>
      <c r="GB97" s="210"/>
      <c r="GC97" s="210"/>
      <c r="GD97" s="210"/>
      <c r="GE97" s="210"/>
      <c r="GF97" s="210"/>
      <c r="GG97" s="210"/>
      <c r="GH97" s="210"/>
      <c r="GI97" s="210"/>
      <c r="GJ97" s="210"/>
      <c r="GK97" s="210"/>
      <c r="GL97" s="210"/>
      <c r="GM97" s="210"/>
      <c r="GN97" s="210"/>
      <c r="GO97" s="210"/>
      <c r="GP97" s="210"/>
      <c r="GQ97" s="210"/>
      <c r="GR97" s="210"/>
      <c r="GS97" s="210"/>
      <c r="GT97" s="210"/>
      <c r="GU97" s="210"/>
      <c r="GV97" s="210"/>
      <c r="GW97" s="210"/>
      <c r="GX97" s="210"/>
      <c r="GY97" s="210"/>
      <c r="GZ97" s="210"/>
      <c r="HA97" s="210"/>
      <c r="HB97" s="210"/>
      <c r="HC97" s="210"/>
      <c r="HD97" s="210"/>
      <c r="HE97" s="210"/>
      <c r="HF97" s="210"/>
      <c r="HG97" s="210"/>
      <c r="HH97" s="210"/>
      <c r="HI97" s="210"/>
      <c r="HJ97" s="210"/>
      <c r="HK97" s="210"/>
      <c r="HL97" s="210"/>
      <c r="HM97" s="210"/>
      <c r="HN97" s="210"/>
      <c r="HO97" s="210"/>
      <c r="HP97" s="210"/>
      <c r="HQ97" s="210"/>
      <c r="HR97" s="210"/>
      <c r="HS97" s="210"/>
      <c r="HT97" s="210"/>
      <c r="HU97" s="210"/>
      <c r="HV97" s="210"/>
      <c r="HW97" s="210"/>
      <c r="HX97" s="210"/>
      <c r="HY97" s="210"/>
      <c r="HZ97" s="210"/>
      <c r="IA97" s="210"/>
      <c r="IB97" s="210"/>
      <c r="IC97" s="210"/>
      <c r="ID97" s="210"/>
      <c r="IE97" s="210"/>
      <c r="IF97" s="210"/>
      <c r="IG97" s="210"/>
      <c r="IH97" s="210"/>
      <c r="II97" s="210"/>
      <c r="IJ97" s="210"/>
      <c r="IK97" s="210"/>
      <c r="IL97" s="210"/>
      <c r="IM97" s="210"/>
      <c r="IN97" s="210"/>
      <c r="IO97" s="210"/>
      <c r="IP97" s="210"/>
      <c r="IQ97" s="210"/>
      <c r="IR97" s="210"/>
      <c r="IS97" s="210"/>
      <c r="IT97" s="210"/>
      <c r="IU97" s="210"/>
      <c r="IV97" s="210"/>
      <c r="IW97" s="210"/>
      <c r="IX97" s="210"/>
      <c r="IY97" s="210"/>
      <c r="IZ97" s="210"/>
      <c r="JA97" s="210"/>
      <c r="JB97" s="210"/>
      <c r="JC97" s="210"/>
      <c r="JD97" s="210"/>
      <c r="JE97" s="210"/>
      <c r="JF97" s="210"/>
      <c r="JG97" s="210"/>
      <c r="JH97" s="210"/>
      <c r="JI97" s="210"/>
      <c r="JJ97" s="210"/>
      <c r="JK97" s="210"/>
      <c r="JL97" s="210"/>
      <c r="JM97" s="210"/>
      <c r="JN97" s="210"/>
      <c r="JO97" s="210"/>
      <c r="JP97" s="210"/>
      <c r="JQ97" s="210"/>
      <c r="JR97" s="210"/>
      <c r="JS97" s="210"/>
      <c r="JT97" s="210"/>
      <c r="JU97" s="210"/>
      <c r="JV97" s="210"/>
      <c r="JW97" s="210"/>
      <c r="JX97" s="210"/>
      <c r="JY97" s="210"/>
      <c r="JZ97" s="210"/>
      <c r="KA97" s="210"/>
      <c r="KB97" s="210"/>
      <c r="KC97" s="210"/>
      <c r="KD97" s="210"/>
      <c r="KE97" s="210"/>
      <c r="KF97" s="210"/>
      <c r="KG97" s="210"/>
      <c r="KH97" s="210"/>
      <c r="KI97" s="210"/>
      <c r="KJ97" s="210"/>
      <c r="KK97" s="210"/>
      <c r="KL97" s="210"/>
      <c r="KM97" s="210"/>
      <c r="KN97" s="210"/>
      <c r="KO97" s="210"/>
      <c r="KP97" s="210"/>
      <c r="KQ97" s="210"/>
      <c r="KR97" s="210"/>
      <c r="KS97" s="210"/>
      <c r="KT97" s="210"/>
      <c r="KU97" s="210"/>
      <c r="KV97" s="210"/>
      <c r="KW97" s="210"/>
      <c r="KX97" s="210"/>
      <c r="KY97" s="210"/>
      <c r="KZ97" s="210"/>
      <c r="LA97" s="210"/>
      <c r="LB97" s="210"/>
      <c r="LC97" s="210"/>
      <c r="LD97" s="210"/>
      <c r="LE97" s="210"/>
      <c r="LF97" s="210"/>
      <c r="LG97" s="210"/>
      <c r="LH97" s="210"/>
      <c r="LI97" s="210"/>
      <c r="LJ97" s="210"/>
      <c r="LK97" s="210"/>
      <c r="LL97" s="210"/>
      <c r="LM97" s="210"/>
      <c r="LN97" s="210"/>
      <c r="LO97" s="210"/>
      <c r="LP97" s="210"/>
      <c r="LQ97" s="210"/>
      <c r="LR97" s="210"/>
      <c r="LS97" s="210"/>
      <c r="LT97" s="210"/>
      <c r="LU97" s="210"/>
      <c r="LV97" s="210"/>
      <c r="LW97" s="210"/>
      <c r="LX97" s="210"/>
      <c r="LY97" s="210"/>
      <c r="LZ97" s="210"/>
      <c r="MA97" s="210"/>
      <c r="MB97" s="210"/>
      <c r="MC97" s="210"/>
      <c r="MD97" s="210"/>
      <c r="ME97" s="210"/>
      <c r="MF97" s="210"/>
      <c r="MG97" s="210"/>
      <c r="MH97" s="210"/>
      <c r="MI97" s="210"/>
      <c r="MJ97" s="210"/>
      <c r="MK97" s="210"/>
      <c r="ML97" s="210"/>
      <c r="MM97" s="210"/>
      <c r="MN97" s="210"/>
      <c r="MO97" s="210"/>
      <c r="MP97" s="210"/>
      <c r="MQ97" s="210"/>
      <c r="MR97" s="210"/>
      <c r="MS97" s="210"/>
      <c r="MT97" s="210"/>
      <c r="MU97" s="210"/>
      <c r="MV97" s="210"/>
      <c r="MW97" s="210"/>
      <c r="MX97" s="210"/>
      <c r="MY97" s="210"/>
      <c r="MZ97" s="210"/>
      <c r="NA97" s="210"/>
      <c r="NB97" s="210"/>
      <c r="NC97" s="210"/>
      <c r="ND97" s="210"/>
      <c r="NE97" s="210"/>
      <c r="NF97" s="210"/>
      <c r="NG97" s="210"/>
      <c r="NH97" s="210"/>
      <c r="NI97" s="210"/>
      <c r="NJ97" s="210"/>
      <c r="NK97" s="210"/>
      <c r="NL97" s="210"/>
      <c r="NM97" s="210"/>
      <c r="NN97" s="210"/>
      <c r="NO97" s="210"/>
      <c r="NP97" s="210"/>
      <c r="NQ97" s="210"/>
      <c r="NR97" s="210"/>
      <c r="NS97" s="210"/>
      <c r="NT97" s="210"/>
      <c r="NU97" s="210"/>
      <c r="NV97" s="210"/>
      <c r="NW97" s="210"/>
      <c r="NX97" s="210"/>
      <c r="NY97" s="210"/>
      <c r="NZ97" s="210"/>
      <c r="OA97" s="210"/>
      <c r="OB97" s="210"/>
      <c r="OC97" s="210"/>
      <c r="OD97" s="210"/>
      <c r="OE97" s="210"/>
      <c r="OF97" s="210"/>
      <c r="OG97" s="210"/>
      <c r="OH97" s="210"/>
      <c r="OI97" s="210"/>
      <c r="OJ97" s="210"/>
      <c r="OK97" s="210"/>
      <c r="OL97" s="210"/>
      <c r="OM97" s="210"/>
      <c r="ON97" s="210"/>
      <c r="OO97" s="210"/>
      <c r="OP97" s="210"/>
      <c r="OQ97" s="210"/>
      <c r="OR97" s="210"/>
      <c r="OS97" s="210"/>
      <c r="OT97" s="210"/>
      <c r="OU97" s="210"/>
      <c r="OV97" s="210"/>
      <c r="OW97" s="210"/>
      <c r="OX97" s="210"/>
      <c r="OY97" s="210"/>
      <c r="OZ97" s="210"/>
      <c r="PA97" s="210"/>
      <c r="PB97" s="210"/>
      <c r="PC97" s="210"/>
      <c r="PD97" s="210"/>
      <c r="PE97" s="210"/>
      <c r="PF97" s="210"/>
      <c r="PG97" s="210"/>
      <c r="PH97" s="210"/>
      <c r="PI97" s="210"/>
      <c r="PJ97" s="210"/>
      <c r="PK97" s="210"/>
      <c r="PL97" s="210"/>
      <c r="PM97" s="210"/>
      <c r="PN97" s="210"/>
      <c r="PO97" s="210"/>
      <c r="PP97" s="210"/>
      <c r="PQ97" s="210"/>
      <c r="PR97" s="210"/>
      <c r="PS97" s="210"/>
      <c r="PT97" s="210"/>
      <c r="PU97" s="210"/>
      <c r="PV97" s="210"/>
      <c r="PW97" s="210"/>
      <c r="PX97" s="210"/>
      <c r="PY97" s="210"/>
      <c r="PZ97" s="210"/>
      <c r="QA97" s="210"/>
      <c r="QB97" s="210"/>
      <c r="QC97" s="210"/>
      <c r="QD97" s="210"/>
      <c r="QE97" s="210"/>
      <c r="QF97" s="210"/>
      <c r="QG97" s="210"/>
      <c r="QH97" s="210"/>
      <c r="QI97" s="210"/>
      <c r="QJ97" s="210"/>
      <c r="QK97" s="210"/>
      <c r="QL97" s="210"/>
      <c r="QM97" s="210"/>
      <c r="QN97" s="210"/>
      <c r="QO97" s="210"/>
      <c r="QP97" s="210"/>
      <c r="QQ97" s="210"/>
      <c r="QR97" s="210"/>
      <c r="QS97" s="210"/>
      <c r="QT97" s="210"/>
      <c r="QU97" s="210"/>
      <c r="QV97" s="210"/>
      <c r="QW97" s="210"/>
      <c r="QX97" s="210"/>
      <c r="QY97" s="210"/>
      <c r="QZ97" s="210"/>
      <c r="RA97" s="210"/>
      <c r="RB97" s="210"/>
      <c r="RC97" s="210"/>
      <c r="RD97" s="210"/>
      <c r="RE97" s="210"/>
      <c r="RF97" s="210"/>
      <c r="RG97" s="210"/>
      <c r="RH97" s="210"/>
      <c r="RI97" s="210"/>
      <c r="RJ97" s="210"/>
      <c r="RK97" s="210"/>
      <c r="RL97" s="210"/>
      <c r="RM97" s="210"/>
      <c r="RN97" s="210"/>
      <c r="RO97" s="210"/>
      <c r="RP97" s="210"/>
      <c r="RQ97" s="210"/>
      <c r="RR97" s="210"/>
      <c r="RS97" s="210"/>
      <c r="RT97" s="210"/>
      <c r="RU97" s="210"/>
      <c r="RV97" s="210"/>
      <c r="RW97" s="210"/>
      <c r="RX97" s="210"/>
      <c r="RY97" s="210"/>
      <c r="RZ97" s="210"/>
      <c r="SA97" s="210"/>
      <c r="SB97" s="210"/>
      <c r="SC97" s="210"/>
      <c r="SD97" s="210"/>
      <c r="SE97" s="210"/>
      <c r="SF97" s="210"/>
      <c r="SG97" s="210"/>
      <c r="SH97" s="210"/>
      <c r="SI97" s="210"/>
      <c r="SJ97" s="210"/>
      <c r="SK97" s="210"/>
      <c r="SL97" s="210"/>
      <c r="SM97" s="210"/>
      <c r="SN97" s="210"/>
      <c r="SO97" s="210"/>
      <c r="SP97" s="210"/>
      <c r="SQ97" s="210"/>
      <c r="SR97" s="210"/>
      <c r="SS97" s="210"/>
      <c r="ST97" s="210"/>
      <c r="SU97" s="210"/>
      <c r="SV97" s="210"/>
      <c r="SW97" s="210"/>
      <c r="SX97" s="210"/>
      <c r="SY97" s="210"/>
      <c r="SZ97" s="210"/>
      <c r="TA97" s="210"/>
      <c r="TB97" s="210"/>
      <c r="TC97" s="210"/>
      <c r="TD97" s="210"/>
      <c r="TE97" s="210"/>
      <c r="TF97" s="210"/>
      <c r="TG97" s="210"/>
      <c r="TH97" s="210"/>
      <c r="TI97" s="210"/>
      <c r="TJ97" s="210"/>
      <c r="TK97" s="210"/>
      <c r="TL97" s="210"/>
      <c r="TM97" s="210"/>
      <c r="TN97" s="210"/>
      <c r="TO97" s="210"/>
      <c r="TP97" s="210"/>
      <c r="TQ97" s="210"/>
      <c r="TR97" s="210"/>
      <c r="TS97" s="210"/>
      <c r="TT97" s="210"/>
      <c r="TU97" s="210"/>
      <c r="TV97" s="210"/>
      <c r="TW97" s="210"/>
      <c r="TX97" s="210"/>
      <c r="TY97" s="210"/>
      <c r="TZ97" s="210"/>
      <c r="UA97" s="210"/>
      <c r="UB97" s="210"/>
      <c r="UC97" s="210"/>
      <c r="UD97" s="210"/>
      <c r="UE97" s="210"/>
      <c r="UF97" s="210"/>
      <c r="UG97" s="210"/>
      <c r="UH97" s="210"/>
      <c r="UI97" s="210"/>
      <c r="UJ97" s="210"/>
      <c r="UK97" s="210"/>
      <c r="UL97" s="210"/>
      <c r="UM97" s="210"/>
      <c r="UN97" s="210"/>
      <c r="UO97" s="210"/>
      <c r="UP97" s="210"/>
      <c r="UQ97" s="210"/>
      <c r="UR97" s="210"/>
      <c r="US97" s="210"/>
      <c r="UT97" s="210"/>
      <c r="UU97" s="210"/>
      <c r="UV97" s="210"/>
      <c r="UW97" s="210"/>
      <c r="UX97" s="210"/>
      <c r="UY97" s="210"/>
      <c r="UZ97" s="210"/>
      <c r="VA97" s="210"/>
      <c r="VB97" s="210"/>
      <c r="VC97" s="210"/>
      <c r="VD97" s="210"/>
      <c r="VE97" s="210"/>
      <c r="VF97" s="210"/>
      <c r="VG97" s="210"/>
      <c r="VH97" s="210"/>
      <c r="VI97" s="210"/>
      <c r="VJ97" s="210"/>
      <c r="VK97" s="210"/>
      <c r="VL97" s="210"/>
      <c r="VM97" s="210"/>
      <c r="VN97" s="210"/>
      <c r="VO97" s="210"/>
      <c r="VP97" s="210"/>
      <c r="VQ97" s="210"/>
      <c r="VR97" s="210"/>
      <c r="VS97" s="210"/>
      <c r="VT97" s="210"/>
      <c r="VU97" s="210"/>
      <c r="VV97" s="210"/>
      <c r="VW97" s="210"/>
      <c r="VX97" s="210"/>
      <c r="VY97" s="210"/>
      <c r="VZ97" s="210"/>
      <c r="WA97" s="210"/>
      <c r="WB97" s="210"/>
      <c r="WC97" s="210"/>
      <c r="WD97" s="210"/>
      <c r="WE97" s="210"/>
      <c r="WF97" s="210"/>
      <c r="WG97" s="210"/>
      <c r="WH97" s="210"/>
      <c r="WI97" s="210"/>
      <c r="WJ97" s="210"/>
      <c r="WK97" s="210"/>
      <c r="WL97" s="210"/>
      <c r="WM97" s="210"/>
      <c r="WN97" s="210"/>
      <c r="WO97" s="210"/>
      <c r="WP97" s="210"/>
      <c r="WQ97" s="210"/>
      <c r="WR97" s="210"/>
      <c r="WS97" s="210"/>
      <c r="WT97" s="210"/>
      <c r="WU97" s="210"/>
      <c r="WV97" s="210"/>
      <c r="WW97" s="210"/>
      <c r="WX97" s="210"/>
      <c r="WY97" s="210"/>
      <c r="WZ97" s="210"/>
      <c r="XA97" s="210"/>
      <c r="XB97" s="210"/>
      <c r="XC97" s="210"/>
      <c r="XD97" s="210"/>
      <c r="XE97" s="210"/>
      <c r="XF97" s="210"/>
      <c r="XG97" s="210"/>
      <c r="XH97" s="210"/>
      <c r="XI97" s="210"/>
      <c r="XJ97" s="210"/>
      <c r="XK97" s="210"/>
      <c r="XL97" s="210"/>
      <c r="XM97" s="210"/>
      <c r="XN97" s="210"/>
      <c r="XO97" s="210"/>
      <c r="XP97" s="210"/>
      <c r="XQ97" s="210"/>
      <c r="XR97" s="210"/>
      <c r="XS97" s="210"/>
      <c r="XT97" s="210"/>
      <c r="XU97" s="210"/>
      <c r="XV97" s="210"/>
      <c r="XW97" s="210"/>
      <c r="XX97" s="210"/>
      <c r="XY97" s="210"/>
      <c r="XZ97" s="210"/>
      <c r="YA97" s="210"/>
      <c r="YB97" s="210"/>
      <c r="YC97" s="210"/>
      <c r="YD97" s="210"/>
      <c r="YE97" s="210"/>
      <c r="YF97" s="210"/>
      <c r="YG97" s="210"/>
      <c r="YH97" s="210"/>
      <c r="YI97" s="210"/>
      <c r="YJ97" s="210"/>
      <c r="YK97" s="210"/>
      <c r="YL97" s="210"/>
      <c r="YM97" s="210"/>
      <c r="YN97" s="210"/>
      <c r="YO97" s="210"/>
      <c r="YP97" s="210"/>
      <c r="YQ97" s="210"/>
      <c r="YR97" s="210"/>
      <c r="YS97" s="210"/>
      <c r="YT97" s="210"/>
      <c r="YU97" s="210"/>
      <c r="YV97" s="210"/>
      <c r="YW97" s="210"/>
      <c r="YX97" s="210"/>
      <c r="YY97" s="210"/>
      <c r="YZ97" s="210"/>
      <c r="ZA97" s="210"/>
      <c r="ZB97" s="210"/>
      <c r="ZC97" s="210"/>
      <c r="ZD97" s="210"/>
      <c r="ZE97" s="210"/>
      <c r="ZF97" s="210"/>
      <c r="ZG97" s="210"/>
      <c r="ZH97" s="210"/>
      <c r="ZI97" s="210"/>
      <c r="ZJ97" s="210"/>
      <c r="ZK97" s="210"/>
      <c r="ZL97" s="210"/>
      <c r="ZM97" s="210"/>
      <c r="ZN97" s="210"/>
      <c r="ZO97" s="210"/>
      <c r="ZP97" s="210"/>
      <c r="ZQ97" s="210"/>
      <c r="ZR97" s="210"/>
      <c r="ZS97" s="210"/>
      <c r="ZT97" s="210"/>
      <c r="ZU97" s="210"/>
      <c r="ZV97" s="210"/>
      <c r="ZW97" s="210"/>
      <c r="ZX97" s="210"/>
      <c r="ZY97" s="210"/>
      <c r="ZZ97" s="210"/>
      <c r="AAA97" s="210"/>
      <c r="AAB97" s="210"/>
      <c r="AAC97" s="210"/>
      <c r="AAD97" s="210"/>
      <c r="AAE97" s="210"/>
      <c r="AAF97" s="210"/>
      <c r="AAG97" s="210"/>
      <c r="AAH97" s="210"/>
      <c r="AAI97" s="210"/>
      <c r="AAJ97" s="210"/>
      <c r="AAK97" s="210"/>
      <c r="AAL97" s="210"/>
      <c r="AAM97" s="210"/>
      <c r="AAN97" s="210"/>
      <c r="AAO97" s="210"/>
      <c r="AAP97" s="210"/>
      <c r="AAQ97" s="210"/>
      <c r="AAR97" s="210"/>
      <c r="AAS97" s="210"/>
      <c r="AAT97" s="210"/>
      <c r="AAU97" s="210"/>
      <c r="AAV97" s="210"/>
      <c r="AAW97" s="210"/>
      <c r="AAX97" s="210"/>
      <c r="AAY97" s="210"/>
      <c r="AAZ97" s="210"/>
      <c r="ABA97" s="210"/>
      <c r="ABB97" s="210"/>
      <c r="ABC97" s="210"/>
      <c r="ABD97" s="210"/>
      <c r="ABE97" s="210"/>
      <c r="ABF97" s="210"/>
      <c r="ABG97" s="210"/>
      <c r="ABH97" s="210"/>
      <c r="ABI97" s="210"/>
      <c r="ABJ97" s="210"/>
      <c r="ABK97" s="210"/>
      <c r="ABL97" s="210"/>
      <c r="ABM97" s="210"/>
      <c r="ABN97" s="210"/>
      <c r="ABO97" s="210"/>
      <c r="ABP97" s="210"/>
      <c r="ABQ97" s="210"/>
      <c r="ABR97" s="210"/>
      <c r="ABS97" s="210"/>
      <c r="ABT97" s="210"/>
      <c r="ABU97" s="210"/>
      <c r="ABV97" s="210"/>
      <c r="ABW97" s="210"/>
      <c r="ABX97" s="210"/>
      <c r="ABY97" s="210"/>
      <c r="ABZ97" s="210"/>
      <c r="ACA97" s="210"/>
      <c r="ACB97" s="210"/>
      <c r="ACC97" s="210"/>
      <c r="ACD97" s="210"/>
      <c r="ACE97" s="210"/>
      <c r="ACF97" s="210"/>
      <c r="ACG97" s="210"/>
      <c r="ACH97" s="210"/>
      <c r="ACI97" s="210"/>
      <c r="ACJ97" s="210"/>
      <c r="ACK97" s="210"/>
      <c r="ACL97" s="210"/>
      <c r="ACM97" s="210"/>
      <c r="ACN97" s="210"/>
      <c r="ACO97" s="210"/>
      <c r="ACP97" s="210"/>
      <c r="ACQ97" s="210"/>
      <c r="ACR97" s="210"/>
      <c r="ACS97" s="210"/>
      <c r="ACT97" s="210"/>
      <c r="ACU97" s="210"/>
      <c r="ACV97" s="210"/>
      <c r="ACW97" s="210"/>
      <c r="ACX97" s="210"/>
      <c r="ACY97" s="210"/>
      <c r="ACZ97" s="210"/>
      <c r="ADA97" s="210"/>
      <c r="ADB97" s="210"/>
      <c r="ADC97" s="210"/>
      <c r="ADD97" s="210"/>
      <c r="ADE97" s="210"/>
      <c r="ADF97" s="210"/>
      <c r="ADG97" s="210"/>
      <c r="ADH97" s="210"/>
      <c r="ADI97" s="210"/>
      <c r="ADJ97" s="210"/>
      <c r="ADK97" s="210"/>
      <c r="ADL97" s="210"/>
      <c r="ADM97" s="210"/>
      <c r="ADN97" s="210"/>
      <c r="ADO97" s="210"/>
      <c r="ADP97" s="210"/>
      <c r="ADQ97" s="210"/>
      <c r="ADR97" s="210"/>
      <c r="ADS97" s="210"/>
      <c r="ADT97" s="210"/>
      <c r="ADU97" s="210"/>
      <c r="ADV97" s="210"/>
      <c r="ADW97" s="210"/>
      <c r="ADX97" s="210"/>
      <c r="ADY97" s="210"/>
      <c r="ADZ97" s="210"/>
      <c r="AEA97" s="210"/>
      <c r="AEB97" s="210"/>
      <c r="AEC97" s="210"/>
      <c r="AED97" s="210"/>
      <c r="AEE97" s="210"/>
      <c r="AEF97" s="210"/>
      <c r="AEG97" s="210"/>
      <c r="AEH97" s="210"/>
      <c r="AEI97" s="210"/>
      <c r="AEJ97" s="210"/>
      <c r="AEK97" s="210"/>
      <c r="AEL97" s="210"/>
      <c r="AEM97" s="210"/>
      <c r="AEN97" s="210"/>
      <c r="AEO97" s="210"/>
      <c r="AEP97" s="210"/>
      <c r="AEQ97" s="210"/>
      <c r="AER97" s="210"/>
      <c r="AES97" s="210"/>
      <c r="AET97" s="210"/>
      <c r="AEU97" s="210"/>
      <c r="AEV97" s="210"/>
      <c r="AEW97" s="210"/>
      <c r="AEX97" s="210"/>
      <c r="AEY97" s="210"/>
      <c r="AEZ97" s="210"/>
      <c r="AFA97" s="210"/>
      <c r="AFB97" s="210"/>
      <c r="AFC97" s="210"/>
      <c r="AFD97" s="210"/>
      <c r="AFE97" s="210"/>
      <c r="AFF97" s="210"/>
      <c r="AFG97" s="210"/>
      <c r="AFH97" s="210"/>
      <c r="AFI97" s="210"/>
      <c r="AFJ97" s="210"/>
      <c r="AFK97" s="210"/>
      <c r="AFL97" s="210"/>
      <c r="AFM97" s="210"/>
      <c r="AFN97" s="210"/>
      <c r="AFO97" s="210"/>
      <c r="AFP97" s="210"/>
      <c r="AFQ97" s="210"/>
      <c r="AFR97" s="210"/>
      <c r="AFS97" s="210"/>
      <c r="AFT97" s="210"/>
      <c r="AFU97" s="210"/>
      <c r="AFV97" s="210"/>
      <c r="AFW97" s="210"/>
      <c r="AFX97" s="210"/>
      <c r="AFY97" s="210"/>
      <c r="AFZ97" s="210"/>
    </row>
    <row r="98" spans="1:858" s="222" customFormat="1" ht="66.75" customHeight="1" x14ac:dyDescent="0.2">
      <c r="A98" s="2637"/>
      <c r="B98" s="2638"/>
      <c r="C98" s="2639"/>
      <c r="D98" s="2580"/>
      <c r="E98" s="2580"/>
      <c r="F98" s="2581"/>
      <c r="G98" s="667"/>
      <c r="H98" s="667"/>
      <c r="I98" s="667"/>
      <c r="J98" s="1994">
        <v>50</v>
      </c>
      <c r="K98" s="1966" t="s">
        <v>1134</v>
      </c>
      <c r="L98" s="1966" t="s">
        <v>40</v>
      </c>
      <c r="M98" s="1994">
        <v>2</v>
      </c>
      <c r="N98" s="1966" t="s">
        <v>1138</v>
      </c>
      <c r="O98" s="1979">
        <v>58</v>
      </c>
      <c r="P98" s="1981" t="s">
        <v>1509</v>
      </c>
      <c r="Q98" s="836">
        <f>V98/R98</f>
        <v>0.66666666666666663</v>
      </c>
      <c r="R98" s="2577">
        <v>3000000</v>
      </c>
      <c r="S98" s="1981" t="s">
        <v>1139</v>
      </c>
      <c r="T98" s="840" t="s">
        <v>1140</v>
      </c>
      <c r="U98" s="837" t="s">
        <v>1596</v>
      </c>
      <c r="V98" s="853">
        <v>2000000</v>
      </c>
      <c r="W98" s="1979">
        <v>20</v>
      </c>
      <c r="X98" s="1966" t="s">
        <v>1369</v>
      </c>
      <c r="Y98" s="2560">
        <v>4424</v>
      </c>
      <c r="Z98" s="2560">
        <v>11752</v>
      </c>
      <c r="AA98" s="2560">
        <v>5066</v>
      </c>
      <c r="AB98" s="2560">
        <v>18027</v>
      </c>
      <c r="AC98" s="2560">
        <v>18027</v>
      </c>
      <c r="AD98" s="2560">
        <v>8561</v>
      </c>
      <c r="AE98" s="2560"/>
      <c r="AF98" s="2560">
        <v>2145</v>
      </c>
      <c r="AG98" s="1994"/>
      <c r="AH98" s="1994"/>
      <c r="AI98" s="2559">
        <v>41543</v>
      </c>
      <c r="AJ98" s="1966"/>
      <c r="AK98" s="9">
        <v>42597</v>
      </c>
      <c r="AL98" s="9">
        <v>42735</v>
      </c>
      <c r="AM98" s="1966" t="s">
        <v>1549</v>
      </c>
      <c r="AN98" s="210"/>
      <c r="AO98" s="210"/>
      <c r="AP98" s="210"/>
      <c r="AQ98" s="210"/>
      <c r="AR98" s="210"/>
      <c r="AS98" s="210"/>
      <c r="AT98" s="210"/>
      <c r="AU98" s="210"/>
      <c r="AV98" s="210"/>
      <c r="AW98" s="210"/>
      <c r="AX98" s="210"/>
      <c r="AY98" s="210"/>
      <c r="AZ98" s="210"/>
      <c r="BA98" s="210"/>
      <c r="BB98" s="210"/>
      <c r="BC98" s="210"/>
      <c r="BD98" s="210"/>
      <c r="BE98" s="210"/>
      <c r="BF98" s="210"/>
      <c r="BG98" s="210"/>
      <c r="BH98" s="210"/>
      <c r="BI98" s="210"/>
      <c r="BJ98" s="210"/>
      <c r="BK98" s="210"/>
      <c r="BL98" s="210"/>
      <c r="BM98" s="210"/>
      <c r="BN98" s="210"/>
      <c r="BO98" s="210"/>
      <c r="BP98" s="210"/>
      <c r="BQ98" s="210"/>
      <c r="BR98" s="210"/>
      <c r="BS98" s="210"/>
      <c r="BT98" s="210"/>
      <c r="BU98" s="210"/>
      <c r="BV98" s="210"/>
      <c r="BW98" s="210"/>
      <c r="BX98" s="210"/>
      <c r="BY98" s="210"/>
      <c r="BZ98" s="210"/>
      <c r="CA98" s="210"/>
      <c r="CB98" s="210"/>
      <c r="CC98" s="210"/>
      <c r="CD98" s="210"/>
      <c r="CE98" s="210"/>
      <c r="CF98" s="210"/>
      <c r="CG98" s="210"/>
      <c r="CH98" s="210"/>
      <c r="CI98" s="210"/>
      <c r="CJ98" s="210"/>
      <c r="CK98" s="210"/>
      <c r="CL98" s="210"/>
      <c r="CM98" s="210"/>
      <c r="CN98" s="210"/>
      <c r="CO98" s="210"/>
      <c r="CP98" s="210"/>
      <c r="CQ98" s="210"/>
      <c r="CR98" s="210"/>
      <c r="CS98" s="210"/>
      <c r="CT98" s="210"/>
      <c r="CU98" s="210"/>
      <c r="CV98" s="210"/>
      <c r="CW98" s="210"/>
      <c r="CX98" s="210"/>
      <c r="CY98" s="210"/>
      <c r="CZ98" s="210"/>
      <c r="DA98" s="210"/>
      <c r="DB98" s="210"/>
      <c r="DC98" s="210"/>
      <c r="DD98" s="210"/>
      <c r="DE98" s="210"/>
      <c r="DF98" s="210"/>
      <c r="DG98" s="210"/>
      <c r="DH98" s="210"/>
      <c r="DI98" s="210"/>
      <c r="DJ98" s="210"/>
      <c r="DK98" s="210"/>
      <c r="DL98" s="210"/>
      <c r="DM98" s="210"/>
      <c r="DN98" s="210"/>
      <c r="DO98" s="210"/>
      <c r="DP98" s="210"/>
      <c r="DQ98" s="210"/>
      <c r="DR98" s="210"/>
      <c r="DS98" s="210"/>
      <c r="DT98" s="210"/>
      <c r="DU98" s="210"/>
      <c r="DV98" s="210"/>
      <c r="DW98" s="210"/>
      <c r="DX98" s="210"/>
      <c r="DY98" s="210"/>
      <c r="DZ98" s="210"/>
      <c r="EA98" s="210"/>
      <c r="EB98" s="210"/>
      <c r="EC98" s="210"/>
      <c r="ED98" s="210"/>
      <c r="EE98" s="210"/>
      <c r="EF98" s="210"/>
      <c r="EG98" s="210"/>
      <c r="EH98" s="210"/>
      <c r="EI98" s="210"/>
      <c r="EJ98" s="210"/>
      <c r="EK98" s="210"/>
      <c r="EL98" s="210"/>
      <c r="EM98" s="210"/>
      <c r="EN98" s="210"/>
      <c r="EO98" s="210"/>
      <c r="EP98" s="210"/>
      <c r="EQ98" s="210"/>
      <c r="ER98" s="210"/>
      <c r="ES98" s="210"/>
      <c r="ET98" s="210"/>
      <c r="EU98" s="210"/>
      <c r="EV98" s="210"/>
      <c r="EW98" s="210"/>
      <c r="EX98" s="210"/>
      <c r="EY98" s="210"/>
      <c r="EZ98" s="210"/>
      <c r="FA98" s="210"/>
      <c r="FB98" s="210"/>
      <c r="FC98" s="210"/>
      <c r="FD98" s="210"/>
      <c r="FE98" s="210"/>
      <c r="FF98" s="210"/>
      <c r="FG98" s="210"/>
      <c r="FH98" s="210"/>
      <c r="FI98" s="210"/>
      <c r="FJ98" s="210"/>
      <c r="FK98" s="210"/>
      <c r="FL98" s="210"/>
      <c r="FM98" s="210"/>
      <c r="FN98" s="210"/>
      <c r="FO98" s="210"/>
      <c r="FP98" s="210"/>
      <c r="FQ98" s="210"/>
      <c r="FR98" s="210"/>
      <c r="FS98" s="210"/>
      <c r="FT98" s="210"/>
      <c r="FU98" s="210"/>
      <c r="FV98" s="210"/>
      <c r="FW98" s="210"/>
      <c r="FX98" s="210"/>
      <c r="FY98" s="210"/>
      <c r="FZ98" s="210"/>
      <c r="GA98" s="210"/>
      <c r="GB98" s="210"/>
      <c r="GC98" s="210"/>
      <c r="GD98" s="210"/>
      <c r="GE98" s="210"/>
      <c r="GF98" s="210"/>
      <c r="GG98" s="210"/>
      <c r="GH98" s="210"/>
      <c r="GI98" s="210"/>
      <c r="GJ98" s="210"/>
      <c r="GK98" s="210"/>
      <c r="GL98" s="210"/>
      <c r="GM98" s="210"/>
      <c r="GN98" s="210"/>
      <c r="GO98" s="210"/>
      <c r="GP98" s="210"/>
      <c r="GQ98" s="210"/>
      <c r="GR98" s="210"/>
      <c r="GS98" s="210"/>
      <c r="GT98" s="210"/>
      <c r="GU98" s="210"/>
      <c r="GV98" s="210"/>
      <c r="GW98" s="210"/>
      <c r="GX98" s="210"/>
      <c r="GY98" s="210"/>
      <c r="GZ98" s="210"/>
      <c r="HA98" s="210"/>
      <c r="HB98" s="210"/>
      <c r="HC98" s="210"/>
      <c r="HD98" s="210"/>
      <c r="HE98" s="210"/>
      <c r="HF98" s="210"/>
      <c r="HG98" s="210"/>
      <c r="HH98" s="210"/>
      <c r="HI98" s="210"/>
      <c r="HJ98" s="210"/>
      <c r="HK98" s="210"/>
      <c r="HL98" s="210"/>
      <c r="HM98" s="210"/>
      <c r="HN98" s="210"/>
      <c r="HO98" s="210"/>
      <c r="HP98" s="210"/>
      <c r="HQ98" s="210"/>
      <c r="HR98" s="210"/>
      <c r="HS98" s="210"/>
      <c r="HT98" s="210"/>
      <c r="HU98" s="210"/>
      <c r="HV98" s="210"/>
      <c r="HW98" s="210"/>
      <c r="HX98" s="210"/>
      <c r="HY98" s="210"/>
      <c r="HZ98" s="210"/>
      <c r="IA98" s="210"/>
      <c r="IB98" s="210"/>
      <c r="IC98" s="210"/>
      <c r="ID98" s="210"/>
      <c r="IE98" s="210"/>
      <c r="IF98" s="210"/>
      <c r="IG98" s="210"/>
      <c r="IH98" s="210"/>
      <c r="II98" s="210"/>
      <c r="IJ98" s="210"/>
      <c r="IK98" s="210"/>
      <c r="IL98" s="210"/>
      <c r="IM98" s="210"/>
      <c r="IN98" s="210"/>
      <c r="IO98" s="210"/>
      <c r="IP98" s="210"/>
      <c r="IQ98" s="210"/>
      <c r="IR98" s="210"/>
      <c r="IS98" s="210"/>
      <c r="IT98" s="210"/>
      <c r="IU98" s="210"/>
      <c r="IV98" s="210"/>
      <c r="IW98" s="210"/>
      <c r="IX98" s="210"/>
      <c r="IY98" s="210"/>
      <c r="IZ98" s="210"/>
      <c r="JA98" s="210"/>
      <c r="JB98" s="210"/>
      <c r="JC98" s="210"/>
      <c r="JD98" s="210"/>
      <c r="JE98" s="210"/>
      <c r="JF98" s="210"/>
      <c r="JG98" s="210"/>
      <c r="JH98" s="210"/>
      <c r="JI98" s="210"/>
      <c r="JJ98" s="210"/>
      <c r="JK98" s="210"/>
      <c r="JL98" s="210"/>
      <c r="JM98" s="210"/>
      <c r="JN98" s="210"/>
      <c r="JO98" s="210"/>
      <c r="JP98" s="210"/>
      <c r="JQ98" s="210"/>
      <c r="JR98" s="210"/>
      <c r="JS98" s="210"/>
      <c r="JT98" s="210"/>
      <c r="JU98" s="210"/>
      <c r="JV98" s="210"/>
      <c r="JW98" s="210"/>
      <c r="JX98" s="210"/>
      <c r="JY98" s="210"/>
      <c r="JZ98" s="210"/>
      <c r="KA98" s="210"/>
      <c r="KB98" s="210"/>
      <c r="KC98" s="210"/>
      <c r="KD98" s="210"/>
      <c r="KE98" s="210"/>
      <c r="KF98" s="210"/>
      <c r="KG98" s="210"/>
      <c r="KH98" s="210"/>
      <c r="KI98" s="210"/>
      <c r="KJ98" s="210"/>
      <c r="KK98" s="210"/>
      <c r="KL98" s="210"/>
      <c r="KM98" s="210"/>
      <c r="KN98" s="210"/>
      <c r="KO98" s="210"/>
      <c r="KP98" s="210"/>
      <c r="KQ98" s="210"/>
      <c r="KR98" s="210"/>
      <c r="KS98" s="210"/>
      <c r="KT98" s="210"/>
      <c r="KU98" s="210"/>
      <c r="KV98" s="210"/>
      <c r="KW98" s="210"/>
      <c r="KX98" s="210"/>
      <c r="KY98" s="210"/>
      <c r="KZ98" s="210"/>
      <c r="LA98" s="210"/>
      <c r="LB98" s="210"/>
      <c r="LC98" s="210"/>
      <c r="LD98" s="210"/>
      <c r="LE98" s="210"/>
      <c r="LF98" s="210"/>
      <c r="LG98" s="210"/>
      <c r="LH98" s="210"/>
      <c r="LI98" s="210"/>
      <c r="LJ98" s="210"/>
      <c r="LK98" s="210"/>
      <c r="LL98" s="210"/>
      <c r="LM98" s="210"/>
      <c r="LN98" s="210"/>
      <c r="LO98" s="210"/>
      <c r="LP98" s="210"/>
      <c r="LQ98" s="210"/>
      <c r="LR98" s="210"/>
      <c r="LS98" s="210"/>
      <c r="LT98" s="210"/>
      <c r="LU98" s="210"/>
      <c r="LV98" s="210"/>
      <c r="LW98" s="210"/>
      <c r="LX98" s="210"/>
      <c r="LY98" s="210"/>
      <c r="LZ98" s="210"/>
      <c r="MA98" s="210"/>
      <c r="MB98" s="210"/>
      <c r="MC98" s="210"/>
      <c r="MD98" s="210"/>
      <c r="ME98" s="210"/>
      <c r="MF98" s="210"/>
      <c r="MG98" s="210"/>
      <c r="MH98" s="210"/>
      <c r="MI98" s="210"/>
      <c r="MJ98" s="210"/>
      <c r="MK98" s="210"/>
      <c r="ML98" s="210"/>
      <c r="MM98" s="210"/>
      <c r="MN98" s="210"/>
      <c r="MO98" s="210"/>
      <c r="MP98" s="210"/>
      <c r="MQ98" s="210"/>
      <c r="MR98" s="210"/>
      <c r="MS98" s="210"/>
      <c r="MT98" s="210"/>
      <c r="MU98" s="210"/>
      <c r="MV98" s="210"/>
      <c r="MW98" s="210"/>
      <c r="MX98" s="210"/>
      <c r="MY98" s="210"/>
      <c r="MZ98" s="210"/>
      <c r="NA98" s="210"/>
      <c r="NB98" s="210"/>
      <c r="NC98" s="210"/>
      <c r="ND98" s="210"/>
      <c r="NE98" s="210"/>
      <c r="NF98" s="210"/>
      <c r="NG98" s="210"/>
      <c r="NH98" s="210"/>
      <c r="NI98" s="210"/>
      <c r="NJ98" s="210"/>
      <c r="NK98" s="210"/>
      <c r="NL98" s="210"/>
      <c r="NM98" s="210"/>
      <c r="NN98" s="210"/>
      <c r="NO98" s="210"/>
      <c r="NP98" s="210"/>
      <c r="NQ98" s="210"/>
      <c r="NR98" s="210"/>
      <c r="NS98" s="210"/>
      <c r="NT98" s="210"/>
      <c r="NU98" s="210"/>
      <c r="NV98" s="210"/>
      <c r="NW98" s="210"/>
      <c r="NX98" s="210"/>
      <c r="NY98" s="210"/>
      <c r="NZ98" s="210"/>
      <c r="OA98" s="210"/>
      <c r="OB98" s="210"/>
      <c r="OC98" s="210"/>
      <c r="OD98" s="210"/>
      <c r="OE98" s="210"/>
      <c r="OF98" s="210"/>
      <c r="OG98" s="210"/>
      <c r="OH98" s="210"/>
      <c r="OI98" s="210"/>
      <c r="OJ98" s="210"/>
      <c r="OK98" s="210"/>
      <c r="OL98" s="210"/>
      <c r="OM98" s="210"/>
      <c r="ON98" s="210"/>
      <c r="OO98" s="210"/>
      <c r="OP98" s="210"/>
      <c r="OQ98" s="210"/>
      <c r="OR98" s="210"/>
      <c r="OS98" s="210"/>
      <c r="OT98" s="210"/>
      <c r="OU98" s="210"/>
      <c r="OV98" s="210"/>
      <c r="OW98" s="210"/>
      <c r="OX98" s="210"/>
      <c r="OY98" s="210"/>
      <c r="OZ98" s="210"/>
      <c r="PA98" s="210"/>
      <c r="PB98" s="210"/>
      <c r="PC98" s="210"/>
      <c r="PD98" s="210"/>
      <c r="PE98" s="210"/>
      <c r="PF98" s="210"/>
      <c r="PG98" s="210"/>
      <c r="PH98" s="210"/>
      <c r="PI98" s="210"/>
      <c r="PJ98" s="210"/>
      <c r="PK98" s="210"/>
      <c r="PL98" s="210"/>
      <c r="PM98" s="210"/>
      <c r="PN98" s="210"/>
      <c r="PO98" s="210"/>
      <c r="PP98" s="210"/>
      <c r="PQ98" s="210"/>
      <c r="PR98" s="210"/>
      <c r="PS98" s="210"/>
      <c r="PT98" s="210"/>
      <c r="PU98" s="210"/>
      <c r="PV98" s="210"/>
      <c r="PW98" s="210"/>
      <c r="PX98" s="210"/>
      <c r="PY98" s="210"/>
      <c r="PZ98" s="210"/>
      <c r="QA98" s="210"/>
      <c r="QB98" s="210"/>
      <c r="QC98" s="210"/>
      <c r="QD98" s="210"/>
      <c r="QE98" s="210"/>
      <c r="QF98" s="210"/>
      <c r="QG98" s="210"/>
      <c r="QH98" s="210"/>
      <c r="QI98" s="210"/>
      <c r="QJ98" s="210"/>
      <c r="QK98" s="210"/>
      <c r="QL98" s="210"/>
      <c r="QM98" s="210"/>
      <c r="QN98" s="210"/>
      <c r="QO98" s="210"/>
      <c r="QP98" s="210"/>
      <c r="QQ98" s="210"/>
      <c r="QR98" s="210"/>
      <c r="QS98" s="210"/>
      <c r="QT98" s="210"/>
      <c r="QU98" s="210"/>
      <c r="QV98" s="210"/>
      <c r="QW98" s="210"/>
      <c r="QX98" s="210"/>
      <c r="QY98" s="210"/>
      <c r="QZ98" s="210"/>
      <c r="RA98" s="210"/>
      <c r="RB98" s="210"/>
      <c r="RC98" s="210"/>
      <c r="RD98" s="210"/>
      <c r="RE98" s="210"/>
      <c r="RF98" s="210"/>
      <c r="RG98" s="210"/>
      <c r="RH98" s="210"/>
      <c r="RI98" s="210"/>
      <c r="RJ98" s="210"/>
      <c r="RK98" s="210"/>
      <c r="RL98" s="210"/>
      <c r="RM98" s="210"/>
      <c r="RN98" s="210"/>
      <c r="RO98" s="210"/>
      <c r="RP98" s="210"/>
      <c r="RQ98" s="210"/>
      <c r="RR98" s="210"/>
      <c r="RS98" s="210"/>
      <c r="RT98" s="210"/>
      <c r="RU98" s="210"/>
      <c r="RV98" s="210"/>
      <c r="RW98" s="210"/>
      <c r="RX98" s="210"/>
      <c r="RY98" s="210"/>
      <c r="RZ98" s="210"/>
      <c r="SA98" s="210"/>
      <c r="SB98" s="210"/>
      <c r="SC98" s="210"/>
      <c r="SD98" s="210"/>
      <c r="SE98" s="210"/>
      <c r="SF98" s="210"/>
      <c r="SG98" s="210"/>
      <c r="SH98" s="210"/>
      <c r="SI98" s="210"/>
      <c r="SJ98" s="210"/>
      <c r="SK98" s="210"/>
      <c r="SL98" s="210"/>
      <c r="SM98" s="210"/>
      <c r="SN98" s="210"/>
      <c r="SO98" s="210"/>
      <c r="SP98" s="210"/>
      <c r="SQ98" s="210"/>
      <c r="SR98" s="210"/>
      <c r="SS98" s="210"/>
      <c r="ST98" s="210"/>
      <c r="SU98" s="210"/>
      <c r="SV98" s="210"/>
      <c r="SW98" s="210"/>
      <c r="SX98" s="210"/>
      <c r="SY98" s="210"/>
      <c r="SZ98" s="210"/>
      <c r="TA98" s="210"/>
      <c r="TB98" s="210"/>
      <c r="TC98" s="210"/>
      <c r="TD98" s="210"/>
      <c r="TE98" s="210"/>
      <c r="TF98" s="210"/>
      <c r="TG98" s="210"/>
      <c r="TH98" s="210"/>
      <c r="TI98" s="210"/>
      <c r="TJ98" s="210"/>
      <c r="TK98" s="210"/>
      <c r="TL98" s="210"/>
      <c r="TM98" s="210"/>
      <c r="TN98" s="210"/>
      <c r="TO98" s="210"/>
      <c r="TP98" s="210"/>
      <c r="TQ98" s="210"/>
      <c r="TR98" s="210"/>
      <c r="TS98" s="210"/>
      <c r="TT98" s="210"/>
      <c r="TU98" s="210"/>
      <c r="TV98" s="210"/>
      <c r="TW98" s="210"/>
      <c r="TX98" s="210"/>
      <c r="TY98" s="210"/>
      <c r="TZ98" s="210"/>
      <c r="UA98" s="210"/>
      <c r="UB98" s="210"/>
      <c r="UC98" s="210"/>
      <c r="UD98" s="210"/>
      <c r="UE98" s="210"/>
      <c r="UF98" s="210"/>
      <c r="UG98" s="210"/>
      <c r="UH98" s="210"/>
      <c r="UI98" s="210"/>
      <c r="UJ98" s="210"/>
      <c r="UK98" s="210"/>
      <c r="UL98" s="210"/>
      <c r="UM98" s="210"/>
      <c r="UN98" s="210"/>
      <c r="UO98" s="210"/>
      <c r="UP98" s="210"/>
      <c r="UQ98" s="210"/>
      <c r="UR98" s="210"/>
      <c r="US98" s="210"/>
      <c r="UT98" s="210"/>
      <c r="UU98" s="210"/>
      <c r="UV98" s="210"/>
      <c r="UW98" s="210"/>
      <c r="UX98" s="210"/>
      <c r="UY98" s="210"/>
      <c r="UZ98" s="210"/>
      <c r="VA98" s="210"/>
      <c r="VB98" s="210"/>
      <c r="VC98" s="210"/>
      <c r="VD98" s="210"/>
      <c r="VE98" s="210"/>
      <c r="VF98" s="210"/>
      <c r="VG98" s="210"/>
      <c r="VH98" s="210"/>
      <c r="VI98" s="210"/>
      <c r="VJ98" s="210"/>
      <c r="VK98" s="210"/>
      <c r="VL98" s="210"/>
      <c r="VM98" s="210"/>
      <c r="VN98" s="210"/>
      <c r="VO98" s="210"/>
      <c r="VP98" s="210"/>
      <c r="VQ98" s="210"/>
      <c r="VR98" s="210"/>
      <c r="VS98" s="210"/>
      <c r="VT98" s="210"/>
      <c r="VU98" s="210"/>
      <c r="VV98" s="210"/>
      <c r="VW98" s="210"/>
      <c r="VX98" s="210"/>
      <c r="VY98" s="210"/>
      <c r="VZ98" s="210"/>
      <c r="WA98" s="210"/>
      <c r="WB98" s="210"/>
      <c r="WC98" s="210"/>
      <c r="WD98" s="210"/>
      <c r="WE98" s="210"/>
      <c r="WF98" s="210"/>
      <c r="WG98" s="210"/>
      <c r="WH98" s="210"/>
      <c r="WI98" s="210"/>
      <c r="WJ98" s="210"/>
      <c r="WK98" s="210"/>
      <c r="WL98" s="210"/>
      <c r="WM98" s="210"/>
      <c r="WN98" s="210"/>
      <c r="WO98" s="210"/>
      <c r="WP98" s="210"/>
      <c r="WQ98" s="210"/>
      <c r="WR98" s="210"/>
      <c r="WS98" s="210"/>
      <c r="WT98" s="210"/>
      <c r="WU98" s="210"/>
      <c r="WV98" s="210"/>
      <c r="WW98" s="210"/>
      <c r="WX98" s="210"/>
      <c r="WY98" s="210"/>
      <c r="WZ98" s="210"/>
      <c r="XA98" s="210"/>
      <c r="XB98" s="210"/>
      <c r="XC98" s="210"/>
      <c r="XD98" s="210"/>
      <c r="XE98" s="210"/>
      <c r="XF98" s="210"/>
      <c r="XG98" s="210"/>
      <c r="XH98" s="210"/>
      <c r="XI98" s="210"/>
      <c r="XJ98" s="210"/>
      <c r="XK98" s="210"/>
      <c r="XL98" s="210"/>
      <c r="XM98" s="210"/>
      <c r="XN98" s="210"/>
      <c r="XO98" s="210"/>
      <c r="XP98" s="210"/>
      <c r="XQ98" s="210"/>
      <c r="XR98" s="210"/>
      <c r="XS98" s="210"/>
      <c r="XT98" s="210"/>
      <c r="XU98" s="210"/>
      <c r="XV98" s="210"/>
      <c r="XW98" s="210"/>
      <c r="XX98" s="210"/>
      <c r="XY98" s="210"/>
      <c r="XZ98" s="210"/>
      <c r="YA98" s="210"/>
      <c r="YB98" s="210"/>
      <c r="YC98" s="210"/>
      <c r="YD98" s="210"/>
      <c r="YE98" s="210"/>
      <c r="YF98" s="210"/>
      <c r="YG98" s="210"/>
      <c r="YH98" s="210"/>
      <c r="YI98" s="210"/>
      <c r="YJ98" s="210"/>
      <c r="YK98" s="210"/>
      <c r="YL98" s="210"/>
      <c r="YM98" s="210"/>
      <c r="YN98" s="210"/>
      <c r="YO98" s="210"/>
      <c r="YP98" s="210"/>
      <c r="YQ98" s="210"/>
      <c r="YR98" s="210"/>
      <c r="YS98" s="210"/>
      <c r="YT98" s="210"/>
      <c r="YU98" s="210"/>
      <c r="YV98" s="210"/>
      <c r="YW98" s="210"/>
      <c r="YX98" s="210"/>
      <c r="YY98" s="210"/>
      <c r="YZ98" s="210"/>
      <c r="ZA98" s="210"/>
      <c r="ZB98" s="210"/>
      <c r="ZC98" s="210"/>
      <c r="ZD98" s="210"/>
      <c r="ZE98" s="210"/>
      <c r="ZF98" s="210"/>
      <c r="ZG98" s="210"/>
      <c r="ZH98" s="210"/>
      <c r="ZI98" s="210"/>
      <c r="ZJ98" s="210"/>
      <c r="ZK98" s="210"/>
      <c r="ZL98" s="210"/>
      <c r="ZM98" s="210"/>
      <c r="ZN98" s="210"/>
      <c r="ZO98" s="210"/>
      <c r="ZP98" s="210"/>
      <c r="ZQ98" s="210"/>
      <c r="ZR98" s="210"/>
      <c r="ZS98" s="210"/>
      <c r="ZT98" s="210"/>
      <c r="ZU98" s="210"/>
      <c r="ZV98" s="210"/>
      <c r="ZW98" s="210"/>
      <c r="ZX98" s="210"/>
      <c r="ZY98" s="210"/>
      <c r="ZZ98" s="210"/>
      <c r="AAA98" s="210"/>
      <c r="AAB98" s="210"/>
      <c r="AAC98" s="210"/>
      <c r="AAD98" s="210"/>
      <c r="AAE98" s="210"/>
      <c r="AAF98" s="210"/>
      <c r="AAG98" s="210"/>
      <c r="AAH98" s="210"/>
      <c r="AAI98" s="210"/>
      <c r="AAJ98" s="210"/>
      <c r="AAK98" s="210"/>
      <c r="AAL98" s="210"/>
      <c r="AAM98" s="210"/>
      <c r="AAN98" s="210"/>
      <c r="AAO98" s="210"/>
      <c r="AAP98" s="210"/>
      <c r="AAQ98" s="210"/>
      <c r="AAR98" s="210"/>
      <c r="AAS98" s="210"/>
      <c r="AAT98" s="210"/>
      <c r="AAU98" s="210"/>
      <c r="AAV98" s="210"/>
      <c r="AAW98" s="210"/>
      <c r="AAX98" s="210"/>
      <c r="AAY98" s="210"/>
      <c r="AAZ98" s="210"/>
      <c r="ABA98" s="210"/>
      <c r="ABB98" s="210"/>
      <c r="ABC98" s="210"/>
      <c r="ABD98" s="210"/>
      <c r="ABE98" s="210"/>
      <c r="ABF98" s="210"/>
      <c r="ABG98" s="210"/>
      <c r="ABH98" s="210"/>
      <c r="ABI98" s="210"/>
      <c r="ABJ98" s="210"/>
      <c r="ABK98" s="210"/>
      <c r="ABL98" s="210"/>
      <c r="ABM98" s="210"/>
      <c r="ABN98" s="210"/>
      <c r="ABO98" s="210"/>
      <c r="ABP98" s="210"/>
      <c r="ABQ98" s="210"/>
      <c r="ABR98" s="210"/>
      <c r="ABS98" s="210"/>
      <c r="ABT98" s="210"/>
      <c r="ABU98" s="210"/>
      <c r="ABV98" s="210"/>
      <c r="ABW98" s="210"/>
      <c r="ABX98" s="210"/>
      <c r="ABY98" s="210"/>
      <c r="ABZ98" s="210"/>
      <c r="ACA98" s="210"/>
      <c r="ACB98" s="210"/>
      <c r="ACC98" s="210"/>
      <c r="ACD98" s="210"/>
      <c r="ACE98" s="210"/>
      <c r="ACF98" s="210"/>
      <c r="ACG98" s="210"/>
      <c r="ACH98" s="210"/>
      <c r="ACI98" s="210"/>
      <c r="ACJ98" s="210"/>
      <c r="ACK98" s="210"/>
      <c r="ACL98" s="210"/>
      <c r="ACM98" s="210"/>
      <c r="ACN98" s="210"/>
      <c r="ACO98" s="210"/>
      <c r="ACP98" s="210"/>
      <c r="ACQ98" s="210"/>
      <c r="ACR98" s="210"/>
      <c r="ACS98" s="210"/>
      <c r="ACT98" s="210"/>
      <c r="ACU98" s="210"/>
      <c r="ACV98" s="210"/>
      <c r="ACW98" s="210"/>
      <c r="ACX98" s="210"/>
      <c r="ACY98" s="210"/>
      <c r="ACZ98" s="210"/>
      <c r="ADA98" s="210"/>
      <c r="ADB98" s="210"/>
      <c r="ADC98" s="210"/>
      <c r="ADD98" s="210"/>
      <c r="ADE98" s="210"/>
      <c r="ADF98" s="210"/>
      <c r="ADG98" s="210"/>
      <c r="ADH98" s="210"/>
      <c r="ADI98" s="210"/>
      <c r="ADJ98" s="210"/>
      <c r="ADK98" s="210"/>
      <c r="ADL98" s="210"/>
      <c r="ADM98" s="210"/>
      <c r="ADN98" s="210"/>
      <c r="ADO98" s="210"/>
      <c r="ADP98" s="210"/>
      <c r="ADQ98" s="210"/>
      <c r="ADR98" s="210"/>
      <c r="ADS98" s="210"/>
      <c r="ADT98" s="210"/>
      <c r="ADU98" s="210"/>
      <c r="ADV98" s="210"/>
      <c r="ADW98" s="210"/>
      <c r="ADX98" s="210"/>
      <c r="ADY98" s="210"/>
      <c r="ADZ98" s="210"/>
      <c r="AEA98" s="210"/>
      <c r="AEB98" s="210"/>
      <c r="AEC98" s="210"/>
      <c r="AED98" s="210"/>
      <c r="AEE98" s="210"/>
      <c r="AEF98" s="210"/>
      <c r="AEG98" s="210"/>
      <c r="AEH98" s="210"/>
      <c r="AEI98" s="210"/>
      <c r="AEJ98" s="210"/>
      <c r="AEK98" s="210"/>
      <c r="AEL98" s="210"/>
      <c r="AEM98" s="210"/>
      <c r="AEN98" s="210"/>
      <c r="AEO98" s="210"/>
      <c r="AEP98" s="210"/>
      <c r="AEQ98" s="210"/>
      <c r="AER98" s="210"/>
      <c r="AES98" s="210"/>
      <c r="AET98" s="210"/>
      <c r="AEU98" s="210"/>
      <c r="AEV98" s="210"/>
      <c r="AEW98" s="210"/>
      <c r="AEX98" s="210"/>
      <c r="AEY98" s="210"/>
      <c r="AEZ98" s="210"/>
      <c r="AFA98" s="210"/>
      <c r="AFB98" s="210"/>
      <c r="AFC98" s="210"/>
      <c r="AFD98" s="210"/>
      <c r="AFE98" s="210"/>
      <c r="AFF98" s="210"/>
      <c r="AFG98" s="210"/>
      <c r="AFH98" s="210"/>
      <c r="AFI98" s="210"/>
      <c r="AFJ98" s="210"/>
      <c r="AFK98" s="210"/>
      <c r="AFL98" s="210"/>
      <c r="AFM98" s="210"/>
      <c r="AFN98" s="210"/>
      <c r="AFO98" s="210"/>
      <c r="AFP98" s="210"/>
      <c r="AFQ98" s="210"/>
      <c r="AFR98" s="210"/>
      <c r="AFS98" s="210"/>
      <c r="AFT98" s="210"/>
      <c r="AFU98" s="210"/>
      <c r="AFV98" s="210"/>
      <c r="AFW98" s="210"/>
      <c r="AFX98" s="210"/>
      <c r="AFY98" s="210"/>
      <c r="AFZ98" s="210"/>
    </row>
    <row r="99" spans="1:858" s="210" customFormat="1" ht="59.25" customHeight="1" x14ac:dyDescent="0.2">
      <c r="A99" s="2637"/>
      <c r="B99" s="2638"/>
      <c r="C99" s="2639"/>
      <c r="D99" s="2580"/>
      <c r="E99" s="2580"/>
      <c r="F99" s="2581"/>
      <c r="G99" s="855"/>
      <c r="H99" s="855"/>
      <c r="I99" s="855"/>
      <c r="J99" s="1996"/>
      <c r="K99" s="1968"/>
      <c r="L99" s="1968"/>
      <c r="M99" s="1996"/>
      <c r="N99" s="1968"/>
      <c r="O99" s="1990"/>
      <c r="P99" s="1981"/>
      <c r="Q99" s="835">
        <f>V99/R98</f>
        <v>0.33333333333333331</v>
      </c>
      <c r="R99" s="2577"/>
      <c r="S99" s="1981"/>
      <c r="T99" s="847" t="s">
        <v>1141</v>
      </c>
      <c r="U99" s="837" t="s">
        <v>1597</v>
      </c>
      <c r="V99" s="844">
        <v>1000000</v>
      </c>
      <c r="W99" s="1990"/>
      <c r="X99" s="1967"/>
      <c r="Y99" s="2524"/>
      <c r="Z99" s="2524"/>
      <c r="AA99" s="2524"/>
      <c r="AB99" s="2524"/>
      <c r="AC99" s="2524"/>
      <c r="AD99" s="2524"/>
      <c r="AE99" s="2524"/>
      <c r="AF99" s="2524"/>
      <c r="AG99" s="1996"/>
      <c r="AH99" s="1996"/>
      <c r="AI99" s="2560"/>
      <c r="AJ99" s="1968"/>
      <c r="AK99" s="9">
        <v>42597</v>
      </c>
      <c r="AL99" s="9">
        <v>42735</v>
      </c>
      <c r="AM99" s="1968"/>
    </row>
    <row r="100" spans="1:858" s="178" customFormat="1" ht="13.5" customHeight="1" x14ac:dyDescent="0.2">
      <c r="A100" s="2637"/>
      <c r="B100" s="2638"/>
      <c r="C100" s="2639"/>
      <c r="D100" s="2580"/>
      <c r="E100" s="2580"/>
      <c r="F100" s="2581"/>
      <c r="G100" s="667"/>
      <c r="H100" s="667"/>
      <c r="I100" s="668"/>
      <c r="J100" s="2541">
        <v>50</v>
      </c>
      <c r="K100" s="1963" t="s">
        <v>1134</v>
      </c>
      <c r="L100" s="2039" t="s">
        <v>40</v>
      </c>
      <c r="M100" s="2541">
        <v>2</v>
      </c>
      <c r="N100" s="1966" t="s">
        <v>1513</v>
      </c>
      <c r="O100" s="1979">
        <v>59</v>
      </c>
      <c r="P100" s="2056" t="s">
        <v>1510</v>
      </c>
      <c r="Q100" s="2565">
        <v>1</v>
      </c>
      <c r="R100" s="2065">
        <v>32000000</v>
      </c>
      <c r="S100" s="2056" t="s">
        <v>1143</v>
      </c>
      <c r="T100" s="2056" t="s">
        <v>1144</v>
      </c>
      <c r="U100" s="1963" t="s">
        <v>1145</v>
      </c>
      <c r="V100" s="2065">
        <v>32000000</v>
      </c>
      <c r="W100" s="1979">
        <v>20</v>
      </c>
      <c r="X100" s="1966" t="s">
        <v>1460</v>
      </c>
      <c r="Y100" s="2560">
        <v>64149</v>
      </c>
      <c r="Z100" s="2560" t="s">
        <v>1079</v>
      </c>
      <c r="AA100" s="2560" t="s">
        <v>1080</v>
      </c>
      <c r="AB100" s="2560" t="s">
        <v>1081</v>
      </c>
      <c r="AC100" s="2560" t="s">
        <v>1082</v>
      </c>
      <c r="AD100" s="2560" t="s">
        <v>1083</v>
      </c>
      <c r="AE100" s="2560">
        <v>13208</v>
      </c>
      <c r="AF100" s="2560">
        <v>1827</v>
      </c>
      <c r="AG100" s="2560"/>
      <c r="AH100" s="2560"/>
      <c r="AI100" s="2560">
        <v>16897</v>
      </c>
      <c r="AJ100" s="2560">
        <v>81384</v>
      </c>
      <c r="AK100" s="2574">
        <v>42597</v>
      </c>
      <c r="AL100" s="2574">
        <v>42735</v>
      </c>
      <c r="AM100" s="1967" t="s">
        <v>1549</v>
      </c>
    </row>
    <row r="101" spans="1:858" s="178" customFormat="1" ht="13.5" customHeight="1" x14ac:dyDescent="0.2">
      <c r="A101" s="2637"/>
      <c r="B101" s="2638"/>
      <c r="C101" s="2639"/>
      <c r="D101" s="2580"/>
      <c r="E101" s="2580"/>
      <c r="F101" s="2581"/>
      <c r="G101" s="667"/>
      <c r="H101" s="667"/>
      <c r="I101" s="668"/>
      <c r="J101" s="2542"/>
      <c r="K101" s="1984"/>
      <c r="L101" s="2540"/>
      <c r="M101" s="2542"/>
      <c r="N101" s="1967"/>
      <c r="O101" s="1980"/>
      <c r="P101" s="1981"/>
      <c r="Q101" s="2584"/>
      <c r="R101" s="2566"/>
      <c r="S101" s="1981"/>
      <c r="T101" s="1981"/>
      <c r="U101" s="1984"/>
      <c r="V101" s="2566"/>
      <c r="W101" s="1980"/>
      <c r="X101" s="1967"/>
      <c r="Y101" s="2524"/>
      <c r="Z101" s="2524"/>
      <c r="AA101" s="2524"/>
      <c r="AB101" s="2524"/>
      <c r="AC101" s="2524"/>
      <c r="AD101" s="2524"/>
      <c r="AE101" s="2524"/>
      <c r="AF101" s="2524"/>
      <c r="AG101" s="2524"/>
      <c r="AH101" s="2524"/>
      <c r="AI101" s="2524"/>
      <c r="AJ101" s="2524"/>
      <c r="AK101" s="2575"/>
      <c r="AL101" s="2575"/>
      <c r="AM101" s="1967"/>
    </row>
    <row r="102" spans="1:858" s="178" customFormat="1" ht="13.5" customHeight="1" x14ac:dyDescent="0.2">
      <c r="A102" s="2637"/>
      <c r="B102" s="2638"/>
      <c r="C102" s="2639"/>
      <c r="D102" s="2580"/>
      <c r="E102" s="2580"/>
      <c r="F102" s="2581"/>
      <c r="G102" s="667"/>
      <c r="H102" s="667"/>
      <c r="I102" s="668"/>
      <c r="J102" s="2542"/>
      <c r="K102" s="1984"/>
      <c r="L102" s="2540"/>
      <c r="M102" s="2542"/>
      <c r="N102" s="1967"/>
      <c r="O102" s="1980"/>
      <c r="P102" s="1981"/>
      <c r="Q102" s="2584"/>
      <c r="R102" s="2566"/>
      <c r="S102" s="1981"/>
      <c r="T102" s="1981"/>
      <c r="U102" s="1984"/>
      <c r="V102" s="2566"/>
      <c r="W102" s="1980"/>
      <c r="X102" s="1967"/>
      <c r="Y102" s="2524"/>
      <c r="Z102" s="2524"/>
      <c r="AA102" s="2524"/>
      <c r="AB102" s="2524"/>
      <c r="AC102" s="2524"/>
      <c r="AD102" s="2524"/>
      <c r="AE102" s="2524"/>
      <c r="AF102" s="2524"/>
      <c r="AG102" s="2524"/>
      <c r="AH102" s="2524"/>
      <c r="AI102" s="2524"/>
      <c r="AJ102" s="2524"/>
      <c r="AK102" s="2575"/>
      <c r="AL102" s="2575"/>
      <c r="AM102" s="1967"/>
    </row>
    <row r="103" spans="1:858" s="178" customFormat="1" ht="13.5" customHeight="1" x14ac:dyDescent="0.2">
      <c r="A103" s="2637"/>
      <c r="B103" s="2638"/>
      <c r="C103" s="2639"/>
      <c r="D103" s="2580"/>
      <c r="E103" s="2580"/>
      <c r="F103" s="2581"/>
      <c r="G103" s="667"/>
      <c r="H103" s="667"/>
      <c r="I103" s="668"/>
      <c r="J103" s="2542"/>
      <c r="K103" s="1984"/>
      <c r="L103" s="2540"/>
      <c r="M103" s="2542"/>
      <c r="N103" s="1967" t="s">
        <v>1514</v>
      </c>
      <c r="O103" s="1980"/>
      <c r="P103" s="1981"/>
      <c r="Q103" s="2584"/>
      <c r="R103" s="2566"/>
      <c r="S103" s="1981"/>
      <c r="T103" s="1981"/>
      <c r="U103" s="1984"/>
      <c r="V103" s="2566"/>
      <c r="W103" s="2561">
        <v>52</v>
      </c>
      <c r="X103" s="661"/>
      <c r="Y103" s="2524"/>
      <c r="Z103" s="2524"/>
      <c r="AA103" s="2524"/>
      <c r="AB103" s="2524"/>
      <c r="AC103" s="2524"/>
      <c r="AD103" s="2524"/>
      <c r="AE103" s="2524"/>
      <c r="AF103" s="2524"/>
      <c r="AG103" s="2524"/>
      <c r="AH103" s="2524"/>
      <c r="AI103" s="2524"/>
      <c r="AJ103" s="2524"/>
      <c r="AK103" s="2575"/>
      <c r="AL103" s="2575"/>
      <c r="AM103" s="1967"/>
    </row>
    <row r="104" spans="1:858" s="178" customFormat="1" ht="13.5" customHeight="1" x14ac:dyDescent="0.2">
      <c r="A104" s="2637"/>
      <c r="B104" s="2638"/>
      <c r="C104" s="2639"/>
      <c r="D104" s="2580"/>
      <c r="E104" s="2580"/>
      <c r="F104" s="2581"/>
      <c r="G104" s="667"/>
      <c r="H104" s="667"/>
      <c r="I104" s="668"/>
      <c r="J104" s="2542"/>
      <c r="K104" s="1984"/>
      <c r="L104" s="2540"/>
      <c r="M104" s="2542"/>
      <c r="N104" s="1967"/>
      <c r="O104" s="1980"/>
      <c r="P104" s="1981"/>
      <c r="Q104" s="2584"/>
      <c r="R104" s="2566"/>
      <c r="S104" s="1981"/>
      <c r="T104" s="1981"/>
      <c r="U104" s="1984"/>
      <c r="V104" s="2566"/>
      <c r="W104" s="2561"/>
      <c r="X104" s="1967" t="s">
        <v>1515</v>
      </c>
      <c r="Y104" s="2524"/>
      <c r="Z104" s="2524"/>
      <c r="AA104" s="2524"/>
      <c r="AB104" s="2524"/>
      <c r="AC104" s="2524"/>
      <c r="AD104" s="2524"/>
      <c r="AE104" s="2524"/>
      <c r="AF104" s="2524"/>
      <c r="AG104" s="2524"/>
      <c r="AH104" s="2524"/>
      <c r="AI104" s="2524"/>
      <c r="AJ104" s="2524"/>
      <c r="AK104" s="2575"/>
      <c r="AL104" s="2575"/>
      <c r="AM104" s="1967"/>
    </row>
    <row r="105" spans="1:858" s="178" customFormat="1" ht="27.75" customHeight="1" x14ac:dyDescent="0.2">
      <c r="A105" s="2637"/>
      <c r="B105" s="2638"/>
      <c r="C105" s="2639"/>
      <c r="D105" s="2580"/>
      <c r="E105" s="2580"/>
      <c r="F105" s="2581"/>
      <c r="G105" s="667"/>
      <c r="H105" s="667"/>
      <c r="I105" s="668"/>
      <c r="J105" s="2538"/>
      <c r="K105" s="1962"/>
      <c r="L105" s="2038"/>
      <c r="M105" s="2538"/>
      <c r="N105" s="1968"/>
      <c r="O105" s="1990"/>
      <c r="P105" s="1982"/>
      <c r="Q105" s="2564"/>
      <c r="R105" s="2064"/>
      <c r="S105" s="1982"/>
      <c r="T105" s="1982"/>
      <c r="U105" s="1962"/>
      <c r="V105" s="2064"/>
      <c r="W105" s="2561"/>
      <c r="X105" s="1968"/>
      <c r="Y105" s="2559"/>
      <c r="Z105" s="2559"/>
      <c r="AA105" s="2559"/>
      <c r="AB105" s="2559"/>
      <c r="AC105" s="2559"/>
      <c r="AD105" s="2559"/>
      <c r="AE105" s="2559"/>
      <c r="AF105" s="2559"/>
      <c r="AG105" s="2559"/>
      <c r="AH105" s="2559"/>
      <c r="AI105" s="2559"/>
      <c r="AJ105" s="2559"/>
      <c r="AK105" s="2576"/>
      <c r="AL105" s="2576"/>
      <c r="AM105" s="1968"/>
      <c r="PP105" s="217"/>
      <c r="PQ105" s="217"/>
      <c r="PR105" s="217"/>
      <c r="PS105" s="217"/>
      <c r="PT105" s="217"/>
      <c r="PU105" s="217"/>
      <c r="PV105" s="217"/>
      <c r="PW105" s="217"/>
      <c r="PX105" s="217"/>
      <c r="PY105" s="217"/>
      <c r="PZ105" s="217"/>
      <c r="QA105" s="217"/>
      <c r="QB105" s="217"/>
      <c r="QC105" s="217"/>
      <c r="QD105" s="217"/>
      <c r="QE105" s="217"/>
      <c r="QF105" s="217"/>
      <c r="QG105" s="217"/>
      <c r="QH105" s="217"/>
      <c r="QI105" s="217"/>
      <c r="QJ105" s="217"/>
      <c r="QK105" s="217"/>
      <c r="QL105" s="217"/>
      <c r="QM105" s="217"/>
      <c r="QN105" s="217"/>
      <c r="QO105" s="217"/>
      <c r="QP105" s="217"/>
      <c r="QQ105" s="217"/>
      <c r="QR105" s="217"/>
      <c r="QS105" s="217"/>
      <c r="QT105" s="217"/>
      <c r="QU105" s="217"/>
      <c r="QV105" s="217"/>
      <c r="QW105" s="217"/>
      <c r="QX105" s="217"/>
      <c r="QY105" s="217"/>
      <c r="QZ105" s="217"/>
      <c r="RA105" s="217"/>
      <c r="RB105" s="217"/>
      <c r="RC105" s="217"/>
      <c r="RD105" s="217"/>
      <c r="RE105" s="217"/>
      <c r="RF105" s="217"/>
      <c r="RG105" s="217"/>
      <c r="RH105" s="217"/>
      <c r="RI105" s="217"/>
      <c r="RJ105" s="217"/>
      <c r="RK105" s="217"/>
      <c r="RL105" s="217"/>
      <c r="RM105" s="217"/>
      <c r="RN105" s="217"/>
      <c r="RO105" s="217"/>
      <c r="RP105" s="217"/>
      <c r="RQ105" s="217"/>
    </row>
    <row r="106" spans="1:858" s="178" customFormat="1" ht="13.5" customHeight="1" x14ac:dyDescent="0.2">
      <c r="A106" s="2637"/>
      <c r="B106" s="2638"/>
      <c r="C106" s="2639"/>
      <c r="D106" s="2580"/>
      <c r="E106" s="2580"/>
      <c r="F106" s="2581"/>
      <c r="G106" s="2567">
        <v>12</v>
      </c>
      <c r="H106" s="2569" t="s">
        <v>1146</v>
      </c>
      <c r="I106" s="2570"/>
      <c r="J106" s="2570"/>
      <c r="K106" s="2570"/>
      <c r="L106" s="2570"/>
      <c r="M106" s="2570"/>
      <c r="N106" s="2570"/>
      <c r="O106" s="2570"/>
      <c r="P106" s="2570"/>
      <c r="Q106" s="2570"/>
      <c r="R106" s="2570"/>
      <c r="S106" s="2570"/>
      <c r="T106" s="2570"/>
      <c r="U106" s="2570"/>
      <c r="V106" s="2570"/>
      <c r="W106" s="2570"/>
      <c r="X106" s="2570"/>
      <c r="Y106" s="2570"/>
      <c r="Z106" s="2570"/>
      <c r="AA106" s="2570"/>
      <c r="AB106" s="2570"/>
      <c r="AC106" s="2570"/>
      <c r="AD106" s="2570"/>
      <c r="AE106" s="2570"/>
      <c r="AF106" s="2570"/>
      <c r="AG106" s="2570"/>
      <c r="AH106" s="2570"/>
      <c r="AI106" s="2570"/>
      <c r="AJ106" s="2570"/>
      <c r="AK106" s="2570"/>
      <c r="AL106" s="2570"/>
      <c r="AM106" s="2571"/>
      <c r="PP106" s="217"/>
      <c r="PQ106" s="217"/>
      <c r="PR106" s="217"/>
      <c r="PS106" s="217"/>
      <c r="PT106" s="217"/>
      <c r="PU106" s="217"/>
      <c r="PV106" s="217"/>
      <c r="PW106" s="217"/>
      <c r="PX106" s="217"/>
      <c r="PY106" s="217"/>
      <c r="PZ106" s="217"/>
      <c r="QA106" s="217"/>
      <c r="QB106" s="217"/>
      <c r="QC106" s="217"/>
      <c r="QD106" s="217"/>
      <c r="QE106" s="217"/>
      <c r="QF106" s="217"/>
      <c r="QG106" s="217"/>
      <c r="QH106" s="217"/>
      <c r="QI106" s="217"/>
      <c r="QJ106" s="217"/>
      <c r="QK106" s="217"/>
      <c r="QL106" s="217"/>
      <c r="QM106" s="217"/>
      <c r="QN106" s="217"/>
      <c r="QO106" s="217"/>
      <c r="QP106" s="217"/>
      <c r="QQ106" s="217"/>
      <c r="QR106" s="217"/>
      <c r="QS106" s="217"/>
      <c r="QT106" s="217"/>
      <c r="QU106" s="217"/>
      <c r="QV106" s="217"/>
      <c r="QW106" s="217"/>
      <c r="QX106" s="217"/>
      <c r="QY106" s="217"/>
      <c r="QZ106" s="217"/>
      <c r="RA106" s="217"/>
      <c r="RB106" s="217"/>
      <c r="RC106" s="217"/>
      <c r="RD106" s="217"/>
      <c r="RE106" s="217"/>
      <c r="RF106" s="217"/>
      <c r="RG106" s="217"/>
      <c r="RH106" s="217"/>
      <c r="RI106" s="217"/>
      <c r="RJ106" s="217"/>
      <c r="RK106" s="217"/>
      <c r="RL106" s="217"/>
      <c r="RM106" s="217"/>
      <c r="RN106" s="217"/>
      <c r="RO106" s="217"/>
      <c r="RP106" s="217"/>
      <c r="RQ106" s="217"/>
    </row>
    <row r="107" spans="1:858" s="178" customFormat="1" ht="13.5" customHeight="1" x14ac:dyDescent="0.2">
      <c r="A107" s="2637"/>
      <c r="B107" s="2638"/>
      <c r="C107" s="2639"/>
      <c r="D107" s="2580"/>
      <c r="E107" s="2580"/>
      <c r="F107" s="2581"/>
      <c r="G107" s="2568"/>
      <c r="H107" s="1954"/>
      <c r="I107" s="1955"/>
      <c r="J107" s="1955"/>
      <c r="K107" s="1955"/>
      <c r="L107" s="1955"/>
      <c r="M107" s="1955"/>
      <c r="N107" s="1955"/>
      <c r="O107" s="1955"/>
      <c r="P107" s="1955"/>
      <c r="Q107" s="1955"/>
      <c r="R107" s="1955"/>
      <c r="S107" s="1955"/>
      <c r="T107" s="1955"/>
      <c r="U107" s="1955"/>
      <c r="V107" s="1955"/>
      <c r="W107" s="1955"/>
      <c r="X107" s="1955"/>
      <c r="Y107" s="1955"/>
      <c r="Z107" s="1955"/>
      <c r="AA107" s="1955"/>
      <c r="AB107" s="1955"/>
      <c r="AC107" s="1955"/>
      <c r="AD107" s="1955"/>
      <c r="AE107" s="1955"/>
      <c r="AF107" s="1955"/>
      <c r="AG107" s="1955"/>
      <c r="AH107" s="1955"/>
      <c r="AI107" s="1955"/>
      <c r="AJ107" s="1955"/>
      <c r="AK107" s="1955"/>
      <c r="AL107" s="1955"/>
      <c r="AM107" s="2003"/>
      <c r="PP107" s="217"/>
      <c r="PQ107" s="217"/>
      <c r="PR107" s="217"/>
      <c r="PS107" s="217"/>
      <c r="PT107" s="217"/>
      <c r="PU107" s="217"/>
      <c r="PV107" s="217"/>
      <c r="PW107" s="217"/>
      <c r="PX107" s="217"/>
      <c r="PY107" s="217"/>
      <c r="PZ107" s="217"/>
      <c r="QA107" s="217"/>
      <c r="QB107" s="217"/>
      <c r="QC107" s="217"/>
      <c r="QD107" s="217"/>
      <c r="QE107" s="217"/>
      <c r="QF107" s="217"/>
      <c r="QG107" s="217"/>
      <c r="QH107" s="217"/>
      <c r="QI107" s="217"/>
      <c r="QJ107" s="217"/>
      <c r="QK107" s="217"/>
      <c r="QL107" s="217"/>
      <c r="QM107" s="217"/>
      <c r="QN107" s="217"/>
      <c r="QO107" s="217"/>
      <c r="QP107" s="217"/>
      <c r="QQ107" s="217"/>
      <c r="QR107" s="217"/>
      <c r="QS107" s="217"/>
      <c r="QT107" s="217"/>
      <c r="QU107" s="217"/>
      <c r="QV107" s="217"/>
      <c r="QW107" s="217"/>
      <c r="QX107" s="217"/>
      <c r="QY107" s="217"/>
      <c r="QZ107" s="217"/>
      <c r="RA107" s="217"/>
      <c r="RB107" s="217"/>
      <c r="RC107" s="217"/>
      <c r="RD107" s="217"/>
      <c r="RE107" s="217"/>
      <c r="RF107" s="217"/>
      <c r="RG107" s="217"/>
      <c r="RH107" s="217"/>
      <c r="RI107" s="217"/>
      <c r="RJ107" s="217"/>
      <c r="RK107" s="217"/>
      <c r="RL107" s="217"/>
      <c r="RM107" s="217"/>
      <c r="RN107" s="217"/>
      <c r="RO107" s="217"/>
      <c r="RP107" s="217"/>
      <c r="RQ107" s="217"/>
    </row>
    <row r="108" spans="1:858" s="178" customFormat="1" ht="13.5" customHeight="1" x14ac:dyDescent="0.2">
      <c r="A108" s="2637"/>
      <c r="B108" s="2638"/>
      <c r="C108" s="2639"/>
      <c r="D108" s="2580"/>
      <c r="E108" s="2580"/>
      <c r="F108" s="2581"/>
      <c r="G108" s="667"/>
      <c r="H108" s="667"/>
      <c r="I108" s="668"/>
      <c r="J108" s="2538">
        <v>52</v>
      </c>
      <c r="K108" s="1982" t="s">
        <v>1147</v>
      </c>
      <c r="L108" s="2038" t="s">
        <v>40</v>
      </c>
      <c r="M108" s="2538">
        <v>3</v>
      </c>
      <c r="N108" s="1966" t="s">
        <v>1516</v>
      </c>
      <c r="O108" s="1979">
        <v>60</v>
      </c>
      <c r="P108" s="1982" t="s">
        <v>1511</v>
      </c>
      <c r="Q108" s="2564">
        <v>1</v>
      </c>
      <c r="R108" s="2064">
        <v>75800000</v>
      </c>
      <c r="S108" s="1982" t="s">
        <v>1148</v>
      </c>
      <c r="T108" s="1982" t="s">
        <v>1149</v>
      </c>
      <c r="U108" s="1982" t="s">
        <v>1150</v>
      </c>
      <c r="V108" s="2064">
        <v>20000000</v>
      </c>
      <c r="W108" s="2561">
        <v>20</v>
      </c>
      <c r="X108" s="1989" t="s">
        <v>1369</v>
      </c>
      <c r="Y108" s="2559">
        <v>64149</v>
      </c>
      <c r="Z108" s="2559" t="s">
        <v>1079</v>
      </c>
      <c r="AA108" s="2559" t="s">
        <v>1080</v>
      </c>
      <c r="AB108" s="2559" t="s">
        <v>1081</v>
      </c>
      <c r="AC108" s="2559" t="s">
        <v>1082</v>
      </c>
      <c r="AD108" s="2559" t="s">
        <v>1083</v>
      </c>
      <c r="AE108" s="2559">
        <v>13208</v>
      </c>
      <c r="AF108" s="2559">
        <v>1827</v>
      </c>
      <c r="AG108" s="2559"/>
      <c r="AH108" s="2559"/>
      <c r="AI108" s="2559">
        <v>16897</v>
      </c>
      <c r="AJ108" s="2547">
        <v>81384</v>
      </c>
      <c r="AK108" s="2572">
        <v>42597</v>
      </c>
      <c r="AL108" s="2572">
        <v>42735</v>
      </c>
      <c r="AM108" s="2010" t="s">
        <v>1549</v>
      </c>
      <c r="PP108" s="217"/>
      <c r="PQ108" s="217"/>
      <c r="PR108" s="217"/>
      <c r="PS108" s="217"/>
      <c r="PT108" s="217"/>
      <c r="PU108" s="217"/>
      <c r="PV108" s="217"/>
      <c r="PW108" s="217"/>
      <c r="PX108" s="217"/>
      <c r="PY108" s="217"/>
      <c r="PZ108" s="217"/>
      <c r="QA108" s="217"/>
      <c r="QB108" s="217"/>
      <c r="QC108" s="217"/>
      <c r="QD108" s="217"/>
      <c r="QE108" s="217"/>
      <c r="QF108" s="217"/>
      <c r="QG108" s="217"/>
      <c r="QH108" s="217"/>
      <c r="QI108" s="217"/>
      <c r="QJ108" s="217"/>
      <c r="QK108" s="217"/>
      <c r="QL108" s="217"/>
      <c r="QM108" s="217"/>
      <c r="QN108" s="217"/>
      <c r="QO108" s="217"/>
      <c r="QP108" s="217"/>
      <c r="QQ108" s="217"/>
      <c r="QR108" s="217"/>
      <c r="QS108" s="217"/>
      <c r="QT108" s="217"/>
      <c r="QU108" s="217"/>
      <c r="QV108" s="217"/>
      <c r="QW108" s="217"/>
      <c r="QX108" s="217"/>
      <c r="QY108" s="217"/>
      <c r="QZ108" s="217"/>
      <c r="RA108" s="217"/>
      <c r="RB108" s="217"/>
      <c r="RC108" s="217"/>
      <c r="RD108" s="217"/>
      <c r="RE108" s="217"/>
      <c r="RF108" s="217"/>
      <c r="RG108" s="217"/>
      <c r="RH108" s="217"/>
      <c r="RI108" s="217"/>
      <c r="RJ108" s="217"/>
      <c r="RK108" s="217"/>
      <c r="RL108" s="217"/>
      <c r="RM108" s="217"/>
      <c r="RN108" s="217"/>
      <c r="RO108" s="217"/>
      <c r="RP108" s="217"/>
      <c r="RQ108" s="217"/>
    </row>
    <row r="109" spans="1:858" s="178" customFormat="1" ht="13.5" customHeight="1" x14ac:dyDescent="0.2">
      <c r="A109" s="2637"/>
      <c r="B109" s="2638"/>
      <c r="C109" s="2639"/>
      <c r="D109" s="2580"/>
      <c r="E109" s="2580"/>
      <c r="F109" s="2581"/>
      <c r="G109" s="667"/>
      <c r="H109" s="667"/>
      <c r="I109" s="668"/>
      <c r="J109" s="2539"/>
      <c r="K109" s="2055"/>
      <c r="L109" s="2090"/>
      <c r="M109" s="2539"/>
      <c r="N109" s="1967"/>
      <c r="O109" s="1980"/>
      <c r="P109" s="2055"/>
      <c r="Q109" s="2531"/>
      <c r="R109" s="2074"/>
      <c r="S109" s="2055"/>
      <c r="T109" s="2055"/>
      <c r="U109" s="2055"/>
      <c r="V109" s="2074"/>
      <c r="W109" s="2561"/>
      <c r="X109" s="1989"/>
      <c r="Y109" s="2530"/>
      <c r="Z109" s="2530"/>
      <c r="AA109" s="2530"/>
      <c r="AB109" s="2530"/>
      <c r="AC109" s="2530"/>
      <c r="AD109" s="2530"/>
      <c r="AE109" s="2530"/>
      <c r="AF109" s="2530"/>
      <c r="AG109" s="2530"/>
      <c r="AH109" s="2530"/>
      <c r="AI109" s="2530"/>
      <c r="AJ109" s="2527"/>
      <c r="AK109" s="2529"/>
      <c r="AL109" s="2529"/>
      <c r="AM109" s="2528"/>
      <c r="PP109" s="217"/>
      <c r="PQ109" s="217"/>
      <c r="PR109" s="217"/>
      <c r="PS109" s="217"/>
      <c r="PT109" s="217"/>
      <c r="PU109" s="217"/>
      <c r="PV109" s="217"/>
      <c r="PW109" s="217"/>
      <c r="PX109" s="217"/>
      <c r="PY109" s="217"/>
      <c r="PZ109" s="217"/>
      <c r="QA109" s="217"/>
      <c r="QB109" s="217"/>
      <c r="QC109" s="217"/>
      <c r="QD109" s="217"/>
      <c r="QE109" s="217"/>
      <c r="QF109" s="217"/>
      <c r="QG109" s="217"/>
      <c r="QH109" s="217"/>
      <c r="QI109" s="217"/>
      <c r="QJ109" s="217"/>
      <c r="QK109" s="217"/>
      <c r="QL109" s="217"/>
      <c r="QM109" s="217"/>
      <c r="QN109" s="217"/>
      <c r="QO109" s="217"/>
      <c r="QP109" s="217"/>
      <c r="QQ109" s="217"/>
      <c r="QR109" s="217"/>
      <c r="QS109" s="217"/>
      <c r="QT109" s="217"/>
      <c r="QU109" s="217"/>
      <c r="QV109" s="217"/>
      <c r="QW109" s="217"/>
      <c r="QX109" s="217"/>
      <c r="QY109" s="217"/>
      <c r="QZ109" s="217"/>
      <c r="RA109" s="217"/>
      <c r="RB109" s="217"/>
      <c r="RC109" s="217"/>
      <c r="RD109" s="217"/>
      <c r="RE109" s="217"/>
      <c r="RF109" s="217"/>
      <c r="RG109" s="217"/>
      <c r="RH109" s="217"/>
      <c r="RI109" s="217"/>
      <c r="RJ109" s="217"/>
      <c r="RK109" s="217"/>
      <c r="RL109" s="217"/>
      <c r="RM109" s="217"/>
      <c r="RN109" s="217"/>
      <c r="RO109" s="217"/>
      <c r="RP109" s="217"/>
      <c r="RQ109" s="217"/>
    </row>
    <row r="110" spans="1:858" s="178" customFormat="1" ht="18.75" customHeight="1" x14ac:dyDescent="0.2">
      <c r="A110" s="2637"/>
      <c r="B110" s="2638"/>
      <c r="C110" s="2639"/>
      <c r="D110" s="2580"/>
      <c r="E110" s="2580"/>
      <c r="F110" s="2581"/>
      <c r="G110" s="667"/>
      <c r="H110" s="667"/>
      <c r="I110" s="668"/>
      <c r="J110" s="2539"/>
      <c r="K110" s="2055"/>
      <c r="L110" s="2090"/>
      <c r="M110" s="2539"/>
      <c r="N110" s="1967"/>
      <c r="O110" s="1980"/>
      <c r="P110" s="2055"/>
      <c r="Q110" s="2531"/>
      <c r="R110" s="2074"/>
      <c r="S110" s="2055"/>
      <c r="T110" s="2055"/>
      <c r="U110" s="2056"/>
      <c r="V110" s="2065"/>
      <c r="W110" s="2561"/>
      <c r="X110" s="1989"/>
      <c r="Y110" s="2530"/>
      <c r="Z110" s="2530"/>
      <c r="AA110" s="2530"/>
      <c r="AB110" s="2530"/>
      <c r="AC110" s="2530"/>
      <c r="AD110" s="2530"/>
      <c r="AE110" s="2530"/>
      <c r="AF110" s="2530"/>
      <c r="AG110" s="2530"/>
      <c r="AH110" s="2530"/>
      <c r="AI110" s="2530"/>
      <c r="AJ110" s="2527"/>
      <c r="AK110" s="2529"/>
      <c r="AL110" s="2529"/>
      <c r="AM110" s="2528"/>
      <c r="PP110" s="217"/>
      <c r="PQ110" s="217"/>
      <c r="PR110" s="217"/>
      <c r="PS110" s="217"/>
      <c r="PT110" s="217"/>
      <c r="PU110" s="217"/>
      <c r="PV110" s="217"/>
      <c r="PW110" s="217"/>
      <c r="PX110" s="217"/>
      <c r="PY110" s="217"/>
      <c r="PZ110" s="217"/>
      <c r="QA110" s="217"/>
      <c r="QB110" s="217"/>
      <c r="QC110" s="217"/>
      <c r="QD110" s="217"/>
      <c r="QE110" s="217"/>
      <c r="QF110" s="217"/>
      <c r="QG110" s="217"/>
      <c r="QH110" s="217"/>
      <c r="QI110" s="217"/>
      <c r="QJ110" s="217"/>
      <c r="QK110" s="217"/>
      <c r="QL110" s="217"/>
      <c r="QM110" s="217"/>
      <c r="QN110" s="217"/>
      <c r="QO110" s="217"/>
      <c r="QP110" s="217"/>
      <c r="QQ110" s="217"/>
      <c r="QR110" s="217"/>
      <c r="QS110" s="217"/>
      <c r="QT110" s="217"/>
      <c r="QU110" s="217"/>
      <c r="QV110" s="217"/>
      <c r="QW110" s="217"/>
      <c r="QX110" s="217"/>
      <c r="QY110" s="217"/>
      <c r="QZ110" s="217"/>
      <c r="RA110" s="217"/>
      <c r="RB110" s="217"/>
      <c r="RC110" s="217"/>
      <c r="RD110" s="217"/>
      <c r="RE110" s="217"/>
      <c r="RF110" s="217"/>
      <c r="RG110" s="217"/>
      <c r="RH110" s="217"/>
      <c r="RI110" s="217"/>
      <c r="RJ110" s="217"/>
      <c r="RK110" s="217"/>
      <c r="RL110" s="217"/>
      <c r="RM110" s="217"/>
      <c r="RN110" s="217"/>
      <c r="RO110" s="217"/>
      <c r="RP110" s="217"/>
      <c r="RQ110" s="217"/>
    </row>
    <row r="111" spans="1:858" s="178" customFormat="1" ht="13.5" customHeight="1" x14ac:dyDescent="0.2">
      <c r="A111" s="2637"/>
      <c r="B111" s="2638"/>
      <c r="C111" s="2639"/>
      <c r="D111" s="2580"/>
      <c r="E111" s="2580"/>
      <c r="F111" s="2581"/>
      <c r="G111" s="667"/>
      <c r="H111" s="667"/>
      <c r="I111" s="668"/>
      <c r="J111" s="2539"/>
      <c r="K111" s="2055"/>
      <c r="L111" s="2090"/>
      <c r="M111" s="2539"/>
      <c r="N111" s="1967"/>
      <c r="O111" s="1980"/>
      <c r="P111" s="2055"/>
      <c r="Q111" s="2531"/>
      <c r="R111" s="2074"/>
      <c r="S111" s="2055"/>
      <c r="T111" s="2055"/>
      <c r="U111" s="1982" t="s">
        <v>1151</v>
      </c>
      <c r="V111" s="2064">
        <v>24000000</v>
      </c>
      <c r="W111" s="2561"/>
      <c r="X111" s="1989"/>
      <c r="Y111" s="2530"/>
      <c r="Z111" s="2530"/>
      <c r="AA111" s="2530"/>
      <c r="AB111" s="2530"/>
      <c r="AC111" s="2530"/>
      <c r="AD111" s="2530"/>
      <c r="AE111" s="2530"/>
      <c r="AF111" s="2530"/>
      <c r="AG111" s="2530"/>
      <c r="AH111" s="2530"/>
      <c r="AI111" s="2530"/>
      <c r="AJ111" s="2527"/>
      <c r="AK111" s="2529"/>
      <c r="AL111" s="2529"/>
      <c r="AM111" s="2528"/>
      <c r="PP111" s="217"/>
      <c r="PQ111" s="217"/>
      <c r="PR111" s="217"/>
      <c r="PS111" s="217"/>
      <c r="PT111" s="217"/>
      <c r="PU111" s="217"/>
      <c r="PV111" s="217"/>
      <c r="PW111" s="217"/>
      <c r="PX111" s="217"/>
      <c r="PY111" s="217"/>
      <c r="PZ111" s="217"/>
      <c r="QA111" s="217"/>
      <c r="QB111" s="217"/>
      <c r="QC111" s="217"/>
      <c r="QD111" s="217"/>
      <c r="QE111" s="217"/>
      <c r="QF111" s="217"/>
      <c r="QG111" s="217"/>
      <c r="QH111" s="217"/>
      <c r="QI111" s="217"/>
      <c r="QJ111" s="217"/>
      <c r="QK111" s="217"/>
      <c r="QL111" s="217"/>
      <c r="QM111" s="217"/>
      <c r="QN111" s="217"/>
      <c r="QO111" s="217"/>
      <c r="QP111" s="217"/>
      <c r="QQ111" s="217"/>
      <c r="QR111" s="217"/>
      <c r="QS111" s="217"/>
      <c r="QT111" s="217"/>
      <c r="QU111" s="217"/>
      <c r="QV111" s="217"/>
      <c r="QW111" s="217"/>
      <c r="QX111" s="217"/>
      <c r="QY111" s="217"/>
      <c r="QZ111" s="217"/>
      <c r="RA111" s="217"/>
      <c r="RB111" s="217"/>
      <c r="RC111" s="217"/>
      <c r="RD111" s="217"/>
      <c r="RE111" s="217"/>
      <c r="RF111" s="217"/>
      <c r="RG111" s="217"/>
      <c r="RH111" s="217"/>
      <c r="RI111" s="217"/>
      <c r="RJ111" s="217"/>
      <c r="RK111" s="217"/>
      <c r="RL111" s="217"/>
      <c r="RM111" s="217"/>
      <c r="RN111" s="217"/>
      <c r="RO111" s="217"/>
      <c r="RP111" s="217"/>
      <c r="RQ111" s="217"/>
    </row>
    <row r="112" spans="1:858" s="178" customFormat="1" ht="14.25" customHeight="1" x14ac:dyDescent="0.2">
      <c r="A112" s="2637"/>
      <c r="B112" s="2638"/>
      <c r="C112" s="2639"/>
      <c r="D112" s="2580"/>
      <c r="E112" s="2580"/>
      <c r="F112" s="2581"/>
      <c r="G112" s="667"/>
      <c r="H112" s="667"/>
      <c r="I112" s="668"/>
      <c r="J112" s="2539"/>
      <c r="K112" s="2055"/>
      <c r="L112" s="2090"/>
      <c r="M112" s="2539"/>
      <c r="N112" s="1967"/>
      <c r="O112" s="1980"/>
      <c r="P112" s="2055"/>
      <c r="Q112" s="2531"/>
      <c r="R112" s="2074"/>
      <c r="S112" s="2055"/>
      <c r="T112" s="2055"/>
      <c r="U112" s="2056"/>
      <c r="V112" s="2065"/>
      <c r="W112" s="2561"/>
      <c r="X112" s="1989"/>
      <c r="Y112" s="2530"/>
      <c r="Z112" s="2530"/>
      <c r="AA112" s="2530"/>
      <c r="AB112" s="2530"/>
      <c r="AC112" s="2530"/>
      <c r="AD112" s="2530"/>
      <c r="AE112" s="2530"/>
      <c r="AF112" s="2530"/>
      <c r="AG112" s="2530"/>
      <c r="AH112" s="2530"/>
      <c r="AI112" s="2530"/>
      <c r="AJ112" s="2527"/>
      <c r="AK112" s="2529"/>
      <c r="AL112" s="2529"/>
      <c r="AM112" s="2528"/>
      <c r="PP112" s="217"/>
      <c r="PQ112" s="217"/>
      <c r="PR112" s="217"/>
      <c r="PS112" s="217"/>
      <c r="PT112" s="217"/>
      <c r="PU112" s="217"/>
      <c r="PV112" s="217"/>
      <c r="PW112" s="217"/>
      <c r="PX112" s="217"/>
      <c r="PY112" s="217"/>
      <c r="PZ112" s="217"/>
      <c r="QA112" s="217"/>
      <c r="QB112" s="217"/>
      <c r="QC112" s="217"/>
      <c r="QD112" s="217"/>
      <c r="QE112" s="217"/>
      <c r="QF112" s="217"/>
      <c r="QG112" s="217"/>
      <c r="QH112" s="217"/>
      <c r="QI112" s="217"/>
      <c r="QJ112" s="217"/>
      <c r="QK112" s="217"/>
      <c r="QL112" s="217"/>
      <c r="QM112" s="217"/>
      <c r="QN112" s="217"/>
      <c r="QO112" s="217"/>
      <c r="QP112" s="217"/>
      <c r="QQ112" s="217"/>
      <c r="QR112" s="217"/>
      <c r="QS112" s="217"/>
      <c r="QT112" s="217"/>
      <c r="QU112" s="217"/>
      <c r="QV112" s="217"/>
      <c r="QW112" s="217"/>
      <c r="QX112" s="217"/>
      <c r="QY112" s="217"/>
      <c r="QZ112" s="217"/>
      <c r="RA112" s="217"/>
      <c r="RB112" s="217"/>
      <c r="RC112" s="217"/>
      <c r="RD112" s="217"/>
      <c r="RE112" s="217"/>
      <c r="RF112" s="217"/>
      <c r="RG112" s="217"/>
      <c r="RH112" s="217"/>
      <c r="RI112" s="217"/>
      <c r="RJ112" s="217"/>
      <c r="RK112" s="217"/>
      <c r="RL112" s="217"/>
      <c r="RM112" s="217"/>
      <c r="RN112" s="217"/>
      <c r="RO112" s="217"/>
      <c r="RP112" s="217"/>
      <c r="RQ112" s="217"/>
    </row>
    <row r="113" spans="1:486" s="178" customFormat="1" ht="13.5" customHeight="1" x14ac:dyDescent="0.2">
      <c r="A113" s="2637"/>
      <c r="B113" s="2638"/>
      <c r="C113" s="2639"/>
      <c r="D113" s="2580"/>
      <c r="E113" s="2580"/>
      <c r="F113" s="2581"/>
      <c r="G113" s="667"/>
      <c r="H113" s="667"/>
      <c r="I113" s="668"/>
      <c r="J113" s="2539"/>
      <c r="K113" s="2055"/>
      <c r="L113" s="2090"/>
      <c r="M113" s="2539"/>
      <c r="N113" s="1967"/>
      <c r="O113" s="1980"/>
      <c r="P113" s="2055"/>
      <c r="Q113" s="2531"/>
      <c r="R113" s="2074"/>
      <c r="S113" s="2055"/>
      <c r="T113" s="2055"/>
      <c r="U113" s="1981" t="s">
        <v>1152</v>
      </c>
      <c r="V113" s="2566">
        <v>12000000</v>
      </c>
      <c r="W113" s="2561"/>
      <c r="X113" s="1989"/>
      <c r="Y113" s="2530"/>
      <c r="Z113" s="2530"/>
      <c r="AA113" s="2530"/>
      <c r="AB113" s="2530"/>
      <c r="AC113" s="2530"/>
      <c r="AD113" s="2530"/>
      <c r="AE113" s="2530"/>
      <c r="AF113" s="2530"/>
      <c r="AG113" s="2530"/>
      <c r="AH113" s="2530"/>
      <c r="AI113" s="2530"/>
      <c r="AJ113" s="2527"/>
      <c r="AK113" s="2529"/>
      <c r="AL113" s="2529"/>
      <c r="AM113" s="2528"/>
      <c r="PP113" s="217"/>
      <c r="PQ113" s="217"/>
      <c r="PR113" s="217"/>
      <c r="PS113" s="217"/>
      <c r="PT113" s="217"/>
      <c r="PU113" s="217"/>
      <c r="PV113" s="217"/>
      <c r="PW113" s="217"/>
      <c r="PX113" s="217"/>
      <c r="PY113" s="217"/>
      <c r="PZ113" s="217"/>
      <c r="QA113" s="217"/>
      <c r="QB113" s="217"/>
      <c r="QC113" s="217"/>
      <c r="QD113" s="217"/>
      <c r="QE113" s="217"/>
      <c r="QF113" s="217"/>
      <c r="QG113" s="217"/>
      <c r="QH113" s="217"/>
      <c r="QI113" s="217"/>
      <c r="QJ113" s="217"/>
      <c r="QK113" s="217"/>
      <c r="QL113" s="217"/>
      <c r="QM113" s="217"/>
      <c r="QN113" s="217"/>
      <c r="QO113" s="217"/>
      <c r="QP113" s="217"/>
      <c r="QQ113" s="217"/>
      <c r="QR113" s="217"/>
      <c r="QS113" s="217"/>
      <c r="QT113" s="217"/>
      <c r="QU113" s="217"/>
      <c r="QV113" s="217"/>
      <c r="QW113" s="217"/>
      <c r="QX113" s="217"/>
      <c r="QY113" s="217"/>
      <c r="QZ113" s="217"/>
      <c r="RA113" s="217"/>
      <c r="RB113" s="217"/>
      <c r="RC113" s="217"/>
      <c r="RD113" s="217"/>
      <c r="RE113" s="217"/>
      <c r="RF113" s="217"/>
      <c r="RG113" s="217"/>
      <c r="RH113" s="217"/>
      <c r="RI113" s="217"/>
      <c r="RJ113" s="217"/>
      <c r="RK113" s="217"/>
      <c r="RL113" s="217"/>
      <c r="RM113" s="217"/>
      <c r="RN113" s="217"/>
      <c r="RO113" s="217"/>
      <c r="RP113" s="217"/>
      <c r="RQ113" s="217"/>
    </row>
    <row r="114" spans="1:486" s="178" customFormat="1" ht="15.75" customHeight="1" x14ac:dyDescent="0.2">
      <c r="A114" s="2637"/>
      <c r="B114" s="2638"/>
      <c r="C114" s="2639"/>
      <c r="D114" s="2580"/>
      <c r="E114" s="2580"/>
      <c r="F114" s="2581"/>
      <c r="G114" s="667"/>
      <c r="H114" s="667"/>
      <c r="I114" s="668"/>
      <c r="J114" s="2539"/>
      <c r="K114" s="2055"/>
      <c r="L114" s="2090"/>
      <c r="M114" s="2539"/>
      <c r="N114" s="661"/>
      <c r="O114" s="1980"/>
      <c r="P114" s="2055"/>
      <c r="Q114" s="2531"/>
      <c r="R114" s="2074"/>
      <c r="S114" s="2055"/>
      <c r="T114" s="2055"/>
      <c r="U114" s="1981"/>
      <c r="V114" s="2566"/>
      <c r="W114" s="2573">
        <v>20</v>
      </c>
      <c r="X114" s="1966" t="s">
        <v>1515</v>
      </c>
      <c r="Y114" s="2530"/>
      <c r="Z114" s="2530"/>
      <c r="AA114" s="2530"/>
      <c r="AB114" s="2530"/>
      <c r="AC114" s="2530"/>
      <c r="AD114" s="2530"/>
      <c r="AE114" s="2530"/>
      <c r="AF114" s="2530"/>
      <c r="AG114" s="2530"/>
      <c r="AH114" s="2530"/>
      <c r="AI114" s="2530"/>
      <c r="AJ114" s="2527"/>
      <c r="AK114" s="2529"/>
      <c r="AL114" s="2529"/>
      <c r="AM114" s="2528"/>
      <c r="PP114" s="217"/>
      <c r="PQ114" s="217"/>
      <c r="PR114" s="217"/>
      <c r="PS114" s="217"/>
      <c r="PT114" s="217"/>
      <c r="PU114" s="217"/>
      <c r="PV114" s="217"/>
      <c r="PW114" s="217"/>
      <c r="PX114" s="217"/>
      <c r="PY114" s="217"/>
      <c r="PZ114" s="217"/>
      <c r="QA114" s="217"/>
      <c r="QB114" s="217"/>
      <c r="QC114" s="217"/>
      <c r="QD114" s="217"/>
      <c r="QE114" s="217"/>
      <c r="QF114" s="217"/>
      <c r="QG114" s="217"/>
      <c r="QH114" s="217"/>
      <c r="QI114" s="217"/>
      <c r="QJ114" s="217"/>
      <c r="QK114" s="217"/>
      <c r="QL114" s="217"/>
      <c r="QM114" s="217"/>
      <c r="QN114" s="217"/>
      <c r="QO114" s="217"/>
      <c r="QP114" s="217"/>
      <c r="QQ114" s="217"/>
      <c r="QR114" s="217"/>
      <c r="QS114" s="217"/>
      <c r="QT114" s="217"/>
      <c r="QU114" s="217"/>
      <c r="QV114" s="217"/>
      <c r="QW114" s="217"/>
      <c r="QX114" s="217"/>
      <c r="QY114" s="217"/>
      <c r="QZ114" s="217"/>
      <c r="RA114" s="217"/>
      <c r="RB114" s="217"/>
      <c r="RC114" s="217"/>
      <c r="RD114" s="217"/>
      <c r="RE114" s="217"/>
      <c r="RF114" s="217"/>
      <c r="RG114" s="217"/>
      <c r="RH114" s="217"/>
      <c r="RI114" s="217"/>
      <c r="RJ114" s="217"/>
      <c r="RK114" s="217"/>
      <c r="RL114" s="217"/>
      <c r="RM114" s="217"/>
      <c r="RN114" s="217"/>
      <c r="RO114" s="217"/>
      <c r="RP114" s="217"/>
      <c r="RQ114" s="217"/>
    </row>
    <row r="115" spans="1:486" s="178" customFormat="1" ht="13.5" customHeight="1" x14ac:dyDescent="0.2">
      <c r="A115" s="2637"/>
      <c r="B115" s="2638"/>
      <c r="C115" s="2639"/>
      <c r="D115" s="2580"/>
      <c r="E115" s="2580"/>
      <c r="F115" s="2581"/>
      <c r="G115" s="667"/>
      <c r="H115" s="667"/>
      <c r="I115" s="668"/>
      <c r="J115" s="2539"/>
      <c r="K115" s="2055"/>
      <c r="L115" s="2090"/>
      <c r="M115" s="2539"/>
      <c r="N115" s="1967" t="s">
        <v>1517</v>
      </c>
      <c r="O115" s="1980"/>
      <c r="P115" s="2055"/>
      <c r="Q115" s="2531"/>
      <c r="R115" s="2074"/>
      <c r="S115" s="2055"/>
      <c r="T115" s="2055"/>
      <c r="U115" s="1982" t="s">
        <v>1153</v>
      </c>
      <c r="V115" s="2064">
        <v>13000000</v>
      </c>
      <c r="W115" s="2573"/>
      <c r="X115" s="1967"/>
      <c r="Y115" s="2530"/>
      <c r="Z115" s="2530"/>
      <c r="AA115" s="2530"/>
      <c r="AB115" s="2530"/>
      <c r="AC115" s="2530"/>
      <c r="AD115" s="2530"/>
      <c r="AE115" s="2530"/>
      <c r="AF115" s="2530"/>
      <c r="AG115" s="2530"/>
      <c r="AH115" s="2530"/>
      <c r="AI115" s="2530"/>
      <c r="AJ115" s="2527"/>
      <c r="AK115" s="2529"/>
      <c r="AL115" s="2529"/>
      <c r="AM115" s="2528"/>
      <c r="PP115" s="217"/>
      <c r="PQ115" s="217"/>
      <c r="PR115" s="217"/>
      <c r="PS115" s="217"/>
      <c r="PT115" s="217"/>
      <c r="PU115" s="217"/>
      <c r="PV115" s="217"/>
      <c r="PW115" s="217"/>
      <c r="PX115" s="217"/>
      <c r="PY115" s="217"/>
      <c r="PZ115" s="217"/>
      <c r="QA115" s="217"/>
      <c r="QB115" s="217"/>
      <c r="QC115" s="217"/>
      <c r="QD115" s="217"/>
      <c r="QE115" s="217"/>
      <c r="QF115" s="217"/>
      <c r="QG115" s="217"/>
      <c r="QH115" s="217"/>
      <c r="QI115" s="217"/>
      <c r="QJ115" s="217"/>
      <c r="QK115" s="217"/>
      <c r="QL115" s="217"/>
      <c r="QM115" s="217"/>
      <c r="QN115" s="217"/>
      <c r="QO115" s="217"/>
      <c r="QP115" s="217"/>
      <c r="QQ115" s="217"/>
      <c r="QR115" s="217"/>
      <c r="QS115" s="217"/>
      <c r="QT115" s="217"/>
      <c r="QU115" s="217"/>
      <c r="QV115" s="217"/>
      <c r="QW115" s="217"/>
      <c r="QX115" s="217"/>
      <c r="QY115" s="217"/>
      <c r="QZ115" s="217"/>
      <c r="RA115" s="217"/>
      <c r="RB115" s="217"/>
      <c r="RC115" s="217"/>
      <c r="RD115" s="217"/>
      <c r="RE115" s="217"/>
      <c r="RF115" s="217"/>
      <c r="RG115" s="217"/>
      <c r="RH115" s="217"/>
      <c r="RI115" s="217"/>
      <c r="RJ115" s="217"/>
      <c r="RK115" s="217"/>
      <c r="RL115" s="217"/>
      <c r="RM115" s="217"/>
      <c r="RN115" s="217"/>
      <c r="RO115" s="217"/>
      <c r="RP115" s="217"/>
      <c r="RQ115" s="217"/>
    </row>
    <row r="116" spans="1:486" s="178" customFormat="1" ht="13.5" customHeight="1" x14ac:dyDescent="0.2">
      <c r="A116" s="2637"/>
      <c r="B116" s="2638"/>
      <c r="C116" s="2639"/>
      <c r="D116" s="2580"/>
      <c r="E116" s="2580"/>
      <c r="F116" s="2581"/>
      <c r="G116" s="667"/>
      <c r="H116" s="667"/>
      <c r="I116" s="668"/>
      <c r="J116" s="2539"/>
      <c r="K116" s="2055"/>
      <c r="L116" s="2090"/>
      <c r="M116" s="2539"/>
      <c r="N116" s="1967"/>
      <c r="O116" s="1980"/>
      <c r="P116" s="2055"/>
      <c r="Q116" s="2531"/>
      <c r="R116" s="2074"/>
      <c r="S116" s="2055"/>
      <c r="T116" s="2055"/>
      <c r="U116" s="2055"/>
      <c r="V116" s="2074"/>
      <c r="W116" s="2573"/>
      <c r="X116" s="1967"/>
      <c r="Y116" s="2530"/>
      <c r="Z116" s="2530"/>
      <c r="AA116" s="2530"/>
      <c r="AB116" s="2530"/>
      <c r="AC116" s="2530"/>
      <c r="AD116" s="2530"/>
      <c r="AE116" s="2530"/>
      <c r="AF116" s="2530"/>
      <c r="AG116" s="2530"/>
      <c r="AH116" s="2530"/>
      <c r="AI116" s="2530"/>
      <c r="AJ116" s="2527"/>
      <c r="AK116" s="2529"/>
      <c r="AL116" s="2529"/>
      <c r="AM116" s="2528"/>
      <c r="PP116" s="217"/>
      <c r="PQ116" s="217"/>
      <c r="PR116" s="217"/>
      <c r="PS116" s="217"/>
      <c r="PT116" s="217"/>
      <c r="PU116" s="217"/>
      <c r="PV116" s="217"/>
      <c r="PW116" s="217"/>
      <c r="PX116" s="217"/>
      <c r="PY116" s="217"/>
      <c r="PZ116" s="217"/>
      <c r="QA116" s="217"/>
      <c r="QB116" s="217"/>
      <c r="QC116" s="217"/>
      <c r="QD116" s="217"/>
      <c r="QE116" s="217"/>
      <c r="QF116" s="217"/>
      <c r="QG116" s="217"/>
      <c r="QH116" s="217"/>
      <c r="QI116" s="217"/>
      <c r="QJ116" s="217"/>
      <c r="QK116" s="217"/>
      <c r="QL116" s="217"/>
      <c r="QM116" s="217"/>
      <c r="QN116" s="217"/>
      <c r="QO116" s="217"/>
      <c r="QP116" s="217"/>
      <c r="QQ116" s="217"/>
      <c r="QR116" s="217"/>
      <c r="QS116" s="217"/>
      <c r="QT116" s="217"/>
      <c r="QU116" s="217"/>
      <c r="QV116" s="217"/>
      <c r="QW116" s="217"/>
      <c r="QX116" s="217"/>
      <c r="QY116" s="217"/>
      <c r="QZ116" s="217"/>
      <c r="RA116" s="217"/>
      <c r="RB116" s="217"/>
      <c r="RC116" s="217"/>
      <c r="RD116" s="217"/>
      <c r="RE116" s="217"/>
      <c r="RF116" s="217"/>
      <c r="RG116" s="217"/>
      <c r="RH116" s="217"/>
      <c r="RI116" s="217"/>
      <c r="RJ116" s="217"/>
      <c r="RK116" s="217"/>
      <c r="RL116" s="217"/>
      <c r="RM116" s="217"/>
      <c r="RN116" s="217"/>
      <c r="RO116" s="217"/>
      <c r="RP116" s="217"/>
      <c r="RQ116" s="217"/>
    </row>
    <row r="117" spans="1:486" s="178" customFormat="1" ht="17.25" customHeight="1" x14ac:dyDescent="0.2">
      <c r="A117" s="2637"/>
      <c r="B117" s="2638"/>
      <c r="C117" s="2639"/>
      <c r="D117" s="2580"/>
      <c r="E117" s="2580"/>
      <c r="F117" s="2581"/>
      <c r="G117" s="667"/>
      <c r="H117" s="667"/>
      <c r="I117" s="668"/>
      <c r="J117" s="2539"/>
      <c r="K117" s="2055"/>
      <c r="L117" s="2090"/>
      <c r="M117" s="2539"/>
      <c r="N117" s="1967"/>
      <c r="O117" s="1980"/>
      <c r="P117" s="2055"/>
      <c r="Q117" s="2531"/>
      <c r="R117" s="2074"/>
      <c r="S117" s="2055"/>
      <c r="T117" s="2055"/>
      <c r="U117" s="2056"/>
      <c r="V117" s="2065"/>
      <c r="W117" s="2573"/>
      <c r="X117" s="1967"/>
      <c r="Y117" s="2530"/>
      <c r="Z117" s="2530"/>
      <c r="AA117" s="2530"/>
      <c r="AB117" s="2530"/>
      <c r="AC117" s="2530"/>
      <c r="AD117" s="2530"/>
      <c r="AE117" s="2530"/>
      <c r="AF117" s="2530"/>
      <c r="AG117" s="2530"/>
      <c r="AH117" s="2530"/>
      <c r="AI117" s="2530"/>
      <c r="AJ117" s="2527"/>
      <c r="AK117" s="2529"/>
      <c r="AL117" s="2529"/>
      <c r="AM117" s="2528"/>
      <c r="PP117" s="217"/>
      <c r="PQ117" s="217"/>
      <c r="PR117" s="217"/>
      <c r="PS117" s="217"/>
      <c r="PT117" s="217"/>
      <c r="PU117" s="217"/>
      <c r="PV117" s="217"/>
      <c r="PW117" s="217"/>
      <c r="PX117" s="217"/>
      <c r="PY117" s="217"/>
      <c r="PZ117" s="217"/>
      <c r="QA117" s="217"/>
      <c r="QB117" s="217"/>
      <c r="QC117" s="217"/>
      <c r="QD117" s="217"/>
      <c r="QE117" s="217"/>
      <c r="QF117" s="217"/>
      <c r="QG117" s="217"/>
      <c r="QH117" s="217"/>
      <c r="QI117" s="217"/>
      <c r="QJ117" s="217"/>
      <c r="QK117" s="217"/>
      <c r="QL117" s="217"/>
      <c r="QM117" s="217"/>
      <c r="QN117" s="217"/>
      <c r="QO117" s="217"/>
      <c r="QP117" s="217"/>
      <c r="QQ117" s="217"/>
      <c r="QR117" s="217"/>
      <c r="QS117" s="217"/>
      <c r="QT117" s="217"/>
      <c r="QU117" s="217"/>
      <c r="QV117" s="217"/>
      <c r="QW117" s="217"/>
      <c r="QX117" s="217"/>
      <c r="QY117" s="217"/>
      <c r="QZ117" s="217"/>
      <c r="RA117" s="217"/>
      <c r="RB117" s="217"/>
      <c r="RC117" s="217"/>
      <c r="RD117" s="217"/>
      <c r="RE117" s="217"/>
      <c r="RF117" s="217"/>
      <c r="RG117" s="217"/>
      <c r="RH117" s="217"/>
      <c r="RI117" s="217"/>
      <c r="RJ117" s="217"/>
      <c r="RK117" s="217"/>
      <c r="RL117" s="217"/>
      <c r="RM117" s="217"/>
      <c r="RN117" s="217"/>
      <c r="RO117" s="217"/>
      <c r="RP117" s="217"/>
      <c r="RQ117" s="217"/>
    </row>
    <row r="118" spans="1:486" s="178" customFormat="1" ht="13.5" customHeight="1" x14ac:dyDescent="0.2">
      <c r="A118" s="2637"/>
      <c r="B118" s="2638"/>
      <c r="C118" s="2639"/>
      <c r="D118" s="2580"/>
      <c r="E118" s="2580"/>
      <c r="F118" s="2581"/>
      <c r="G118" s="667"/>
      <c r="H118" s="667"/>
      <c r="I118" s="668"/>
      <c r="J118" s="2539"/>
      <c r="K118" s="2055"/>
      <c r="L118" s="2090"/>
      <c r="M118" s="2539"/>
      <c r="N118" s="1967"/>
      <c r="O118" s="1980"/>
      <c r="P118" s="2055"/>
      <c r="Q118" s="2531"/>
      <c r="R118" s="2074"/>
      <c r="S118" s="2055"/>
      <c r="T118" s="2055"/>
      <c r="U118" s="1982" t="s">
        <v>1154</v>
      </c>
      <c r="V118" s="2064">
        <v>6800000</v>
      </c>
      <c r="W118" s="2573"/>
      <c r="X118" s="1967"/>
      <c r="Y118" s="2530"/>
      <c r="Z118" s="2530"/>
      <c r="AA118" s="2530"/>
      <c r="AB118" s="2530"/>
      <c r="AC118" s="2530"/>
      <c r="AD118" s="2530"/>
      <c r="AE118" s="2530"/>
      <c r="AF118" s="2530"/>
      <c r="AG118" s="2530"/>
      <c r="AH118" s="2530"/>
      <c r="AI118" s="2530"/>
      <c r="AJ118" s="2527"/>
      <c r="AK118" s="2529"/>
      <c r="AL118" s="2529"/>
      <c r="AM118" s="2528"/>
      <c r="PP118" s="217"/>
      <c r="PQ118" s="217"/>
      <c r="PR118" s="217"/>
      <c r="PS118" s="217"/>
      <c r="PT118" s="217"/>
      <c r="PU118" s="217"/>
      <c r="PV118" s="217"/>
      <c r="PW118" s="217"/>
      <c r="PX118" s="217"/>
      <c r="PY118" s="217"/>
      <c r="PZ118" s="217"/>
      <c r="QA118" s="217"/>
      <c r="QB118" s="217"/>
      <c r="QC118" s="217"/>
      <c r="QD118" s="217"/>
      <c r="QE118" s="217"/>
      <c r="QF118" s="217"/>
      <c r="QG118" s="217"/>
      <c r="QH118" s="217"/>
      <c r="QI118" s="217"/>
      <c r="QJ118" s="217"/>
      <c r="QK118" s="217"/>
      <c r="QL118" s="217"/>
      <c r="QM118" s="217"/>
      <c r="QN118" s="217"/>
      <c r="QO118" s="217"/>
      <c r="QP118" s="217"/>
      <c r="QQ118" s="217"/>
      <c r="QR118" s="217"/>
      <c r="QS118" s="217"/>
      <c r="QT118" s="217"/>
      <c r="QU118" s="217"/>
      <c r="QV118" s="217"/>
      <c r="QW118" s="217"/>
      <c r="QX118" s="217"/>
      <c r="QY118" s="217"/>
      <c r="QZ118" s="217"/>
      <c r="RA118" s="217"/>
      <c r="RB118" s="217"/>
      <c r="RC118" s="217"/>
      <c r="RD118" s="217"/>
      <c r="RE118" s="217"/>
      <c r="RF118" s="217"/>
      <c r="RG118" s="217"/>
      <c r="RH118" s="217"/>
      <c r="RI118" s="217"/>
      <c r="RJ118" s="217"/>
      <c r="RK118" s="217"/>
      <c r="RL118" s="217"/>
      <c r="RM118" s="217"/>
      <c r="RN118" s="217"/>
      <c r="RO118" s="217"/>
      <c r="RP118" s="217"/>
      <c r="RQ118" s="217"/>
    </row>
    <row r="119" spans="1:486" s="178" customFormat="1" ht="14.25" customHeight="1" x14ac:dyDescent="0.2">
      <c r="A119" s="2637"/>
      <c r="B119" s="2638"/>
      <c r="C119" s="2639"/>
      <c r="D119" s="2580"/>
      <c r="E119" s="2580"/>
      <c r="F119" s="2581"/>
      <c r="G119" s="667"/>
      <c r="H119" s="667"/>
      <c r="I119" s="668"/>
      <c r="J119" s="2539"/>
      <c r="K119" s="2055"/>
      <c r="L119" s="2090"/>
      <c r="M119" s="2539"/>
      <c r="N119" s="1967"/>
      <c r="O119" s="1980"/>
      <c r="P119" s="2055"/>
      <c r="Q119" s="2531"/>
      <c r="R119" s="2074"/>
      <c r="S119" s="2055"/>
      <c r="T119" s="2055"/>
      <c r="U119" s="2055"/>
      <c r="V119" s="2074"/>
      <c r="W119" s="2573"/>
      <c r="X119" s="1967"/>
      <c r="Y119" s="2530"/>
      <c r="Z119" s="2530"/>
      <c r="AA119" s="2530"/>
      <c r="AB119" s="2530"/>
      <c r="AC119" s="2530"/>
      <c r="AD119" s="2530"/>
      <c r="AE119" s="2530"/>
      <c r="AF119" s="2530"/>
      <c r="AG119" s="2530"/>
      <c r="AH119" s="2530"/>
      <c r="AI119" s="2530"/>
      <c r="AJ119" s="2527"/>
      <c r="AK119" s="2529"/>
      <c r="AL119" s="2529"/>
      <c r="AM119" s="2528"/>
      <c r="PP119" s="217"/>
      <c r="PQ119" s="217"/>
      <c r="PR119" s="217"/>
      <c r="PS119" s="217"/>
      <c r="PT119" s="217"/>
      <c r="PU119" s="217"/>
      <c r="PV119" s="217"/>
      <c r="PW119" s="217"/>
      <c r="PX119" s="217"/>
      <c r="PY119" s="217"/>
      <c r="PZ119" s="217"/>
      <c r="QA119" s="217"/>
      <c r="QB119" s="217"/>
      <c r="QC119" s="217"/>
      <c r="QD119" s="217"/>
      <c r="QE119" s="217"/>
      <c r="QF119" s="217"/>
      <c r="QG119" s="217"/>
      <c r="QH119" s="217"/>
      <c r="QI119" s="217"/>
      <c r="QJ119" s="217"/>
      <c r="QK119" s="217"/>
      <c r="QL119" s="217"/>
      <c r="QM119" s="217"/>
      <c r="QN119" s="217"/>
      <c r="QO119" s="217"/>
      <c r="QP119" s="217"/>
      <c r="QQ119" s="217"/>
      <c r="QR119" s="217"/>
      <c r="QS119" s="217"/>
      <c r="QT119" s="217"/>
      <c r="QU119" s="217"/>
      <c r="QV119" s="217"/>
      <c r="QW119" s="217"/>
      <c r="QX119" s="217"/>
      <c r="QY119" s="217"/>
      <c r="QZ119" s="217"/>
      <c r="RA119" s="217"/>
      <c r="RB119" s="217"/>
      <c r="RC119" s="217"/>
      <c r="RD119" s="217"/>
      <c r="RE119" s="217"/>
      <c r="RF119" s="217"/>
      <c r="RG119" s="217"/>
      <c r="RH119" s="217"/>
      <c r="RI119" s="217"/>
      <c r="RJ119" s="217"/>
      <c r="RK119" s="217"/>
      <c r="RL119" s="217"/>
      <c r="RM119" s="217"/>
      <c r="RN119" s="217"/>
      <c r="RO119" s="217"/>
      <c r="RP119" s="217"/>
      <c r="RQ119" s="217"/>
    </row>
    <row r="120" spans="1:486" s="178" customFormat="1" ht="19.5" customHeight="1" x14ac:dyDescent="0.2">
      <c r="A120" s="2637"/>
      <c r="B120" s="2638"/>
      <c r="C120" s="2639"/>
      <c r="D120" s="2580"/>
      <c r="E120" s="2580"/>
      <c r="F120" s="2581"/>
      <c r="G120" s="667"/>
      <c r="H120" s="667"/>
      <c r="I120" s="668"/>
      <c r="J120" s="2539"/>
      <c r="K120" s="2055"/>
      <c r="L120" s="2090"/>
      <c r="M120" s="2539"/>
      <c r="N120" s="1968"/>
      <c r="O120" s="1990"/>
      <c r="P120" s="2055"/>
      <c r="Q120" s="2531"/>
      <c r="R120" s="2074"/>
      <c r="S120" s="2055"/>
      <c r="T120" s="2056"/>
      <c r="U120" s="2056"/>
      <c r="V120" s="2065"/>
      <c r="W120" s="2573"/>
      <c r="X120" s="1968"/>
      <c r="Y120" s="2530"/>
      <c r="Z120" s="2530"/>
      <c r="AA120" s="2530"/>
      <c r="AB120" s="2530"/>
      <c r="AC120" s="2530"/>
      <c r="AD120" s="2530"/>
      <c r="AE120" s="2530"/>
      <c r="AF120" s="2560"/>
      <c r="AG120" s="2530"/>
      <c r="AH120" s="2530"/>
      <c r="AI120" s="2530"/>
      <c r="AJ120" s="2527"/>
      <c r="AK120" s="2529"/>
      <c r="AL120" s="2529"/>
      <c r="AM120" s="2528"/>
      <c r="PP120" s="217"/>
      <c r="PQ120" s="217"/>
      <c r="PR120" s="217"/>
      <c r="PS120" s="217"/>
      <c r="PT120" s="217"/>
      <c r="PU120" s="217"/>
      <c r="PV120" s="217"/>
      <c r="PW120" s="217"/>
      <c r="PX120" s="217"/>
      <c r="PY120" s="217"/>
      <c r="PZ120" s="217"/>
      <c r="QA120" s="217"/>
      <c r="QB120" s="217"/>
      <c r="QC120" s="217"/>
      <c r="QD120" s="217"/>
      <c r="QE120" s="217"/>
      <c r="QF120" s="217"/>
      <c r="QG120" s="217"/>
      <c r="QH120" s="217"/>
      <c r="QI120" s="217"/>
      <c r="QJ120" s="217"/>
      <c r="QK120" s="217"/>
      <c r="QL120" s="217"/>
      <c r="QM120" s="217"/>
      <c r="QN120" s="217"/>
      <c r="QO120" s="217"/>
      <c r="QP120" s="217"/>
      <c r="QQ120" s="217"/>
      <c r="QR120" s="217"/>
      <c r="QS120" s="217"/>
      <c r="QT120" s="217"/>
      <c r="QU120" s="217"/>
      <c r="QV120" s="217"/>
      <c r="QW120" s="217"/>
      <c r="QX120" s="217"/>
      <c r="QY120" s="217"/>
      <c r="QZ120" s="217"/>
      <c r="RA120" s="217"/>
      <c r="RB120" s="217"/>
      <c r="RC120" s="217"/>
      <c r="RD120" s="217"/>
      <c r="RE120" s="217"/>
      <c r="RF120" s="217"/>
      <c r="RG120" s="217"/>
      <c r="RH120" s="217"/>
      <c r="RI120" s="217"/>
      <c r="RJ120" s="217"/>
      <c r="RK120" s="217"/>
      <c r="RL120" s="217"/>
      <c r="RM120" s="217"/>
      <c r="RN120" s="217"/>
      <c r="RO120" s="217"/>
      <c r="RP120" s="217"/>
      <c r="RQ120" s="217"/>
    </row>
    <row r="121" spans="1:486" s="218" customFormat="1" ht="82.5" customHeight="1" x14ac:dyDescent="0.2">
      <c r="A121" s="2637"/>
      <c r="B121" s="2638"/>
      <c r="C121" s="2639"/>
      <c r="D121" s="2580"/>
      <c r="E121" s="2580"/>
      <c r="F121" s="2581"/>
      <c r="G121" s="667"/>
      <c r="H121" s="667"/>
      <c r="I121" s="668"/>
      <c r="J121" s="1994">
        <v>52</v>
      </c>
      <c r="K121" s="1982" t="s">
        <v>1147</v>
      </c>
      <c r="L121" s="2038" t="s">
        <v>40</v>
      </c>
      <c r="M121" s="2538">
        <v>3</v>
      </c>
      <c r="N121" s="1966" t="s">
        <v>1155</v>
      </c>
      <c r="O121" s="1979">
        <v>61</v>
      </c>
      <c r="P121" s="1982" t="s">
        <v>1548</v>
      </c>
      <c r="Q121" s="2564">
        <v>1</v>
      </c>
      <c r="R121" s="2566">
        <v>4200000</v>
      </c>
      <c r="S121" s="1982" t="s">
        <v>1156</v>
      </c>
      <c r="T121" s="840" t="s">
        <v>1157</v>
      </c>
      <c r="U121" s="840" t="s">
        <v>1598</v>
      </c>
      <c r="V121" s="852">
        <v>4200000</v>
      </c>
      <c r="W121" s="2035">
        <v>20</v>
      </c>
      <c r="X121" s="1966" t="s">
        <v>1369</v>
      </c>
      <c r="Y121" s="2559">
        <f t="shared" ref="Y121" si="2">Y108</f>
        <v>64149</v>
      </c>
      <c r="Z121" s="2559" t="s">
        <v>1079</v>
      </c>
      <c r="AA121" s="2559" t="s">
        <v>1080</v>
      </c>
      <c r="AB121" s="2559" t="s">
        <v>1081</v>
      </c>
      <c r="AC121" s="2559" t="s">
        <v>1082</v>
      </c>
      <c r="AD121" s="2559" t="s">
        <v>1083</v>
      </c>
      <c r="AE121" s="2559">
        <v>13208</v>
      </c>
      <c r="AF121" s="2559">
        <v>1827</v>
      </c>
      <c r="AG121" s="2559"/>
      <c r="AH121" s="2559"/>
      <c r="AI121" s="2559">
        <v>16897</v>
      </c>
      <c r="AJ121" s="2547">
        <v>81384</v>
      </c>
      <c r="AK121" s="2547"/>
      <c r="AL121" s="2547"/>
      <c r="AM121" s="2549" t="s">
        <v>1549</v>
      </c>
      <c r="AN121" s="217"/>
      <c r="AO121" s="217"/>
      <c r="AP121" s="217"/>
      <c r="AQ121" s="217"/>
      <c r="AR121" s="217"/>
      <c r="AS121" s="217"/>
      <c r="AT121" s="217"/>
      <c r="AU121" s="217"/>
      <c r="AV121" s="217"/>
      <c r="AW121" s="217"/>
      <c r="AX121" s="217"/>
      <c r="AY121" s="217"/>
      <c r="AZ121" s="217"/>
      <c r="BA121" s="217"/>
      <c r="BB121" s="217"/>
      <c r="BC121" s="217"/>
      <c r="BD121" s="217"/>
      <c r="BE121" s="217"/>
      <c r="BF121" s="217"/>
      <c r="BG121" s="217"/>
      <c r="BH121" s="217"/>
      <c r="BI121" s="217"/>
      <c r="BJ121" s="217"/>
      <c r="BK121" s="217"/>
      <c r="BL121" s="217"/>
      <c r="BM121" s="217"/>
      <c r="BN121" s="217"/>
      <c r="BO121" s="217"/>
      <c r="BP121" s="217"/>
      <c r="BQ121" s="217"/>
      <c r="BR121" s="217"/>
      <c r="BS121" s="217"/>
      <c r="BT121" s="217"/>
      <c r="BU121" s="217"/>
      <c r="BV121" s="217"/>
      <c r="BW121" s="217"/>
      <c r="BX121" s="217"/>
      <c r="BY121" s="217"/>
      <c r="BZ121" s="217"/>
      <c r="CA121" s="217"/>
      <c r="CB121" s="217"/>
      <c r="CC121" s="217"/>
      <c r="CD121" s="217"/>
      <c r="CE121" s="217"/>
      <c r="CF121" s="217"/>
      <c r="CG121" s="217"/>
      <c r="CH121" s="217"/>
      <c r="CI121" s="217"/>
      <c r="CJ121" s="217"/>
      <c r="CK121" s="217"/>
      <c r="CL121" s="217"/>
      <c r="CM121" s="217"/>
      <c r="CN121" s="217"/>
      <c r="CO121" s="217"/>
      <c r="CP121" s="217"/>
      <c r="CQ121" s="217"/>
      <c r="CR121" s="217"/>
      <c r="CS121" s="217"/>
      <c r="CT121" s="217"/>
      <c r="CU121" s="217"/>
      <c r="CV121" s="217"/>
      <c r="CW121" s="217"/>
      <c r="CX121" s="217"/>
      <c r="CY121" s="217"/>
      <c r="CZ121" s="217"/>
      <c r="DA121" s="217"/>
      <c r="DB121" s="217"/>
      <c r="DC121" s="217"/>
      <c r="DD121" s="217"/>
      <c r="DE121" s="217"/>
      <c r="DF121" s="217"/>
      <c r="DG121" s="217"/>
      <c r="DH121" s="217"/>
      <c r="DI121" s="217"/>
      <c r="DJ121" s="217"/>
      <c r="DK121" s="217"/>
      <c r="DL121" s="217"/>
      <c r="DM121" s="217"/>
      <c r="DN121" s="217"/>
      <c r="DO121" s="217"/>
      <c r="DP121" s="217"/>
      <c r="DQ121" s="217"/>
      <c r="DR121" s="217"/>
      <c r="DS121" s="217"/>
      <c r="DT121" s="217"/>
      <c r="DU121" s="217"/>
      <c r="DV121" s="217"/>
      <c r="DW121" s="217"/>
      <c r="DX121" s="217"/>
      <c r="DY121" s="217"/>
      <c r="DZ121" s="217"/>
      <c r="EA121" s="217"/>
      <c r="EB121" s="217"/>
      <c r="EC121" s="217"/>
      <c r="ED121" s="217"/>
      <c r="EE121" s="217"/>
      <c r="EF121" s="217"/>
      <c r="EG121" s="217"/>
      <c r="EH121" s="217"/>
      <c r="EI121" s="217"/>
      <c r="EJ121" s="217"/>
      <c r="EK121" s="217"/>
      <c r="EL121" s="217"/>
      <c r="EM121" s="217"/>
      <c r="EN121" s="217"/>
      <c r="EO121" s="217"/>
      <c r="EP121" s="217"/>
      <c r="EQ121" s="217"/>
      <c r="ER121" s="217"/>
      <c r="ES121" s="217"/>
      <c r="ET121" s="217"/>
      <c r="EU121" s="217"/>
      <c r="EV121" s="217"/>
      <c r="EW121" s="217"/>
      <c r="EX121" s="217"/>
      <c r="EY121" s="217"/>
      <c r="EZ121" s="217"/>
      <c r="FA121" s="217"/>
      <c r="FB121" s="217"/>
      <c r="FC121" s="217"/>
      <c r="FD121" s="217"/>
      <c r="FE121" s="217"/>
      <c r="FF121" s="217"/>
      <c r="FG121" s="217"/>
      <c r="FH121" s="217"/>
      <c r="FI121" s="217"/>
      <c r="FJ121" s="217"/>
      <c r="FK121" s="217"/>
      <c r="FL121" s="217"/>
      <c r="FM121" s="217"/>
      <c r="FN121" s="217"/>
      <c r="FO121" s="217"/>
      <c r="FP121" s="217"/>
      <c r="FQ121" s="217"/>
      <c r="FR121" s="217"/>
      <c r="FS121" s="217"/>
      <c r="FT121" s="217"/>
      <c r="FU121" s="217"/>
      <c r="FV121" s="217"/>
      <c r="FW121" s="217"/>
      <c r="FX121" s="217"/>
      <c r="FY121" s="217"/>
      <c r="FZ121" s="217"/>
      <c r="GA121" s="217"/>
      <c r="GB121" s="217"/>
      <c r="GC121" s="217"/>
      <c r="GD121" s="217"/>
      <c r="GE121" s="217"/>
      <c r="GF121" s="217"/>
      <c r="GG121" s="217"/>
      <c r="GH121" s="217"/>
      <c r="GI121" s="217"/>
      <c r="GJ121" s="217"/>
      <c r="GK121" s="217"/>
      <c r="GL121" s="217"/>
      <c r="GM121" s="217"/>
      <c r="GN121" s="217"/>
      <c r="GO121" s="217"/>
      <c r="GP121" s="217"/>
      <c r="GQ121" s="217"/>
      <c r="GR121" s="217"/>
      <c r="GS121" s="217"/>
      <c r="GT121" s="217"/>
      <c r="GU121" s="217"/>
      <c r="GV121" s="217"/>
      <c r="GW121" s="217"/>
      <c r="GX121" s="217"/>
      <c r="GY121" s="217"/>
      <c r="GZ121" s="217"/>
      <c r="HA121" s="217"/>
      <c r="HB121" s="217"/>
      <c r="HC121" s="217"/>
      <c r="HD121" s="217"/>
      <c r="HE121" s="217"/>
      <c r="HF121" s="217"/>
      <c r="HG121" s="217"/>
      <c r="HH121" s="217"/>
      <c r="HI121" s="217"/>
      <c r="HJ121" s="217"/>
      <c r="HK121" s="217"/>
      <c r="HL121" s="217"/>
      <c r="HM121" s="217"/>
      <c r="HN121" s="217"/>
      <c r="HO121" s="217"/>
      <c r="HP121" s="217"/>
      <c r="HQ121" s="217"/>
      <c r="HR121" s="217"/>
      <c r="HS121" s="217"/>
      <c r="HT121" s="217"/>
      <c r="HU121" s="217"/>
      <c r="HV121" s="217"/>
      <c r="HW121" s="217"/>
      <c r="HX121" s="217"/>
      <c r="HY121" s="217"/>
      <c r="HZ121" s="217"/>
      <c r="IA121" s="217"/>
      <c r="IB121" s="217"/>
      <c r="IC121" s="217"/>
      <c r="ID121" s="217"/>
      <c r="IE121" s="217"/>
      <c r="IF121" s="217"/>
      <c r="IG121" s="217"/>
      <c r="IH121" s="217"/>
      <c r="II121" s="217"/>
      <c r="IJ121" s="217"/>
      <c r="IK121" s="217"/>
      <c r="IL121" s="217"/>
      <c r="IM121" s="217"/>
      <c r="IN121" s="217"/>
      <c r="IO121" s="217"/>
      <c r="IP121" s="217"/>
      <c r="IQ121" s="217"/>
      <c r="IR121" s="217"/>
      <c r="IS121" s="217"/>
      <c r="IT121" s="217"/>
      <c r="IU121" s="217"/>
      <c r="IV121" s="217"/>
      <c r="IW121" s="217"/>
      <c r="IX121" s="217"/>
      <c r="IY121" s="217"/>
      <c r="IZ121" s="217"/>
      <c r="JA121" s="217"/>
      <c r="JB121" s="217"/>
      <c r="JC121" s="217"/>
      <c r="JD121" s="217"/>
      <c r="JE121" s="217"/>
      <c r="JF121" s="217"/>
      <c r="JG121" s="217"/>
      <c r="JH121" s="217"/>
      <c r="JI121" s="217"/>
      <c r="JJ121" s="217"/>
      <c r="JK121" s="217"/>
      <c r="JL121" s="217"/>
      <c r="JM121" s="217"/>
      <c r="JN121" s="217"/>
      <c r="JO121" s="217"/>
      <c r="JP121" s="217"/>
      <c r="JQ121" s="217"/>
      <c r="JR121" s="217"/>
      <c r="JS121" s="217"/>
      <c r="JT121" s="217"/>
      <c r="JU121" s="217"/>
      <c r="JV121" s="217"/>
      <c r="JW121" s="217"/>
      <c r="JX121" s="217"/>
      <c r="JY121" s="217"/>
      <c r="JZ121" s="217"/>
      <c r="KA121" s="217"/>
      <c r="KB121" s="217"/>
      <c r="KC121" s="217"/>
      <c r="KD121" s="217"/>
      <c r="KE121" s="217"/>
      <c r="KF121" s="217"/>
      <c r="KG121" s="217"/>
      <c r="KH121" s="217"/>
      <c r="KI121" s="217"/>
      <c r="KJ121" s="217"/>
      <c r="KK121" s="217"/>
      <c r="KL121" s="217"/>
      <c r="KM121" s="217"/>
      <c r="KN121" s="217"/>
      <c r="KO121" s="217"/>
      <c r="KP121" s="217"/>
      <c r="KQ121" s="217"/>
      <c r="KR121" s="217"/>
      <c r="KS121" s="217"/>
      <c r="KT121" s="217"/>
      <c r="KU121" s="217"/>
      <c r="KV121" s="217"/>
      <c r="KW121" s="217"/>
      <c r="KX121" s="217"/>
      <c r="KY121" s="217"/>
      <c r="KZ121" s="217"/>
      <c r="LA121" s="217"/>
      <c r="LB121" s="217"/>
      <c r="LC121" s="217"/>
      <c r="LD121" s="217"/>
      <c r="LE121" s="217"/>
      <c r="LF121" s="217"/>
      <c r="LG121" s="217"/>
      <c r="LH121" s="217"/>
      <c r="LI121" s="217"/>
      <c r="LJ121" s="217"/>
      <c r="LK121" s="217"/>
      <c r="LL121" s="217"/>
      <c r="LM121" s="217"/>
      <c r="LN121" s="217"/>
      <c r="LO121" s="217"/>
      <c r="LP121" s="217"/>
      <c r="LQ121" s="217"/>
      <c r="LR121" s="217"/>
      <c r="LS121" s="217"/>
      <c r="LT121" s="217"/>
      <c r="LU121" s="217"/>
      <c r="LV121" s="217"/>
      <c r="LW121" s="217"/>
      <c r="LX121" s="217"/>
      <c r="LY121" s="217"/>
      <c r="LZ121" s="217"/>
      <c r="MA121" s="217"/>
      <c r="MB121" s="217"/>
      <c r="MC121" s="217"/>
      <c r="MD121" s="217"/>
      <c r="ME121" s="217"/>
      <c r="MF121" s="217"/>
      <c r="MG121" s="217"/>
      <c r="MH121" s="217"/>
      <c r="MI121" s="217"/>
      <c r="MJ121" s="217"/>
      <c r="MK121" s="217"/>
      <c r="ML121" s="217"/>
      <c r="MM121" s="217"/>
      <c r="MN121" s="217"/>
      <c r="MO121" s="217"/>
      <c r="MP121" s="217"/>
      <c r="MQ121" s="217"/>
      <c r="MR121" s="217"/>
      <c r="MS121" s="217"/>
      <c r="MT121" s="217"/>
      <c r="MU121" s="217"/>
      <c r="MV121" s="217"/>
      <c r="MW121" s="217"/>
      <c r="MX121" s="217"/>
      <c r="MY121" s="217"/>
      <c r="MZ121" s="217"/>
      <c r="NA121" s="217"/>
      <c r="NB121" s="217"/>
      <c r="NC121" s="217"/>
      <c r="ND121" s="217"/>
      <c r="NE121" s="217"/>
      <c r="NF121" s="217"/>
      <c r="NG121" s="217"/>
      <c r="NH121" s="217"/>
      <c r="NI121" s="217"/>
      <c r="NJ121" s="217"/>
      <c r="NK121" s="217"/>
      <c r="NL121" s="217"/>
      <c r="NM121" s="217"/>
      <c r="NN121" s="217"/>
      <c r="NO121" s="217"/>
      <c r="NP121" s="217"/>
      <c r="NQ121" s="217"/>
      <c r="NR121" s="217"/>
      <c r="NS121" s="217"/>
      <c r="NT121" s="217"/>
      <c r="NU121" s="217"/>
      <c r="NV121" s="217"/>
      <c r="NW121" s="217"/>
      <c r="NX121" s="217"/>
      <c r="NY121" s="217"/>
      <c r="NZ121" s="217"/>
      <c r="OA121" s="217"/>
      <c r="OB121" s="217"/>
      <c r="OC121" s="217"/>
      <c r="OD121" s="217"/>
      <c r="OE121" s="217"/>
      <c r="OF121" s="217"/>
      <c r="OG121" s="217"/>
      <c r="OH121" s="217"/>
      <c r="OI121" s="217"/>
      <c r="OJ121" s="217"/>
      <c r="OK121" s="217"/>
      <c r="OL121" s="217"/>
      <c r="OM121" s="217"/>
      <c r="ON121" s="217"/>
      <c r="OO121" s="217"/>
      <c r="OP121" s="217"/>
      <c r="OQ121" s="217"/>
      <c r="OR121" s="217"/>
      <c r="OS121" s="217"/>
      <c r="OT121" s="217"/>
      <c r="OU121" s="217"/>
      <c r="OV121" s="217"/>
      <c r="OW121" s="217"/>
      <c r="OX121" s="217"/>
      <c r="OY121" s="217"/>
      <c r="OZ121" s="217"/>
      <c r="PA121" s="217"/>
      <c r="PB121" s="217"/>
      <c r="PC121" s="217"/>
      <c r="PD121" s="217"/>
      <c r="PE121" s="217"/>
      <c r="PF121" s="217"/>
      <c r="PG121" s="217"/>
      <c r="PH121" s="217"/>
      <c r="PI121" s="217"/>
      <c r="PJ121" s="217"/>
      <c r="PK121" s="217"/>
      <c r="PL121" s="217"/>
      <c r="PM121" s="217"/>
      <c r="PN121" s="217"/>
      <c r="PO121" s="217"/>
      <c r="PP121" s="217"/>
      <c r="PQ121" s="217"/>
      <c r="PR121" s="217"/>
      <c r="PS121" s="217"/>
      <c r="PT121" s="217"/>
      <c r="PU121" s="217"/>
      <c r="PV121" s="217"/>
      <c r="PW121" s="217"/>
      <c r="PX121" s="217"/>
      <c r="PY121" s="217"/>
      <c r="PZ121" s="217"/>
      <c r="QA121" s="217"/>
      <c r="QB121" s="217"/>
      <c r="QC121" s="217"/>
      <c r="QD121" s="217"/>
      <c r="QE121" s="217"/>
      <c r="QF121" s="217"/>
      <c r="QG121" s="217"/>
      <c r="QH121" s="217"/>
      <c r="QI121" s="217"/>
      <c r="QJ121" s="217"/>
      <c r="QK121" s="217"/>
      <c r="QL121" s="217"/>
      <c r="QM121" s="217"/>
      <c r="QN121" s="217"/>
      <c r="QO121" s="217"/>
      <c r="QP121" s="217"/>
      <c r="QQ121" s="217"/>
      <c r="QR121" s="217"/>
      <c r="QS121" s="217"/>
      <c r="QT121" s="217"/>
      <c r="QU121" s="217"/>
      <c r="QV121" s="217"/>
      <c r="QW121" s="217"/>
      <c r="QX121" s="217"/>
      <c r="QY121" s="217"/>
      <c r="QZ121" s="217"/>
      <c r="RA121" s="217"/>
      <c r="RB121" s="217"/>
      <c r="RC121" s="217"/>
      <c r="RD121" s="217"/>
      <c r="RE121" s="217"/>
      <c r="RF121" s="217"/>
      <c r="RG121" s="217"/>
      <c r="RH121" s="217"/>
      <c r="RI121" s="217"/>
      <c r="RJ121" s="217"/>
      <c r="RK121" s="217"/>
      <c r="RL121" s="217"/>
      <c r="RM121" s="217"/>
      <c r="RN121" s="217"/>
      <c r="RO121" s="217"/>
      <c r="RP121" s="217"/>
      <c r="RQ121" s="217"/>
      <c r="RR121" s="223"/>
    </row>
    <row r="122" spans="1:486" s="217" customFormat="1" ht="91.5" customHeight="1" x14ac:dyDescent="0.2">
      <c r="A122" s="2637"/>
      <c r="B122" s="2638"/>
      <c r="C122" s="2639"/>
      <c r="D122" s="2580"/>
      <c r="E122" s="2580"/>
      <c r="F122" s="2581"/>
      <c r="G122" s="667"/>
      <c r="H122" s="667"/>
      <c r="I122" s="668"/>
      <c r="J122" s="1996"/>
      <c r="K122" s="2056"/>
      <c r="L122" s="2039"/>
      <c r="M122" s="2541"/>
      <c r="N122" s="1968"/>
      <c r="O122" s="1990"/>
      <c r="P122" s="2056"/>
      <c r="Q122" s="2565"/>
      <c r="R122" s="2566"/>
      <c r="S122" s="2056"/>
      <c r="T122" s="840" t="s">
        <v>1158</v>
      </c>
      <c r="U122" s="840" t="s">
        <v>1599</v>
      </c>
      <c r="V122" s="852"/>
      <c r="W122" s="2037"/>
      <c r="X122" s="1968"/>
      <c r="Y122" s="2560"/>
      <c r="Z122" s="2560"/>
      <c r="AA122" s="2560"/>
      <c r="AB122" s="2560"/>
      <c r="AC122" s="2560"/>
      <c r="AD122" s="2560"/>
      <c r="AE122" s="2560"/>
      <c r="AF122" s="2560"/>
      <c r="AG122" s="2560"/>
      <c r="AH122" s="2560"/>
      <c r="AI122" s="2560"/>
      <c r="AJ122" s="2548"/>
      <c r="AK122" s="2548"/>
      <c r="AL122" s="2548"/>
      <c r="AM122" s="2550"/>
    </row>
    <row r="123" spans="1:486" s="178" customFormat="1" ht="13.5" customHeight="1" x14ac:dyDescent="0.2">
      <c r="A123" s="2637"/>
      <c r="B123" s="2638"/>
      <c r="C123" s="2639"/>
      <c r="D123" s="2580"/>
      <c r="E123" s="2580"/>
      <c r="F123" s="2581"/>
      <c r="G123" s="2551">
        <v>13</v>
      </c>
      <c r="H123" s="2553" t="s">
        <v>1159</v>
      </c>
      <c r="I123" s="2554"/>
      <c r="J123" s="2554"/>
      <c r="K123" s="2554"/>
      <c r="L123" s="2554"/>
      <c r="M123" s="2554"/>
      <c r="N123" s="2554"/>
      <c r="O123" s="2554"/>
      <c r="P123" s="2554"/>
      <c r="Q123" s="2554"/>
      <c r="R123" s="2554"/>
      <c r="S123" s="2554"/>
      <c r="T123" s="2554"/>
      <c r="U123" s="2554"/>
      <c r="V123" s="2554"/>
      <c r="W123" s="2554"/>
      <c r="X123" s="2554"/>
      <c r="Y123" s="2554"/>
      <c r="Z123" s="2554"/>
      <c r="AA123" s="2554"/>
      <c r="AB123" s="2554"/>
      <c r="AC123" s="2554"/>
      <c r="AD123" s="2554"/>
      <c r="AE123" s="2554"/>
      <c r="AF123" s="2554"/>
      <c r="AG123" s="2554"/>
      <c r="AH123" s="2554"/>
      <c r="AI123" s="2554"/>
      <c r="AJ123" s="2554"/>
      <c r="AK123" s="2554"/>
      <c r="AL123" s="2554"/>
      <c r="AM123" s="2555"/>
    </row>
    <row r="124" spans="1:486" s="178" customFormat="1" ht="13.5" customHeight="1" x14ac:dyDescent="0.2">
      <c r="A124" s="2637"/>
      <c r="B124" s="2638"/>
      <c r="C124" s="2639"/>
      <c r="D124" s="2580"/>
      <c r="E124" s="2580"/>
      <c r="F124" s="2581"/>
      <c r="G124" s="2552"/>
      <c r="H124" s="2556"/>
      <c r="I124" s="2557"/>
      <c r="J124" s="2557"/>
      <c r="K124" s="2557"/>
      <c r="L124" s="2557"/>
      <c r="M124" s="2557"/>
      <c r="N124" s="2557"/>
      <c r="O124" s="2557"/>
      <c r="P124" s="2557"/>
      <c r="Q124" s="2557"/>
      <c r="R124" s="2557"/>
      <c r="S124" s="2557"/>
      <c r="T124" s="2557"/>
      <c r="U124" s="2557"/>
      <c r="V124" s="2557"/>
      <c r="W124" s="2557"/>
      <c r="X124" s="2557"/>
      <c r="Y124" s="2557"/>
      <c r="Z124" s="2557"/>
      <c r="AA124" s="2557"/>
      <c r="AB124" s="2557"/>
      <c r="AC124" s="2557"/>
      <c r="AD124" s="2557"/>
      <c r="AE124" s="2557"/>
      <c r="AF124" s="2557"/>
      <c r="AG124" s="2557"/>
      <c r="AH124" s="2557"/>
      <c r="AI124" s="2557"/>
      <c r="AJ124" s="2557"/>
      <c r="AK124" s="2557"/>
      <c r="AL124" s="2557"/>
      <c r="AM124" s="2558"/>
    </row>
    <row r="125" spans="1:486" s="178" customFormat="1" ht="13.5" customHeight="1" x14ac:dyDescent="0.2">
      <c r="A125" s="2637"/>
      <c r="B125" s="2638"/>
      <c r="C125" s="2639"/>
      <c r="D125" s="2580"/>
      <c r="E125" s="2580"/>
      <c r="F125" s="2581"/>
      <c r="G125" s="2532"/>
      <c r="H125" s="2532"/>
      <c r="I125" s="2533"/>
      <c r="J125" s="2538">
        <v>53</v>
      </c>
      <c r="K125" s="1975" t="s">
        <v>1160</v>
      </c>
      <c r="L125" s="2039" t="s">
        <v>40</v>
      </c>
      <c r="M125" s="2541">
        <v>1</v>
      </c>
      <c r="N125" s="1966" t="s">
        <v>1161</v>
      </c>
      <c r="O125" s="1979">
        <v>62</v>
      </c>
      <c r="P125" s="2032" t="s">
        <v>1547</v>
      </c>
      <c r="Q125" s="2531">
        <v>1</v>
      </c>
      <c r="R125" s="2074">
        <v>292360000</v>
      </c>
      <c r="S125" s="2055" t="s">
        <v>1162</v>
      </c>
      <c r="T125" s="2055" t="s">
        <v>1163</v>
      </c>
      <c r="U125" s="2055" t="s">
        <v>1164</v>
      </c>
      <c r="V125" s="2074">
        <v>58640000</v>
      </c>
      <c r="W125" s="1980">
        <v>52</v>
      </c>
      <c r="X125" s="1967" t="s">
        <v>1165</v>
      </c>
      <c r="Y125" s="2530">
        <v>64149</v>
      </c>
      <c r="Z125" s="2530" t="s">
        <v>1079</v>
      </c>
      <c r="AA125" s="2530" t="s">
        <v>1080</v>
      </c>
      <c r="AB125" s="2530" t="s">
        <v>1081</v>
      </c>
      <c r="AC125" s="2530" t="s">
        <v>1082</v>
      </c>
      <c r="AD125" s="2530" t="s">
        <v>1083</v>
      </c>
      <c r="AE125" s="2527">
        <v>13208</v>
      </c>
      <c r="AF125" s="2527">
        <v>1827</v>
      </c>
      <c r="AG125" s="2098"/>
      <c r="AH125" s="2098"/>
      <c r="AI125" s="2527">
        <v>16897</v>
      </c>
      <c r="AJ125" s="2527">
        <v>81384</v>
      </c>
      <c r="AK125" s="2529">
        <v>42586</v>
      </c>
      <c r="AL125" s="2529">
        <v>42735</v>
      </c>
      <c r="AM125" s="2010" t="s">
        <v>1549</v>
      </c>
    </row>
    <row r="126" spans="1:486" s="178" customFormat="1" ht="17.25" customHeight="1" x14ac:dyDescent="0.2">
      <c r="A126" s="2637"/>
      <c r="B126" s="2638"/>
      <c r="C126" s="2639"/>
      <c r="D126" s="2580"/>
      <c r="E126" s="2580"/>
      <c r="F126" s="2581"/>
      <c r="G126" s="2534"/>
      <c r="H126" s="2534"/>
      <c r="I126" s="2535"/>
      <c r="J126" s="2539"/>
      <c r="K126" s="1975"/>
      <c r="L126" s="2540"/>
      <c r="M126" s="2542"/>
      <c r="N126" s="1967"/>
      <c r="O126" s="1980"/>
      <c r="P126" s="2032"/>
      <c r="Q126" s="2531"/>
      <c r="R126" s="2074"/>
      <c r="S126" s="2055"/>
      <c r="T126" s="2055"/>
      <c r="U126" s="2056"/>
      <c r="V126" s="2065"/>
      <c r="W126" s="1980"/>
      <c r="X126" s="1967"/>
      <c r="Y126" s="2530"/>
      <c r="Z126" s="2530"/>
      <c r="AA126" s="2530"/>
      <c r="AB126" s="2530"/>
      <c r="AC126" s="2530"/>
      <c r="AD126" s="2530"/>
      <c r="AE126" s="2527"/>
      <c r="AF126" s="2527"/>
      <c r="AG126" s="2098"/>
      <c r="AH126" s="2098"/>
      <c r="AI126" s="2527"/>
      <c r="AJ126" s="2527"/>
      <c r="AK126" s="2529"/>
      <c r="AL126" s="2529"/>
      <c r="AM126" s="2528"/>
    </row>
    <row r="127" spans="1:486" s="178" customFormat="1" ht="13.5" customHeight="1" x14ac:dyDescent="0.2">
      <c r="A127" s="2637"/>
      <c r="B127" s="2638"/>
      <c r="C127" s="2639"/>
      <c r="D127" s="2580"/>
      <c r="E127" s="2580"/>
      <c r="F127" s="2581"/>
      <c r="G127" s="2534"/>
      <c r="H127" s="2534"/>
      <c r="I127" s="2535"/>
      <c r="J127" s="2539"/>
      <c r="K127" s="1975"/>
      <c r="L127" s="2540"/>
      <c r="M127" s="2542"/>
      <c r="N127" s="1967"/>
      <c r="O127" s="1980"/>
      <c r="P127" s="2032"/>
      <c r="Q127" s="2531"/>
      <c r="R127" s="2074"/>
      <c r="S127" s="2055"/>
      <c r="T127" s="2055"/>
      <c r="U127" s="1982" t="s">
        <v>1166</v>
      </c>
      <c r="V127" s="2064">
        <v>125220000</v>
      </c>
      <c r="W127" s="1980"/>
      <c r="X127" s="1967"/>
      <c r="Y127" s="2530"/>
      <c r="Z127" s="2530"/>
      <c r="AA127" s="2530"/>
      <c r="AB127" s="2530"/>
      <c r="AC127" s="2530"/>
      <c r="AD127" s="2530"/>
      <c r="AE127" s="2527"/>
      <c r="AF127" s="2527"/>
      <c r="AG127" s="2098"/>
      <c r="AH127" s="2098"/>
      <c r="AI127" s="2527"/>
      <c r="AJ127" s="2527"/>
      <c r="AK127" s="2529"/>
      <c r="AL127" s="2529"/>
      <c r="AM127" s="2528"/>
    </row>
    <row r="128" spans="1:486" s="178" customFormat="1" ht="13.5" customHeight="1" x14ac:dyDescent="0.2">
      <c r="A128" s="2637"/>
      <c r="B128" s="2638"/>
      <c r="C128" s="2639"/>
      <c r="D128" s="2580"/>
      <c r="E128" s="2580"/>
      <c r="F128" s="2581"/>
      <c r="G128" s="2534"/>
      <c r="H128" s="2534"/>
      <c r="I128" s="2535"/>
      <c r="J128" s="2539"/>
      <c r="K128" s="1975"/>
      <c r="L128" s="2540"/>
      <c r="M128" s="2542"/>
      <c r="N128" s="1967"/>
      <c r="O128" s="1980"/>
      <c r="P128" s="2032"/>
      <c r="Q128" s="2531"/>
      <c r="R128" s="2074"/>
      <c r="S128" s="2055"/>
      <c r="T128" s="2055"/>
      <c r="U128" s="2055"/>
      <c r="V128" s="2074"/>
      <c r="W128" s="1980"/>
      <c r="X128" s="1967"/>
      <c r="Y128" s="2530"/>
      <c r="Z128" s="2530"/>
      <c r="AA128" s="2530"/>
      <c r="AB128" s="2530"/>
      <c r="AC128" s="2530"/>
      <c r="AD128" s="2530"/>
      <c r="AE128" s="2527"/>
      <c r="AF128" s="2527"/>
      <c r="AG128" s="2098"/>
      <c r="AH128" s="2098"/>
      <c r="AI128" s="2527"/>
      <c r="AJ128" s="2527"/>
      <c r="AK128" s="2529"/>
      <c r="AL128" s="2529"/>
      <c r="AM128" s="2528"/>
    </row>
    <row r="129" spans="1:477" s="178" customFormat="1" ht="22.5" customHeight="1" x14ac:dyDescent="0.2">
      <c r="A129" s="2637"/>
      <c r="B129" s="2638"/>
      <c r="C129" s="2639"/>
      <c r="D129" s="2580"/>
      <c r="E129" s="2580"/>
      <c r="F129" s="2581"/>
      <c r="G129" s="2534"/>
      <c r="H129" s="2534"/>
      <c r="I129" s="2535"/>
      <c r="J129" s="2539"/>
      <c r="K129" s="1975"/>
      <c r="L129" s="2540"/>
      <c r="M129" s="2542"/>
      <c r="N129" s="1967"/>
      <c r="O129" s="1980"/>
      <c r="P129" s="2032"/>
      <c r="Q129" s="2531"/>
      <c r="R129" s="2074"/>
      <c r="S129" s="2055"/>
      <c r="T129" s="2055"/>
      <c r="U129" s="2056"/>
      <c r="V129" s="2065"/>
      <c r="W129" s="1980"/>
      <c r="X129" s="1967"/>
      <c r="Y129" s="2530"/>
      <c r="Z129" s="2530"/>
      <c r="AA129" s="2530"/>
      <c r="AB129" s="2530"/>
      <c r="AC129" s="2530"/>
      <c r="AD129" s="2530"/>
      <c r="AE129" s="2527"/>
      <c r="AF129" s="2527"/>
      <c r="AG129" s="2098"/>
      <c r="AH129" s="2098"/>
      <c r="AI129" s="2527"/>
      <c r="AJ129" s="2527"/>
      <c r="AK129" s="2529"/>
      <c r="AL129" s="2529"/>
      <c r="AM129" s="2528"/>
    </row>
    <row r="130" spans="1:477" s="178" customFormat="1" ht="16.5" customHeight="1" x14ac:dyDescent="0.2">
      <c r="A130" s="2637"/>
      <c r="B130" s="2638"/>
      <c r="C130" s="2639"/>
      <c r="D130" s="2580"/>
      <c r="E130" s="2580"/>
      <c r="F130" s="2581"/>
      <c r="G130" s="2534"/>
      <c r="H130" s="2534"/>
      <c r="I130" s="2535"/>
      <c r="J130" s="2539"/>
      <c r="K130" s="1975"/>
      <c r="L130" s="2540"/>
      <c r="M130" s="2542"/>
      <c r="N130" s="1967"/>
      <c r="O130" s="1980"/>
      <c r="P130" s="2032"/>
      <c r="Q130" s="2531"/>
      <c r="R130" s="2074"/>
      <c r="S130" s="2055"/>
      <c r="T130" s="2055"/>
      <c r="U130" s="1982" t="s">
        <v>1167</v>
      </c>
      <c r="V130" s="2064">
        <v>103500000</v>
      </c>
      <c r="W130" s="1980"/>
      <c r="X130" s="1967"/>
      <c r="Y130" s="2530"/>
      <c r="Z130" s="2530"/>
      <c r="AA130" s="2530"/>
      <c r="AB130" s="2530"/>
      <c r="AC130" s="2530"/>
      <c r="AD130" s="2530"/>
      <c r="AE130" s="2527"/>
      <c r="AF130" s="2527"/>
      <c r="AG130" s="2098"/>
      <c r="AH130" s="2098"/>
      <c r="AI130" s="2527"/>
      <c r="AJ130" s="2527"/>
      <c r="AK130" s="2529"/>
      <c r="AL130" s="2529"/>
      <c r="AM130" s="2528"/>
    </row>
    <row r="131" spans="1:477" s="178" customFormat="1" ht="13.5" customHeight="1" x14ac:dyDescent="0.2">
      <c r="A131" s="2637"/>
      <c r="B131" s="2638"/>
      <c r="C131" s="2639"/>
      <c r="D131" s="2580"/>
      <c r="E131" s="2580"/>
      <c r="F131" s="2581"/>
      <c r="G131" s="2534"/>
      <c r="H131" s="2534"/>
      <c r="I131" s="2535"/>
      <c r="J131" s="2539"/>
      <c r="K131" s="1975"/>
      <c r="L131" s="2540"/>
      <c r="M131" s="2542"/>
      <c r="N131" s="1967"/>
      <c r="O131" s="1980"/>
      <c r="P131" s="2032"/>
      <c r="Q131" s="2531"/>
      <c r="R131" s="2074"/>
      <c r="S131" s="2055"/>
      <c r="T131" s="2055"/>
      <c r="U131" s="2055"/>
      <c r="V131" s="2074"/>
      <c r="W131" s="1980"/>
      <c r="X131" s="1967"/>
      <c r="Y131" s="2530"/>
      <c r="Z131" s="2530"/>
      <c r="AA131" s="2530"/>
      <c r="AB131" s="2530"/>
      <c r="AC131" s="2530"/>
      <c r="AD131" s="2530"/>
      <c r="AE131" s="2527"/>
      <c r="AF131" s="2527"/>
      <c r="AG131" s="2098"/>
      <c r="AH131" s="2098"/>
      <c r="AI131" s="2527"/>
      <c r="AJ131" s="2527"/>
      <c r="AK131" s="2529"/>
      <c r="AL131" s="2529"/>
      <c r="AM131" s="2528"/>
    </row>
    <row r="132" spans="1:477" s="178" customFormat="1" ht="13.5" customHeight="1" x14ac:dyDescent="0.2">
      <c r="A132" s="2637"/>
      <c r="B132" s="2638"/>
      <c r="C132" s="2639"/>
      <c r="D132" s="2580"/>
      <c r="E132" s="2580"/>
      <c r="F132" s="2581"/>
      <c r="G132" s="2534"/>
      <c r="H132" s="2534"/>
      <c r="I132" s="2535"/>
      <c r="J132" s="2539"/>
      <c r="K132" s="1975"/>
      <c r="L132" s="2540"/>
      <c r="M132" s="2542"/>
      <c r="N132" s="1967"/>
      <c r="O132" s="1980"/>
      <c r="P132" s="2032"/>
      <c r="Q132" s="2531"/>
      <c r="R132" s="2074"/>
      <c r="S132" s="2055"/>
      <c r="T132" s="2056"/>
      <c r="U132" s="2056"/>
      <c r="V132" s="2065"/>
      <c r="W132" s="1980"/>
      <c r="X132" s="1967"/>
      <c r="Y132" s="2530"/>
      <c r="Z132" s="2530"/>
      <c r="AA132" s="2530"/>
      <c r="AB132" s="2530"/>
      <c r="AC132" s="2530"/>
      <c r="AD132" s="2530"/>
      <c r="AE132" s="2527"/>
      <c r="AF132" s="2527"/>
      <c r="AG132" s="2098"/>
      <c r="AH132" s="2098"/>
      <c r="AI132" s="2527"/>
      <c r="AJ132" s="2527"/>
      <c r="AK132" s="2529"/>
      <c r="AL132" s="2529"/>
      <c r="AM132" s="2528"/>
    </row>
    <row r="133" spans="1:477" s="178" customFormat="1" ht="13.5" customHeight="1" x14ac:dyDescent="0.2">
      <c r="A133" s="2637"/>
      <c r="B133" s="2638"/>
      <c r="C133" s="2639"/>
      <c r="D133" s="2580"/>
      <c r="E133" s="2580"/>
      <c r="F133" s="2581"/>
      <c r="G133" s="2534"/>
      <c r="H133" s="2534"/>
      <c r="I133" s="2535"/>
      <c r="J133" s="2539"/>
      <c r="K133" s="1975"/>
      <c r="L133" s="2540"/>
      <c r="M133" s="2542"/>
      <c r="N133" s="1967"/>
      <c r="O133" s="1980"/>
      <c r="P133" s="2032"/>
      <c r="Q133" s="2531"/>
      <c r="R133" s="2074"/>
      <c r="S133" s="2055"/>
      <c r="T133" s="1982" t="s">
        <v>1168</v>
      </c>
      <c r="U133" s="2525" t="s">
        <v>1169</v>
      </c>
      <c r="V133" s="2064">
        <v>5000000</v>
      </c>
      <c r="W133" s="1980"/>
      <c r="X133" s="1967"/>
      <c r="Y133" s="2530"/>
      <c r="Z133" s="2530"/>
      <c r="AA133" s="2530"/>
      <c r="AB133" s="2530"/>
      <c r="AC133" s="2530"/>
      <c r="AD133" s="2530"/>
      <c r="AE133" s="2527"/>
      <c r="AF133" s="2527"/>
      <c r="AG133" s="2098"/>
      <c r="AH133" s="2098"/>
      <c r="AI133" s="2527"/>
      <c r="AJ133" s="2527"/>
      <c r="AK133" s="2529"/>
      <c r="AL133" s="2529"/>
      <c r="AM133" s="2528"/>
    </row>
    <row r="134" spans="1:477" s="178" customFormat="1" ht="13.5" customHeight="1" x14ac:dyDescent="0.2">
      <c r="A134" s="2637"/>
      <c r="B134" s="2638"/>
      <c r="C134" s="2639"/>
      <c r="D134" s="2580"/>
      <c r="E134" s="2580"/>
      <c r="F134" s="2581"/>
      <c r="G134" s="2534"/>
      <c r="H134" s="2534"/>
      <c r="I134" s="2535"/>
      <c r="J134" s="2539"/>
      <c r="K134" s="1975"/>
      <c r="L134" s="2540"/>
      <c r="M134" s="2542"/>
      <c r="N134" s="1967"/>
      <c r="O134" s="1980"/>
      <c r="P134" s="2032"/>
      <c r="Q134" s="2531"/>
      <c r="R134" s="2074"/>
      <c r="S134" s="2055"/>
      <c r="T134" s="2055"/>
      <c r="U134" s="2526"/>
      <c r="V134" s="2074"/>
      <c r="W134" s="1980"/>
      <c r="X134" s="1967"/>
      <c r="Y134" s="2530"/>
      <c r="Z134" s="2530"/>
      <c r="AA134" s="2530"/>
      <c r="AB134" s="2530"/>
      <c r="AC134" s="2530"/>
      <c r="AD134" s="2530"/>
      <c r="AE134" s="2527"/>
      <c r="AF134" s="2527"/>
      <c r="AG134" s="2098"/>
      <c r="AH134" s="2098"/>
      <c r="AI134" s="2527"/>
      <c r="AJ134" s="2527"/>
      <c r="AK134" s="2529"/>
      <c r="AL134" s="2529"/>
      <c r="AM134" s="2528"/>
    </row>
    <row r="135" spans="1:477" s="178" customFormat="1" ht="38.25" customHeight="1" x14ac:dyDescent="0.2">
      <c r="A135" s="2637"/>
      <c r="B135" s="2638"/>
      <c r="C135" s="2639"/>
      <c r="D135" s="2580"/>
      <c r="E135" s="2580"/>
      <c r="F135" s="2581"/>
      <c r="G135" s="2534"/>
      <c r="H135" s="2534"/>
      <c r="I135" s="2535"/>
      <c r="J135" s="2539"/>
      <c r="K135" s="1975"/>
      <c r="L135" s="2038"/>
      <c r="M135" s="2538"/>
      <c r="N135" s="1967"/>
      <c r="O135" s="1980"/>
      <c r="P135" s="2032"/>
      <c r="Q135" s="2531"/>
      <c r="R135" s="2074"/>
      <c r="S135" s="2055"/>
      <c r="T135" s="2055"/>
      <c r="U135" s="2526"/>
      <c r="V135" s="2074"/>
      <c r="W135" s="1980"/>
      <c r="X135" s="1967"/>
      <c r="Y135" s="2530"/>
      <c r="Z135" s="2530"/>
      <c r="AA135" s="2530"/>
      <c r="AB135" s="2530"/>
      <c r="AC135" s="2530"/>
      <c r="AD135" s="2530"/>
      <c r="AE135" s="2527"/>
      <c r="AF135" s="2527"/>
      <c r="AG135" s="2098"/>
      <c r="AH135" s="2098"/>
      <c r="AI135" s="2527"/>
      <c r="AJ135" s="2527"/>
      <c r="AK135" s="2529"/>
      <c r="AL135" s="2529"/>
      <c r="AM135" s="2528"/>
    </row>
    <row r="136" spans="1:477" s="218" customFormat="1" ht="108" customHeight="1" x14ac:dyDescent="0.2">
      <c r="A136" s="2637"/>
      <c r="B136" s="2638"/>
      <c r="C136" s="2639"/>
      <c r="D136" s="2580"/>
      <c r="E136" s="2580"/>
      <c r="F136" s="2581"/>
      <c r="G136" s="2534"/>
      <c r="H136" s="2534"/>
      <c r="I136" s="2535"/>
      <c r="J136" s="1994">
        <v>53</v>
      </c>
      <c r="K136" s="1982" t="s">
        <v>1160</v>
      </c>
      <c r="L136" s="2038" t="s">
        <v>40</v>
      </c>
      <c r="M136" s="2024">
        <v>1</v>
      </c>
      <c r="N136" s="1966" t="s">
        <v>1170</v>
      </c>
      <c r="O136" s="1979">
        <v>63</v>
      </c>
      <c r="P136" s="2031" t="s">
        <v>1512</v>
      </c>
      <c r="Q136" s="1630">
        <v>1</v>
      </c>
      <c r="R136" s="2064">
        <v>83000000</v>
      </c>
      <c r="S136" s="2155" t="s">
        <v>1171</v>
      </c>
      <c r="T136" s="840" t="s">
        <v>1172</v>
      </c>
      <c r="U136" s="833" t="s">
        <v>1600</v>
      </c>
      <c r="V136" s="852">
        <v>83000000</v>
      </c>
      <c r="W136" s="1979">
        <v>20</v>
      </c>
      <c r="X136" s="1966" t="s">
        <v>1369</v>
      </c>
      <c r="Y136" s="2524">
        <v>64149</v>
      </c>
      <c r="Z136" s="2524" t="s">
        <v>1079</v>
      </c>
      <c r="AA136" s="2524" t="s">
        <v>1080</v>
      </c>
      <c r="AB136" s="2524" t="s">
        <v>1081</v>
      </c>
      <c r="AC136" s="2524" t="s">
        <v>1082</v>
      </c>
      <c r="AD136" s="2524" t="s">
        <v>1083</v>
      </c>
      <c r="AE136" s="2524">
        <v>13208</v>
      </c>
      <c r="AF136" s="2524">
        <v>1827</v>
      </c>
      <c r="AG136" s="2524"/>
      <c r="AH136" s="2524"/>
      <c r="AI136" s="2524">
        <v>16897</v>
      </c>
      <c r="AJ136" s="2562">
        <v>81384</v>
      </c>
      <c r="AK136" s="2521"/>
      <c r="AL136" s="2097"/>
      <c r="AM136" s="1977" t="s">
        <v>1549</v>
      </c>
      <c r="AN136" s="217"/>
      <c r="AO136" s="217"/>
      <c r="AP136" s="217"/>
      <c r="AQ136" s="217"/>
      <c r="AR136" s="217"/>
      <c r="AS136" s="217"/>
      <c r="AT136" s="217"/>
      <c r="AU136" s="217"/>
      <c r="AV136" s="217"/>
      <c r="AW136" s="217"/>
      <c r="AX136" s="217"/>
      <c r="AY136" s="217"/>
      <c r="AZ136" s="217"/>
      <c r="BA136" s="217"/>
      <c r="BB136" s="217"/>
      <c r="BC136" s="217"/>
      <c r="BD136" s="217"/>
      <c r="BE136" s="217"/>
      <c r="BF136" s="217"/>
      <c r="BG136" s="217"/>
      <c r="BH136" s="217"/>
      <c r="BI136" s="217"/>
      <c r="BJ136" s="217"/>
      <c r="BK136" s="217"/>
      <c r="BL136" s="217"/>
      <c r="BM136" s="217"/>
      <c r="BN136" s="217"/>
      <c r="BO136" s="217"/>
      <c r="BP136" s="217"/>
      <c r="BQ136" s="217"/>
      <c r="BR136" s="217"/>
      <c r="BS136" s="217"/>
      <c r="BT136" s="217"/>
      <c r="BU136" s="217"/>
      <c r="BV136" s="217"/>
      <c r="BW136" s="217"/>
      <c r="BX136" s="217"/>
      <c r="BY136" s="217"/>
      <c r="BZ136" s="217"/>
      <c r="CA136" s="217"/>
      <c r="CB136" s="217"/>
      <c r="CC136" s="217"/>
      <c r="CD136" s="217"/>
      <c r="CE136" s="217"/>
      <c r="CF136" s="217"/>
      <c r="CG136" s="217"/>
      <c r="CH136" s="217"/>
      <c r="CI136" s="217"/>
      <c r="CJ136" s="217"/>
      <c r="CK136" s="217"/>
      <c r="CL136" s="217"/>
      <c r="CM136" s="217"/>
      <c r="CN136" s="217"/>
      <c r="CO136" s="217"/>
      <c r="CP136" s="217"/>
      <c r="CQ136" s="217"/>
      <c r="CR136" s="217"/>
      <c r="CS136" s="217"/>
      <c r="CT136" s="217"/>
      <c r="CU136" s="217"/>
      <c r="CV136" s="217"/>
      <c r="CW136" s="217"/>
      <c r="CX136" s="217"/>
      <c r="CY136" s="217"/>
      <c r="CZ136" s="217"/>
      <c r="DA136" s="217"/>
      <c r="DB136" s="217"/>
      <c r="DC136" s="217"/>
      <c r="DD136" s="217"/>
      <c r="DE136" s="217"/>
      <c r="DF136" s="217"/>
      <c r="DG136" s="217"/>
      <c r="DH136" s="217"/>
      <c r="DI136" s="217"/>
      <c r="DJ136" s="217"/>
      <c r="DK136" s="217"/>
      <c r="DL136" s="217"/>
      <c r="DM136" s="217"/>
      <c r="DN136" s="217"/>
      <c r="DO136" s="217"/>
      <c r="DP136" s="217"/>
      <c r="DQ136" s="217"/>
      <c r="DR136" s="217"/>
      <c r="DS136" s="217"/>
      <c r="DT136" s="217"/>
      <c r="DU136" s="217"/>
      <c r="DV136" s="217"/>
      <c r="DW136" s="217"/>
      <c r="DX136" s="217"/>
      <c r="DY136" s="217"/>
      <c r="DZ136" s="217"/>
      <c r="EA136" s="217"/>
      <c r="EB136" s="217"/>
      <c r="EC136" s="217"/>
      <c r="ED136" s="217"/>
      <c r="EE136" s="217"/>
      <c r="EF136" s="217"/>
      <c r="EG136" s="217"/>
      <c r="EH136" s="217"/>
      <c r="EI136" s="217"/>
      <c r="EJ136" s="217"/>
      <c r="EK136" s="217"/>
      <c r="EL136" s="217"/>
      <c r="EM136" s="217"/>
      <c r="EN136" s="217"/>
      <c r="EO136" s="217"/>
      <c r="EP136" s="217"/>
      <c r="EQ136" s="217"/>
      <c r="ER136" s="217"/>
      <c r="ES136" s="217"/>
      <c r="ET136" s="217"/>
      <c r="EU136" s="217"/>
      <c r="EV136" s="217"/>
      <c r="EW136" s="217"/>
      <c r="EX136" s="217"/>
      <c r="EY136" s="217"/>
      <c r="EZ136" s="217"/>
      <c r="FA136" s="217"/>
      <c r="FB136" s="217"/>
      <c r="FC136" s="217"/>
      <c r="FD136" s="217"/>
      <c r="FE136" s="217"/>
      <c r="FF136" s="217"/>
      <c r="FG136" s="217"/>
      <c r="FH136" s="217"/>
      <c r="FI136" s="217"/>
      <c r="FJ136" s="217"/>
      <c r="FK136" s="217"/>
      <c r="FL136" s="217"/>
      <c r="FM136" s="217"/>
      <c r="FN136" s="217"/>
      <c r="FO136" s="217"/>
      <c r="FP136" s="217"/>
      <c r="FQ136" s="217"/>
      <c r="FR136" s="217"/>
      <c r="FS136" s="217"/>
      <c r="FT136" s="217"/>
      <c r="FU136" s="217"/>
      <c r="FV136" s="217"/>
      <c r="FW136" s="217"/>
      <c r="FX136" s="217"/>
      <c r="FY136" s="217"/>
      <c r="FZ136" s="217"/>
      <c r="GA136" s="217"/>
      <c r="GB136" s="217"/>
      <c r="GC136" s="217"/>
      <c r="GD136" s="217"/>
      <c r="GE136" s="217"/>
      <c r="GF136" s="217"/>
      <c r="GG136" s="217"/>
      <c r="GH136" s="217"/>
      <c r="GI136" s="217"/>
      <c r="GJ136" s="217"/>
      <c r="GK136" s="217"/>
      <c r="GL136" s="217"/>
      <c r="GM136" s="217"/>
      <c r="GN136" s="217"/>
      <c r="GO136" s="217"/>
      <c r="GP136" s="217"/>
      <c r="GQ136" s="217"/>
      <c r="GR136" s="217"/>
      <c r="GS136" s="217"/>
      <c r="GT136" s="217"/>
      <c r="GU136" s="217"/>
      <c r="GV136" s="217"/>
      <c r="GW136" s="217"/>
      <c r="GX136" s="217"/>
      <c r="GY136" s="217"/>
      <c r="GZ136" s="217"/>
      <c r="HA136" s="217"/>
      <c r="HB136" s="217"/>
      <c r="HC136" s="217"/>
      <c r="HD136" s="217"/>
      <c r="HE136" s="217"/>
      <c r="HF136" s="217"/>
      <c r="HG136" s="217"/>
      <c r="HH136" s="217"/>
      <c r="HI136" s="217"/>
      <c r="HJ136" s="217"/>
      <c r="HK136" s="217"/>
      <c r="HL136" s="217"/>
      <c r="HM136" s="217"/>
      <c r="HN136" s="217"/>
      <c r="HO136" s="217"/>
      <c r="HP136" s="217"/>
      <c r="HQ136" s="217"/>
      <c r="HR136" s="217"/>
      <c r="HS136" s="217"/>
      <c r="HT136" s="217"/>
      <c r="HU136" s="217"/>
      <c r="HV136" s="217"/>
      <c r="HW136" s="217"/>
      <c r="HX136" s="217"/>
      <c r="HY136" s="217"/>
      <c r="HZ136" s="217"/>
      <c r="IA136" s="217"/>
      <c r="IB136" s="217"/>
      <c r="IC136" s="217"/>
      <c r="ID136" s="217"/>
      <c r="IE136" s="217"/>
      <c r="IF136" s="217"/>
      <c r="IG136" s="217"/>
      <c r="IH136" s="217"/>
      <c r="II136" s="217"/>
      <c r="IJ136" s="217"/>
      <c r="IK136" s="217"/>
      <c r="IL136" s="217"/>
      <c r="IM136" s="217"/>
      <c r="IN136" s="217"/>
      <c r="IO136" s="217"/>
      <c r="IP136" s="217"/>
      <c r="IQ136" s="217"/>
      <c r="IR136" s="217"/>
      <c r="IS136" s="217"/>
      <c r="IT136" s="217"/>
      <c r="IU136" s="217"/>
      <c r="IV136" s="217"/>
      <c r="IW136" s="217"/>
      <c r="IX136" s="217"/>
      <c r="IY136" s="217"/>
      <c r="IZ136" s="217"/>
      <c r="JA136" s="217"/>
      <c r="JB136" s="217"/>
      <c r="JC136" s="217"/>
      <c r="JD136" s="217"/>
      <c r="JE136" s="217"/>
      <c r="JF136" s="217"/>
      <c r="JG136" s="217"/>
      <c r="JH136" s="217"/>
      <c r="JI136" s="217"/>
      <c r="JJ136" s="217"/>
      <c r="JK136" s="217"/>
      <c r="JL136" s="217"/>
      <c r="JM136" s="217"/>
      <c r="JN136" s="217"/>
      <c r="JO136" s="217"/>
      <c r="JP136" s="217"/>
      <c r="JQ136" s="217"/>
      <c r="JR136" s="217"/>
      <c r="JS136" s="217"/>
      <c r="JT136" s="217"/>
      <c r="JU136" s="217"/>
      <c r="JV136" s="217"/>
      <c r="JW136" s="217"/>
      <c r="JX136" s="217"/>
      <c r="JY136" s="217"/>
      <c r="JZ136" s="217"/>
      <c r="KA136" s="217"/>
      <c r="KB136" s="217"/>
      <c r="KC136" s="217"/>
      <c r="KD136" s="217"/>
      <c r="KE136" s="217"/>
      <c r="KF136" s="217"/>
      <c r="KG136" s="217"/>
      <c r="KH136" s="217"/>
      <c r="KI136" s="217"/>
      <c r="KJ136" s="217"/>
      <c r="KK136" s="217"/>
      <c r="KL136" s="217"/>
      <c r="KM136" s="217"/>
      <c r="KN136" s="217"/>
      <c r="KO136" s="217"/>
      <c r="KP136" s="217"/>
      <c r="KQ136" s="217"/>
      <c r="KR136" s="217"/>
      <c r="KS136" s="217"/>
      <c r="KT136" s="217"/>
      <c r="KU136" s="217"/>
      <c r="KV136" s="217"/>
      <c r="KW136" s="217"/>
      <c r="KX136" s="217"/>
      <c r="KY136" s="217"/>
      <c r="KZ136" s="217"/>
      <c r="LA136" s="217"/>
      <c r="LB136" s="217"/>
      <c r="LC136" s="217"/>
      <c r="LD136" s="217"/>
      <c r="LE136" s="217"/>
      <c r="LF136" s="217"/>
      <c r="LG136" s="217"/>
      <c r="LH136" s="217"/>
      <c r="LI136" s="217"/>
      <c r="LJ136" s="217"/>
      <c r="LK136" s="217"/>
      <c r="LL136" s="217"/>
      <c r="LM136" s="217"/>
      <c r="LN136" s="217"/>
      <c r="LO136" s="217"/>
      <c r="LP136" s="217"/>
      <c r="LQ136" s="217"/>
      <c r="LR136" s="217"/>
      <c r="LS136" s="217"/>
      <c r="LT136" s="217"/>
      <c r="LU136" s="217"/>
      <c r="LV136" s="217"/>
      <c r="LW136" s="217"/>
      <c r="LX136" s="217"/>
      <c r="LY136" s="217"/>
      <c r="LZ136" s="217"/>
      <c r="MA136" s="217"/>
      <c r="MB136" s="217"/>
      <c r="MC136" s="217"/>
      <c r="MD136" s="217"/>
      <c r="ME136" s="217"/>
      <c r="MF136" s="217"/>
      <c r="MG136" s="217"/>
      <c r="MH136" s="217"/>
      <c r="MI136" s="217"/>
      <c r="MJ136" s="217"/>
      <c r="MK136" s="217"/>
      <c r="ML136" s="217"/>
      <c r="MM136" s="217"/>
      <c r="MN136" s="217"/>
      <c r="MO136" s="217"/>
      <c r="MP136" s="217"/>
      <c r="MQ136" s="217"/>
      <c r="MR136" s="217"/>
      <c r="MS136" s="217"/>
      <c r="MT136" s="217"/>
      <c r="MU136" s="217"/>
      <c r="MV136" s="217"/>
      <c r="MW136" s="217"/>
      <c r="MX136" s="217"/>
      <c r="MY136" s="217"/>
      <c r="MZ136" s="217"/>
      <c r="NA136" s="217"/>
      <c r="NB136" s="217"/>
      <c r="NC136" s="217"/>
      <c r="ND136" s="217"/>
      <c r="NE136" s="217"/>
      <c r="NF136" s="217"/>
      <c r="NG136" s="217"/>
      <c r="NH136" s="217"/>
      <c r="NI136" s="217"/>
      <c r="NJ136" s="217"/>
      <c r="NK136" s="217"/>
      <c r="NL136" s="217"/>
      <c r="NM136" s="217"/>
      <c r="NN136" s="217"/>
      <c r="NO136" s="217"/>
      <c r="NP136" s="217"/>
      <c r="NQ136" s="217"/>
      <c r="NR136" s="217"/>
      <c r="NS136" s="217"/>
      <c r="NT136" s="217"/>
      <c r="NU136" s="217"/>
      <c r="NV136" s="217"/>
      <c r="NW136" s="217"/>
      <c r="NX136" s="217"/>
      <c r="NY136" s="217"/>
      <c r="NZ136" s="217"/>
      <c r="OA136" s="217"/>
      <c r="OB136" s="217"/>
      <c r="OC136" s="217"/>
      <c r="OD136" s="217"/>
      <c r="OE136" s="217"/>
      <c r="OF136" s="217"/>
      <c r="OG136" s="217"/>
      <c r="OH136" s="217"/>
      <c r="OI136" s="217"/>
      <c r="OJ136" s="217"/>
      <c r="OK136" s="217"/>
      <c r="OL136" s="217"/>
      <c r="OM136" s="217"/>
      <c r="ON136" s="217"/>
      <c r="OO136" s="217"/>
      <c r="OP136" s="217"/>
      <c r="OQ136" s="217"/>
      <c r="OR136" s="217"/>
      <c r="OS136" s="217"/>
      <c r="OT136" s="217"/>
      <c r="OU136" s="217"/>
      <c r="OV136" s="217"/>
      <c r="OW136" s="217"/>
      <c r="OX136" s="217"/>
      <c r="OY136" s="217"/>
      <c r="OZ136" s="217"/>
      <c r="PA136" s="217"/>
      <c r="PB136" s="217"/>
      <c r="PC136" s="217"/>
      <c r="PD136" s="217"/>
      <c r="PE136" s="217"/>
      <c r="PF136" s="217"/>
      <c r="PG136" s="217"/>
      <c r="PH136" s="217"/>
      <c r="PI136" s="217"/>
      <c r="PJ136" s="217"/>
      <c r="PK136" s="217"/>
      <c r="PL136" s="217"/>
      <c r="PM136" s="217"/>
      <c r="PN136" s="217"/>
      <c r="PO136" s="217"/>
      <c r="PP136" s="217"/>
      <c r="PQ136" s="217"/>
      <c r="PR136" s="217"/>
      <c r="PS136" s="217"/>
      <c r="PT136" s="217"/>
      <c r="PU136" s="217"/>
      <c r="PV136" s="217"/>
      <c r="PW136" s="217"/>
      <c r="PX136" s="217"/>
      <c r="PY136" s="217"/>
      <c r="PZ136" s="217"/>
      <c r="QA136" s="217"/>
      <c r="QB136" s="217"/>
      <c r="QC136" s="217"/>
      <c r="QD136" s="217"/>
      <c r="QE136" s="217"/>
      <c r="QF136" s="217"/>
      <c r="QG136" s="217"/>
      <c r="QH136" s="217"/>
      <c r="QI136" s="217"/>
      <c r="QJ136" s="217"/>
      <c r="QK136" s="217"/>
      <c r="QL136" s="217"/>
      <c r="QM136" s="217"/>
      <c r="QN136" s="217"/>
      <c r="QO136" s="217"/>
      <c r="QP136" s="217"/>
      <c r="QQ136" s="217"/>
      <c r="QR136" s="217"/>
      <c r="QS136" s="217"/>
      <c r="QT136" s="217"/>
      <c r="QU136" s="217"/>
      <c r="QV136" s="217"/>
      <c r="QW136" s="217"/>
      <c r="QX136" s="217"/>
      <c r="QY136" s="217"/>
      <c r="QZ136" s="217"/>
      <c r="RA136" s="217"/>
      <c r="RB136" s="217"/>
      <c r="RC136" s="217"/>
      <c r="RD136" s="217"/>
      <c r="RE136" s="217"/>
      <c r="RF136" s="217"/>
      <c r="RG136" s="217"/>
      <c r="RH136" s="217"/>
      <c r="RI136" s="223"/>
    </row>
    <row r="137" spans="1:477" s="217" customFormat="1" ht="56.25" customHeight="1" x14ac:dyDescent="0.2">
      <c r="A137" s="2637"/>
      <c r="B137" s="2638"/>
      <c r="C137" s="2639"/>
      <c r="D137" s="2580"/>
      <c r="E137" s="2580"/>
      <c r="F137" s="2581"/>
      <c r="G137" s="2534"/>
      <c r="H137" s="2534"/>
      <c r="I137" s="2535"/>
      <c r="J137" s="1995"/>
      <c r="K137" s="2055"/>
      <c r="L137" s="2090"/>
      <c r="M137" s="2025"/>
      <c r="N137" s="1967"/>
      <c r="O137" s="1980"/>
      <c r="P137" s="2032"/>
      <c r="Q137" s="2545"/>
      <c r="R137" s="2074"/>
      <c r="S137" s="2156"/>
      <c r="T137" s="840" t="s">
        <v>1173</v>
      </c>
      <c r="U137" s="833" t="s">
        <v>1601</v>
      </c>
      <c r="V137" s="852"/>
      <c r="W137" s="1980"/>
      <c r="X137" s="1967"/>
      <c r="Y137" s="2524"/>
      <c r="Z137" s="2524"/>
      <c r="AA137" s="2524"/>
      <c r="AB137" s="2524"/>
      <c r="AC137" s="2524"/>
      <c r="AD137" s="2524"/>
      <c r="AE137" s="2524"/>
      <c r="AF137" s="2524"/>
      <c r="AG137" s="2524"/>
      <c r="AH137" s="2524"/>
      <c r="AI137" s="2524"/>
      <c r="AJ137" s="2528"/>
      <c r="AK137" s="2522"/>
      <c r="AL137" s="2098"/>
      <c r="AM137" s="2010"/>
    </row>
    <row r="138" spans="1:477" s="217" customFormat="1" ht="60" customHeight="1" x14ac:dyDescent="0.2">
      <c r="A138" s="2640"/>
      <c r="B138" s="2641"/>
      <c r="C138" s="2642"/>
      <c r="D138" s="2582"/>
      <c r="E138" s="2582"/>
      <c r="F138" s="2583"/>
      <c r="G138" s="2536"/>
      <c r="H138" s="2536"/>
      <c r="I138" s="2537"/>
      <c r="J138" s="1996"/>
      <c r="K138" s="2056"/>
      <c r="L138" s="2039"/>
      <c r="M138" s="2543"/>
      <c r="N138" s="1968"/>
      <c r="O138" s="1990"/>
      <c r="P138" s="2544"/>
      <c r="Q138" s="2546"/>
      <c r="R138" s="2065"/>
      <c r="S138" s="2157"/>
      <c r="T138" s="840" t="s">
        <v>1174</v>
      </c>
      <c r="U138" s="834" t="s">
        <v>1166</v>
      </c>
      <c r="V138" s="852"/>
      <c r="W138" s="1990"/>
      <c r="X138" s="1968"/>
      <c r="Y138" s="2524"/>
      <c r="Z138" s="2524"/>
      <c r="AA138" s="2524"/>
      <c r="AB138" s="2524"/>
      <c r="AC138" s="2524"/>
      <c r="AD138" s="2524"/>
      <c r="AE138" s="2524"/>
      <c r="AF138" s="2524"/>
      <c r="AG138" s="2524"/>
      <c r="AH138" s="2524"/>
      <c r="AI138" s="2524"/>
      <c r="AJ138" s="2563"/>
      <c r="AK138" s="2523"/>
      <c r="AL138" s="2099"/>
      <c r="AM138" s="2011"/>
    </row>
    <row r="139" spans="1:477" x14ac:dyDescent="0.2">
      <c r="R139" s="301"/>
      <c r="S139" s="224"/>
      <c r="V139" s="301"/>
    </row>
    <row r="140" spans="1:477" x14ac:dyDescent="0.2">
      <c r="R140" s="301"/>
      <c r="S140" s="224"/>
    </row>
    <row r="141" spans="1:477" x14ac:dyDescent="0.2">
      <c r="R141" s="301"/>
    </row>
    <row r="142" spans="1:477" ht="24.75" customHeight="1" x14ac:dyDescent="0.2">
      <c r="R142" s="301"/>
    </row>
    <row r="143" spans="1:477" x14ac:dyDescent="0.2">
      <c r="R143" s="301"/>
      <c r="T143" s="210"/>
      <c r="U143" s="1314"/>
    </row>
    <row r="144" spans="1:477" x14ac:dyDescent="0.2">
      <c r="R144" s="301"/>
      <c r="T144" s="210"/>
      <c r="U144" s="1314"/>
    </row>
    <row r="145" spans="18:21" ht="15" x14ac:dyDescent="0.25">
      <c r="R145" s="301"/>
      <c r="T145" s="1329"/>
      <c r="U145" s="1314"/>
    </row>
    <row r="146" spans="18:21" ht="15" x14ac:dyDescent="0.25">
      <c r="R146" s="301"/>
      <c r="T146" s="1329"/>
      <c r="U146" s="1314"/>
    </row>
    <row r="147" spans="18:21" x14ac:dyDescent="0.2">
      <c r="R147" s="301"/>
      <c r="T147" s="210"/>
      <c r="U147" s="1314"/>
    </row>
    <row r="148" spans="18:21" x14ac:dyDescent="0.2">
      <c r="R148" s="301"/>
      <c r="T148" s="210"/>
      <c r="U148" s="1314"/>
    </row>
  </sheetData>
  <mergeCells count="469">
    <mergeCell ref="A1:AK4"/>
    <mergeCell ref="A5:M5"/>
    <mergeCell ref="N5:AM5"/>
    <mergeCell ref="A6:A14"/>
    <mergeCell ref="B6:C14"/>
    <mergeCell ref="D6:D14"/>
    <mergeCell ref="E6:F14"/>
    <mergeCell ref="G6:G14"/>
    <mergeCell ref="H6:I14"/>
    <mergeCell ref="P6:P14"/>
    <mergeCell ref="Q6:Q14"/>
    <mergeCell ref="R6:R14"/>
    <mergeCell ref="S6:S14"/>
    <mergeCell ref="T6:T14"/>
    <mergeCell ref="U6:U14"/>
    <mergeCell ref="J6:J14"/>
    <mergeCell ref="K6:K14"/>
    <mergeCell ref="L6:L14"/>
    <mergeCell ref="M6:M14"/>
    <mergeCell ref="N6:N14"/>
    <mergeCell ref="O6:O11"/>
    <mergeCell ref="V6:V14"/>
    <mergeCell ref="X6:X14"/>
    <mergeCell ref="Y6:AD6"/>
    <mergeCell ref="AE6:AJ6"/>
    <mergeCell ref="AK6:AK14"/>
    <mergeCell ref="AL6:AL14"/>
    <mergeCell ref="AG7:AG14"/>
    <mergeCell ref="AH7:AH14"/>
    <mergeCell ref="AI7:AI14"/>
    <mergeCell ref="AJ7:AJ14"/>
    <mergeCell ref="AM6:AM14"/>
    <mergeCell ref="W7:W14"/>
    <mergeCell ref="Y7:Y14"/>
    <mergeCell ref="Z7:Z14"/>
    <mergeCell ref="AA7:AA14"/>
    <mergeCell ref="AB7:AB14"/>
    <mergeCell ref="AC7:AC14"/>
    <mergeCell ref="AD7:AD14"/>
    <mergeCell ref="AE7:AE14"/>
    <mergeCell ref="AF7:AF14"/>
    <mergeCell ref="A15:A16"/>
    <mergeCell ref="B15:AL16"/>
    <mergeCell ref="A17:C138"/>
    <mergeCell ref="D17:D18"/>
    <mergeCell ref="E17:AL18"/>
    <mergeCell ref="D19:F93"/>
    <mergeCell ref="G19:G20"/>
    <mergeCell ref="H19:AL20"/>
    <mergeCell ref="G21:I52"/>
    <mergeCell ref="J21:J25"/>
    <mergeCell ref="S21:S30"/>
    <mergeCell ref="T21:T25"/>
    <mergeCell ref="U21:U25"/>
    <mergeCell ref="V21:V25"/>
    <mergeCell ref="U26:U30"/>
    <mergeCell ref="V26:V30"/>
    <mergeCell ref="K21:K25"/>
    <mergeCell ref="L21:L30"/>
    <mergeCell ref="M21:M25"/>
    <mergeCell ref="N21:N30"/>
    <mergeCell ref="O21:O30"/>
    <mergeCell ref="P21:P30"/>
    <mergeCell ref="AI21:AI30"/>
    <mergeCell ref="AJ21:AJ30"/>
    <mergeCell ref="AK21:AK30"/>
    <mergeCell ref="AL21:AL30"/>
    <mergeCell ref="AM21:AM30"/>
    <mergeCell ref="J26:J30"/>
    <mergeCell ref="K26:K30"/>
    <mergeCell ref="M26:M30"/>
    <mergeCell ref="Q26:Q30"/>
    <mergeCell ref="T26:T30"/>
    <mergeCell ref="AC21:AC30"/>
    <mergeCell ref="AD21:AD30"/>
    <mergeCell ref="AE21:AE30"/>
    <mergeCell ref="AF21:AF30"/>
    <mergeCell ref="AG21:AG30"/>
    <mergeCell ref="AH21:AH30"/>
    <mergeCell ref="W21:W30"/>
    <mergeCell ref="X21:X30"/>
    <mergeCell ref="Y21:Y30"/>
    <mergeCell ref="Z21:Z30"/>
    <mergeCell ref="AA21:AA30"/>
    <mergeCell ref="AB21:AB30"/>
    <mergeCell ref="Q21:Q25"/>
    <mergeCell ref="R21:R30"/>
    <mergeCell ref="J31:J38"/>
    <mergeCell ref="K31:K38"/>
    <mergeCell ref="L31:L52"/>
    <mergeCell ref="M31:M38"/>
    <mergeCell ref="N31:N52"/>
    <mergeCell ref="O31:O51"/>
    <mergeCell ref="J39:J46"/>
    <mergeCell ref="K39:K46"/>
    <mergeCell ref="M39:M46"/>
    <mergeCell ref="J47:J52"/>
    <mergeCell ref="P31:P52"/>
    <mergeCell ref="Q31:Q37"/>
    <mergeCell ref="R31:R52"/>
    <mergeCell ref="S31:S52"/>
    <mergeCell ref="T31:T38"/>
    <mergeCell ref="U31:U38"/>
    <mergeCell ref="Q39:Q46"/>
    <mergeCell ref="T39:T46"/>
    <mergeCell ref="U39:U46"/>
    <mergeCell ref="AF31:AF52"/>
    <mergeCell ref="AG31:AG52"/>
    <mergeCell ref="V31:V38"/>
    <mergeCell ref="W31:W52"/>
    <mergeCell ref="X31:X52"/>
    <mergeCell ref="Y31:Y52"/>
    <mergeCell ref="Z31:Z52"/>
    <mergeCell ref="AA31:AA52"/>
    <mergeCell ref="V39:V46"/>
    <mergeCell ref="AM53:AM54"/>
    <mergeCell ref="G55:I66"/>
    <mergeCell ref="J55:J60"/>
    <mergeCell ref="K55:K60"/>
    <mergeCell ref="L55:L66"/>
    <mergeCell ref="M55:M60"/>
    <mergeCell ref="N55:N60"/>
    <mergeCell ref="O55:O66"/>
    <mergeCell ref="K47:K52"/>
    <mergeCell ref="M47:M52"/>
    <mergeCell ref="Q47:Q51"/>
    <mergeCell ref="T47:T52"/>
    <mergeCell ref="U47:U52"/>
    <mergeCell ref="V47:V52"/>
    <mergeCell ref="AH31:AH52"/>
    <mergeCell ref="AI31:AI52"/>
    <mergeCell ref="AJ31:AJ52"/>
    <mergeCell ref="AK31:AK52"/>
    <mergeCell ref="AL31:AL52"/>
    <mergeCell ref="AM31:AM52"/>
    <mergeCell ref="AB31:AB52"/>
    <mergeCell ref="AC31:AC52"/>
    <mergeCell ref="AD31:AD52"/>
    <mergeCell ref="AE31:AE52"/>
    <mergeCell ref="P55:P66"/>
    <mergeCell ref="Q55:Q60"/>
    <mergeCell ref="R55:R66"/>
    <mergeCell ref="S55:S66"/>
    <mergeCell ref="T55:T60"/>
    <mergeCell ref="U55:U60"/>
    <mergeCell ref="U61:U66"/>
    <mergeCell ref="G53:G54"/>
    <mergeCell ref="H53:AL54"/>
    <mergeCell ref="AF55:AF66"/>
    <mergeCell ref="AG55:AG66"/>
    <mergeCell ref="V55:V60"/>
    <mergeCell ref="W55:W60"/>
    <mergeCell ref="X55:X60"/>
    <mergeCell ref="Y55:Y66"/>
    <mergeCell ref="Z55:Z66"/>
    <mergeCell ref="AA55:AA66"/>
    <mergeCell ref="V61:V66"/>
    <mergeCell ref="W61:W66"/>
    <mergeCell ref="X61:X66"/>
    <mergeCell ref="AM67:AM68"/>
    <mergeCell ref="G69:I93"/>
    <mergeCell ref="J69:J74"/>
    <mergeCell ref="K69:K74"/>
    <mergeCell ref="L69:L74"/>
    <mergeCell ref="M69:M74"/>
    <mergeCell ref="N69:N74"/>
    <mergeCell ref="O69:O74"/>
    <mergeCell ref="J61:J66"/>
    <mergeCell ref="K61:K66"/>
    <mergeCell ref="M61:M66"/>
    <mergeCell ref="N61:N66"/>
    <mergeCell ref="Q61:Q66"/>
    <mergeCell ref="T61:T66"/>
    <mergeCell ref="AH55:AH66"/>
    <mergeCell ref="AI55:AI66"/>
    <mergeCell ref="AJ55:AJ66"/>
    <mergeCell ref="AK55:AK66"/>
    <mergeCell ref="AL55:AL66"/>
    <mergeCell ref="AM55:AM66"/>
    <mergeCell ref="AB55:AB66"/>
    <mergeCell ref="AC55:AC66"/>
    <mergeCell ref="AD55:AD66"/>
    <mergeCell ref="AE55:AE66"/>
    <mergeCell ref="AB69:AB74"/>
    <mergeCell ref="AC69:AC74"/>
    <mergeCell ref="P69:P74"/>
    <mergeCell ref="Q69:Q74"/>
    <mergeCell ref="R69:R74"/>
    <mergeCell ref="S69:S74"/>
    <mergeCell ref="V69:V74"/>
    <mergeCell ref="W69:W74"/>
    <mergeCell ref="G67:G68"/>
    <mergeCell ref="H67:AL68"/>
    <mergeCell ref="R75:R78"/>
    <mergeCell ref="S75:S78"/>
    <mergeCell ref="V75:V78"/>
    <mergeCell ref="W75:W78"/>
    <mergeCell ref="AJ69:AJ74"/>
    <mergeCell ref="AK69:AK74"/>
    <mergeCell ref="AL69:AL74"/>
    <mergeCell ref="AM69:AM93"/>
    <mergeCell ref="J75:J78"/>
    <mergeCell ref="K75:K78"/>
    <mergeCell ref="L75:L78"/>
    <mergeCell ref="M75:M78"/>
    <mergeCell ref="N75:N78"/>
    <mergeCell ref="O75:O78"/>
    <mergeCell ref="AD69:AD74"/>
    <mergeCell ref="AE69:AE74"/>
    <mergeCell ref="AF69:AF74"/>
    <mergeCell ref="AG69:AG74"/>
    <mergeCell ref="AH69:AH74"/>
    <mergeCell ref="AI69:AI74"/>
    <mergeCell ref="X69:X74"/>
    <mergeCell ref="Y69:Y74"/>
    <mergeCell ref="Z69:Z74"/>
    <mergeCell ref="AA69:AA74"/>
    <mergeCell ref="AJ75:AJ78"/>
    <mergeCell ref="AK75:AK78"/>
    <mergeCell ref="AL75:AL78"/>
    <mergeCell ref="J79:J84"/>
    <mergeCell ref="K79:K84"/>
    <mergeCell ref="L79:L93"/>
    <mergeCell ref="M79:M84"/>
    <mergeCell ref="N79:N93"/>
    <mergeCell ref="O79:O93"/>
    <mergeCell ref="P79:P93"/>
    <mergeCell ref="AD75:AD78"/>
    <mergeCell ref="AE75:AE78"/>
    <mergeCell ref="AF75:AF78"/>
    <mergeCell ref="AG75:AG78"/>
    <mergeCell ref="AH75:AH78"/>
    <mergeCell ref="AI75:AI78"/>
    <mergeCell ref="X75:X78"/>
    <mergeCell ref="Y75:Y78"/>
    <mergeCell ref="Z75:Z78"/>
    <mergeCell ref="AA75:AA78"/>
    <mergeCell ref="AB75:AB78"/>
    <mergeCell ref="AC75:AC78"/>
    <mergeCell ref="P75:P78"/>
    <mergeCell ref="Q75:Q78"/>
    <mergeCell ref="W79:W93"/>
    <mergeCell ref="U85:U88"/>
    <mergeCell ref="V85:V88"/>
    <mergeCell ref="J89:J93"/>
    <mergeCell ref="K89:K93"/>
    <mergeCell ref="M89:M93"/>
    <mergeCell ref="Q89:Q93"/>
    <mergeCell ref="U89:U93"/>
    <mergeCell ref="V89:V93"/>
    <mergeCell ref="AD79:AD93"/>
    <mergeCell ref="AE79:AE93"/>
    <mergeCell ref="AF79:AF93"/>
    <mergeCell ref="D94:D95"/>
    <mergeCell ref="E94:AL95"/>
    <mergeCell ref="AM94:AM95"/>
    <mergeCell ref="AK79:AK93"/>
    <mergeCell ref="AL79:AL93"/>
    <mergeCell ref="J85:J88"/>
    <mergeCell ref="K85:K88"/>
    <mergeCell ref="M85:M88"/>
    <mergeCell ref="Q85:Q88"/>
    <mergeCell ref="T85:T93"/>
    <mergeCell ref="X79:X93"/>
    <mergeCell ref="Y79:Y93"/>
    <mergeCell ref="Z79:Z93"/>
    <mergeCell ref="AA79:AA93"/>
    <mergeCell ref="AB79:AB93"/>
    <mergeCell ref="AC79:AC93"/>
    <mergeCell ref="Q79:Q84"/>
    <mergeCell ref="R79:R93"/>
    <mergeCell ref="S79:S93"/>
    <mergeCell ref="T79:T84"/>
    <mergeCell ref="U79:U84"/>
    <mergeCell ref="D96:F138"/>
    <mergeCell ref="J98:J99"/>
    <mergeCell ref="K98:K99"/>
    <mergeCell ref="L98:L99"/>
    <mergeCell ref="M98:M99"/>
    <mergeCell ref="N98:N99"/>
    <mergeCell ref="O98:O99"/>
    <mergeCell ref="AH98:AH99"/>
    <mergeCell ref="AI98:AI99"/>
    <mergeCell ref="W100:W102"/>
    <mergeCell ref="X100:X102"/>
    <mergeCell ref="Y100:Y105"/>
    <mergeCell ref="Z100:Z105"/>
    <mergeCell ref="AA100:AA105"/>
    <mergeCell ref="W103:W105"/>
    <mergeCell ref="X104:X105"/>
    <mergeCell ref="P100:P105"/>
    <mergeCell ref="Q100:Q105"/>
    <mergeCell ref="R100:R105"/>
    <mergeCell ref="S100:S105"/>
    <mergeCell ref="T100:T105"/>
    <mergeCell ref="U100:U105"/>
    <mergeCell ref="AH100:AH105"/>
    <mergeCell ref="AI100:AI105"/>
    <mergeCell ref="AJ98:AJ99"/>
    <mergeCell ref="AM98:AM99"/>
    <mergeCell ref="Z98:Z99"/>
    <mergeCell ref="AA98:AA99"/>
    <mergeCell ref="AB98:AB99"/>
    <mergeCell ref="AC98:AC99"/>
    <mergeCell ref="AD98:AD99"/>
    <mergeCell ref="AE98:AE99"/>
    <mergeCell ref="J100:J105"/>
    <mergeCell ref="K100:K105"/>
    <mergeCell ref="L100:L105"/>
    <mergeCell ref="M100:M105"/>
    <mergeCell ref="N100:N102"/>
    <mergeCell ref="O100:O105"/>
    <mergeCell ref="N103:N105"/>
    <mergeCell ref="AF98:AF99"/>
    <mergeCell ref="AG98:AG99"/>
    <mergeCell ref="P98:P99"/>
    <mergeCell ref="R98:R99"/>
    <mergeCell ref="S98:S99"/>
    <mergeCell ref="W98:W99"/>
    <mergeCell ref="X98:X99"/>
    <mergeCell ref="Y98:Y99"/>
    <mergeCell ref="V100:V105"/>
    <mergeCell ref="AJ100:AJ105"/>
    <mergeCell ref="AK100:AK105"/>
    <mergeCell ref="AL100:AL105"/>
    <mergeCell ref="AM100:AM105"/>
    <mergeCell ref="AB100:AB105"/>
    <mergeCell ref="AC100:AC105"/>
    <mergeCell ref="AD100:AD105"/>
    <mergeCell ref="AE100:AE105"/>
    <mergeCell ref="AF100:AF105"/>
    <mergeCell ref="AG100:AG105"/>
    <mergeCell ref="G106:G107"/>
    <mergeCell ref="H106:AM107"/>
    <mergeCell ref="J108:J120"/>
    <mergeCell ref="K108:K120"/>
    <mergeCell ref="L108:L120"/>
    <mergeCell ref="M108:M120"/>
    <mergeCell ref="N108:N113"/>
    <mergeCell ref="O108:O120"/>
    <mergeCell ref="P108:P120"/>
    <mergeCell ref="Q108:Q120"/>
    <mergeCell ref="AJ108:AJ120"/>
    <mergeCell ref="AK108:AK120"/>
    <mergeCell ref="AL108:AL120"/>
    <mergeCell ref="AM108:AM120"/>
    <mergeCell ref="U111:U112"/>
    <mergeCell ref="V111:V112"/>
    <mergeCell ref="U113:U114"/>
    <mergeCell ref="V113:V114"/>
    <mergeCell ref="W114:W120"/>
    <mergeCell ref="X114:X120"/>
    <mergeCell ref="AD108:AD120"/>
    <mergeCell ref="AE108:AE120"/>
    <mergeCell ref="AF108:AF120"/>
    <mergeCell ref="U108:U110"/>
    <mergeCell ref="V108:V110"/>
    <mergeCell ref="U115:U117"/>
    <mergeCell ref="V115:V117"/>
    <mergeCell ref="U118:U120"/>
    <mergeCell ref="V118:V120"/>
    <mergeCell ref="N115:N120"/>
    <mergeCell ref="N121:N122"/>
    <mergeCell ref="R108:R120"/>
    <mergeCell ref="S108:S120"/>
    <mergeCell ref="T108:T120"/>
    <mergeCell ref="Q121:Q122"/>
    <mergeCell ref="R121:R122"/>
    <mergeCell ref="W136:W138"/>
    <mergeCell ref="X136:X138"/>
    <mergeCell ref="Y136:Y138"/>
    <mergeCell ref="Z136:Z138"/>
    <mergeCell ref="AJ121:AJ122"/>
    <mergeCell ref="AI108:AI120"/>
    <mergeCell ref="X108:X113"/>
    <mergeCell ref="Y108:Y120"/>
    <mergeCell ref="Z108:Z120"/>
    <mergeCell ref="AA108:AA120"/>
    <mergeCell ref="AB108:AB120"/>
    <mergeCell ref="AC108:AC120"/>
    <mergeCell ref="W108:W113"/>
    <mergeCell ref="AH108:AH120"/>
    <mergeCell ref="AJ136:AJ138"/>
    <mergeCell ref="AA136:AA138"/>
    <mergeCell ref="AB136:AB138"/>
    <mergeCell ref="AG108:AG120"/>
    <mergeCell ref="AJ125:AJ135"/>
    <mergeCell ref="Y125:Y135"/>
    <mergeCell ref="Z125:Z135"/>
    <mergeCell ref="W121:W122"/>
    <mergeCell ref="AK121:AK122"/>
    <mergeCell ref="AL121:AL122"/>
    <mergeCell ref="AM121:AM122"/>
    <mergeCell ref="G123:G124"/>
    <mergeCell ref="H123:AM124"/>
    <mergeCell ref="AD121:AD122"/>
    <mergeCell ref="AE121:AE122"/>
    <mergeCell ref="AF121:AF122"/>
    <mergeCell ref="AG121:AG122"/>
    <mergeCell ref="AH121:AH122"/>
    <mergeCell ref="AI121:AI122"/>
    <mergeCell ref="X121:X122"/>
    <mergeCell ref="Y121:Y122"/>
    <mergeCell ref="Z121:Z122"/>
    <mergeCell ref="AA121:AA122"/>
    <mergeCell ref="AB121:AB122"/>
    <mergeCell ref="AC121:AC122"/>
    <mergeCell ref="O121:O122"/>
    <mergeCell ref="P121:P122"/>
    <mergeCell ref="J121:J122"/>
    <mergeCell ref="K121:K122"/>
    <mergeCell ref="L121:L122"/>
    <mergeCell ref="M121:M122"/>
    <mergeCell ref="S121:S122"/>
    <mergeCell ref="O125:O135"/>
    <mergeCell ref="P125:P135"/>
    <mergeCell ref="Q125:Q135"/>
    <mergeCell ref="R125:R135"/>
    <mergeCell ref="S125:S135"/>
    <mergeCell ref="T125:T132"/>
    <mergeCell ref="G125:I138"/>
    <mergeCell ref="J125:J135"/>
    <mergeCell ref="K125:K135"/>
    <mergeCell ref="L125:L135"/>
    <mergeCell ref="M125:M135"/>
    <mergeCell ref="N125:N135"/>
    <mergeCell ref="J136:J138"/>
    <mergeCell ref="K136:K138"/>
    <mergeCell ref="L136:L138"/>
    <mergeCell ref="M136:M138"/>
    <mergeCell ref="T133:T135"/>
    <mergeCell ref="N136:N138"/>
    <mergeCell ref="O136:O138"/>
    <mergeCell ref="P136:P138"/>
    <mergeCell ref="Q136:Q138"/>
    <mergeCell ref="R136:R138"/>
    <mergeCell ref="S136:S138"/>
    <mergeCell ref="V130:V132"/>
    <mergeCell ref="U133:U135"/>
    <mergeCell ref="V133:V135"/>
    <mergeCell ref="AG125:AG135"/>
    <mergeCell ref="AH125:AH135"/>
    <mergeCell ref="AI125:AI135"/>
    <mergeCell ref="AM125:AM135"/>
    <mergeCell ref="U127:U129"/>
    <mergeCell ref="V127:V129"/>
    <mergeCell ref="U130:U132"/>
    <mergeCell ref="AL125:AL135"/>
    <mergeCell ref="AA125:AA135"/>
    <mergeCell ref="AB125:AB135"/>
    <mergeCell ref="AC125:AC135"/>
    <mergeCell ref="AD125:AD135"/>
    <mergeCell ref="AE125:AE135"/>
    <mergeCell ref="AF125:AF135"/>
    <mergeCell ref="U125:U126"/>
    <mergeCell ref="V125:V126"/>
    <mergeCell ref="W125:W135"/>
    <mergeCell ref="AK125:AK135"/>
    <mergeCell ref="X125:X135"/>
    <mergeCell ref="AK136:AK138"/>
    <mergeCell ref="AL136:AL138"/>
    <mergeCell ref="AM136:AM138"/>
    <mergeCell ref="AC136:AC138"/>
    <mergeCell ref="AD136:AD138"/>
    <mergeCell ref="AE136:AE138"/>
    <mergeCell ref="AF136:AF138"/>
    <mergeCell ref="AG136:AG138"/>
    <mergeCell ref="AH136:AH138"/>
    <mergeCell ref="AI136:AI138"/>
  </mergeCells>
  <pageMargins left="0.70866141732283472" right="0.9055118110236221" top="0.55118110236220474" bottom="0.55118110236220474" header="0.31496062992125984" footer="0.31496062992125984"/>
  <pageSetup paperSize="258" scale="4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5"/>
  <sheetViews>
    <sheetView topLeftCell="Q1" zoomScale="50" zoomScaleNormal="50" workbookViewId="0">
      <selection activeCell="AM7" sqref="AM7:AM15"/>
    </sheetView>
  </sheetViews>
  <sheetFormatPr baseColWidth="10" defaultColWidth="11.42578125" defaultRowHeight="14.25" x14ac:dyDescent="0.2"/>
  <cols>
    <col min="1" max="1" width="12.5703125" style="19" customWidth="1"/>
    <col min="2" max="2" width="4" style="19" customWidth="1"/>
    <col min="3" max="3" width="14.7109375" style="19" customWidth="1"/>
    <col min="4" max="4" width="12" style="19" customWidth="1"/>
    <col min="5" max="5" width="7.42578125" style="19" customWidth="1"/>
    <col min="6" max="6" width="10.140625" style="19" customWidth="1"/>
    <col min="7" max="7" width="12.140625" style="19" customWidth="1"/>
    <col min="8" max="8" width="8.5703125" style="19" customWidth="1"/>
    <col min="9" max="9" width="14.7109375" style="19" customWidth="1"/>
    <col min="10" max="10" width="13.140625" style="68" customWidth="1"/>
    <col min="11" max="11" width="22.7109375" style="12" customWidth="1"/>
    <col min="12" max="12" width="18.140625" style="12" customWidth="1"/>
    <col min="13" max="13" width="12.140625" style="12" customWidth="1"/>
    <col min="14" max="14" width="24.28515625" style="12" customWidth="1"/>
    <col min="15" max="15" width="11.7109375" style="12" customWidth="1"/>
    <col min="16" max="16" width="23.7109375" style="46" customWidth="1"/>
    <col min="17" max="17" width="9.7109375" style="50" customWidth="1"/>
    <col min="18" max="18" width="20.5703125" style="53" bestFit="1" customWidth="1"/>
    <col min="19" max="19" width="27.28515625" style="12" customWidth="1"/>
    <col min="20" max="20" width="23.42578125" style="12" customWidth="1"/>
    <col min="21" max="21" width="21.42578125" style="48" customWidth="1"/>
    <col min="22" max="23" width="21.85546875" style="71" customWidth="1"/>
    <col min="24" max="24" width="17.85546875" style="48" customWidth="1"/>
    <col min="25" max="25" width="7.28515625" style="19" customWidth="1"/>
    <col min="26" max="26" width="9" style="19" customWidth="1"/>
    <col min="27" max="36" width="7.28515625" style="19" customWidth="1"/>
    <col min="37" max="37" width="22.7109375" style="69" customWidth="1"/>
    <col min="38" max="38" width="22.7109375" style="70" customWidth="1"/>
    <col min="39" max="39" width="28.7109375" style="52" customWidth="1"/>
    <col min="40" max="40" width="21.42578125" style="66" customWidth="1"/>
    <col min="41" max="41" width="15.7109375" style="66" bestFit="1" customWidth="1"/>
    <col min="42" max="258" width="11.42578125" style="19"/>
    <col min="259" max="259" width="12.5703125" style="19" customWidth="1"/>
    <col min="260" max="260" width="4" style="19" customWidth="1"/>
    <col min="261" max="261" width="19.5703125" style="19" customWidth="1"/>
    <col min="262" max="262" width="10" style="19" customWidth="1"/>
    <col min="263" max="263" width="7.42578125" style="19" customWidth="1"/>
    <col min="264" max="264" width="14.42578125" style="19" customWidth="1"/>
    <col min="265" max="265" width="13.7109375" style="19" customWidth="1"/>
    <col min="266" max="266" width="8.5703125" style="19" customWidth="1"/>
    <col min="267" max="267" width="13.28515625" style="19" customWidth="1"/>
    <col min="268" max="268" width="10.85546875" style="19" customWidth="1"/>
    <col min="269" max="270" width="22.7109375" style="19" customWidth="1"/>
    <col min="271" max="272" width="18.85546875" style="19" customWidth="1"/>
    <col min="273" max="273" width="21.42578125" style="19" customWidth="1"/>
    <col min="274" max="274" width="23.42578125" style="19" bestFit="1" customWidth="1"/>
    <col min="275" max="275" width="20.5703125" style="19" bestFit="1" customWidth="1"/>
    <col min="276" max="276" width="17.85546875" style="19" customWidth="1"/>
    <col min="277" max="277" width="16.28515625" style="19" customWidth="1"/>
    <col min="278" max="278" width="21.42578125" style="19" customWidth="1"/>
    <col min="279" max="279" width="21.85546875" style="19" customWidth="1"/>
    <col min="280" max="280" width="14" style="19" customWidth="1"/>
    <col min="281" max="281" width="7.28515625" style="19" customWidth="1"/>
    <col min="282" max="282" width="9" style="19" customWidth="1"/>
    <col min="283" max="292" width="7.28515625" style="19" customWidth="1"/>
    <col min="293" max="293" width="15.7109375" style="19" customWidth="1"/>
    <col min="294" max="294" width="16.42578125" style="19" customWidth="1"/>
    <col min="295" max="295" width="28.7109375" style="19" customWidth="1"/>
    <col min="296" max="296" width="21.42578125" style="19" customWidth="1"/>
    <col min="297" max="297" width="15.7109375" style="19" bestFit="1" customWidth="1"/>
    <col min="298" max="514" width="11.42578125" style="19"/>
    <col min="515" max="515" width="12.5703125" style="19" customWidth="1"/>
    <col min="516" max="516" width="4" style="19" customWidth="1"/>
    <col min="517" max="517" width="19.5703125" style="19" customWidth="1"/>
    <col min="518" max="518" width="10" style="19" customWidth="1"/>
    <col min="519" max="519" width="7.42578125" style="19" customWidth="1"/>
    <col min="520" max="520" width="14.42578125" style="19" customWidth="1"/>
    <col min="521" max="521" width="13.7109375" style="19" customWidth="1"/>
    <col min="522" max="522" width="8.5703125" style="19" customWidth="1"/>
    <col min="523" max="523" width="13.28515625" style="19" customWidth="1"/>
    <col min="524" max="524" width="10.85546875" style="19" customWidth="1"/>
    <col min="525" max="526" width="22.7109375" style="19" customWidth="1"/>
    <col min="527" max="528" width="18.85546875" style="19" customWidth="1"/>
    <col min="529" max="529" width="21.42578125" style="19" customWidth="1"/>
    <col min="530" max="530" width="23.42578125" style="19" bestFit="1" customWidth="1"/>
    <col min="531" max="531" width="20.5703125" style="19" bestFit="1" customWidth="1"/>
    <col min="532" max="532" width="17.85546875" style="19" customWidth="1"/>
    <col min="533" max="533" width="16.28515625" style="19" customWidth="1"/>
    <col min="534" max="534" width="21.42578125" style="19" customWidth="1"/>
    <col min="535" max="535" width="21.85546875" style="19" customWidth="1"/>
    <col min="536" max="536" width="14" style="19" customWidth="1"/>
    <col min="537" max="537" width="7.28515625" style="19" customWidth="1"/>
    <col min="538" max="538" width="9" style="19" customWidth="1"/>
    <col min="539" max="548" width="7.28515625" style="19" customWidth="1"/>
    <col min="549" max="549" width="15.7109375" style="19" customWidth="1"/>
    <col min="550" max="550" width="16.42578125" style="19" customWidth="1"/>
    <col min="551" max="551" width="28.7109375" style="19" customWidth="1"/>
    <col min="552" max="552" width="21.42578125" style="19" customWidth="1"/>
    <col min="553" max="553" width="15.7109375" style="19" bestFit="1" customWidth="1"/>
    <col min="554" max="770" width="11.42578125" style="19"/>
    <col min="771" max="771" width="12.5703125" style="19" customWidth="1"/>
    <col min="772" max="772" width="4" style="19" customWidth="1"/>
    <col min="773" max="773" width="19.5703125" style="19" customWidth="1"/>
    <col min="774" max="774" width="10" style="19" customWidth="1"/>
    <col min="775" max="775" width="7.42578125" style="19" customWidth="1"/>
    <col min="776" max="776" width="14.42578125" style="19" customWidth="1"/>
    <col min="777" max="777" width="13.7109375" style="19" customWidth="1"/>
    <col min="778" max="778" width="8.5703125" style="19" customWidth="1"/>
    <col min="779" max="779" width="13.28515625" style="19" customWidth="1"/>
    <col min="780" max="780" width="10.85546875" style="19" customWidth="1"/>
    <col min="781" max="782" width="22.7109375" style="19" customWidth="1"/>
    <col min="783" max="784" width="18.85546875" style="19" customWidth="1"/>
    <col min="785" max="785" width="21.42578125" style="19" customWidth="1"/>
    <col min="786" max="786" width="23.42578125" style="19" bestFit="1" customWidth="1"/>
    <col min="787" max="787" width="20.5703125" style="19" bestFit="1" customWidth="1"/>
    <col min="788" max="788" width="17.85546875" style="19" customWidth="1"/>
    <col min="789" max="789" width="16.28515625" style="19" customWidth="1"/>
    <col min="790" max="790" width="21.42578125" style="19" customWidth="1"/>
    <col min="791" max="791" width="21.85546875" style="19" customWidth="1"/>
    <col min="792" max="792" width="14" style="19" customWidth="1"/>
    <col min="793" max="793" width="7.28515625" style="19" customWidth="1"/>
    <col min="794" max="794" width="9" style="19" customWidth="1"/>
    <col min="795" max="804" width="7.28515625" style="19" customWidth="1"/>
    <col min="805" max="805" width="15.7109375" style="19" customWidth="1"/>
    <col min="806" max="806" width="16.42578125" style="19" customWidth="1"/>
    <col min="807" max="807" width="28.7109375" style="19" customWidth="1"/>
    <col min="808" max="808" width="21.42578125" style="19" customWidth="1"/>
    <col min="809" max="809" width="15.7109375" style="19" bestFit="1" customWidth="1"/>
    <col min="810" max="1026" width="11.42578125" style="19"/>
    <col min="1027" max="1027" width="12.5703125" style="19" customWidth="1"/>
    <col min="1028" max="1028" width="4" style="19" customWidth="1"/>
    <col min="1029" max="1029" width="19.5703125" style="19" customWidth="1"/>
    <col min="1030" max="1030" width="10" style="19" customWidth="1"/>
    <col min="1031" max="1031" width="7.42578125" style="19" customWidth="1"/>
    <col min="1032" max="1032" width="14.42578125" style="19" customWidth="1"/>
    <col min="1033" max="1033" width="13.7109375" style="19" customWidth="1"/>
    <col min="1034" max="1034" width="8.5703125" style="19" customWidth="1"/>
    <col min="1035" max="1035" width="13.28515625" style="19" customWidth="1"/>
    <col min="1036" max="1036" width="10.85546875" style="19" customWidth="1"/>
    <col min="1037" max="1038" width="22.7109375" style="19" customWidth="1"/>
    <col min="1039" max="1040" width="18.85546875" style="19" customWidth="1"/>
    <col min="1041" max="1041" width="21.42578125" style="19" customWidth="1"/>
    <col min="1042" max="1042" width="23.42578125" style="19" bestFit="1" customWidth="1"/>
    <col min="1043" max="1043" width="20.5703125" style="19" bestFit="1" customWidth="1"/>
    <col min="1044" max="1044" width="17.85546875" style="19" customWidth="1"/>
    <col min="1045" max="1045" width="16.28515625" style="19" customWidth="1"/>
    <col min="1046" max="1046" width="21.42578125" style="19" customWidth="1"/>
    <col min="1047" max="1047" width="21.85546875" style="19" customWidth="1"/>
    <col min="1048" max="1048" width="14" style="19" customWidth="1"/>
    <col min="1049" max="1049" width="7.28515625" style="19" customWidth="1"/>
    <col min="1050" max="1050" width="9" style="19" customWidth="1"/>
    <col min="1051" max="1060" width="7.28515625" style="19" customWidth="1"/>
    <col min="1061" max="1061" width="15.7109375" style="19" customWidth="1"/>
    <col min="1062" max="1062" width="16.42578125" style="19" customWidth="1"/>
    <col min="1063" max="1063" width="28.7109375" style="19" customWidth="1"/>
    <col min="1064" max="1064" width="21.42578125" style="19" customWidth="1"/>
    <col min="1065" max="1065" width="15.7109375" style="19" bestFit="1" customWidth="1"/>
    <col min="1066" max="1282" width="11.42578125" style="19"/>
    <col min="1283" max="1283" width="12.5703125" style="19" customWidth="1"/>
    <col min="1284" max="1284" width="4" style="19" customWidth="1"/>
    <col min="1285" max="1285" width="19.5703125" style="19" customWidth="1"/>
    <col min="1286" max="1286" width="10" style="19" customWidth="1"/>
    <col min="1287" max="1287" width="7.42578125" style="19" customWidth="1"/>
    <col min="1288" max="1288" width="14.42578125" style="19" customWidth="1"/>
    <col min="1289" max="1289" width="13.7109375" style="19" customWidth="1"/>
    <col min="1290" max="1290" width="8.5703125" style="19" customWidth="1"/>
    <col min="1291" max="1291" width="13.28515625" style="19" customWidth="1"/>
    <col min="1292" max="1292" width="10.85546875" style="19" customWidth="1"/>
    <col min="1293" max="1294" width="22.7109375" style="19" customWidth="1"/>
    <col min="1295" max="1296" width="18.85546875" style="19" customWidth="1"/>
    <col min="1297" max="1297" width="21.42578125" style="19" customWidth="1"/>
    <col min="1298" max="1298" width="23.42578125" style="19" bestFit="1" customWidth="1"/>
    <col min="1299" max="1299" width="20.5703125" style="19" bestFit="1" customWidth="1"/>
    <col min="1300" max="1300" width="17.85546875" style="19" customWidth="1"/>
    <col min="1301" max="1301" width="16.28515625" style="19" customWidth="1"/>
    <col min="1302" max="1302" width="21.42578125" style="19" customWidth="1"/>
    <col min="1303" max="1303" width="21.85546875" style="19" customWidth="1"/>
    <col min="1304" max="1304" width="14" style="19" customWidth="1"/>
    <col min="1305" max="1305" width="7.28515625" style="19" customWidth="1"/>
    <col min="1306" max="1306" width="9" style="19" customWidth="1"/>
    <col min="1307" max="1316" width="7.28515625" style="19" customWidth="1"/>
    <col min="1317" max="1317" width="15.7109375" style="19" customWidth="1"/>
    <col min="1318" max="1318" width="16.42578125" style="19" customWidth="1"/>
    <col min="1319" max="1319" width="28.7109375" style="19" customWidth="1"/>
    <col min="1320" max="1320" width="21.42578125" style="19" customWidth="1"/>
    <col min="1321" max="1321" width="15.7109375" style="19" bestFit="1" customWidth="1"/>
    <col min="1322" max="1538" width="11.42578125" style="19"/>
    <col min="1539" max="1539" width="12.5703125" style="19" customWidth="1"/>
    <col min="1540" max="1540" width="4" style="19" customWidth="1"/>
    <col min="1541" max="1541" width="19.5703125" style="19" customWidth="1"/>
    <col min="1542" max="1542" width="10" style="19" customWidth="1"/>
    <col min="1543" max="1543" width="7.42578125" style="19" customWidth="1"/>
    <col min="1544" max="1544" width="14.42578125" style="19" customWidth="1"/>
    <col min="1545" max="1545" width="13.7109375" style="19" customWidth="1"/>
    <col min="1546" max="1546" width="8.5703125" style="19" customWidth="1"/>
    <col min="1547" max="1547" width="13.28515625" style="19" customWidth="1"/>
    <col min="1548" max="1548" width="10.85546875" style="19" customWidth="1"/>
    <col min="1549" max="1550" width="22.7109375" style="19" customWidth="1"/>
    <col min="1551" max="1552" width="18.85546875" style="19" customWidth="1"/>
    <col min="1553" max="1553" width="21.42578125" style="19" customWidth="1"/>
    <col min="1554" max="1554" width="23.42578125" style="19" bestFit="1" customWidth="1"/>
    <col min="1555" max="1555" width="20.5703125" style="19" bestFit="1" customWidth="1"/>
    <col min="1556" max="1556" width="17.85546875" style="19" customWidth="1"/>
    <col min="1557" max="1557" width="16.28515625" style="19" customWidth="1"/>
    <col min="1558" max="1558" width="21.42578125" style="19" customWidth="1"/>
    <col min="1559" max="1559" width="21.85546875" style="19" customWidth="1"/>
    <col min="1560" max="1560" width="14" style="19" customWidth="1"/>
    <col min="1561" max="1561" width="7.28515625" style="19" customWidth="1"/>
    <col min="1562" max="1562" width="9" style="19" customWidth="1"/>
    <col min="1563" max="1572" width="7.28515625" style="19" customWidth="1"/>
    <col min="1573" max="1573" width="15.7109375" style="19" customWidth="1"/>
    <col min="1574" max="1574" width="16.42578125" style="19" customWidth="1"/>
    <col min="1575" max="1575" width="28.7109375" style="19" customWidth="1"/>
    <col min="1576" max="1576" width="21.42578125" style="19" customWidth="1"/>
    <col min="1577" max="1577" width="15.7109375" style="19" bestFit="1" customWidth="1"/>
    <col min="1578" max="1794" width="11.42578125" style="19"/>
    <col min="1795" max="1795" width="12.5703125" style="19" customWidth="1"/>
    <col min="1796" max="1796" width="4" style="19" customWidth="1"/>
    <col min="1797" max="1797" width="19.5703125" style="19" customWidth="1"/>
    <col min="1798" max="1798" width="10" style="19" customWidth="1"/>
    <col min="1799" max="1799" width="7.42578125" style="19" customWidth="1"/>
    <col min="1800" max="1800" width="14.42578125" style="19" customWidth="1"/>
    <col min="1801" max="1801" width="13.7109375" style="19" customWidth="1"/>
    <col min="1802" max="1802" width="8.5703125" style="19" customWidth="1"/>
    <col min="1803" max="1803" width="13.28515625" style="19" customWidth="1"/>
    <col min="1804" max="1804" width="10.85546875" style="19" customWidth="1"/>
    <col min="1805" max="1806" width="22.7109375" style="19" customWidth="1"/>
    <col min="1807" max="1808" width="18.85546875" style="19" customWidth="1"/>
    <col min="1809" max="1809" width="21.42578125" style="19" customWidth="1"/>
    <col min="1810" max="1810" width="23.42578125" style="19" bestFit="1" customWidth="1"/>
    <col min="1811" max="1811" width="20.5703125" style="19" bestFit="1" customWidth="1"/>
    <col min="1812" max="1812" width="17.85546875" style="19" customWidth="1"/>
    <col min="1813" max="1813" width="16.28515625" style="19" customWidth="1"/>
    <col min="1814" max="1814" width="21.42578125" style="19" customWidth="1"/>
    <col min="1815" max="1815" width="21.85546875" style="19" customWidth="1"/>
    <col min="1816" max="1816" width="14" style="19" customWidth="1"/>
    <col min="1817" max="1817" width="7.28515625" style="19" customWidth="1"/>
    <col min="1818" max="1818" width="9" style="19" customWidth="1"/>
    <col min="1819" max="1828" width="7.28515625" style="19" customWidth="1"/>
    <col min="1829" max="1829" width="15.7109375" style="19" customWidth="1"/>
    <col min="1830" max="1830" width="16.42578125" style="19" customWidth="1"/>
    <col min="1831" max="1831" width="28.7109375" style="19" customWidth="1"/>
    <col min="1832" max="1832" width="21.42578125" style="19" customWidth="1"/>
    <col min="1833" max="1833" width="15.7109375" style="19" bestFit="1" customWidth="1"/>
    <col min="1834" max="2050" width="11.42578125" style="19"/>
    <col min="2051" max="2051" width="12.5703125" style="19" customWidth="1"/>
    <col min="2052" max="2052" width="4" style="19" customWidth="1"/>
    <col min="2053" max="2053" width="19.5703125" style="19" customWidth="1"/>
    <col min="2054" max="2054" width="10" style="19" customWidth="1"/>
    <col min="2055" max="2055" width="7.42578125" style="19" customWidth="1"/>
    <col min="2056" max="2056" width="14.42578125" style="19" customWidth="1"/>
    <col min="2057" max="2057" width="13.7109375" style="19" customWidth="1"/>
    <col min="2058" max="2058" width="8.5703125" style="19" customWidth="1"/>
    <col min="2059" max="2059" width="13.28515625" style="19" customWidth="1"/>
    <col min="2060" max="2060" width="10.85546875" style="19" customWidth="1"/>
    <col min="2061" max="2062" width="22.7109375" style="19" customWidth="1"/>
    <col min="2063" max="2064" width="18.85546875" style="19" customWidth="1"/>
    <col min="2065" max="2065" width="21.42578125" style="19" customWidth="1"/>
    <col min="2066" max="2066" width="23.42578125" style="19" bestFit="1" customWidth="1"/>
    <col min="2067" max="2067" width="20.5703125" style="19" bestFit="1" customWidth="1"/>
    <col min="2068" max="2068" width="17.85546875" style="19" customWidth="1"/>
    <col min="2069" max="2069" width="16.28515625" style="19" customWidth="1"/>
    <col min="2070" max="2070" width="21.42578125" style="19" customWidth="1"/>
    <col min="2071" max="2071" width="21.85546875" style="19" customWidth="1"/>
    <col min="2072" max="2072" width="14" style="19" customWidth="1"/>
    <col min="2073" max="2073" width="7.28515625" style="19" customWidth="1"/>
    <col min="2074" max="2074" width="9" style="19" customWidth="1"/>
    <col min="2075" max="2084" width="7.28515625" style="19" customWidth="1"/>
    <col min="2085" max="2085" width="15.7109375" style="19" customWidth="1"/>
    <col min="2086" max="2086" width="16.42578125" style="19" customWidth="1"/>
    <col min="2087" max="2087" width="28.7109375" style="19" customWidth="1"/>
    <col min="2088" max="2088" width="21.42578125" style="19" customWidth="1"/>
    <col min="2089" max="2089" width="15.7109375" style="19" bestFit="1" customWidth="1"/>
    <col min="2090" max="2306" width="11.42578125" style="19"/>
    <col min="2307" max="2307" width="12.5703125" style="19" customWidth="1"/>
    <col min="2308" max="2308" width="4" style="19" customWidth="1"/>
    <col min="2309" max="2309" width="19.5703125" style="19" customWidth="1"/>
    <col min="2310" max="2310" width="10" style="19" customWidth="1"/>
    <col min="2311" max="2311" width="7.42578125" style="19" customWidth="1"/>
    <col min="2312" max="2312" width="14.42578125" style="19" customWidth="1"/>
    <col min="2313" max="2313" width="13.7109375" style="19" customWidth="1"/>
    <col min="2314" max="2314" width="8.5703125" style="19" customWidth="1"/>
    <col min="2315" max="2315" width="13.28515625" style="19" customWidth="1"/>
    <col min="2316" max="2316" width="10.85546875" style="19" customWidth="1"/>
    <col min="2317" max="2318" width="22.7109375" style="19" customWidth="1"/>
    <col min="2319" max="2320" width="18.85546875" style="19" customWidth="1"/>
    <col min="2321" max="2321" width="21.42578125" style="19" customWidth="1"/>
    <col min="2322" max="2322" width="23.42578125" style="19" bestFit="1" customWidth="1"/>
    <col min="2323" max="2323" width="20.5703125" style="19" bestFit="1" customWidth="1"/>
    <col min="2324" max="2324" width="17.85546875" style="19" customWidth="1"/>
    <col min="2325" max="2325" width="16.28515625" style="19" customWidth="1"/>
    <col min="2326" max="2326" width="21.42578125" style="19" customWidth="1"/>
    <col min="2327" max="2327" width="21.85546875" style="19" customWidth="1"/>
    <col min="2328" max="2328" width="14" style="19" customWidth="1"/>
    <col min="2329" max="2329" width="7.28515625" style="19" customWidth="1"/>
    <col min="2330" max="2330" width="9" style="19" customWidth="1"/>
    <col min="2331" max="2340" width="7.28515625" style="19" customWidth="1"/>
    <col min="2341" max="2341" width="15.7109375" style="19" customWidth="1"/>
    <col min="2342" max="2342" width="16.42578125" style="19" customWidth="1"/>
    <col min="2343" max="2343" width="28.7109375" style="19" customWidth="1"/>
    <col min="2344" max="2344" width="21.42578125" style="19" customWidth="1"/>
    <col min="2345" max="2345" width="15.7109375" style="19" bestFit="1" customWidth="1"/>
    <col min="2346" max="2562" width="11.42578125" style="19"/>
    <col min="2563" max="2563" width="12.5703125" style="19" customWidth="1"/>
    <col min="2564" max="2564" width="4" style="19" customWidth="1"/>
    <col min="2565" max="2565" width="19.5703125" style="19" customWidth="1"/>
    <col min="2566" max="2566" width="10" style="19" customWidth="1"/>
    <col min="2567" max="2567" width="7.42578125" style="19" customWidth="1"/>
    <col min="2568" max="2568" width="14.42578125" style="19" customWidth="1"/>
    <col min="2569" max="2569" width="13.7109375" style="19" customWidth="1"/>
    <col min="2570" max="2570" width="8.5703125" style="19" customWidth="1"/>
    <col min="2571" max="2571" width="13.28515625" style="19" customWidth="1"/>
    <col min="2572" max="2572" width="10.85546875" style="19" customWidth="1"/>
    <col min="2573" max="2574" width="22.7109375" style="19" customWidth="1"/>
    <col min="2575" max="2576" width="18.85546875" style="19" customWidth="1"/>
    <col min="2577" max="2577" width="21.42578125" style="19" customWidth="1"/>
    <col min="2578" max="2578" width="23.42578125" style="19" bestFit="1" customWidth="1"/>
    <col min="2579" max="2579" width="20.5703125" style="19" bestFit="1" customWidth="1"/>
    <col min="2580" max="2580" width="17.85546875" style="19" customWidth="1"/>
    <col min="2581" max="2581" width="16.28515625" style="19" customWidth="1"/>
    <col min="2582" max="2582" width="21.42578125" style="19" customWidth="1"/>
    <col min="2583" max="2583" width="21.85546875" style="19" customWidth="1"/>
    <col min="2584" max="2584" width="14" style="19" customWidth="1"/>
    <col min="2585" max="2585" width="7.28515625" style="19" customWidth="1"/>
    <col min="2586" max="2586" width="9" style="19" customWidth="1"/>
    <col min="2587" max="2596" width="7.28515625" style="19" customWidth="1"/>
    <col min="2597" max="2597" width="15.7109375" style="19" customWidth="1"/>
    <col min="2598" max="2598" width="16.42578125" style="19" customWidth="1"/>
    <col min="2599" max="2599" width="28.7109375" style="19" customWidth="1"/>
    <col min="2600" max="2600" width="21.42578125" style="19" customWidth="1"/>
    <col min="2601" max="2601" width="15.7109375" style="19" bestFit="1" customWidth="1"/>
    <col min="2602" max="2818" width="11.42578125" style="19"/>
    <col min="2819" max="2819" width="12.5703125" style="19" customWidth="1"/>
    <col min="2820" max="2820" width="4" style="19" customWidth="1"/>
    <col min="2821" max="2821" width="19.5703125" style="19" customWidth="1"/>
    <col min="2822" max="2822" width="10" style="19" customWidth="1"/>
    <col min="2823" max="2823" width="7.42578125" style="19" customWidth="1"/>
    <col min="2824" max="2824" width="14.42578125" style="19" customWidth="1"/>
    <col min="2825" max="2825" width="13.7109375" style="19" customWidth="1"/>
    <col min="2826" max="2826" width="8.5703125" style="19" customWidth="1"/>
    <col min="2827" max="2827" width="13.28515625" style="19" customWidth="1"/>
    <col min="2828" max="2828" width="10.85546875" style="19" customWidth="1"/>
    <col min="2829" max="2830" width="22.7109375" style="19" customWidth="1"/>
    <col min="2831" max="2832" width="18.85546875" style="19" customWidth="1"/>
    <col min="2833" max="2833" width="21.42578125" style="19" customWidth="1"/>
    <col min="2834" max="2834" width="23.42578125" style="19" bestFit="1" customWidth="1"/>
    <col min="2835" max="2835" width="20.5703125" style="19" bestFit="1" customWidth="1"/>
    <col min="2836" max="2836" width="17.85546875" style="19" customWidth="1"/>
    <col min="2837" max="2837" width="16.28515625" style="19" customWidth="1"/>
    <col min="2838" max="2838" width="21.42578125" style="19" customWidth="1"/>
    <col min="2839" max="2839" width="21.85546875" style="19" customWidth="1"/>
    <col min="2840" max="2840" width="14" style="19" customWidth="1"/>
    <col min="2841" max="2841" width="7.28515625" style="19" customWidth="1"/>
    <col min="2842" max="2842" width="9" style="19" customWidth="1"/>
    <col min="2843" max="2852" width="7.28515625" style="19" customWidth="1"/>
    <col min="2853" max="2853" width="15.7109375" style="19" customWidth="1"/>
    <col min="2854" max="2854" width="16.42578125" style="19" customWidth="1"/>
    <col min="2855" max="2855" width="28.7109375" style="19" customWidth="1"/>
    <col min="2856" max="2856" width="21.42578125" style="19" customWidth="1"/>
    <col min="2857" max="2857" width="15.7109375" style="19" bestFit="1" customWidth="1"/>
    <col min="2858" max="3074" width="11.42578125" style="19"/>
    <col min="3075" max="3075" width="12.5703125" style="19" customWidth="1"/>
    <col min="3076" max="3076" width="4" style="19" customWidth="1"/>
    <col min="3077" max="3077" width="19.5703125" style="19" customWidth="1"/>
    <col min="3078" max="3078" width="10" style="19" customWidth="1"/>
    <col min="3079" max="3079" width="7.42578125" style="19" customWidth="1"/>
    <col min="3080" max="3080" width="14.42578125" style="19" customWidth="1"/>
    <col min="3081" max="3081" width="13.7109375" style="19" customWidth="1"/>
    <col min="3082" max="3082" width="8.5703125" style="19" customWidth="1"/>
    <col min="3083" max="3083" width="13.28515625" style="19" customWidth="1"/>
    <col min="3084" max="3084" width="10.85546875" style="19" customWidth="1"/>
    <col min="3085" max="3086" width="22.7109375" style="19" customWidth="1"/>
    <col min="3087" max="3088" width="18.85546875" style="19" customWidth="1"/>
    <col min="3089" max="3089" width="21.42578125" style="19" customWidth="1"/>
    <col min="3090" max="3090" width="23.42578125" style="19" bestFit="1" customWidth="1"/>
    <col min="3091" max="3091" width="20.5703125" style="19" bestFit="1" customWidth="1"/>
    <col min="3092" max="3092" width="17.85546875" style="19" customWidth="1"/>
    <col min="3093" max="3093" width="16.28515625" style="19" customWidth="1"/>
    <col min="3094" max="3094" width="21.42578125" style="19" customWidth="1"/>
    <col min="3095" max="3095" width="21.85546875" style="19" customWidth="1"/>
    <col min="3096" max="3096" width="14" style="19" customWidth="1"/>
    <col min="3097" max="3097" width="7.28515625" style="19" customWidth="1"/>
    <col min="3098" max="3098" width="9" style="19" customWidth="1"/>
    <col min="3099" max="3108" width="7.28515625" style="19" customWidth="1"/>
    <col min="3109" max="3109" width="15.7109375" style="19" customWidth="1"/>
    <col min="3110" max="3110" width="16.42578125" style="19" customWidth="1"/>
    <col min="3111" max="3111" width="28.7109375" style="19" customWidth="1"/>
    <col min="3112" max="3112" width="21.42578125" style="19" customWidth="1"/>
    <col min="3113" max="3113" width="15.7109375" style="19" bestFit="1" customWidth="1"/>
    <col min="3114" max="3330" width="11.42578125" style="19"/>
    <col min="3331" max="3331" width="12.5703125" style="19" customWidth="1"/>
    <col min="3332" max="3332" width="4" style="19" customWidth="1"/>
    <col min="3333" max="3333" width="19.5703125" style="19" customWidth="1"/>
    <col min="3334" max="3334" width="10" style="19" customWidth="1"/>
    <col min="3335" max="3335" width="7.42578125" style="19" customWidth="1"/>
    <col min="3336" max="3336" width="14.42578125" style="19" customWidth="1"/>
    <col min="3337" max="3337" width="13.7109375" style="19" customWidth="1"/>
    <col min="3338" max="3338" width="8.5703125" style="19" customWidth="1"/>
    <col min="3339" max="3339" width="13.28515625" style="19" customWidth="1"/>
    <col min="3340" max="3340" width="10.85546875" style="19" customWidth="1"/>
    <col min="3341" max="3342" width="22.7109375" style="19" customWidth="1"/>
    <col min="3343" max="3344" width="18.85546875" style="19" customWidth="1"/>
    <col min="3345" max="3345" width="21.42578125" style="19" customWidth="1"/>
    <col min="3346" max="3346" width="23.42578125" style="19" bestFit="1" customWidth="1"/>
    <col min="3347" max="3347" width="20.5703125" style="19" bestFit="1" customWidth="1"/>
    <col min="3348" max="3348" width="17.85546875" style="19" customWidth="1"/>
    <col min="3349" max="3349" width="16.28515625" style="19" customWidth="1"/>
    <col min="3350" max="3350" width="21.42578125" style="19" customWidth="1"/>
    <col min="3351" max="3351" width="21.85546875" style="19" customWidth="1"/>
    <col min="3352" max="3352" width="14" style="19" customWidth="1"/>
    <col min="3353" max="3353" width="7.28515625" style="19" customWidth="1"/>
    <col min="3354" max="3354" width="9" style="19" customWidth="1"/>
    <col min="3355" max="3364" width="7.28515625" style="19" customWidth="1"/>
    <col min="3365" max="3365" width="15.7109375" style="19" customWidth="1"/>
    <col min="3366" max="3366" width="16.42578125" style="19" customWidth="1"/>
    <col min="3367" max="3367" width="28.7109375" style="19" customWidth="1"/>
    <col min="3368" max="3368" width="21.42578125" style="19" customWidth="1"/>
    <col min="3369" max="3369" width="15.7109375" style="19" bestFit="1" customWidth="1"/>
    <col min="3370" max="3586" width="11.42578125" style="19"/>
    <col min="3587" max="3587" width="12.5703125" style="19" customWidth="1"/>
    <col min="3588" max="3588" width="4" style="19" customWidth="1"/>
    <col min="3589" max="3589" width="19.5703125" style="19" customWidth="1"/>
    <col min="3590" max="3590" width="10" style="19" customWidth="1"/>
    <col min="3591" max="3591" width="7.42578125" style="19" customWidth="1"/>
    <col min="3592" max="3592" width="14.42578125" style="19" customWidth="1"/>
    <col min="3593" max="3593" width="13.7109375" style="19" customWidth="1"/>
    <col min="3594" max="3594" width="8.5703125" style="19" customWidth="1"/>
    <col min="3595" max="3595" width="13.28515625" style="19" customWidth="1"/>
    <col min="3596" max="3596" width="10.85546875" style="19" customWidth="1"/>
    <col min="3597" max="3598" width="22.7109375" style="19" customWidth="1"/>
    <col min="3599" max="3600" width="18.85546875" style="19" customWidth="1"/>
    <col min="3601" max="3601" width="21.42578125" style="19" customWidth="1"/>
    <col min="3602" max="3602" width="23.42578125" style="19" bestFit="1" customWidth="1"/>
    <col min="3603" max="3603" width="20.5703125" style="19" bestFit="1" customWidth="1"/>
    <col min="3604" max="3604" width="17.85546875" style="19" customWidth="1"/>
    <col min="3605" max="3605" width="16.28515625" style="19" customWidth="1"/>
    <col min="3606" max="3606" width="21.42578125" style="19" customWidth="1"/>
    <col min="3607" max="3607" width="21.85546875" style="19" customWidth="1"/>
    <col min="3608" max="3608" width="14" style="19" customWidth="1"/>
    <col min="3609" max="3609" width="7.28515625" style="19" customWidth="1"/>
    <col min="3610" max="3610" width="9" style="19" customWidth="1"/>
    <col min="3611" max="3620" width="7.28515625" style="19" customWidth="1"/>
    <col min="3621" max="3621" width="15.7109375" style="19" customWidth="1"/>
    <col min="3622" max="3622" width="16.42578125" style="19" customWidth="1"/>
    <col min="3623" max="3623" width="28.7109375" style="19" customWidth="1"/>
    <col min="3624" max="3624" width="21.42578125" style="19" customWidth="1"/>
    <col min="3625" max="3625" width="15.7109375" style="19" bestFit="1" customWidth="1"/>
    <col min="3626" max="3842" width="11.42578125" style="19"/>
    <col min="3843" max="3843" width="12.5703125" style="19" customWidth="1"/>
    <col min="3844" max="3844" width="4" style="19" customWidth="1"/>
    <col min="3845" max="3845" width="19.5703125" style="19" customWidth="1"/>
    <col min="3846" max="3846" width="10" style="19" customWidth="1"/>
    <col min="3847" max="3847" width="7.42578125" style="19" customWidth="1"/>
    <col min="3848" max="3848" width="14.42578125" style="19" customWidth="1"/>
    <col min="3849" max="3849" width="13.7109375" style="19" customWidth="1"/>
    <col min="3850" max="3850" width="8.5703125" style="19" customWidth="1"/>
    <col min="3851" max="3851" width="13.28515625" style="19" customWidth="1"/>
    <col min="3852" max="3852" width="10.85546875" style="19" customWidth="1"/>
    <col min="3853" max="3854" width="22.7109375" style="19" customWidth="1"/>
    <col min="3855" max="3856" width="18.85546875" style="19" customWidth="1"/>
    <col min="3857" max="3857" width="21.42578125" style="19" customWidth="1"/>
    <col min="3858" max="3858" width="23.42578125" style="19" bestFit="1" customWidth="1"/>
    <col min="3859" max="3859" width="20.5703125" style="19" bestFit="1" customWidth="1"/>
    <col min="3860" max="3860" width="17.85546875" style="19" customWidth="1"/>
    <col min="3861" max="3861" width="16.28515625" style="19" customWidth="1"/>
    <col min="3862" max="3862" width="21.42578125" style="19" customWidth="1"/>
    <col min="3863" max="3863" width="21.85546875" style="19" customWidth="1"/>
    <col min="3864" max="3864" width="14" style="19" customWidth="1"/>
    <col min="3865" max="3865" width="7.28515625" style="19" customWidth="1"/>
    <col min="3866" max="3866" width="9" style="19" customWidth="1"/>
    <col min="3867" max="3876" width="7.28515625" style="19" customWidth="1"/>
    <col min="3877" max="3877" width="15.7109375" style="19" customWidth="1"/>
    <col min="3878" max="3878" width="16.42578125" style="19" customWidth="1"/>
    <col min="3879" max="3879" width="28.7109375" style="19" customWidth="1"/>
    <col min="3880" max="3880" width="21.42578125" style="19" customWidth="1"/>
    <col min="3881" max="3881" width="15.7109375" style="19" bestFit="1" customWidth="1"/>
    <col min="3882" max="4098" width="11.42578125" style="19"/>
    <col min="4099" max="4099" width="12.5703125" style="19" customWidth="1"/>
    <col min="4100" max="4100" width="4" style="19" customWidth="1"/>
    <col min="4101" max="4101" width="19.5703125" style="19" customWidth="1"/>
    <col min="4102" max="4102" width="10" style="19" customWidth="1"/>
    <col min="4103" max="4103" width="7.42578125" style="19" customWidth="1"/>
    <col min="4104" max="4104" width="14.42578125" style="19" customWidth="1"/>
    <col min="4105" max="4105" width="13.7109375" style="19" customWidth="1"/>
    <col min="4106" max="4106" width="8.5703125" style="19" customWidth="1"/>
    <col min="4107" max="4107" width="13.28515625" style="19" customWidth="1"/>
    <col min="4108" max="4108" width="10.85546875" style="19" customWidth="1"/>
    <col min="4109" max="4110" width="22.7109375" style="19" customWidth="1"/>
    <col min="4111" max="4112" width="18.85546875" style="19" customWidth="1"/>
    <col min="4113" max="4113" width="21.42578125" style="19" customWidth="1"/>
    <col min="4114" max="4114" width="23.42578125" style="19" bestFit="1" customWidth="1"/>
    <col min="4115" max="4115" width="20.5703125" style="19" bestFit="1" customWidth="1"/>
    <col min="4116" max="4116" width="17.85546875" style="19" customWidth="1"/>
    <col min="4117" max="4117" width="16.28515625" style="19" customWidth="1"/>
    <col min="4118" max="4118" width="21.42578125" style="19" customWidth="1"/>
    <col min="4119" max="4119" width="21.85546875" style="19" customWidth="1"/>
    <col min="4120" max="4120" width="14" style="19" customWidth="1"/>
    <col min="4121" max="4121" width="7.28515625" style="19" customWidth="1"/>
    <col min="4122" max="4122" width="9" style="19" customWidth="1"/>
    <col min="4123" max="4132" width="7.28515625" style="19" customWidth="1"/>
    <col min="4133" max="4133" width="15.7109375" style="19" customWidth="1"/>
    <col min="4134" max="4134" width="16.42578125" style="19" customWidth="1"/>
    <col min="4135" max="4135" width="28.7109375" style="19" customWidth="1"/>
    <col min="4136" max="4136" width="21.42578125" style="19" customWidth="1"/>
    <col min="4137" max="4137" width="15.7109375" style="19" bestFit="1" customWidth="1"/>
    <col min="4138" max="4354" width="11.42578125" style="19"/>
    <col min="4355" max="4355" width="12.5703125" style="19" customWidth="1"/>
    <col min="4356" max="4356" width="4" style="19" customWidth="1"/>
    <col min="4357" max="4357" width="19.5703125" style="19" customWidth="1"/>
    <col min="4358" max="4358" width="10" style="19" customWidth="1"/>
    <col min="4359" max="4359" width="7.42578125" style="19" customWidth="1"/>
    <col min="4360" max="4360" width="14.42578125" style="19" customWidth="1"/>
    <col min="4361" max="4361" width="13.7109375" style="19" customWidth="1"/>
    <col min="4362" max="4362" width="8.5703125" style="19" customWidth="1"/>
    <col min="4363" max="4363" width="13.28515625" style="19" customWidth="1"/>
    <col min="4364" max="4364" width="10.85546875" style="19" customWidth="1"/>
    <col min="4365" max="4366" width="22.7109375" style="19" customWidth="1"/>
    <col min="4367" max="4368" width="18.85546875" style="19" customWidth="1"/>
    <col min="4369" max="4369" width="21.42578125" style="19" customWidth="1"/>
    <col min="4370" max="4370" width="23.42578125" style="19" bestFit="1" customWidth="1"/>
    <col min="4371" max="4371" width="20.5703125" style="19" bestFit="1" customWidth="1"/>
    <col min="4372" max="4372" width="17.85546875" style="19" customWidth="1"/>
    <col min="4373" max="4373" width="16.28515625" style="19" customWidth="1"/>
    <col min="4374" max="4374" width="21.42578125" style="19" customWidth="1"/>
    <col min="4375" max="4375" width="21.85546875" style="19" customWidth="1"/>
    <col min="4376" max="4376" width="14" style="19" customWidth="1"/>
    <col min="4377" max="4377" width="7.28515625" style="19" customWidth="1"/>
    <col min="4378" max="4378" width="9" style="19" customWidth="1"/>
    <col min="4379" max="4388" width="7.28515625" style="19" customWidth="1"/>
    <col min="4389" max="4389" width="15.7109375" style="19" customWidth="1"/>
    <col min="4390" max="4390" width="16.42578125" style="19" customWidth="1"/>
    <col min="4391" max="4391" width="28.7109375" style="19" customWidth="1"/>
    <col min="4392" max="4392" width="21.42578125" style="19" customWidth="1"/>
    <col min="4393" max="4393" width="15.7109375" style="19" bestFit="1" customWidth="1"/>
    <col min="4394" max="4610" width="11.42578125" style="19"/>
    <col min="4611" max="4611" width="12.5703125" style="19" customWidth="1"/>
    <col min="4612" max="4612" width="4" style="19" customWidth="1"/>
    <col min="4613" max="4613" width="19.5703125" style="19" customWidth="1"/>
    <col min="4614" max="4614" width="10" style="19" customWidth="1"/>
    <col min="4615" max="4615" width="7.42578125" style="19" customWidth="1"/>
    <col min="4616" max="4616" width="14.42578125" style="19" customWidth="1"/>
    <col min="4617" max="4617" width="13.7109375" style="19" customWidth="1"/>
    <col min="4618" max="4618" width="8.5703125" style="19" customWidth="1"/>
    <col min="4619" max="4619" width="13.28515625" style="19" customWidth="1"/>
    <col min="4620" max="4620" width="10.85546875" style="19" customWidth="1"/>
    <col min="4621" max="4622" width="22.7109375" style="19" customWidth="1"/>
    <col min="4623" max="4624" width="18.85546875" style="19" customWidth="1"/>
    <col min="4625" max="4625" width="21.42578125" style="19" customWidth="1"/>
    <col min="4626" max="4626" width="23.42578125" style="19" bestFit="1" customWidth="1"/>
    <col min="4627" max="4627" width="20.5703125" style="19" bestFit="1" customWidth="1"/>
    <col min="4628" max="4628" width="17.85546875" style="19" customWidth="1"/>
    <col min="4629" max="4629" width="16.28515625" style="19" customWidth="1"/>
    <col min="4630" max="4630" width="21.42578125" style="19" customWidth="1"/>
    <col min="4631" max="4631" width="21.85546875" style="19" customWidth="1"/>
    <col min="4632" max="4632" width="14" style="19" customWidth="1"/>
    <col min="4633" max="4633" width="7.28515625" style="19" customWidth="1"/>
    <col min="4634" max="4634" width="9" style="19" customWidth="1"/>
    <col min="4635" max="4644" width="7.28515625" style="19" customWidth="1"/>
    <col min="4645" max="4645" width="15.7109375" style="19" customWidth="1"/>
    <col min="4646" max="4646" width="16.42578125" style="19" customWidth="1"/>
    <col min="4647" max="4647" width="28.7109375" style="19" customWidth="1"/>
    <col min="4648" max="4648" width="21.42578125" style="19" customWidth="1"/>
    <col min="4649" max="4649" width="15.7109375" style="19" bestFit="1" customWidth="1"/>
    <col min="4650" max="4866" width="11.42578125" style="19"/>
    <col min="4867" max="4867" width="12.5703125" style="19" customWidth="1"/>
    <col min="4868" max="4868" width="4" style="19" customWidth="1"/>
    <col min="4869" max="4869" width="19.5703125" style="19" customWidth="1"/>
    <col min="4870" max="4870" width="10" style="19" customWidth="1"/>
    <col min="4871" max="4871" width="7.42578125" style="19" customWidth="1"/>
    <col min="4872" max="4872" width="14.42578125" style="19" customWidth="1"/>
    <col min="4873" max="4873" width="13.7109375" style="19" customWidth="1"/>
    <col min="4874" max="4874" width="8.5703125" style="19" customWidth="1"/>
    <col min="4875" max="4875" width="13.28515625" style="19" customWidth="1"/>
    <col min="4876" max="4876" width="10.85546875" style="19" customWidth="1"/>
    <col min="4877" max="4878" width="22.7109375" style="19" customWidth="1"/>
    <col min="4879" max="4880" width="18.85546875" style="19" customWidth="1"/>
    <col min="4881" max="4881" width="21.42578125" style="19" customWidth="1"/>
    <col min="4882" max="4882" width="23.42578125" style="19" bestFit="1" customWidth="1"/>
    <col min="4883" max="4883" width="20.5703125" style="19" bestFit="1" customWidth="1"/>
    <col min="4884" max="4884" width="17.85546875" style="19" customWidth="1"/>
    <col min="4885" max="4885" width="16.28515625" style="19" customWidth="1"/>
    <col min="4886" max="4886" width="21.42578125" style="19" customWidth="1"/>
    <col min="4887" max="4887" width="21.85546875" style="19" customWidth="1"/>
    <col min="4888" max="4888" width="14" style="19" customWidth="1"/>
    <col min="4889" max="4889" width="7.28515625" style="19" customWidth="1"/>
    <col min="4890" max="4890" width="9" style="19" customWidth="1"/>
    <col min="4891" max="4900" width="7.28515625" style="19" customWidth="1"/>
    <col min="4901" max="4901" width="15.7109375" style="19" customWidth="1"/>
    <col min="4902" max="4902" width="16.42578125" style="19" customWidth="1"/>
    <col min="4903" max="4903" width="28.7109375" style="19" customWidth="1"/>
    <col min="4904" max="4904" width="21.42578125" style="19" customWidth="1"/>
    <col min="4905" max="4905" width="15.7109375" style="19" bestFit="1" customWidth="1"/>
    <col min="4906" max="5122" width="11.42578125" style="19"/>
    <col min="5123" max="5123" width="12.5703125" style="19" customWidth="1"/>
    <col min="5124" max="5124" width="4" style="19" customWidth="1"/>
    <col min="5125" max="5125" width="19.5703125" style="19" customWidth="1"/>
    <col min="5126" max="5126" width="10" style="19" customWidth="1"/>
    <col min="5127" max="5127" width="7.42578125" style="19" customWidth="1"/>
    <col min="5128" max="5128" width="14.42578125" style="19" customWidth="1"/>
    <col min="5129" max="5129" width="13.7109375" style="19" customWidth="1"/>
    <col min="5130" max="5130" width="8.5703125" style="19" customWidth="1"/>
    <col min="5131" max="5131" width="13.28515625" style="19" customWidth="1"/>
    <col min="5132" max="5132" width="10.85546875" style="19" customWidth="1"/>
    <col min="5133" max="5134" width="22.7109375" style="19" customWidth="1"/>
    <col min="5135" max="5136" width="18.85546875" style="19" customWidth="1"/>
    <col min="5137" max="5137" width="21.42578125" style="19" customWidth="1"/>
    <col min="5138" max="5138" width="23.42578125" style="19" bestFit="1" customWidth="1"/>
    <col min="5139" max="5139" width="20.5703125" style="19" bestFit="1" customWidth="1"/>
    <col min="5140" max="5140" width="17.85546875" style="19" customWidth="1"/>
    <col min="5141" max="5141" width="16.28515625" style="19" customWidth="1"/>
    <col min="5142" max="5142" width="21.42578125" style="19" customWidth="1"/>
    <col min="5143" max="5143" width="21.85546875" style="19" customWidth="1"/>
    <col min="5144" max="5144" width="14" style="19" customWidth="1"/>
    <col min="5145" max="5145" width="7.28515625" style="19" customWidth="1"/>
    <col min="5146" max="5146" width="9" style="19" customWidth="1"/>
    <col min="5147" max="5156" width="7.28515625" style="19" customWidth="1"/>
    <col min="5157" max="5157" width="15.7109375" style="19" customWidth="1"/>
    <col min="5158" max="5158" width="16.42578125" style="19" customWidth="1"/>
    <col min="5159" max="5159" width="28.7109375" style="19" customWidth="1"/>
    <col min="5160" max="5160" width="21.42578125" style="19" customWidth="1"/>
    <col min="5161" max="5161" width="15.7109375" style="19" bestFit="1" customWidth="1"/>
    <col min="5162" max="5378" width="11.42578125" style="19"/>
    <col min="5379" max="5379" width="12.5703125" style="19" customWidth="1"/>
    <col min="5380" max="5380" width="4" style="19" customWidth="1"/>
    <col min="5381" max="5381" width="19.5703125" style="19" customWidth="1"/>
    <col min="5382" max="5382" width="10" style="19" customWidth="1"/>
    <col min="5383" max="5383" width="7.42578125" style="19" customWidth="1"/>
    <col min="5384" max="5384" width="14.42578125" style="19" customWidth="1"/>
    <col min="5385" max="5385" width="13.7109375" style="19" customWidth="1"/>
    <col min="5386" max="5386" width="8.5703125" style="19" customWidth="1"/>
    <col min="5387" max="5387" width="13.28515625" style="19" customWidth="1"/>
    <col min="5388" max="5388" width="10.85546875" style="19" customWidth="1"/>
    <col min="5389" max="5390" width="22.7109375" style="19" customWidth="1"/>
    <col min="5391" max="5392" width="18.85546875" style="19" customWidth="1"/>
    <col min="5393" max="5393" width="21.42578125" style="19" customWidth="1"/>
    <col min="5394" max="5394" width="23.42578125" style="19" bestFit="1" customWidth="1"/>
    <col min="5395" max="5395" width="20.5703125" style="19" bestFit="1" customWidth="1"/>
    <col min="5396" max="5396" width="17.85546875" style="19" customWidth="1"/>
    <col min="5397" max="5397" width="16.28515625" style="19" customWidth="1"/>
    <col min="5398" max="5398" width="21.42578125" style="19" customWidth="1"/>
    <col min="5399" max="5399" width="21.85546875" style="19" customWidth="1"/>
    <col min="5400" max="5400" width="14" style="19" customWidth="1"/>
    <col min="5401" max="5401" width="7.28515625" style="19" customWidth="1"/>
    <col min="5402" max="5402" width="9" style="19" customWidth="1"/>
    <col min="5403" max="5412" width="7.28515625" style="19" customWidth="1"/>
    <col min="5413" max="5413" width="15.7109375" style="19" customWidth="1"/>
    <col min="5414" max="5414" width="16.42578125" style="19" customWidth="1"/>
    <col min="5415" max="5415" width="28.7109375" style="19" customWidth="1"/>
    <col min="5416" max="5416" width="21.42578125" style="19" customWidth="1"/>
    <col min="5417" max="5417" width="15.7109375" style="19" bestFit="1" customWidth="1"/>
    <col min="5418" max="5634" width="11.42578125" style="19"/>
    <col min="5635" max="5635" width="12.5703125" style="19" customWidth="1"/>
    <col min="5636" max="5636" width="4" style="19" customWidth="1"/>
    <col min="5637" max="5637" width="19.5703125" style="19" customWidth="1"/>
    <col min="5638" max="5638" width="10" style="19" customWidth="1"/>
    <col min="5639" max="5639" width="7.42578125" style="19" customWidth="1"/>
    <col min="5640" max="5640" width="14.42578125" style="19" customWidth="1"/>
    <col min="5641" max="5641" width="13.7109375" style="19" customWidth="1"/>
    <col min="5642" max="5642" width="8.5703125" style="19" customWidth="1"/>
    <col min="5643" max="5643" width="13.28515625" style="19" customWidth="1"/>
    <col min="5644" max="5644" width="10.85546875" style="19" customWidth="1"/>
    <col min="5645" max="5646" width="22.7109375" style="19" customWidth="1"/>
    <col min="5647" max="5648" width="18.85546875" style="19" customWidth="1"/>
    <col min="5649" max="5649" width="21.42578125" style="19" customWidth="1"/>
    <col min="5650" max="5650" width="23.42578125" style="19" bestFit="1" customWidth="1"/>
    <col min="5651" max="5651" width="20.5703125" style="19" bestFit="1" customWidth="1"/>
    <col min="5652" max="5652" width="17.85546875" style="19" customWidth="1"/>
    <col min="5653" max="5653" width="16.28515625" style="19" customWidth="1"/>
    <col min="5654" max="5654" width="21.42578125" style="19" customWidth="1"/>
    <col min="5655" max="5655" width="21.85546875" style="19" customWidth="1"/>
    <col min="5656" max="5656" width="14" style="19" customWidth="1"/>
    <col min="5657" max="5657" width="7.28515625" style="19" customWidth="1"/>
    <col min="5658" max="5658" width="9" style="19" customWidth="1"/>
    <col min="5659" max="5668" width="7.28515625" style="19" customWidth="1"/>
    <col min="5669" max="5669" width="15.7109375" style="19" customWidth="1"/>
    <col min="5670" max="5670" width="16.42578125" style="19" customWidth="1"/>
    <col min="5671" max="5671" width="28.7109375" style="19" customWidth="1"/>
    <col min="5672" max="5672" width="21.42578125" style="19" customWidth="1"/>
    <col min="5673" max="5673" width="15.7109375" style="19" bestFit="1" customWidth="1"/>
    <col min="5674" max="5890" width="11.42578125" style="19"/>
    <col min="5891" max="5891" width="12.5703125" style="19" customWidth="1"/>
    <col min="5892" max="5892" width="4" style="19" customWidth="1"/>
    <col min="5893" max="5893" width="19.5703125" style="19" customWidth="1"/>
    <col min="5894" max="5894" width="10" style="19" customWidth="1"/>
    <col min="5895" max="5895" width="7.42578125" style="19" customWidth="1"/>
    <col min="5896" max="5896" width="14.42578125" style="19" customWidth="1"/>
    <col min="5897" max="5897" width="13.7109375" style="19" customWidth="1"/>
    <col min="5898" max="5898" width="8.5703125" style="19" customWidth="1"/>
    <col min="5899" max="5899" width="13.28515625" style="19" customWidth="1"/>
    <col min="5900" max="5900" width="10.85546875" style="19" customWidth="1"/>
    <col min="5901" max="5902" width="22.7109375" style="19" customWidth="1"/>
    <col min="5903" max="5904" width="18.85546875" style="19" customWidth="1"/>
    <col min="5905" max="5905" width="21.42578125" style="19" customWidth="1"/>
    <col min="5906" max="5906" width="23.42578125" style="19" bestFit="1" customWidth="1"/>
    <col min="5907" max="5907" width="20.5703125" style="19" bestFit="1" customWidth="1"/>
    <col min="5908" max="5908" width="17.85546875" style="19" customWidth="1"/>
    <col min="5909" max="5909" width="16.28515625" style="19" customWidth="1"/>
    <col min="5910" max="5910" width="21.42578125" style="19" customWidth="1"/>
    <col min="5911" max="5911" width="21.85546875" style="19" customWidth="1"/>
    <col min="5912" max="5912" width="14" style="19" customWidth="1"/>
    <col min="5913" max="5913" width="7.28515625" style="19" customWidth="1"/>
    <col min="5914" max="5914" width="9" style="19" customWidth="1"/>
    <col min="5915" max="5924" width="7.28515625" style="19" customWidth="1"/>
    <col min="5925" max="5925" width="15.7109375" style="19" customWidth="1"/>
    <col min="5926" max="5926" width="16.42578125" style="19" customWidth="1"/>
    <col min="5927" max="5927" width="28.7109375" style="19" customWidth="1"/>
    <col min="5928" max="5928" width="21.42578125" style="19" customWidth="1"/>
    <col min="5929" max="5929" width="15.7109375" style="19" bestFit="1" customWidth="1"/>
    <col min="5930" max="6146" width="11.42578125" style="19"/>
    <col min="6147" max="6147" width="12.5703125" style="19" customWidth="1"/>
    <col min="6148" max="6148" width="4" style="19" customWidth="1"/>
    <col min="6149" max="6149" width="19.5703125" style="19" customWidth="1"/>
    <col min="6150" max="6150" width="10" style="19" customWidth="1"/>
    <col min="6151" max="6151" width="7.42578125" style="19" customWidth="1"/>
    <col min="6152" max="6152" width="14.42578125" style="19" customWidth="1"/>
    <col min="6153" max="6153" width="13.7109375" style="19" customWidth="1"/>
    <col min="6154" max="6154" width="8.5703125" style="19" customWidth="1"/>
    <col min="6155" max="6155" width="13.28515625" style="19" customWidth="1"/>
    <col min="6156" max="6156" width="10.85546875" style="19" customWidth="1"/>
    <col min="6157" max="6158" width="22.7109375" style="19" customWidth="1"/>
    <col min="6159" max="6160" width="18.85546875" style="19" customWidth="1"/>
    <col min="6161" max="6161" width="21.42578125" style="19" customWidth="1"/>
    <col min="6162" max="6162" width="23.42578125" style="19" bestFit="1" customWidth="1"/>
    <col min="6163" max="6163" width="20.5703125" style="19" bestFit="1" customWidth="1"/>
    <col min="6164" max="6164" width="17.85546875" style="19" customWidth="1"/>
    <col min="6165" max="6165" width="16.28515625" style="19" customWidth="1"/>
    <col min="6166" max="6166" width="21.42578125" style="19" customWidth="1"/>
    <col min="6167" max="6167" width="21.85546875" style="19" customWidth="1"/>
    <col min="6168" max="6168" width="14" style="19" customWidth="1"/>
    <col min="6169" max="6169" width="7.28515625" style="19" customWidth="1"/>
    <col min="6170" max="6170" width="9" style="19" customWidth="1"/>
    <col min="6171" max="6180" width="7.28515625" style="19" customWidth="1"/>
    <col min="6181" max="6181" width="15.7109375" style="19" customWidth="1"/>
    <col min="6182" max="6182" width="16.42578125" style="19" customWidth="1"/>
    <col min="6183" max="6183" width="28.7109375" style="19" customWidth="1"/>
    <col min="6184" max="6184" width="21.42578125" style="19" customWidth="1"/>
    <col min="6185" max="6185" width="15.7109375" style="19" bestFit="1" customWidth="1"/>
    <col min="6186" max="6402" width="11.42578125" style="19"/>
    <col min="6403" max="6403" width="12.5703125" style="19" customWidth="1"/>
    <col min="6404" max="6404" width="4" style="19" customWidth="1"/>
    <col min="6405" max="6405" width="19.5703125" style="19" customWidth="1"/>
    <col min="6406" max="6406" width="10" style="19" customWidth="1"/>
    <col min="6407" max="6407" width="7.42578125" style="19" customWidth="1"/>
    <col min="6408" max="6408" width="14.42578125" style="19" customWidth="1"/>
    <col min="6409" max="6409" width="13.7109375" style="19" customWidth="1"/>
    <col min="6410" max="6410" width="8.5703125" style="19" customWidth="1"/>
    <col min="6411" max="6411" width="13.28515625" style="19" customWidth="1"/>
    <col min="6412" max="6412" width="10.85546875" style="19" customWidth="1"/>
    <col min="6413" max="6414" width="22.7109375" style="19" customWidth="1"/>
    <col min="6415" max="6416" width="18.85546875" style="19" customWidth="1"/>
    <col min="6417" max="6417" width="21.42578125" style="19" customWidth="1"/>
    <col min="6418" max="6418" width="23.42578125" style="19" bestFit="1" customWidth="1"/>
    <col min="6419" max="6419" width="20.5703125" style="19" bestFit="1" customWidth="1"/>
    <col min="6420" max="6420" width="17.85546875" style="19" customWidth="1"/>
    <col min="6421" max="6421" width="16.28515625" style="19" customWidth="1"/>
    <col min="6422" max="6422" width="21.42578125" style="19" customWidth="1"/>
    <col min="6423" max="6423" width="21.85546875" style="19" customWidth="1"/>
    <col min="6424" max="6424" width="14" style="19" customWidth="1"/>
    <col min="6425" max="6425" width="7.28515625" style="19" customWidth="1"/>
    <col min="6426" max="6426" width="9" style="19" customWidth="1"/>
    <col min="6427" max="6436" width="7.28515625" style="19" customWidth="1"/>
    <col min="6437" max="6437" width="15.7109375" style="19" customWidth="1"/>
    <col min="6438" max="6438" width="16.42578125" style="19" customWidth="1"/>
    <col min="6439" max="6439" width="28.7109375" style="19" customWidth="1"/>
    <col min="6440" max="6440" width="21.42578125" style="19" customWidth="1"/>
    <col min="6441" max="6441" width="15.7109375" style="19" bestFit="1" customWidth="1"/>
    <col min="6442" max="6658" width="11.42578125" style="19"/>
    <col min="6659" max="6659" width="12.5703125" style="19" customWidth="1"/>
    <col min="6660" max="6660" width="4" style="19" customWidth="1"/>
    <col min="6661" max="6661" width="19.5703125" style="19" customWidth="1"/>
    <col min="6662" max="6662" width="10" style="19" customWidth="1"/>
    <col min="6663" max="6663" width="7.42578125" style="19" customWidth="1"/>
    <col min="6664" max="6664" width="14.42578125" style="19" customWidth="1"/>
    <col min="6665" max="6665" width="13.7109375" style="19" customWidth="1"/>
    <col min="6666" max="6666" width="8.5703125" style="19" customWidth="1"/>
    <col min="6667" max="6667" width="13.28515625" style="19" customWidth="1"/>
    <col min="6668" max="6668" width="10.85546875" style="19" customWidth="1"/>
    <col min="6669" max="6670" width="22.7109375" style="19" customWidth="1"/>
    <col min="6671" max="6672" width="18.85546875" style="19" customWidth="1"/>
    <col min="6673" max="6673" width="21.42578125" style="19" customWidth="1"/>
    <col min="6674" max="6674" width="23.42578125" style="19" bestFit="1" customWidth="1"/>
    <col min="6675" max="6675" width="20.5703125" style="19" bestFit="1" customWidth="1"/>
    <col min="6676" max="6676" width="17.85546875" style="19" customWidth="1"/>
    <col min="6677" max="6677" width="16.28515625" style="19" customWidth="1"/>
    <col min="6678" max="6678" width="21.42578125" style="19" customWidth="1"/>
    <col min="6679" max="6679" width="21.85546875" style="19" customWidth="1"/>
    <col min="6680" max="6680" width="14" style="19" customWidth="1"/>
    <col min="6681" max="6681" width="7.28515625" style="19" customWidth="1"/>
    <col min="6682" max="6682" width="9" style="19" customWidth="1"/>
    <col min="6683" max="6692" width="7.28515625" style="19" customWidth="1"/>
    <col min="6693" max="6693" width="15.7109375" style="19" customWidth="1"/>
    <col min="6694" max="6694" width="16.42578125" style="19" customWidth="1"/>
    <col min="6695" max="6695" width="28.7109375" style="19" customWidth="1"/>
    <col min="6696" max="6696" width="21.42578125" style="19" customWidth="1"/>
    <col min="6697" max="6697" width="15.7109375" style="19" bestFit="1" customWidth="1"/>
    <col min="6698" max="6914" width="11.42578125" style="19"/>
    <col min="6915" max="6915" width="12.5703125" style="19" customWidth="1"/>
    <col min="6916" max="6916" width="4" style="19" customWidth="1"/>
    <col min="6917" max="6917" width="19.5703125" style="19" customWidth="1"/>
    <col min="6918" max="6918" width="10" style="19" customWidth="1"/>
    <col min="6919" max="6919" width="7.42578125" style="19" customWidth="1"/>
    <col min="6920" max="6920" width="14.42578125" style="19" customWidth="1"/>
    <col min="6921" max="6921" width="13.7109375" style="19" customWidth="1"/>
    <col min="6922" max="6922" width="8.5703125" style="19" customWidth="1"/>
    <col min="6923" max="6923" width="13.28515625" style="19" customWidth="1"/>
    <col min="6924" max="6924" width="10.85546875" style="19" customWidth="1"/>
    <col min="6925" max="6926" width="22.7109375" style="19" customWidth="1"/>
    <col min="6927" max="6928" width="18.85546875" style="19" customWidth="1"/>
    <col min="6929" max="6929" width="21.42578125" style="19" customWidth="1"/>
    <col min="6930" max="6930" width="23.42578125" style="19" bestFit="1" customWidth="1"/>
    <col min="6931" max="6931" width="20.5703125" style="19" bestFit="1" customWidth="1"/>
    <col min="6932" max="6932" width="17.85546875" style="19" customWidth="1"/>
    <col min="6933" max="6933" width="16.28515625" style="19" customWidth="1"/>
    <col min="6934" max="6934" width="21.42578125" style="19" customWidth="1"/>
    <col min="6935" max="6935" width="21.85546875" style="19" customWidth="1"/>
    <col min="6936" max="6936" width="14" style="19" customWidth="1"/>
    <col min="6937" max="6937" width="7.28515625" style="19" customWidth="1"/>
    <col min="6938" max="6938" width="9" style="19" customWidth="1"/>
    <col min="6939" max="6948" width="7.28515625" style="19" customWidth="1"/>
    <col min="6949" max="6949" width="15.7109375" style="19" customWidth="1"/>
    <col min="6950" max="6950" width="16.42578125" style="19" customWidth="1"/>
    <col min="6951" max="6951" width="28.7109375" style="19" customWidth="1"/>
    <col min="6952" max="6952" width="21.42578125" style="19" customWidth="1"/>
    <col min="6953" max="6953" width="15.7109375" style="19" bestFit="1" customWidth="1"/>
    <col min="6954" max="7170" width="11.42578125" style="19"/>
    <col min="7171" max="7171" width="12.5703125" style="19" customWidth="1"/>
    <col min="7172" max="7172" width="4" style="19" customWidth="1"/>
    <col min="7173" max="7173" width="19.5703125" style="19" customWidth="1"/>
    <col min="7174" max="7174" width="10" style="19" customWidth="1"/>
    <col min="7175" max="7175" width="7.42578125" style="19" customWidth="1"/>
    <col min="7176" max="7176" width="14.42578125" style="19" customWidth="1"/>
    <col min="7177" max="7177" width="13.7109375" style="19" customWidth="1"/>
    <col min="7178" max="7178" width="8.5703125" style="19" customWidth="1"/>
    <col min="7179" max="7179" width="13.28515625" style="19" customWidth="1"/>
    <col min="7180" max="7180" width="10.85546875" style="19" customWidth="1"/>
    <col min="7181" max="7182" width="22.7109375" style="19" customWidth="1"/>
    <col min="7183" max="7184" width="18.85546875" style="19" customWidth="1"/>
    <col min="7185" max="7185" width="21.42578125" style="19" customWidth="1"/>
    <col min="7186" max="7186" width="23.42578125" style="19" bestFit="1" customWidth="1"/>
    <col min="7187" max="7187" width="20.5703125" style="19" bestFit="1" customWidth="1"/>
    <col min="7188" max="7188" width="17.85546875" style="19" customWidth="1"/>
    <col min="7189" max="7189" width="16.28515625" style="19" customWidth="1"/>
    <col min="7190" max="7190" width="21.42578125" style="19" customWidth="1"/>
    <col min="7191" max="7191" width="21.85546875" style="19" customWidth="1"/>
    <col min="7192" max="7192" width="14" style="19" customWidth="1"/>
    <col min="7193" max="7193" width="7.28515625" style="19" customWidth="1"/>
    <col min="7194" max="7194" width="9" style="19" customWidth="1"/>
    <col min="7195" max="7204" width="7.28515625" style="19" customWidth="1"/>
    <col min="7205" max="7205" width="15.7109375" style="19" customWidth="1"/>
    <col min="7206" max="7206" width="16.42578125" style="19" customWidth="1"/>
    <col min="7207" max="7207" width="28.7109375" style="19" customWidth="1"/>
    <col min="7208" max="7208" width="21.42578125" style="19" customWidth="1"/>
    <col min="7209" max="7209" width="15.7109375" style="19" bestFit="1" customWidth="1"/>
    <col min="7210" max="7426" width="11.42578125" style="19"/>
    <col min="7427" max="7427" width="12.5703125" style="19" customWidth="1"/>
    <col min="7428" max="7428" width="4" style="19" customWidth="1"/>
    <col min="7429" max="7429" width="19.5703125" style="19" customWidth="1"/>
    <col min="7430" max="7430" width="10" style="19" customWidth="1"/>
    <col min="7431" max="7431" width="7.42578125" style="19" customWidth="1"/>
    <col min="7432" max="7432" width="14.42578125" style="19" customWidth="1"/>
    <col min="7433" max="7433" width="13.7109375" style="19" customWidth="1"/>
    <col min="7434" max="7434" width="8.5703125" style="19" customWidth="1"/>
    <col min="7435" max="7435" width="13.28515625" style="19" customWidth="1"/>
    <col min="7436" max="7436" width="10.85546875" style="19" customWidth="1"/>
    <col min="7437" max="7438" width="22.7109375" style="19" customWidth="1"/>
    <col min="7439" max="7440" width="18.85546875" style="19" customWidth="1"/>
    <col min="7441" max="7441" width="21.42578125" style="19" customWidth="1"/>
    <col min="7442" max="7442" width="23.42578125" style="19" bestFit="1" customWidth="1"/>
    <col min="7443" max="7443" width="20.5703125" style="19" bestFit="1" customWidth="1"/>
    <col min="7444" max="7444" width="17.85546875" style="19" customWidth="1"/>
    <col min="7445" max="7445" width="16.28515625" style="19" customWidth="1"/>
    <col min="7446" max="7446" width="21.42578125" style="19" customWidth="1"/>
    <col min="7447" max="7447" width="21.85546875" style="19" customWidth="1"/>
    <col min="7448" max="7448" width="14" style="19" customWidth="1"/>
    <col min="7449" max="7449" width="7.28515625" style="19" customWidth="1"/>
    <col min="7450" max="7450" width="9" style="19" customWidth="1"/>
    <col min="7451" max="7460" width="7.28515625" style="19" customWidth="1"/>
    <col min="7461" max="7461" width="15.7109375" style="19" customWidth="1"/>
    <col min="7462" max="7462" width="16.42578125" style="19" customWidth="1"/>
    <col min="7463" max="7463" width="28.7109375" style="19" customWidth="1"/>
    <col min="7464" max="7464" width="21.42578125" style="19" customWidth="1"/>
    <col min="7465" max="7465" width="15.7109375" style="19" bestFit="1" customWidth="1"/>
    <col min="7466" max="7682" width="11.42578125" style="19"/>
    <col min="7683" max="7683" width="12.5703125" style="19" customWidth="1"/>
    <col min="7684" max="7684" width="4" style="19" customWidth="1"/>
    <col min="7685" max="7685" width="19.5703125" style="19" customWidth="1"/>
    <col min="7686" max="7686" width="10" style="19" customWidth="1"/>
    <col min="7687" max="7687" width="7.42578125" style="19" customWidth="1"/>
    <col min="7688" max="7688" width="14.42578125" style="19" customWidth="1"/>
    <col min="7689" max="7689" width="13.7109375" style="19" customWidth="1"/>
    <col min="7690" max="7690" width="8.5703125" style="19" customWidth="1"/>
    <col min="7691" max="7691" width="13.28515625" style="19" customWidth="1"/>
    <col min="7692" max="7692" width="10.85546875" style="19" customWidth="1"/>
    <col min="7693" max="7694" width="22.7109375" style="19" customWidth="1"/>
    <col min="7695" max="7696" width="18.85546875" style="19" customWidth="1"/>
    <col min="7697" max="7697" width="21.42578125" style="19" customWidth="1"/>
    <col min="7698" max="7698" width="23.42578125" style="19" bestFit="1" customWidth="1"/>
    <col min="7699" max="7699" width="20.5703125" style="19" bestFit="1" customWidth="1"/>
    <col min="7700" max="7700" width="17.85546875" style="19" customWidth="1"/>
    <col min="7701" max="7701" width="16.28515625" style="19" customWidth="1"/>
    <col min="7702" max="7702" width="21.42578125" style="19" customWidth="1"/>
    <col min="7703" max="7703" width="21.85546875" style="19" customWidth="1"/>
    <col min="7704" max="7704" width="14" style="19" customWidth="1"/>
    <col min="7705" max="7705" width="7.28515625" style="19" customWidth="1"/>
    <col min="7706" max="7706" width="9" style="19" customWidth="1"/>
    <col min="7707" max="7716" width="7.28515625" style="19" customWidth="1"/>
    <col min="7717" max="7717" width="15.7109375" style="19" customWidth="1"/>
    <col min="7718" max="7718" width="16.42578125" style="19" customWidth="1"/>
    <col min="7719" max="7719" width="28.7109375" style="19" customWidth="1"/>
    <col min="7720" max="7720" width="21.42578125" style="19" customWidth="1"/>
    <col min="7721" max="7721" width="15.7109375" style="19" bestFit="1" customWidth="1"/>
    <col min="7722" max="7938" width="11.42578125" style="19"/>
    <col min="7939" max="7939" width="12.5703125" style="19" customWidth="1"/>
    <col min="7940" max="7940" width="4" style="19" customWidth="1"/>
    <col min="7941" max="7941" width="19.5703125" style="19" customWidth="1"/>
    <col min="7942" max="7942" width="10" style="19" customWidth="1"/>
    <col min="7943" max="7943" width="7.42578125" style="19" customWidth="1"/>
    <col min="7944" max="7944" width="14.42578125" style="19" customWidth="1"/>
    <col min="7945" max="7945" width="13.7109375" style="19" customWidth="1"/>
    <col min="7946" max="7946" width="8.5703125" style="19" customWidth="1"/>
    <col min="7947" max="7947" width="13.28515625" style="19" customWidth="1"/>
    <col min="7948" max="7948" width="10.85546875" style="19" customWidth="1"/>
    <col min="7949" max="7950" width="22.7109375" style="19" customWidth="1"/>
    <col min="7951" max="7952" width="18.85546875" style="19" customWidth="1"/>
    <col min="7953" max="7953" width="21.42578125" style="19" customWidth="1"/>
    <col min="7954" max="7954" width="23.42578125" style="19" bestFit="1" customWidth="1"/>
    <col min="7955" max="7955" width="20.5703125" style="19" bestFit="1" customWidth="1"/>
    <col min="7956" max="7956" width="17.85546875" style="19" customWidth="1"/>
    <col min="7957" max="7957" width="16.28515625" style="19" customWidth="1"/>
    <col min="7958" max="7958" width="21.42578125" style="19" customWidth="1"/>
    <col min="7959" max="7959" width="21.85546875" style="19" customWidth="1"/>
    <col min="7960" max="7960" width="14" style="19" customWidth="1"/>
    <col min="7961" max="7961" width="7.28515625" style="19" customWidth="1"/>
    <col min="7962" max="7962" width="9" style="19" customWidth="1"/>
    <col min="7963" max="7972" width="7.28515625" style="19" customWidth="1"/>
    <col min="7973" max="7973" width="15.7109375" style="19" customWidth="1"/>
    <col min="7974" max="7974" width="16.42578125" style="19" customWidth="1"/>
    <col min="7975" max="7975" width="28.7109375" style="19" customWidth="1"/>
    <col min="7976" max="7976" width="21.42578125" style="19" customWidth="1"/>
    <col min="7977" max="7977" width="15.7109375" style="19" bestFit="1" customWidth="1"/>
    <col min="7978" max="8194" width="11.42578125" style="19"/>
    <col min="8195" max="8195" width="12.5703125" style="19" customWidth="1"/>
    <col min="8196" max="8196" width="4" style="19" customWidth="1"/>
    <col min="8197" max="8197" width="19.5703125" style="19" customWidth="1"/>
    <col min="8198" max="8198" width="10" style="19" customWidth="1"/>
    <col min="8199" max="8199" width="7.42578125" style="19" customWidth="1"/>
    <col min="8200" max="8200" width="14.42578125" style="19" customWidth="1"/>
    <col min="8201" max="8201" width="13.7109375" style="19" customWidth="1"/>
    <col min="8202" max="8202" width="8.5703125" style="19" customWidth="1"/>
    <col min="8203" max="8203" width="13.28515625" style="19" customWidth="1"/>
    <col min="8204" max="8204" width="10.85546875" style="19" customWidth="1"/>
    <col min="8205" max="8206" width="22.7109375" style="19" customWidth="1"/>
    <col min="8207" max="8208" width="18.85546875" style="19" customWidth="1"/>
    <col min="8209" max="8209" width="21.42578125" style="19" customWidth="1"/>
    <col min="8210" max="8210" width="23.42578125" style="19" bestFit="1" customWidth="1"/>
    <col min="8211" max="8211" width="20.5703125" style="19" bestFit="1" customWidth="1"/>
    <col min="8212" max="8212" width="17.85546875" style="19" customWidth="1"/>
    <col min="8213" max="8213" width="16.28515625" style="19" customWidth="1"/>
    <col min="8214" max="8214" width="21.42578125" style="19" customWidth="1"/>
    <col min="8215" max="8215" width="21.85546875" style="19" customWidth="1"/>
    <col min="8216" max="8216" width="14" style="19" customWidth="1"/>
    <col min="8217" max="8217" width="7.28515625" style="19" customWidth="1"/>
    <col min="8218" max="8218" width="9" style="19" customWidth="1"/>
    <col min="8219" max="8228" width="7.28515625" style="19" customWidth="1"/>
    <col min="8229" max="8229" width="15.7109375" style="19" customWidth="1"/>
    <col min="8230" max="8230" width="16.42578125" style="19" customWidth="1"/>
    <col min="8231" max="8231" width="28.7109375" style="19" customWidth="1"/>
    <col min="8232" max="8232" width="21.42578125" style="19" customWidth="1"/>
    <col min="8233" max="8233" width="15.7109375" style="19" bestFit="1" customWidth="1"/>
    <col min="8234" max="8450" width="11.42578125" style="19"/>
    <col min="8451" max="8451" width="12.5703125" style="19" customWidth="1"/>
    <col min="8452" max="8452" width="4" style="19" customWidth="1"/>
    <col min="8453" max="8453" width="19.5703125" style="19" customWidth="1"/>
    <col min="8454" max="8454" width="10" style="19" customWidth="1"/>
    <col min="8455" max="8455" width="7.42578125" style="19" customWidth="1"/>
    <col min="8456" max="8456" width="14.42578125" style="19" customWidth="1"/>
    <col min="8457" max="8457" width="13.7109375" style="19" customWidth="1"/>
    <col min="8458" max="8458" width="8.5703125" style="19" customWidth="1"/>
    <col min="8459" max="8459" width="13.28515625" style="19" customWidth="1"/>
    <col min="8460" max="8460" width="10.85546875" style="19" customWidth="1"/>
    <col min="8461" max="8462" width="22.7109375" style="19" customWidth="1"/>
    <col min="8463" max="8464" width="18.85546875" style="19" customWidth="1"/>
    <col min="8465" max="8465" width="21.42578125" style="19" customWidth="1"/>
    <col min="8466" max="8466" width="23.42578125" style="19" bestFit="1" customWidth="1"/>
    <col min="8467" max="8467" width="20.5703125" style="19" bestFit="1" customWidth="1"/>
    <col min="8468" max="8468" width="17.85546875" style="19" customWidth="1"/>
    <col min="8469" max="8469" width="16.28515625" style="19" customWidth="1"/>
    <col min="8470" max="8470" width="21.42578125" style="19" customWidth="1"/>
    <col min="8471" max="8471" width="21.85546875" style="19" customWidth="1"/>
    <col min="8472" max="8472" width="14" style="19" customWidth="1"/>
    <col min="8473" max="8473" width="7.28515625" style="19" customWidth="1"/>
    <col min="8474" max="8474" width="9" style="19" customWidth="1"/>
    <col min="8475" max="8484" width="7.28515625" style="19" customWidth="1"/>
    <col min="8485" max="8485" width="15.7109375" style="19" customWidth="1"/>
    <col min="8486" max="8486" width="16.42578125" style="19" customWidth="1"/>
    <col min="8487" max="8487" width="28.7109375" style="19" customWidth="1"/>
    <col min="8488" max="8488" width="21.42578125" style="19" customWidth="1"/>
    <col min="8489" max="8489" width="15.7109375" style="19" bestFit="1" customWidth="1"/>
    <col min="8490" max="8706" width="11.42578125" style="19"/>
    <col min="8707" max="8707" width="12.5703125" style="19" customWidth="1"/>
    <col min="8708" max="8708" width="4" style="19" customWidth="1"/>
    <col min="8709" max="8709" width="19.5703125" style="19" customWidth="1"/>
    <col min="8710" max="8710" width="10" style="19" customWidth="1"/>
    <col min="8711" max="8711" width="7.42578125" style="19" customWidth="1"/>
    <col min="8712" max="8712" width="14.42578125" style="19" customWidth="1"/>
    <col min="8713" max="8713" width="13.7109375" style="19" customWidth="1"/>
    <col min="8714" max="8714" width="8.5703125" style="19" customWidth="1"/>
    <col min="8715" max="8715" width="13.28515625" style="19" customWidth="1"/>
    <col min="8716" max="8716" width="10.85546875" style="19" customWidth="1"/>
    <col min="8717" max="8718" width="22.7109375" style="19" customWidth="1"/>
    <col min="8719" max="8720" width="18.85546875" style="19" customWidth="1"/>
    <col min="8721" max="8721" width="21.42578125" style="19" customWidth="1"/>
    <col min="8722" max="8722" width="23.42578125" style="19" bestFit="1" customWidth="1"/>
    <col min="8723" max="8723" width="20.5703125" style="19" bestFit="1" customWidth="1"/>
    <col min="8724" max="8724" width="17.85546875" style="19" customWidth="1"/>
    <col min="8725" max="8725" width="16.28515625" style="19" customWidth="1"/>
    <col min="8726" max="8726" width="21.42578125" style="19" customWidth="1"/>
    <col min="8727" max="8727" width="21.85546875" style="19" customWidth="1"/>
    <col min="8728" max="8728" width="14" style="19" customWidth="1"/>
    <col min="8729" max="8729" width="7.28515625" style="19" customWidth="1"/>
    <col min="8730" max="8730" width="9" style="19" customWidth="1"/>
    <col min="8731" max="8740" width="7.28515625" style="19" customWidth="1"/>
    <col min="8741" max="8741" width="15.7109375" style="19" customWidth="1"/>
    <col min="8742" max="8742" width="16.42578125" style="19" customWidth="1"/>
    <col min="8743" max="8743" width="28.7109375" style="19" customWidth="1"/>
    <col min="8744" max="8744" width="21.42578125" style="19" customWidth="1"/>
    <col min="8745" max="8745" width="15.7109375" style="19" bestFit="1" customWidth="1"/>
    <col min="8746" max="8962" width="11.42578125" style="19"/>
    <col min="8963" max="8963" width="12.5703125" style="19" customWidth="1"/>
    <col min="8964" max="8964" width="4" style="19" customWidth="1"/>
    <col min="8965" max="8965" width="19.5703125" style="19" customWidth="1"/>
    <col min="8966" max="8966" width="10" style="19" customWidth="1"/>
    <col min="8967" max="8967" width="7.42578125" style="19" customWidth="1"/>
    <col min="8968" max="8968" width="14.42578125" style="19" customWidth="1"/>
    <col min="8969" max="8969" width="13.7109375" style="19" customWidth="1"/>
    <col min="8970" max="8970" width="8.5703125" style="19" customWidth="1"/>
    <col min="8971" max="8971" width="13.28515625" style="19" customWidth="1"/>
    <col min="8972" max="8972" width="10.85546875" style="19" customWidth="1"/>
    <col min="8973" max="8974" width="22.7109375" style="19" customWidth="1"/>
    <col min="8975" max="8976" width="18.85546875" style="19" customWidth="1"/>
    <col min="8977" max="8977" width="21.42578125" style="19" customWidth="1"/>
    <col min="8978" max="8978" width="23.42578125" style="19" bestFit="1" customWidth="1"/>
    <col min="8979" max="8979" width="20.5703125" style="19" bestFit="1" customWidth="1"/>
    <col min="8980" max="8980" width="17.85546875" style="19" customWidth="1"/>
    <col min="8981" max="8981" width="16.28515625" style="19" customWidth="1"/>
    <col min="8982" max="8982" width="21.42578125" style="19" customWidth="1"/>
    <col min="8983" max="8983" width="21.85546875" style="19" customWidth="1"/>
    <col min="8984" max="8984" width="14" style="19" customWidth="1"/>
    <col min="8985" max="8985" width="7.28515625" style="19" customWidth="1"/>
    <col min="8986" max="8986" width="9" style="19" customWidth="1"/>
    <col min="8987" max="8996" width="7.28515625" style="19" customWidth="1"/>
    <col min="8997" max="8997" width="15.7109375" style="19" customWidth="1"/>
    <col min="8998" max="8998" width="16.42578125" style="19" customWidth="1"/>
    <col min="8999" max="8999" width="28.7109375" style="19" customWidth="1"/>
    <col min="9000" max="9000" width="21.42578125" style="19" customWidth="1"/>
    <col min="9001" max="9001" width="15.7109375" style="19" bestFit="1" customWidth="1"/>
    <col min="9002" max="9218" width="11.42578125" style="19"/>
    <col min="9219" max="9219" width="12.5703125" style="19" customWidth="1"/>
    <col min="9220" max="9220" width="4" style="19" customWidth="1"/>
    <col min="9221" max="9221" width="19.5703125" style="19" customWidth="1"/>
    <col min="9222" max="9222" width="10" style="19" customWidth="1"/>
    <col min="9223" max="9223" width="7.42578125" style="19" customWidth="1"/>
    <col min="9224" max="9224" width="14.42578125" style="19" customWidth="1"/>
    <col min="9225" max="9225" width="13.7109375" style="19" customWidth="1"/>
    <col min="9226" max="9226" width="8.5703125" style="19" customWidth="1"/>
    <col min="9227" max="9227" width="13.28515625" style="19" customWidth="1"/>
    <col min="9228" max="9228" width="10.85546875" style="19" customWidth="1"/>
    <col min="9229" max="9230" width="22.7109375" style="19" customWidth="1"/>
    <col min="9231" max="9232" width="18.85546875" style="19" customWidth="1"/>
    <col min="9233" max="9233" width="21.42578125" style="19" customWidth="1"/>
    <col min="9234" max="9234" width="23.42578125" style="19" bestFit="1" customWidth="1"/>
    <col min="9235" max="9235" width="20.5703125" style="19" bestFit="1" customWidth="1"/>
    <col min="9236" max="9236" width="17.85546875" style="19" customWidth="1"/>
    <col min="9237" max="9237" width="16.28515625" style="19" customWidth="1"/>
    <col min="9238" max="9238" width="21.42578125" style="19" customWidth="1"/>
    <col min="9239" max="9239" width="21.85546875" style="19" customWidth="1"/>
    <col min="9240" max="9240" width="14" style="19" customWidth="1"/>
    <col min="9241" max="9241" width="7.28515625" style="19" customWidth="1"/>
    <col min="9242" max="9242" width="9" style="19" customWidth="1"/>
    <col min="9243" max="9252" width="7.28515625" style="19" customWidth="1"/>
    <col min="9253" max="9253" width="15.7109375" style="19" customWidth="1"/>
    <col min="9254" max="9254" width="16.42578125" style="19" customWidth="1"/>
    <col min="9255" max="9255" width="28.7109375" style="19" customWidth="1"/>
    <col min="9256" max="9256" width="21.42578125" style="19" customWidth="1"/>
    <col min="9257" max="9257" width="15.7109375" style="19" bestFit="1" customWidth="1"/>
    <col min="9258" max="9474" width="11.42578125" style="19"/>
    <col min="9475" max="9475" width="12.5703125" style="19" customWidth="1"/>
    <col min="9476" max="9476" width="4" style="19" customWidth="1"/>
    <col min="9477" max="9477" width="19.5703125" style="19" customWidth="1"/>
    <col min="9478" max="9478" width="10" style="19" customWidth="1"/>
    <col min="9479" max="9479" width="7.42578125" style="19" customWidth="1"/>
    <col min="9480" max="9480" width="14.42578125" style="19" customWidth="1"/>
    <col min="9481" max="9481" width="13.7109375" style="19" customWidth="1"/>
    <col min="9482" max="9482" width="8.5703125" style="19" customWidth="1"/>
    <col min="9483" max="9483" width="13.28515625" style="19" customWidth="1"/>
    <col min="9484" max="9484" width="10.85546875" style="19" customWidth="1"/>
    <col min="9485" max="9486" width="22.7109375" style="19" customWidth="1"/>
    <col min="9487" max="9488" width="18.85546875" style="19" customWidth="1"/>
    <col min="9489" max="9489" width="21.42578125" style="19" customWidth="1"/>
    <col min="9490" max="9490" width="23.42578125" style="19" bestFit="1" customWidth="1"/>
    <col min="9491" max="9491" width="20.5703125" style="19" bestFit="1" customWidth="1"/>
    <col min="9492" max="9492" width="17.85546875" style="19" customWidth="1"/>
    <col min="9493" max="9493" width="16.28515625" style="19" customWidth="1"/>
    <col min="9494" max="9494" width="21.42578125" style="19" customWidth="1"/>
    <col min="9495" max="9495" width="21.85546875" style="19" customWidth="1"/>
    <col min="9496" max="9496" width="14" style="19" customWidth="1"/>
    <col min="9497" max="9497" width="7.28515625" style="19" customWidth="1"/>
    <col min="9498" max="9498" width="9" style="19" customWidth="1"/>
    <col min="9499" max="9508" width="7.28515625" style="19" customWidth="1"/>
    <col min="9509" max="9509" width="15.7109375" style="19" customWidth="1"/>
    <col min="9510" max="9510" width="16.42578125" style="19" customWidth="1"/>
    <col min="9511" max="9511" width="28.7109375" style="19" customWidth="1"/>
    <col min="9512" max="9512" width="21.42578125" style="19" customWidth="1"/>
    <col min="9513" max="9513" width="15.7109375" style="19" bestFit="1" customWidth="1"/>
    <col min="9514" max="9730" width="11.42578125" style="19"/>
    <col min="9731" max="9731" width="12.5703125" style="19" customWidth="1"/>
    <col min="9732" max="9732" width="4" style="19" customWidth="1"/>
    <col min="9733" max="9733" width="19.5703125" style="19" customWidth="1"/>
    <col min="9734" max="9734" width="10" style="19" customWidth="1"/>
    <col min="9735" max="9735" width="7.42578125" style="19" customWidth="1"/>
    <col min="9736" max="9736" width="14.42578125" style="19" customWidth="1"/>
    <col min="9737" max="9737" width="13.7109375" style="19" customWidth="1"/>
    <col min="9738" max="9738" width="8.5703125" style="19" customWidth="1"/>
    <col min="9739" max="9739" width="13.28515625" style="19" customWidth="1"/>
    <col min="9740" max="9740" width="10.85546875" style="19" customWidth="1"/>
    <col min="9741" max="9742" width="22.7109375" style="19" customWidth="1"/>
    <col min="9743" max="9744" width="18.85546875" style="19" customWidth="1"/>
    <col min="9745" max="9745" width="21.42578125" style="19" customWidth="1"/>
    <col min="9746" max="9746" width="23.42578125" style="19" bestFit="1" customWidth="1"/>
    <col min="9747" max="9747" width="20.5703125" style="19" bestFit="1" customWidth="1"/>
    <col min="9748" max="9748" width="17.85546875" style="19" customWidth="1"/>
    <col min="9749" max="9749" width="16.28515625" style="19" customWidth="1"/>
    <col min="9750" max="9750" width="21.42578125" style="19" customWidth="1"/>
    <col min="9751" max="9751" width="21.85546875" style="19" customWidth="1"/>
    <col min="9752" max="9752" width="14" style="19" customWidth="1"/>
    <col min="9753" max="9753" width="7.28515625" style="19" customWidth="1"/>
    <col min="9754" max="9754" width="9" style="19" customWidth="1"/>
    <col min="9755" max="9764" width="7.28515625" style="19" customWidth="1"/>
    <col min="9765" max="9765" width="15.7109375" style="19" customWidth="1"/>
    <col min="9766" max="9766" width="16.42578125" style="19" customWidth="1"/>
    <col min="9767" max="9767" width="28.7109375" style="19" customWidth="1"/>
    <col min="9768" max="9768" width="21.42578125" style="19" customWidth="1"/>
    <col min="9769" max="9769" width="15.7109375" style="19" bestFit="1" customWidth="1"/>
    <col min="9770" max="9986" width="11.42578125" style="19"/>
    <col min="9987" max="9987" width="12.5703125" style="19" customWidth="1"/>
    <col min="9988" max="9988" width="4" style="19" customWidth="1"/>
    <col min="9989" max="9989" width="19.5703125" style="19" customWidth="1"/>
    <col min="9990" max="9990" width="10" style="19" customWidth="1"/>
    <col min="9991" max="9991" width="7.42578125" style="19" customWidth="1"/>
    <col min="9992" max="9992" width="14.42578125" style="19" customWidth="1"/>
    <col min="9993" max="9993" width="13.7109375" style="19" customWidth="1"/>
    <col min="9994" max="9994" width="8.5703125" style="19" customWidth="1"/>
    <col min="9995" max="9995" width="13.28515625" style="19" customWidth="1"/>
    <col min="9996" max="9996" width="10.85546875" style="19" customWidth="1"/>
    <col min="9997" max="9998" width="22.7109375" style="19" customWidth="1"/>
    <col min="9999" max="10000" width="18.85546875" style="19" customWidth="1"/>
    <col min="10001" max="10001" width="21.42578125" style="19" customWidth="1"/>
    <col min="10002" max="10002" width="23.42578125" style="19" bestFit="1" customWidth="1"/>
    <col min="10003" max="10003" width="20.5703125" style="19" bestFit="1" customWidth="1"/>
    <col min="10004" max="10004" width="17.85546875" style="19" customWidth="1"/>
    <col min="10005" max="10005" width="16.28515625" style="19" customWidth="1"/>
    <col min="10006" max="10006" width="21.42578125" style="19" customWidth="1"/>
    <col min="10007" max="10007" width="21.85546875" style="19" customWidth="1"/>
    <col min="10008" max="10008" width="14" style="19" customWidth="1"/>
    <col min="10009" max="10009" width="7.28515625" style="19" customWidth="1"/>
    <col min="10010" max="10010" width="9" style="19" customWidth="1"/>
    <col min="10011" max="10020" width="7.28515625" style="19" customWidth="1"/>
    <col min="10021" max="10021" width="15.7109375" style="19" customWidth="1"/>
    <col min="10022" max="10022" width="16.42578125" style="19" customWidth="1"/>
    <col min="10023" max="10023" width="28.7109375" style="19" customWidth="1"/>
    <col min="10024" max="10024" width="21.42578125" style="19" customWidth="1"/>
    <col min="10025" max="10025" width="15.7109375" style="19" bestFit="1" customWidth="1"/>
    <col min="10026" max="10242" width="11.42578125" style="19"/>
    <col min="10243" max="10243" width="12.5703125" style="19" customWidth="1"/>
    <col min="10244" max="10244" width="4" style="19" customWidth="1"/>
    <col min="10245" max="10245" width="19.5703125" style="19" customWidth="1"/>
    <col min="10246" max="10246" width="10" style="19" customWidth="1"/>
    <col min="10247" max="10247" width="7.42578125" style="19" customWidth="1"/>
    <col min="10248" max="10248" width="14.42578125" style="19" customWidth="1"/>
    <col min="10249" max="10249" width="13.7109375" style="19" customWidth="1"/>
    <col min="10250" max="10250" width="8.5703125" style="19" customWidth="1"/>
    <col min="10251" max="10251" width="13.28515625" style="19" customWidth="1"/>
    <col min="10252" max="10252" width="10.85546875" style="19" customWidth="1"/>
    <col min="10253" max="10254" width="22.7109375" style="19" customWidth="1"/>
    <col min="10255" max="10256" width="18.85546875" style="19" customWidth="1"/>
    <col min="10257" max="10257" width="21.42578125" style="19" customWidth="1"/>
    <col min="10258" max="10258" width="23.42578125" style="19" bestFit="1" customWidth="1"/>
    <col min="10259" max="10259" width="20.5703125" style="19" bestFit="1" customWidth="1"/>
    <col min="10260" max="10260" width="17.85546875" style="19" customWidth="1"/>
    <col min="10261" max="10261" width="16.28515625" style="19" customWidth="1"/>
    <col min="10262" max="10262" width="21.42578125" style="19" customWidth="1"/>
    <col min="10263" max="10263" width="21.85546875" style="19" customWidth="1"/>
    <col min="10264" max="10264" width="14" style="19" customWidth="1"/>
    <col min="10265" max="10265" width="7.28515625" style="19" customWidth="1"/>
    <col min="10266" max="10266" width="9" style="19" customWidth="1"/>
    <col min="10267" max="10276" width="7.28515625" style="19" customWidth="1"/>
    <col min="10277" max="10277" width="15.7109375" style="19" customWidth="1"/>
    <col min="10278" max="10278" width="16.42578125" style="19" customWidth="1"/>
    <col min="10279" max="10279" width="28.7109375" style="19" customWidth="1"/>
    <col min="10280" max="10280" width="21.42578125" style="19" customWidth="1"/>
    <col min="10281" max="10281" width="15.7109375" style="19" bestFit="1" customWidth="1"/>
    <col min="10282" max="10498" width="11.42578125" style="19"/>
    <col min="10499" max="10499" width="12.5703125" style="19" customWidth="1"/>
    <col min="10500" max="10500" width="4" style="19" customWidth="1"/>
    <col min="10501" max="10501" width="19.5703125" style="19" customWidth="1"/>
    <col min="10502" max="10502" width="10" style="19" customWidth="1"/>
    <col min="10503" max="10503" width="7.42578125" style="19" customWidth="1"/>
    <col min="10504" max="10504" width="14.42578125" style="19" customWidth="1"/>
    <col min="10505" max="10505" width="13.7109375" style="19" customWidth="1"/>
    <col min="10506" max="10506" width="8.5703125" style="19" customWidth="1"/>
    <col min="10507" max="10507" width="13.28515625" style="19" customWidth="1"/>
    <col min="10508" max="10508" width="10.85546875" style="19" customWidth="1"/>
    <col min="10509" max="10510" width="22.7109375" style="19" customWidth="1"/>
    <col min="10511" max="10512" width="18.85546875" style="19" customWidth="1"/>
    <col min="10513" max="10513" width="21.42578125" style="19" customWidth="1"/>
    <col min="10514" max="10514" width="23.42578125" style="19" bestFit="1" customWidth="1"/>
    <col min="10515" max="10515" width="20.5703125" style="19" bestFit="1" customWidth="1"/>
    <col min="10516" max="10516" width="17.85546875" style="19" customWidth="1"/>
    <col min="10517" max="10517" width="16.28515625" style="19" customWidth="1"/>
    <col min="10518" max="10518" width="21.42578125" style="19" customWidth="1"/>
    <col min="10519" max="10519" width="21.85546875" style="19" customWidth="1"/>
    <col min="10520" max="10520" width="14" style="19" customWidth="1"/>
    <col min="10521" max="10521" width="7.28515625" style="19" customWidth="1"/>
    <col min="10522" max="10522" width="9" style="19" customWidth="1"/>
    <col min="10523" max="10532" width="7.28515625" style="19" customWidth="1"/>
    <col min="10533" max="10533" width="15.7109375" style="19" customWidth="1"/>
    <col min="10534" max="10534" width="16.42578125" style="19" customWidth="1"/>
    <col min="10535" max="10535" width="28.7109375" style="19" customWidth="1"/>
    <col min="10536" max="10536" width="21.42578125" style="19" customWidth="1"/>
    <col min="10537" max="10537" width="15.7109375" style="19" bestFit="1" customWidth="1"/>
    <col min="10538" max="10754" width="11.42578125" style="19"/>
    <col min="10755" max="10755" width="12.5703125" style="19" customWidth="1"/>
    <col min="10756" max="10756" width="4" style="19" customWidth="1"/>
    <col min="10757" max="10757" width="19.5703125" style="19" customWidth="1"/>
    <col min="10758" max="10758" width="10" style="19" customWidth="1"/>
    <col min="10759" max="10759" width="7.42578125" style="19" customWidth="1"/>
    <col min="10760" max="10760" width="14.42578125" style="19" customWidth="1"/>
    <col min="10761" max="10761" width="13.7109375" style="19" customWidth="1"/>
    <col min="10762" max="10762" width="8.5703125" style="19" customWidth="1"/>
    <col min="10763" max="10763" width="13.28515625" style="19" customWidth="1"/>
    <col min="10764" max="10764" width="10.85546875" style="19" customWidth="1"/>
    <col min="10765" max="10766" width="22.7109375" style="19" customWidth="1"/>
    <col min="10767" max="10768" width="18.85546875" style="19" customWidth="1"/>
    <col min="10769" max="10769" width="21.42578125" style="19" customWidth="1"/>
    <col min="10770" max="10770" width="23.42578125" style="19" bestFit="1" customWidth="1"/>
    <col min="10771" max="10771" width="20.5703125" style="19" bestFit="1" customWidth="1"/>
    <col min="10772" max="10772" width="17.85546875" style="19" customWidth="1"/>
    <col min="10773" max="10773" width="16.28515625" style="19" customWidth="1"/>
    <col min="10774" max="10774" width="21.42578125" style="19" customWidth="1"/>
    <col min="10775" max="10775" width="21.85546875" style="19" customWidth="1"/>
    <col min="10776" max="10776" width="14" style="19" customWidth="1"/>
    <col min="10777" max="10777" width="7.28515625" style="19" customWidth="1"/>
    <col min="10778" max="10778" width="9" style="19" customWidth="1"/>
    <col min="10779" max="10788" width="7.28515625" style="19" customWidth="1"/>
    <col min="10789" max="10789" width="15.7109375" style="19" customWidth="1"/>
    <col min="10790" max="10790" width="16.42578125" style="19" customWidth="1"/>
    <col min="10791" max="10791" width="28.7109375" style="19" customWidth="1"/>
    <col min="10792" max="10792" width="21.42578125" style="19" customWidth="1"/>
    <col min="10793" max="10793" width="15.7109375" style="19" bestFit="1" customWidth="1"/>
    <col min="10794" max="11010" width="11.42578125" style="19"/>
    <col min="11011" max="11011" width="12.5703125" style="19" customWidth="1"/>
    <col min="11012" max="11012" width="4" style="19" customWidth="1"/>
    <col min="11013" max="11013" width="19.5703125" style="19" customWidth="1"/>
    <col min="11014" max="11014" width="10" style="19" customWidth="1"/>
    <col min="11015" max="11015" width="7.42578125" style="19" customWidth="1"/>
    <col min="11016" max="11016" width="14.42578125" style="19" customWidth="1"/>
    <col min="11017" max="11017" width="13.7109375" style="19" customWidth="1"/>
    <col min="11018" max="11018" width="8.5703125" style="19" customWidth="1"/>
    <col min="11019" max="11019" width="13.28515625" style="19" customWidth="1"/>
    <col min="11020" max="11020" width="10.85546875" style="19" customWidth="1"/>
    <col min="11021" max="11022" width="22.7109375" style="19" customWidth="1"/>
    <col min="11023" max="11024" width="18.85546875" style="19" customWidth="1"/>
    <col min="11025" max="11025" width="21.42578125" style="19" customWidth="1"/>
    <col min="11026" max="11026" width="23.42578125" style="19" bestFit="1" customWidth="1"/>
    <col min="11027" max="11027" width="20.5703125" style="19" bestFit="1" customWidth="1"/>
    <col min="11028" max="11028" width="17.85546875" style="19" customWidth="1"/>
    <col min="11029" max="11029" width="16.28515625" style="19" customWidth="1"/>
    <col min="11030" max="11030" width="21.42578125" style="19" customWidth="1"/>
    <col min="11031" max="11031" width="21.85546875" style="19" customWidth="1"/>
    <col min="11032" max="11032" width="14" style="19" customWidth="1"/>
    <col min="11033" max="11033" width="7.28515625" style="19" customWidth="1"/>
    <col min="11034" max="11034" width="9" style="19" customWidth="1"/>
    <col min="11035" max="11044" width="7.28515625" style="19" customWidth="1"/>
    <col min="11045" max="11045" width="15.7109375" style="19" customWidth="1"/>
    <col min="11046" max="11046" width="16.42578125" style="19" customWidth="1"/>
    <col min="11047" max="11047" width="28.7109375" style="19" customWidth="1"/>
    <col min="11048" max="11048" width="21.42578125" style="19" customWidth="1"/>
    <col min="11049" max="11049" width="15.7109375" style="19" bestFit="1" customWidth="1"/>
    <col min="11050" max="11266" width="11.42578125" style="19"/>
    <col min="11267" max="11267" width="12.5703125" style="19" customWidth="1"/>
    <col min="11268" max="11268" width="4" style="19" customWidth="1"/>
    <col min="11269" max="11269" width="19.5703125" style="19" customWidth="1"/>
    <col min="11270" max="11270" width="10" style="19" customWidth="1"/>
    <col min="11271" max="11271" width="7.42578125" style="19" customWidth="1"/>
    <col min="11272" max="11272" width="14.42578125" style="19" customWidth="1"/>
    <col min="11273" max="11273" width="13.7109375" style="19" customWidth="1"/>
    <col min="11274" max="11274" width="8.5703125" style="19" customWidth="1"/>
    <col min="11275" max="11275" width="13.28515625" style="19" customWidth="1"/>
    <col min="11276" max="11276" width="10.85546875" style="19" customWidth="1"/>
    <col min="11277" max="11278" width="22.7109375" style="19" customWidth="1"/>
    <col min="11279" max="11280" width="18.85546875" style="19" customWidth="1"/>
    <col min="11281" max="11281" width="21.42578125" style="19" customWidth="1"/>
    <col min="11282" max="11282" width="23.42578125" style="19" bestFit="1" customWidth="1"/>
    <col min="11283" max="11283" width="20.5703125" style="19" bestFit="1" customWidth="1"/>
    <col min="11284" max="11284" width="17.85546875" style="19" customWidth="1"/>
    <col min="11285" max="11285" width="16.28515625" style="19" customWidth="1"/>
    <col min="11286" max="11286" width="21.42578125" style="19" customWidth="1"/>
    <col min="11287" max="11287" width="21.85546875" style="19" customWidth="1"/>
    <col min="11288" max="11288" width="14" style="19" customWidth="1"/>
    <col min="11289" max="11289" width="7.28515625" style="19" customWidth="1"/>
    <col min="11290" max="11290" width="9" style="19" customWidth="1"/>
    <col min="11291" max="11300" width="7.28515625" style="19" customWidth="1"/>
    <col min="11301" max="11301" width="15.7109375" style="19" customWidth="1"/>
    <col min="11302" max="11302" width="16.42578125" style="19" customWidth="1"/>
    <col min="11303" max="11303" width="28.7109375" style="19" customWidth="1"/>
    <col min="11304" max="11304" width="21.42578125" style="19" customWidth="1"/>
    <col min="11305" max="11305" width="15.7109375" style="19" bestFit="1" customWidth="1"/>
    <col min="11306" max="11522" width="11.42578125" style="19"/>
    <col min="11523" max="11523" width="12.5703125" style="19" customWidth="1"/>
    <col min="11524" max="11524" width="4" style="19" customWidth="1"/>
    <col min="11525" max="11525" width="19.5703125" style="19" customWidth="1"/>
    <col min="11526" max="11526" width="10" style="19" customWidth="1"/>
    <col min="11527" max="11527" width="7.42578125" style="19" customWidth="1"/>
    <col min="11528" max="11528" width="14.42578125" style="19" customWidth="1"/>
    <col min="11529" max="11529" width="13.7109375" style="19" customWidth="1"/>
    <col min="11530" max="11530" width="8.5703125" style="19" customWidth="1"/>
    <col min="11531" max="11531" width="13.28515625" style="19" customWidth="1"/>
    <col min="11532" max="11532" width="10.85546875" style="19" customWidth="1"/>
    <col min="11533" max="11534" width="22.7109375" style="19" customWidth="1"/>
    <col min="11535" max="11536" width="18.85546875" style="19" customWidth="1"/>
    <col min="11537" max="11537" width="21.42578125" style="19" customWidth="1"/>
    <col min="11538" max="11538" width="23.42578125" style="19" bestFit="1" customWidth="1"/>
    <col min="11539" max="11539" width="20.5703125" style="19" bestFit="1" customWidth="1"/>
    <col min="11540" max="11540" width="17.85546875" style="19" customWidth="1"/>
    <col min="11541" max="11541" width="16.28515625" style="19" customWidth="1"/>
    <col min="11542" max="11542" width="21.42578125" style="19" customWidth="1"/>
    <col min="11543" max="11543" width="21.85546875" style="19" customWidth="1"/>
    <col min="11544" max="11544" width="14" style="19" customWidth="1"/>
    <col min="11545" max="11545" width="7.28515625" style="19" customWidth="1"/>
    <col min="11546" max="11546" width="9" style="19" customWidth="1"/>
    <col min="11547" max="11556" width="7.28515625" style="19" customWidth="1"/>
    <col min="11557" max="11557" width="15.7109375" style="19" customWidth="1"/>
    <col min="11558" max="11558" width="16.42578125" style="19" customWidth="1"/>
    <col min="11559" max="11559" width="28.7109375" style="19" customWidth="1"/>
    <col min="11560" max="11560" width="21.42578125" style="19" customWidth="1"/>
    <col min="11561" max="11561" width="15.7109375" style="19" bestFit="1" customWidth="1"/>
    <col min="11562" max="11778" width="11.42578125" style="19"/>
    <col min="11779" max="11779" width="12.5703125" style="19" customWidth="1"/>
    <col min="11780" max="11780" width="4" style="19" customWidth="1"/>
    <col min="11781" max="11781" width="19.5703125" style="19" customWidth="1"/>
    <col min="11782" max="11782" width="10" style="19" customWidth="1"/>
    <col min="11783" max="11783" width="7.42578125" style="19" customWidth="1"/>
    <col min="11784" max="11784" width="14.42578125" style="19" customWidth="1"/>
    <col min="11785" max="11785" width="13.7109375" style="19" customWidth="1"/>
    <col min="11786" max="11786" width="8.5703125" style="19" customWidth="1"/>
    <col min="11787" max="11787" width="13.28515625" style="19" customWidth="1"/>
    <col min="11788" max="11788" width="10.85546875" style="19" customWidth="1"/>
    <col min="11789" max="11790" width="22.7109375" style="19" customWidth="1"/>
    <col min="11791" max="11792" width="18.85546875" style="19" customWidth="1"/>
    <col min="11793" max="11793" width="21.42578125" style="19" customWidth="1"/>
    <col min="11794" max="11794" width="23.42578125" style="19" bestFit="1" customWidth="1"/>
    <col min="11795" max="11795" width="20.5703125" style="19" bestFit="1" customWidth="1"/>
    <col min="11796" max="11796" width="17.85546875" style="19" customWidth="1"/>
    <col min="11797" max="11797" width="16.28515625" style="19" customWidth="1"/>
    <col min="11798" max="11798" width="21.42578125" style="19" customWidth="1"/>
    <col min="11799" max="11799" width="21.85546875" style="19" customWidth="1"/>
    <col min="11800" max="11800" width="14" style="19" customWidth="1"/>
    <col min="11801" max="11801" width="7.28515625" style="19" customWidth="1"/>
    <col min="11802" max="11802" width="9" style="19" customWidth="1"/>
    <col min="11803" max="11812" width="7.28515625" style="19" customWidth="1"/>
    <col min="11813" max="11813" width="15.7109375" style="19" customWidth="1"/>
    <col min="11814" max="11814" width="16.42578125" style="19" customWidth="1"/>
    <col min="11815" max="11815" width="28.7109375" style="19" customWidth="1"/>
    <col min="11816" max="11816" width="21.42578125" style="19" customWidth="1"/>
    <col min="11817" max="11817" width="15.7109375" style="19" bestFit="1" customWidth="1"/>
    <col min="11818" max="12034" width="11.42578125" style="19"/>
    <col min="12035" max="12035" width="12.5703125" style="19" customWidth="1"/>
    <col min="12036" max="12036" width="4" style="19" customWidth="1"/>
    <col min="12037" max="12037" width="19.5703125" style="19" customWidth="1"/>
    <col min="12038" max="12038" width="10" style="19" customWidth="1"/>
    <col min="12039" max="12039" width="7.42578125" style="19" customWidth="1"/>
    <col min="12040" max="12040" width="14.42578125" style="19" customWidth="1"/>
    <col min="12041" max="12041" width="13.7109375" style="19" customWidth="1"/>
    <col min="12042" max="12042" width="8.5703125" style="19" customWidth="1"/>
    <col min="12043" max="12043" width="13.28515625" style="19" customWidth="1"/>
    <col min="12044" max="12044" width="10.85546875" style="19" customWidth="1"/>
    <col min="12045" max="12046" width="22.7109375" style="19" customWidth="1"/>
    <col min="12047" max="12048" width="18.85546875" style="19" customWidth="1"/>
    <col min="12049" max="12049" width="21.42578125" style="19" customWidth="1"/>
    <col min="12050" max="12050" width="23.42578125" style="19" bestFit="1" customWidth="1"/>
    <col min="12051" max="12051" width="20.5703125" style="19" bestFit="1" customWidth="1"/>
    <col min="12052" max="12052" width="17.85546875" style="19" customWidth="1"/>
    <col min="12053" max="12053" width="16.28515625" style="19" customWidth="1"/>
    <col min="12054" max="12054" width="21.42578125" style="19" customWidth="1"/>
    <col min="12055" max="12055" width="21.85546875" style="19" customWidth="1"/>
    <col min="12056" max="12056" width="14" style="19" customWidth="1"/>
    <col min="12057" max="12057" width="7.28515625" style="19" customWidth="1"/>
    <col min="12058" max="12058" width="9" style="19" customWidth="1"/>
    <col min="12059" max="12068" width="7.28515625" style="19" customWidth="1"/>
    <col min="12069" max="12069" width="15.7109375" style="19" customWidth="1"/>
    <col min="12070" max="12070" width="16.42578125" style="19" customWidth="1"/>
    <col min="12071" max="12071" width="28.7109375" style="19" customWidth="1"/>
    <col min="12072" max="12072" width="21.42578125" style="19" customWidth="1"/>
    <col min="12073" max="12073" width="15.7109375" style="19" bestFit="1" customWidth="1"/>
    <col min="12074" max="12290" width="11.42578125" style="19"/>
    <col min="12291" max="12291" width="12.5703125" style="19" customWidth="1"/>
    <col min="12292" max="12292" width="4" style="19" customWidth="1"/>
    <col min="12293" max="12293" width="19.5703125" style="19" customWidth="1"/>
    <col min="12294" max="12294" width="10" style="19" customWidth="1"/>
    <col min="12295" max="12295" width="7.42578125" style="19" customWidth="1"/>
    <col min="12296" max="12296" width="14.42578125" style="19" customWidth="1"/>
    <col min="12297" max="12297" width="13.7109375" style="19" customWidth="1"/>
    <col min="12298" max="12298" width="8.5703125" style="19" customWidth="1"/>
    <col min="12299" max="12299" width="13.28515625" style="19" customWidth="1"/>
    <col min="12300" max="12300" width="10.85546875" style="19" customWidth="1"/>
    <col min="12301" max="12302" width="22.7109375" style="19" customWidth="1"/>
    <col min="12303" max="12304" width="18.85546875" style="19" customWidth="1"/>
    <col min="12305" max="12305" width="21.42578125" style="19" customWidth="1"/>
    <col min="12306" max="12306" width="23.42578125" style="19" bestFit="1" customWidth="1"/>
    <col min="12307" max="12307" width="20.5703125" style="19" bestFit="1" customWidth="1"/>
    <col min="12308" max="12308" width="17.85546875" style="19" customWidth="1"/>
    <col min="12309" max="12309" width="16.28515625" style="19" customWidth="1"/>
    <col min="12310" max="12310" width="21.42578125" style="19" customWidth="1"/>
    <col min="12311" max="12311" width="21.85546875" style="19" customWidth="1"/>
    <col min="12312" max="12312" width="14" style="19" customWidth="1"/>
    <col min="12313" max="12313" width="7.28515625" style="19" customWidth="1"/>
    <col min="12314" max="12314" width="9" style="19" customWidth="1"/>
    <col min="12315" max="12324" width="7.28515625" style="19" customWidth="1"/>
    <col min="12325" max="12325" width="15.7109375" style="19" customWidth="1"/>
    <col min="12326" max="12326" width="16.42578125" style="19" customWidth="1"/>
    <col min="12327" max="12327" width="28.7109375" style="19" customWidth="1"/>
    <col min="12328" max="12328" width="21.42578125" style="19" customWidth="1"/>
    <col min="12329" max="12329" width="15.7109375" style="19" bestFit="1" customWidth="1"/>
    <col min="12330" max="12546" width="11.42578125" style="19"/>
    <col min="12547" max="12547" width="12.5703125" style="19" customWidth="1"/>
    <col min="12548" max="12548" width="4" style="19" customWidth="1"/>
    <col min="12549" max="12549" width="19.5703125" style="19" customWidth="1"/>
    <col min="12550" max="12550" width="10" style="19" customWidth="1"/>
    <col min="12551" max="12551" width="7.42578125" style="19" customWidth="1"/>
    <col min="12552" max="12552" width="14.42578125" style="19" customWidth="1"/>
    <col min="12553" max="12553" width="13.7109375" style="19" customWidth="1"/>
    <col min="12554" max="12554" width="8.5703125" style="19" customWidth="1"/>
    <col min="12555" max="12555" width="13.28515625" style="19" customWidth="1"/>
    <col min="12556" max="12556" width="10.85546875" style="19" customWidth="1"/>
    <col min="12557" max="12558" width="22.7109375" style="19" customWidth="1"/>
    <col min="12559" max="12560" width="18.85546875" style="19" customWidth="1"/>
    <col min="12561" max="12561" width="21.42578125" style="19" customWidth="1"/>
    <col min="12562" max="12562" width="23.42578125" style="19" bestFit="1" customWidth="1"/>
    <col min="12563" max="12563" width="20.5703125" style="19" bestFit="1" customWidth="1"/>
    <col min="12564" max="12564" width="17.85546875" style="19" customWidth="1"/>
    <col min="12565" max="12565" width="16.28515625" style="19" customWidth="1"/>
    <col min="12566" max="12566" width="21.42578125" style="19" customWidth="1"/>
    <col min="12567" max="12567" width="21.85546875" style="19" customWidth="1"/>
    <col min="12568" max="12568" width="14" style="19" customWidth="1"/>
    <col min="12569" max="12569" width="7.28515625" style="19" customWidth="1"/>
    <col min="12570" max="12570" width="9" style="19" customWidth="1"/>
    <col min="12571" max="12580" width="7.28515625" style="19" customWidth="1"/>
    <col min="12581" max="12581" width="15.7109375" style="19" customWidth="1"/>
    <col min="12582" max="12582" width="16.42578125" style="19" customWidth="1"/>
    <col min="12583" max="12583" width="28.7109375" style="19" customWidth="1"/>
    <col min="12584" max="12584" width="21.42578125" style="19" customWidth="1"/>
    <col min="12585" max="12585" width="15.7109375" style="19" bestFit="1" customWidth="1"/>
    <col min="12586" max="12802" width="11.42578125" style="19"/>
    <col min="12803" max="12803" width="12.5703125" style="19" customWidth="1"/>
    <col min="12804" max="12804" width="4" style="19" customWidth="1"/>
    <col min="12805" max="12805" width="19.5703125" style="19" customWidth="1"/>
    <col min="12806" max="12806" width="10" style="19" customWidth="1"/>
    <col min="12807" max="12807" width="7.42578125" style="19" customWidth="1"/>
    <col min="12808" max="12808" width="14.42578125" style="19" customWidth="1"/>
    <col min="12809" max="12809" width="13.7109375" style="19" customWidth="1"/>
    <col min="12810" max="12810" width="8.5703125" style="19" customWidth="1"/>
    <col min="12811" max="12811" width="13.28515625" style="19" customWidth="1"/>
    <col min="12812" max="12812" width="10.85546875" style="19" customWidth="1"/>
    <col min="12813" max="12814" width="22.7109375" style="19" customWidth="1"/>
    <col min="12815" max="12816" width="18.85546875" style="19" customWidth="1"/>
    <col min="12817" max="12817" width="21.42578125" style="19" customWidth="1"/>
    <col min="12818" max="12818" width="23.42578125" style="19" bestFit="1" customWidth="1"/>
    <col min="12819" max="12819" width="20.5703125" style="19" bestFit="1" customWidth="1"/>
    <col min="12820" max="12820" width="17.85546875" style="19" customWidth="1"/>
    <col min="12821" max="12821" width="16.28515625" style="19" customWidth="1"/>
    <col min="12822" max="12822" width="21.42578125" style="19" customWidth="1"/>
    <col min="12823" max="12823" width="21.85546875" style="19" customWidth="1"/>
    <col min="12824" max="12824" width="14" style="19" customWidth="1"/>
    <col min="12825" max="12825" width="7.28515625" style="19" customWidth="1"/>
    <col min="12826" max="12826" width="9" style="19" customWidth="1"/>
    <col min="12827" max="12836" width="7.28515625" style="19" customWidth="1"/>
    <col min="12837" max="12837" width="15.7109375" style="19" customWidth="1"/>
    <col min="12838" max="12838" width="16.42578125" style="19" customWidth="1"/>
    <col min="12839" max="12839" width="28.7109375" style="19" customWidth="1"/>
    <col min="12840" max="12840" width="21.42578125" style="19" customWidth="1"/>
    <col min="12841" max="12841" width="15.7109375" style="19" bestFit="1" customWidth="1"/>
    <col min="12842" max="13058" width="11.42578125" style="19"/>
    <col min="13059" max="13059" width="12.5703125" style="19" customWidth="1"/>
    <col min="13060" max="13060" width="4" style="19" customWidth="1"/>
    <col min="13061" max="13061" width="19.5703125" style="19" customWidth="1"/>
    <col min="13062" max="13062" width="10" style="19" customWidth="1"/>
    <col min="13063" max="13063" width="7.42578125" style="19" customWidth="1"/>
    <col min="13064" max="13064" width="14.42578125" style="19" customWidth="1"/>
    <col min="13065" max="13065" width="13.7109375" style="19" customWidth="1"/>
    <col min="13066" max="13066" width="8.5703125" style="19" customWidth="1"/>
    <col min="13067" max="13067" width="13.28515625" style="19" customWidth="1"/>
    <col min="13068" max="13068" width="10.85546875" style="19" customWidth="1"/>
    <col min="13069" max="13070" width="22.7109375" style="19" customWidth="1"/>
    <col min="13071" max="13072" width="18.85546875" style="19" customWidth="1"/>
    <col min="13073" max="13073" width="21.42578125" style="19" customWidth="1"/>
    <col min="13074" max="13074" width="23.42578125" style="19" bestFit="1" customWidth="1"/>
    <col min="13075" max="13075" width="20.5703125" style="19" bestFit="1" customWidth="1"/>
    <col min="13076" max="13076" width="17.85546875" style="19" customWidth="1"/>
    <col min="13077" max="13077" width="16.28515625" style="19" customWidth="1"/>
    <col min="13078" max="13078" width="21.42578125" style="19" customWidth="1"/>
    <col min="13079" max="13079" width="21.85546875" style="19" customWidth="1"/>
    <col min="13080" max="13080" width="14" style="19" customWidth="1"/>
    <col min="13081" max="13081" width="7.28515625" style="19" customWidth="1"/>
    <col min="13082" max="13082" width="9" style="19" customWidth="1"/>
    <col min="13083" max="13092" width="7.28515625" style="19" customWidth="1"/>
    <col min="13093" max="13093" width="15.7109375" style="19" customWidth="1"/>
    <col min="13094" max="13094" width="16.42578125" style="19" customWidth="1"/>
    <col min="13095" max="13095" width="28.7109375" style="19" customWidth="1"/>
    <col min="13096" max="13096" width="21.42578125" style="19" customWidth="1"/>
    <col min="13097" max="13097" width="15.7109375" style="19" bestFit="1" customWidth="1"/>
    <col min="13098" max="13314" width="11.42578125" style="19"/>
    <col min="13315" max="13315" width="12.5703125" style="19" customWidth="1"/>
    <col min="13316" max="13316" width="4" style="19" customWidth="1"/>
    <col min="13317" max="13317" width="19.5703125" style="19" customWidth="1"/>
    <col min="13318" max="13318" width="10" style="19" customWidth="1"/>
    <col min="13319" max="13319" width="7.42578125" style="19" customWidth="1"/>
    <col min="13320" max="13320" width="14.42578125" style="19" customWidth="1"/>
    <col min="13321" max="13321" width="13.7109375" style="19" customWidth="1"/>
    <col min="13322" max="13322" width="8.5703125" style="19" customWidth="1"/>
    <col min="13323" max="13323" width="13.28515625" style="19" customWidth="1"/>
    <col min="13324" max="13324" width="10.85546875" style="19" customWidth="1"/>
    <col min="13325" max="13326" width="22.7109375" style="19" customWidth="1"/>
    <col min="13327" max="13328" width="18.85546875" style="19" customWidth="1"/>
    <col min="13329" max="13329" width="21.42578125" style="19" customWidth="1"/>
    <col min="13330" max="13330" width="23.42578125" style="19" bestFit="1" customWidth="1"/>
    <col min="13331" max="13331" width="20.5703125" style="19" bestFit="1" customWidth="1"/>
    <col min="13332" max="13332" width="17.85546875" style="19" customWidth="1"/>
    <col min="13333" max="13333" width="16.28515625" style="19" customWidth="1"/>
    <col min="13334" max="13334" width="21.42578125" style="19" customWidth="1"/>
    <col min="13335" max="13335" width="21.85546875" style="19" customWidth="1"/>
    <col min="13336" max="13336" width="14" style="19" customWidth="1"/>
    <col min="13337" max="13337" width="7.28515625" style="19" customWidth="1"/>
    <col min="13338" max="13338" width="9" style="19" customWidth="1"/>
    <col min="13339" max="13348" width="7.28515625" style="19" customWidth="1"/>
    <col min="13349" max="13349" width="15.7109375" style="19" customWidth="1"/>
    <col min="13350" max="13350" width="16.42578125" style="19" customWidth="1"/>
    <col min="13351" max="13351" width="28.7109375" style="19" customWidth="1"/>
    <col min="13352" max="13352" width="21.42578125" style="19" customWidth="1"/>
    <col min="13353" max="13353" width="15.7109375" style="19" bestFit="1" customWidth="1"/>
    <col min="13354" max="13570" width="11.42578125" style="19"/>
    <col min="13571" max="13571" width="12.5703125" style="19" customWidth="1"/>
    <col min="13572" max="13572" width="4" style="19" customWidth="1"/>
    <col min="13573" max="13573" width="19.5703125" style="19" customWidth="1"/>
    <col min="13574" max="13574" width="10" style="19" customWidth="1"/>
    <col min="13575" max="13575" width="7.42578125" style="19" customWidth="1"/>
    <col min="13576" max="13576" width="14.42578125" style="19" customWidth="1"/>
    <col min="13577" max="13577" width="13.7109375" style="19" customWidth="1"/>
    <col min="13578" max="13578" width="8.5703125" style="19" customWidth="1"/>
    <col min="13579" max="13579" width="13.28515625" style="19" customWidth="1"/>
    <col min="13580" max="13580" width="10.85546875" style="19" customWidth="1"/>
    <col min="13581" max="13582" width="22.7109375" style="19" customWidth="1"/>
    <col min="13583" max="13584" width="18.85546875" style="19" customWidth="1"/>
    <col min="13585" max="13585" width="21.42578125" style="19" customWidth="1"/>
    <col min="13586" max="13586" width="23.42578125" style="19" bestFit="1" customWidth="1"/>
    <col min="13587" max="13587" width="20.5703125" style="19" bestFit="1" customWidth="1"/>
    <col min="13588" max="13588" width="17.85546875" style="19" customWidth="1"/>
    <col min="13589" max="13589" width="16.28515625" style="19" customWidth="1"/>
    <col min="13590" max="13590" width="21.42578125" style="19" customWidth="1"/>
    <col min="13591" max="13591" width="21.85546875" style="19" customWidth="1"/>
    <col min="13592" max="13592" width="14" style="19" customWidth="1"/>
    <col min="13593" max="13593" width="7.28515625" style="19" customWidth="1"/>
    <col min="13594" max="13594" width="9" style="19" customWidth="1"/>
    <col min="13595" max="13604" width="7.28515625" style="19" customWidth="1"/>
    <col min="13605" max="13605" width="15.7109375" style="19" customWidth="1"/>
    <col min="13606" max="13606" width="16.42578125" style="19" customWidth="1"/>
    <col min="13607" max="13607" width="28.7109375" style="19" customWidth="1"/>
    <col min="13608" max="13608" width="21.42578125" style="19" customWidth="1"/>
    <col min="13609" max="13609" width="15.7109375" style="19" bestFit="1" customWidth="1"/>
    <col min="13610" max="13826" width="11.42578125" style="19"/>
    <col min="13827" max="13827" width="12.5703125" style="19" customWidth="1"/>
    <col min="13828" max="13828" width="4" style="19" customWidth="1"/>
    <col min="13829" max="13829" width="19.5703125" style="19" customWidth="1"/>
    <col min="13830" max="13830" width="10" style="19" customWidth="1"/>
    <col min="13831" max="13831" width="7.42578125" style="19" customWidth="1"/>
    <col min="13832" max="13832" width="14.42578125" style="19" customWidth="1"/>
    <col min="13833" max="13833" width="13.7109375" style="19" customWidth="1"/>
    <col min="13834" max="13834" width="8.5703125" style="19" customWidth="1"/>
    <col min="13835" max="13835" width="13.28515625" style="19" customWidth="1"/>
    <col min="13836" max="13836" width="10.85546875" style="19" customWidth="1"/>
    <col min="13837" max="13838" width="22.7109375" style="19" customWidth="1"/>
    <col min="13839" max="13840" width="18.85546875" style="19" customWidth="1"/>
    <col min="13841" max="13841" width="21.42578125" style="19" customWidth="1"/>
    <col min="13842" max="13842" width="23.42578125" style="19" bestFit="1" customWidth="1"/>
    <col min="13843" max="13843" width="20.5703125" style="19" bestFit="1" customWidth="1"/>
    <col min="13844" max="13844" width="17.85546875" style="19" customWidth="1"/>
    <col min="13845" max="13845" width="16.28515625" style="19" customWidth="1"/>
    <col min="13846" max="13846" width="21.42578125" style="19" customWidth="1"/>
    <col min="13847" max="13847" width="21.85546875" style="19" customWidth="1"/>
    <col min="13848" max="13848" width="14" style="19" customWidth="1"/>
    <col min="13849" max="13849" width="7.28515625" style="19" customWidth="1"/>
    <col min="13850" max="13850" width="9" style="19" customWidth="1"/>
    <col min="13851" max="13860" width="7.28515625" style="19" customWidth="1"/>
    <col min="13861" max="13861" width="15.7109375" style="19" customWidth="1"/>
    <col min="13862" max="13862" width="16.42578125" style="19" customWidth="1"/>
    <col min="13863" max="13863" width="28.7109375" style="19" customWidth="1"/>
    <col min="13864" max="13864" width="21.42578125" style="19" customWidth="1"/>
    <col min="13865" max="13865" width="15.7109375" style="19" bestFit="1" customWidth="1"/>
    <col min="13866" max="14082" width="11.42578125" style="19"/>
    <col min="14083" max="14083" width="12.5703125" style="19" customWidth="1"/>
    <col min="14084" max="14084" width="4" style="19" customWidth="1"/>
    <col min="14085" max="14085" width="19.5703125" style="19" customWidth="1"/>
    <col min="14086" max="14086" width="10" style="19" customWidth="1"/>
    <col min="14087" max="14087" width="7.42578125" style="19" customWidth="1"/>
    <col min="14088" max="14088" width="14.42578125" style="19" customWidth="1"/>
    <col min="14089" max="14089" width="13.7109375" style="19" customWidth="1"/>
    <col min="14090" max="14090" width="8.5703125" style="19" customWidth="1"/>
    <col min="14091" max="14091" width="13.28515625" style="19" customWidth="1"/>
    <col min="14092" max="14092" width="10.85546875" style="19" customWidth="1"/>
    <col min="14093" max="14094" width="22.7109375" style="19" customWidth="1"/>
    <col min="14095" max="14096" width="18.85546875" style="19" customWidth="1"/>
    <col min="14097" max="14097" width="21.42578125" style="19" customWidth="1"/>
    <col min="14098" max="14098" width="23.42578125" style="19" bestFit="1" customWidth="1"/>
    <col min="14099" max="14099" width="20.5703125" style="19" bestFit="1" customWidth="1"/>
    <col min="14100" max="14100" width="17.85546875" style="19" customWidth="1"/>
    <col min="14101" max="14101" width="16.28515625" style="19" customWidth="1"/>
    <col min="14102" max="14102" width="21.42578125" style="19" customWidth="1"/>
    <col min="14103" max="14103" width="21.85546875" style="19" customWidth="1"/>
    <col min="14104" max="14104" width="14" style="19" customWidth="1"/>
    <col min="14105" max="14105" width="7.28515625" style="19" customWidth="1"/>
    <col min="14106" max="14106" width="9" style="19" customWidth="1"/>
    <col min="14107" max="14116" width="7.28515625" style="19" customWidth="1"/>
    <col min="14117" max="14117" width="15.7109375" style="19" customWidth="1"/>
    <col min="14118" max="14118" width="16.42578125" style="19" customWidth="1"/>
    <col min="14119" max="14119" width="28.7109375" style="19" customWidth="1"/>
    <col min="14120" max="14120" width="21.42578125" style="19" customWidth="1"/>
    <col min="14121" max="14121" width="15.7109375" style="19" bestFit="1" customWidth="1"/>
    <col min="14122" max="14338" width="11.42578125" style="19"/>
    <col min="14339" max="14339" width="12.5703125" style="19" customWidth="1"/>
    <col min="14340" max="14340" width="4" style="19" customWidth="1"/>
    <col min="14341" max="14341" width="19.5703125" style="19" customWidth="1"/>
    <col min="14342" max="14342" width="10" style="19" customWidth="1"/>
    <col min="14343" max="14343" width="7.42578125" style="19" customWidth="1"/>
    <col min="14344" max="14344" width="14.42578125" style="19" customWidth="1"/>
    <col min="14345" max="14345" width="13.7109375" style="19" customWidth="1"/>
    <col min="14346" max="14346" width="8.5703125" style="19" customWidth="1"/>
    <col min="14347" max="14347" width="13.28515625" style="19" customWidth="1"/>
    <col min="14348" max="14348" width="10.85546875" style="19" customWidth="1"/>
    <col min="14349" max="14350" width="22.7109375" style="19" customWidth="1"/>
    <col min="14351" max="14352" width="18.85546875" style="19" customWidth="1"/>
    <col min="14353" max="14353" width="21.42578125" style="19" customWidth="1"/>
    <col min="14354" max="14354" width="23.42578125" style="19" bestFit="1" customWidth="1"/>
    <col min="14355" max="14355" width="20.5703125" style="19" bestFit="1" customWidth="1"/>
    <col min="14356" max="14356" width="17.85546875" style="19" customWidth="1"/>
    <col min="14357" max="14357" width="16.28515625" style="19" customWidth="1"/>
    <col min="14358" max="14358" width="21.42578125" style="19" customWidth="1"/>
    <col min="14359" max="14359" width="21.85546875" style="19" customWidth="1"/>
    <col min="14360" max="14360" width="14" style="19" customWidth="1"/>
    <col min="14361" max="14361" width="7.28515625" style="19" customWidth="1"/>
    <col min="14362" max="14362" width="9" style="19" customWidth="1"/>
    <col min="14363" max="14372" width="7.28515625" style="19" customWidth="1"/>
    <col min="14373" max="14373" width="15.7109375" style="19" customWidth="1"/>
    <col min="14374" max="14374" width="16.42578125" style="19" customWidth="1"/>
    <col min="14375" max="14375" width="28.7109375" style="19" customWidth="1"/>
    <col min="14376" max="14376" width="21.42578125" style="19" customWidth="1"/>
    <col min="14377" max="14377" width="15.7109375" style="19" bestFit="1" customWidth="1"/>
    <col min="14378" max="14594" width="11.42578125" style="19"/>
    <col min="14595" max="14595" width="12.5703125" style="19" customWidth="1"/>
    <col min="14596" max="14596" width="4" style="19" customWidth="1"/>
    <col min="14597" max="14597" width="19.5703125" style="19" customWidth="1"/>
    <col min="14598" max="14598" width="10" style="19" customWidth="1"/>
    <col min="14599" max="14599" width="7.42578125" style="19" customWidth="1"/>
    <col min="14600" max="14600" width="14.42578125" style="19" customWidth="1"/>
    <col min="14601" max="14601" width="13.7109375" style="19" customWidth="1"/>
    <col min="14602" max="14602" width="8.5703125" style="19" customWidth="1"/>
    <col min="14603" max="14603" width="13.28515625" style="19" customWidth="1"/>
    <col min="14604" max="14604" width="10.85546875" style="19" customWidth="1"/>
    <col min="14605" max="14606" width="22.7109375" style="19" customWidth="1"/>
    <col min="14607" max="14608" width="18.85546875" style="19" customWidth="1"/>
    <col min="14609" max="14609" width="21.42578125" style="19" customWidth="1"/>
    <col min="14610" max="14610" width="23.42578125" style="19" bestFit="1" customWidth="1"/>
    <col min="14611" max="14611" width="20.5703125" style="19" bestFit="1" customWidth="1"/>
    <col min="14612" max="14612" width="17.85546875" style="19" customWidth="1"/>
    <col min="14613" max="14613" width="16.28515625" style="19" customWidth="1"/>
    <col min="14614" max="14614" width="21.42578125" style="19" customWidth="1"/>
    <col min="14615" max="14615" width="21.85546875" style="19" customWidth="1"/>
    <col min="14616" max="14616" width="14" style="19" customWidth="1"/>
    <col min="14617" max="14617" width="7.28515625" style="19" customWidth="1"/>
    <col min="14618" max="14618" width="9" style="19" customWidth="1"/>
    <col min="14619" max="14628" width="7.28515625" style="19" customWidth="1"/>
    <col min="14629" max="14629" width="15.7109375" style="19" customWidth="1"/>
    <col min="14630" max="14630" width="16.42578125" style="19" customWidth="1"/>
    <col min="14631" max="14631" width="28.7109375" style="19" customWidth="1"/>
    <col min="14632" max="14632" width="21.42578125" style="19" customWidth="1"/>
    <col min="14633" max="14633" width="15.7109375" style="19" bestFit="1" customWidth="1"/>
    <col min="14634" max="14850" width="11.42578125" style="19"/>
    <col min="14851" max="14851" width="12.5703125" style="19" customWidth="1"/>
    <col min="14852" max="14852" width="4" style="19" customWidth="1"/>
    <col min="14853" max="14853" width="19.5703125" style="19" customWidth="1"/>
    <col min="14854" max="14854" width="10" style="19" customWidth="1"/>
    <col min="14855" max="14855" width="7.42578125" style="19" customWidth="1"/>
    <col min="14856" max="14856" width="14.42578125" style="19" customWidth="1"/>
    <col min="14857" max="14857" width="13.7109375" style="19" customWidth="1"/>
    <col min="14858" max="14858" width="8.5703125" style="19" customWidth="1"/>
    <col min="14859" max="14859" width="13.28515625" style="19" customWidth="1"/>
    <col min="14860" max="14860" width="10.85546875" style="19" customWidth="1"/>
    <col min="14861" max="14862" width="22.7109375" style="19" customWidth="1"/>
    <col min="14863" max="14864" width="18.85546875" style="19" customWidth="1"/>
    <col min="14865" max="14865" width="21.42578125" style="19" customWidth="1"/>
    <col min="14866" max="14866" width="23.42578125" style="19" bestFit="1" customWidth="1"/>
    <col min="14867" max="14867" width="20.5703125" style="19" bestFit="1" customWidth="1"/>
    <col min="14868" max="14868" width="17.85546875" style="19" customWidth="1"/>
    <col min="14869" max="14869" width="16.28515625" style="19" customWidth="1"/>
    <col min="14870" max="14870" width="21.42578125" style="19" customWidth="1"/>
    <col min="14871" max="14871" width="21.85546875" style="19" customWidth="1"/>
    <col min="14872" max="14872" width="14" style="19" customWidth="1"/>
    <col min="14873" max="14873" width="7.28515625" style="19" customWidth="1"/>
    <col min="14874" max="14874" width="9" style="19" customWidth="1"/>
    <col min="14875" max="14884" width="7.28515625" style="19" customWidth="1"/>
    <col min="14885" max="14885" width="15.7109375" style="19" customWidth="1"/>
    <col min="14886" max="14886" width="16.42578125" style="19" customWidth="1"/>
    <col min="14887" max="14887" width="28.7109375" style="19" customWidth="1"/>
    <col min="14888" max="14888" width="21.42578125" style="19" customWidth="1"/>
    <col min="14889" max="14889" width="15.7109375" style="19" bestFit="1" customWidth="1"/>
    <col min="14890" max="15106" width="11.42578125" style="19"/>
    <col min="15107" max="15107" width="12.5703125" style="19" customWidth="1"/>
    <col min="15108" max="15108" width="4" style="19" customWidth="1"/>
    <col min="15109" max="15109" width="19.5703125" style="19" customWidth="1"/>
    <col min="15110" max="15110" width="10" style="19" customWidth="1"/>
    <col min="15111" max="15111" width="7.42578125" style="19" customWidth="1"/>
    <col min="15112" max="15112" width="14.42578125" style="19" customWidth="1"/>
    <col min="15113" max="15113" width="13.7109375" style="19" customWidth="1"/>
    <col min="15114" max="15114" width="8.5703125" style="19" customWidth="1"/>
    <col min="15115" max="15115" width="13.28515625" style="19" customWidth="1"/>
    <col min="15116" max="15116" width="10.85546875" style="19" customWidth="1"/>
    <col min="15117" max="15118" width="22.7109375" style="19" customWidth="1"/>
    <col min="15119" max="15120" width="18.85546875" style="19" customWidth="1"/>
    <col min="15121" max="15121" width="21.42578125" style="19" customWidth="1"/>
    <col min="15122" max="15122" width="23.42578125" style="19" bestFit="1" customWidth="1"/>
    <col min="15123" max="15123" width="20.5703125" style="19" bestFit="1" customWidth="1"/>
    <col min="15124" max="15124" width="17.85546875" style="19" customWidth="1"/>
    <col min="15125" max="15125" width="16.28515625" style="19" customWidth="1"/>
    <col min="15126" max="15126" width="21.42578125" style="19" customWidth="1"/>
    <col min="15127" max="15127" width="21.85546875" style="19" customWidth="1"/>
    <col min="15128" max="15128" width="14" style="19" customWidth="1"/>
    <col min="15129" max="15129" width="7.28515625" style="19" customWidth="1"/>
    <col min="15130" max="15130" width="9" style="19" customWidth="1"/>
    <col min="15131" max="15140" width="7.28515625" style="19" customWidth="1"/>
    <col min="15141" max="15141" width="15.7109375" style="19" customWidth="1"/>
    <col min="15142" max="15142" width="16.42578125" style="19" customWidth="1"/>
    <col min="15143" max="15143" width="28.7109375" style="19" customWidth="1"/>
    <col min="15144" max="15144" width="21.42578125" style="19" customWidth="1"/>
    <col min="15145" max="15145" width="15.7109375" style="19" bestFit="1" customWidth="1"/>
    <col min="15146" max="15362" width="11.42578125" style="19"/>
    <col min="15363" max="15363" width="12.5703125" style="19" customWidth="1"/>
    <col min="15364" max="15364" width="4" style="19" customWidth="1"/>
    <col min="15365" max="15365" width="19.5703125" style="19" customWidth="1"/>
    <col min="15366" max="15366" width="10" style="19" customWidth="1"/>
    <col min="15367" max="15367" width="7.42578125" style="19" customWidth="1"/>
    <col min="15368" max="15368" width="14.42578125" style="19" customWidth="1"/>
    <col min="15369" max="15369" width="13.7109375" style="19" customWidth="1"/>
    <col min="15370" max="15370" width="8.5703125" style="19" customWidth="1"/>
    <col min="15371" max="15371" width="13.28515625" style="19" customWidth="1"/>
    <col min="15372" max="15372" width="10.85546875" style="19" customWidth="1"/>
    <col min="15373" max="15374" width="22.7109375" style="19" customWidth="1"/>
    <col min="15375" max="15376" width="18.85546875" style="19" customWidth="1"/>
    <col min="15377" max="15377" width="21.42578125" style="19" customWidth="1"/>
    <col min="15378" max="15378" width="23.42578125" style="19" bestFit="1" customWidth="1"/>
    <col min="15379" max="15379" width="20.5703125" style="19" bestFit="1" customWidth="1"/>
    <col min="15380" max="15380" width="17.85546875" style="19" customWidth="1"/>
    <col min="15381" max="15381" width="16.28515625" style="19" customWidth="1"/>
    <col min="15382" max="15382" width="21.42578125" style="19" customWidth="1"/>
    <col min="15383" max="15383" width="21.85546875" style="19" customWidth="1"/>
    <col min="15384" max="15384" width="14" style="19" customWidth="1"/>
    <col min="15385" max="15385" width="7.28515625" style="19" customWidth="1"/>
    <col min="15386" max="15386" width="9" style="19" customWidth="1"/>
    <col min="15387" max="15396" width="7.28515625" style="19" customWidth="1"/>
    <col min="15397" max="15397" width="15.7109375" style="19" customWidth="1"/>
    <col min="15398" max="15398" width="16.42578125" style="19" customWidth="1"/>
    <col min="15399" max="15399" width="28.7109375" style="19" customWidth="1"/>
    <col min="15400" max="15400" width="21.42578125" style="19" customWidth="1"/>
    <col min="15401" max="15401" width="15.7109375" style="19" bestFit="1" customWidth="1"/>
    <col min="15402" max="15618" width="11.42578125" style="19"/>
    <col min="15619" max="15619" width="12.5703125" style="19" customWidth="1"/>
    <col min="15620" max="15620" width="4" style="19" customWidth="1"/>
    <col min="15621" max="15621" width="19.5703125" style="19" customWidth="1"/>
    <col min="15622" max="15622" width="10" style="19" customWidth="1"/>
    <col min="15623" max="15623" width="7.42578125" style="19" customWidth="1"/>
    <col min="15624" max="15624" width="14.42578125" style="19" customWidth="1"/>
    <col min="15625" max="15625" width="13.7109375" style="19" customWidth="1"/>
    <col min="15626" max="15626" width="8.5703125" style="19" customWidth="1"/>
    <col min="15627" max="15627" width="13.28515625" style="19" customWidth="1"/>
    <col min="15628" max="15628" width="10.85546875" style="19" customWidth="1"/>
    <col min="15629" max="15630" width="22.7109375" style="19" customWidth="1"/>
    <col min="15631" max="15632" width="18.85546875" style="19" customWidth="1"/>
    <col min="15633" max="15633" width="21.42578125" style="19" customWidth="1"/>
    <col min="15634" max="15634" width="23.42578125" style="19" bestFit="1" customWidth="1"/>
    <col min="15635" max="15635" width="20.5703125" style="19" bestFit="1" customWidth="1"/>
    <col min="15636" max="15636" width="17.85546875" style="19" customWidth="1"/>
    <col min="15637" max="15637" width="16.28515625" style="19" customWidth="1"/>
    <col min="15638" max="15638" width="21.42578125" style="19" customWidth="1"/>
    <col min="15639" max="15639" width="21.85546875" style="19" customWidth="1"/>
    <col min="15640" max="15640" width="14" style="19" customWidth="1"/>
    <col min="15641" max="15641" width="7.28515625" style="19" customWidth="1"/>
    <col min="15642" max="15642" width="9" style="19" customWidth="1"/>
    <col min="15643" max="15652" width="7.28515625" style="19" customWidth="1"/>
    <col min="15653" max="15653" width="15.7109375" style="19" customWidth="1"/>
    <col min="15654" max="15654" width="16.42578125" style="19" customWidth="1"/>
    <col min="15655" max="15655" width="28.7109375" style="19" customWidth="1"/>
    <col min="15656" max="15656" width="21.42578125" style="19" customWidth="1"/>
    <col min="15657" max="15657" width="15.7109375" style="19" bestFit="1" customWidth="1"/>
    <col min="15658" max="15874" width="11.42578125" style="19"/>
    <col min="15875" max="15875" width="12.5703125" style="19" customWidth="1"/>
    <col min="15876" max="15876" width="4" style="19" customWidth="1"/>
    <col min="15877" max="15877" width="19.5703125" style="19" customWidth="1"/>
    <col min="15878" max="15878" width="10" style="19" customWidth="1"/>
    <col min="15879" max="15879" width="7.42578125" style="19" customWidth="1"/>
    <col min="15880" max="15880" width="14.42578125" style="19" customWidth="1"/>
    <col min="15881" max="15881" width="13.7109375" style="19" customWidth="1"/>
    <col min="15882" max="15882" width="8.5703125" style="19" customWidth="1"/>
    <col min="15883" max="15883" width="13.28515625" style="19" customWidth="1"/>
    <col min="15884" max="15884" width="10.85546875" style="19" customWidth="1"/>
    <col min="15885" max="15886" width="22.7109375" style="19" customWidth="1"/>
    <col min="15887" max="15888" width="18.85546875" style="19" customWidth="1"/>
    <col min="15889" max="15889" width="21.42578125" style="19" customWidth="1"/>
    <col min="15890" max="15890" width="23.42578125" style="19" bestFit="1" customWidth="1"/>
    <col min="15891" max="15891" width="20.5703125" style="19" bestFit="1" customWidth="1"/>
    <col min="15892" max="15892" width="17.85546875" style="19" customWidth="1"/>
    <col min="15893" max="15893" width="16.28515625" style="19" customWidth="1"/>
    <col min="15894" max="15894" width="21.42578125" style="19" customWidth="1"/>
    <col min="15895" max="15895" width="21.85546875" style="19" customWidth="1"/>
    <col min="15896" max="15896" width="14" style="19" customWidth="1"/>
    <col min="15897" max="15897" width="7.28515625" style="19" customWidth="1"/>
    <col min="15898" max="15898" width="9" style="19" customWidth="1"/>
    <col min="15899" max="15908" width="7.28515625" style="19" customWidth="1"/>
    <col min="15909" max="15909" width="15.7109375" style="19" customWidth="1"/>
    <col min="15910" max="15910" width="16.42578125" style="19" customWidth="1"/>
    <col min="15911" max="15911" width="28.7109375" style="19" customWidth="1"/>
    <col min="15912" max="15912" width="21.42578125" style="19" customWidth="1"/>
    <col min="15913" max="15913" width="15.7109375" style="19" bestFit="1" customWidth="1"/>
    <col min="15914" max="16130" width="11.42578125" style="19"/>
    <col min="16131" max="16131" width="12.5703125" style="19" customWidth="1"/>
    <col min="16132" max="16132" width="4" style="19" customWidth="1"/>
    <col min="16133" max="16133" width="19.5703125" style="19" customWidth="1"/>
    <col min="16134" max="16134" width="10" style="19" customWidth="1"/>
    <col min="16135" max="16135" width="7.42578125" style="19" customWidth="1"/>
    <col min="16136" max="16136" width="14.42578125" style="19" customWidth="1"/>
    <col min="16137" max="16137" width="13.7109375" style="19" customWidth="1"/>
    <col min="16138" max="16138" width="8.5703125" style="19" customWidth="1"/>
    <col min="16139" max="16139" width="13.28515625" style="19" customWidth="1"/>
    <col min="16140" max="16140" width="10.85546875" style="19" customWidth="1"/>
    <col min="16141" max="16142" width="22.7109375" style="19" customWidth="1"/>
    <col min="16143" max="16144" width="18.85546875" style="19" customWidth="1"/>
    <col min="16145" max="16145" width="21.42578125" style="19" customWidth="1"/>
    <col min="16146" max="16146" width="23.42578125" style="19" bestFit="1" customWidth="1"/>
    <col min="16147" max="16147" width="20.5703125" style="19" bestFit="1" customWidth="1"/>
    <col min="16148" max="16148" width="17.85546875" style="19" customWidth="1"/>
    <col min="16149" max="16149" width="16.28515625" style="19" customWidth="1"/>
    <col min="16150" max="16150" width="21.42578125" style="19" customWidth="1"/>
    <col min="16151" max="16151" width="21.85546875" style="19" customWidth="1"/>
    <col min="16152" max="16152" width="14" style="19" customWidth="1"/>
    <col min="16153" max="16153" width="7.28515625" style="19" customWidth="1"/>
    <col min="16154" max="16154" width="9" style="19" customWidth="1"/>
    <col min="16155" max="16164" width="7.28515625" style="19" customWidth="1"/>
    <col min="16165" max="16165" width="15.7109375" style="19" customWidth="1"/>
    <col min="16166" max="16166" width="16.42578125" style="19" customWidth="1"/>
    <col min="16167" max="16167" width="28.7109375" style="19" customWidth="1"/>
    <col min="16168" max="16168" width="21.42578125" style="19" customWidth="1"/>
    <col min="16169" max="16169" width="15.7109375" style="19" bestFit="1" customWidth="1"/>
    <col min="16170" max="16384" width="11.42578125" style="19"/>
  </cols>
  <sheetData>
    <row r="1" spans="1:41" ht="21" customHeight="1" x14ac:dyDescent="0.25">
      <c r="A1" s="1483" t="s">
        <v>0</v>
      </c>
      <c r="B1" s="1483"/>
      <c r="C1" s="1483"/>
      <c r="D1" s="1483"/>
      <c r="E1" s="1483"/>
      <c r="F1" s="1483"/>
      <c r="G1" s="1483"/>
      <c r="H1" s="1483"/>
      <c r="I1" s="1483"/>
      <c r="J1" s="1483"/>
      <c r="K1" s="1483"/>
      <c r="L1" s="1483"/>
      <c r="M1" s="1483"/>
      <c r="N1" s="1483"/>
      <c r="O1" s="1483"/>
      <c r="P1" s="1483"/>
      <c r="Q1" s="1483"/>
      <c r="R1" s="1483"/>
      <c r="S1" s="1483"/>
      <c r="T1" s="1483"/>
      <c r="U1" s="1483"/>
      <c r="V1" s="1483"/>
      <c r="W1" s="1483"/>
      <c r="X1" s="1483"/>
      <c r="Y1" s="1483"/>
      <c r="Z1" s="1483"/>
      <c r="AA1" s="1483"/>
      <c r="AB1" s="1483"/>
      <c r="AC1" s="1483"/>
      <c r="AD1" s="1483"/>
      <c r="AE1" s="1483"/>
      <c r="AF1" s="1483"/>
      <c r="AG1" s="1483"/>
      <c r="AH1" s="1483"/>
      <c r="AI1" s="1483"/>
      <c r="AJ1" s="1483"/>
      <c r="AK1" s="1483"/>
      <c r="AL1" s="888" t="s">
        <v>1637</v>
      </c>
      <c r="AM1" s="889" t="s">
        <v>1638</v>
      </c>
    </row>
    <row r="2" spans="1:41" ht="21" customHeight="1" x14ac:dyDescent="0.25">
      <c r="A2" s="1483"/>
      <c r="B2" s="1483"/>
      <c r="C2" s="1483"/>
      <c r="D2" s="1483"/>
      <c r="E2" s="1483"/>
      <c r="F2" s="1483"/>
      <c r="G2" s="1483"/>
      <c r="H2" s="1483"/>
      <c r="I2" s="1483"/>
      <c r="J2" s="1483"/>
      <c r="K2" s="1483"/>
      <c r="L2" s="1483"/>
      <c r="M2" s="1483"/>
      <c r="N2" s="1483"/>
      <c r="O2" s="1483"/>
      <c r="P2" s="1483"/>
      <c r="Q2" s="1483"/>
      <c r="R2" s="1483"/>
      <c r="S2" s="1483"/>
      <c r="T2" s="1483"/>
      <c r="U2" s="1483"/>
      <c r="V2" s="1483"/>
      <c r="W2" s="1483"/>
      <c r="X2" s="1483"/>
      <c r="Y2" s="1483"/>
      <c r="Z2" s="1483"/>
      <c r="AA2" s="1483"/>
      <c r="AB2" s="1483"/>
      <c r="AC2" s="1483"/>
      <c r="AD2" s="1483"/>
      <c r="AE2" s="1483"/>
      <c r="AF2" s="1483"/>
      <c r="AG2" s="1483"/>
      <c r="AH2" s="1483"/>
      <c r="AI2" s="1483"/>
      <c r="AJ2" s="1483"/>
      <c r="AK2" s="1483"/>
      <c r="AL2" s="890" t="s">
        <v>1642</v>
      </c>
      <c r="AM2" s="891" t="s">
        <v>1639</v>
      </c>
    </row>
    <row r="3" spans="1:41" ht="21" customHeight="1" x14ac:dyDescent="0.25">
      <c r="A3" s="1483"/>
      <c r="B3" s="1483"/>
      <c r="C3" s="1483"/>
      <c r="D3" s="1483"/>
      <c r="E3" s="1483"/>
      <c r="F3" s="1483"/>
      <c r="G3" s="1483"/>
      <c r="H3" s="1483"/>
      <c r="I3" s="1483"/>
      <c r="J3" s="1483"/>
      <c r="K3" s="1483"/>
      <c r="L3" s="1483"/>
      <c r="M3" s="1483"/>
      <c r="N3" s="1483"/>
      <c r="O3" s="1483"/>
      <c r="P3" s="1483"/>
      <c r="Q3" s="1483"/>
      <c r="R3" s="1483"/>
      <c r="S3" s="1483"/>
      <c r="T3" s="1483"/>
      <c r="U3" s="1483"/>
      <c r="V3" s="1483"/>
      <c r="W3" s="1483"/>
      <c r="X3" s="1483"/>
      <c r="Y3" s="1483"/>
      <c r="Z3" s="1483"/>
      <c r="AA3" s="1483"/>
      <c r="AB3" s="1483"/>
      <c r="AC3" s="1483"/>
      <c r="AD3" s="1483"/>
      <c r="AE3" s="1483"/>
      <c r="AF3" s="1483"/>
      <c r="AG3" s="1483"/>
      <c r="AH3" s="1483"/>
      <c r="AI3" s="1483"/>
      <c r="AJ3" s="1483"/>
      <c r="AK3" s="1483"/>
      <c r="AL3" s="892" t="s">
        <v>1643</v>
      </c>
      <c r="AM3" s="891"/>
    </row>
    <row r="4" spans="1:41" ht="21" customHeight="1" x14ac:dyDescent="0.2">
      <c r="A4" s="1485"/>
      <c r="B4" s="1485"/>
      <c r="C4" s="1485"/>
      <c r="D4" s="1485"/>
      <c r="E4" s="1485"/>
      <c r="F4" s="1485"/>
      <c r="G4" s="1485"/>
      <c r="H4" s="1485"/>
      <c r="I4" s="1485"/>
      <c r="J4" s="1485"/>
      <c r="K4" s="1485"/>
      <c r="L4" s="1485"/>
      <c r="M4" s="1485"/>
      <c r="N4" s="1485"/>
      <c r="O4" s="1485"/>
      <c r="P4" s="1485"/>
      <c r="Q4" s="1485"/>
      <c r="R4" s="1485"/>
      <c r="S4" s="1485"/>
      <c r="T4" s="1485"/>
      <c r="U4" s="1485"/>
      <c r="V4" s="1485"/>
      <c r="W4" s="1485"/>
      <c r="X4" s="1485"/>
      <c r="Y4" s="1485"/>
      <c r="Z4" s="1485"/>
      <c r="AA4" s="1485"/>
      <c r="AB4" s="1485"/>
      <c r="AC4" s="1485"/>
      <c r="AD4" s="1485"/>
      <c r="AE4" s="1485"/>
      <c r="AF4" s="1485"/>
      <c r="AG4" s="1485"/>
      <c r="AH4" s="1485"/>
      <c r="AI4" s="1485"/>
      <c r="AJ4" s="1485"/>
      <c r="AK4" s="1485"/>
      <c r="AL4" s="977" t="s">
        <v>1644</v>
      </c>
      <c r="AM4" s="894" t="s">
        <v>1641</v>
      </c>
    </row>
    <row r="5" spans="1:41" ht="17.45" customHeight="1" x14ac:dyDescent="0.2">
      <c r="A5" s="1390" t="s">
        <v>2</v>
      </c>
      <c r="B5" s="1390"/>
      <c r="C5" s="1390"/>
      <c r="D5" s="1390"/>
      <c r="E5" s="1390"/>
      <c r="F5" s="1390"/>
      <c r="G5" s="1390"/>
      <c r="H5" s="1390"/>
      <c r="I5" s="1390"/>
      <c r="J5" s="1390"/>
      <c r="K5" s="1390"/>
      <c r="L5" s="1390"/>
      <c r="M5" s="1390"/>
      <c r="N5" s="245"/>
      <c r="O5" s="608"/>
      <c r="P5" s="1658" t="s">
        <v>3</v>
      </c>
      <c r="Q5" s="1658"/>
      <c r="R5" s="1658"/>
      <c r="S5" s="1658"/>
      <c r="T5" s="1658"/>
      <c r="U5" s="1658"/>
      <c r="V5" s="1658"/>
      <c r="W5" s="1658"/>
      <c r="X5" s="1658"/>
      <c r="Y5" s="1658"/>
      <c r="Z5" s="1658"/>
      <c r="AA5" s="1658"/>
      <c r="AB5" s="1658"/>
      <c r="AC5" s="1658"/>
      <c r="AD5" s="1658"/>
      <c r="AE5" s="1658"/>
      <c r="AF5" s="1658"/>
      <c r="AG5" s="1658"/>
      <c r="AH5" s="1658"/>
      <c r="AI5" s="1658"/>
      <c r="AJ5" s="1658"/>
      <c r="AK5" s="1658"/>
      <c r="AL5" s="1658"/>
      <c r="AM5" s="1658"/>
    </row>
    <row r="6" spans="1:41" ht="17.25" customHeight="1" x14ac:dyDescent="0.2">
      <c r="A6" s="1391"/>
      <c r="B6" s="1391"/>
      <c r="C6" s="1391"/>
      <c r="D6" s="1391"/>
      <c r="E6" s="1391"/>
      <c r="F6" s="1391"/>
      <c r="G6" s="1391"/>
      <c r="H6" s="1391"/>
      <c r="I6" s="1391"/>
      <c r="J6" s="1391"/>
      <c r="K6" s="1391"/>
      <c r="L6" s="1391"/>
      <c r="M6" s="1391"/>
      <c r="N6" s="244"/>
      <c r="O6" s="609"/>
      <c r="P6" s="1487"/>
      <c r="Q6" s="1488"/>
      <c r="R6" s="1488"/>
      <c r="S6" s="1488"/>
      <c r="T6" s="1488"/>
      <c r="U6" s="1488"/>
      <c r="V6" s="1488"/>
      <c r="W6" s="1488"/>
      <c r="X6" s="1489"/>
      <c r="Y6" s="1658" t="s">
        <v>4</v>
      </c>
      <c r="Z6" s="1658"/>
      <c r="AA6" s="1658"/>
      <c r="AB6" s="1658"/>
      <c r="AC6" s="1658"/>
      <c r="AD6" s="1658"/>
      <c r="AE6" s="1658"/>
      <c r="AF6" s="1658"/>
      <c r="AG6" s="1658"/>
      <c r="AH6" s="1658"/>
      <c r="AI6" s="1658"/>
      <c r="AJ6" s="1658"/>
      <c r="AK6" s="1487"/>
      <c r="AL6" s="1488"/>
      <c r="AM6" s="1489"/>
    </row>
    <row r="7" spans="1:41" ht="13.5" customHeight="1" x14ac:dyDescent="0.2">
      <c r="A7" s="1385" t="s">
        <v>5</v>
      </c>
      <c r="B7" s="1384" t="s">
        <v>6</v>
      </c>
      <c r="C7" s="1385"/>
      <c r="D7" s="1385" t="s">
        <v>5</v>
      </c>
      <c r="E7" s="1384" t="s">
        <v>7</v>
      </c>
      <c r="F7" s="1385"/>
      <c r="G7" s="1385" t="s">
        <v>5</v>
      </c>
      <c r="H7" s="1384" t="s">
        <v>8</v>
      </c>
      <c r="I7" s="1385"/>
      <c r="J7" s="2659" t="s">
        <v>5</v>
      </c>
      <c r="K7" s="1384" t="s">
        <v>9</v>
      </c>
      <c r="L7" s="1394" t="s">
        <v>10</v>
      </c>
      <c r="M7" s="1394" t="s">
        <v>11</v>
      </c>
      <c r="N7" s="1394" t="s">
        <v>12</v>
      </c>
      <c r="O7" s="607"/>
      <c r="P7" s="1394" t="s">
        <v>3</v>
      </c>
      <c r="Q7" s="1394" t="s">
        <v>13</v>
      </c>
      <c r="R7" s="1833" t="s">
        <v>14</v>
      </c>
      <c r="S7" s="1384" t="s">
        <v>15</v>
      </c>
      <c r="T7" s="1384" t="s">
        <v>16</v>
      </c>
      <c r="U7" s="1394" t="s">
        <v>17</v>
      </c>
      <c r="V7" s="1833" t="s">
        <v>14</v>
      </c>
      <c r="W7" s="1833" t="s">
        <v>5</v>
      </c>
      <c r="X7" s="1394" t="s">
        <v>18</v>
      </c>
      <c r="Y7" s="1403" t="s">
        <v>19</v>
      </c>
      <c r="Z7" s="1404"/>
      <c r="AA7" s="1404"/>
      <c r="AB7" s="1404"/>
      <c r="AC7" s="1404"/>
      <c r="AD7" s="1405"/>
      <c r="AE7" s="1403" t="s">
        <v>20</v>
      </c>
      <c r="AF7" s="1404"/>
      <c r="AG7" s="1404"/>
      <c r="AH7" s="1404"/>
      <c r="AI7" s="1404"/>
      <c r="AJ7" s="1405"/>
      <c r="AK7" s="1849" t="s">
        <v>21</v>
      </c>
      <c r="AL7" s="1849" t="s">
        <v>22</v>
      </c>
      <c r="AM7" s="1833" t="s">
        <v>23</v>
      </c>
    </row>
    <row r="8" spans="1:41" ht="27" customHeight="1" x14ac:dyDescent="0.2">
      <c r="A8" s="1387"/>
      <c r="B8" s="1386"/>
      <c r="C8" s="1387"/>
      <c r="D8" s="1387"/>
      <c r="E8" s="1386"/>
      <c r="F8" s="1387"/>
      <c r="G8" s="1387"/>
      <c r="H8" s="1386"/>
      <c r="I8" s="1387"/>
      <c r="J8" s="2660"/>
      <c r="K8" s="1386"/>
      <c r="L8" s="1395"/>
      <c r="M8" s="1395"/>
      <c r="N8" s="1395"/>
      <c r="O8" s="1395" t="s">
        <v>5</v>
      </c>
      <c r="P8" s="1395"/>
      <c r="Q8" s="1395"/>
      <c r="R8" s="1834"/>
      <c r="S8" s="1386"/>
      <c r="T8" s="1386"/>
      <c r="U8" s="1395"/>
      <c r="V8" s="1834"/>
      <c r="W8" s="1834"/>
      <c r="X8" s="1395"/>
      <c r="Y8" s="1369" t="s">
        <v>24</v>
      </c>
      <c r="Z8" s="1400" t="s">
        <v>25</v>
      </c>
      <c r="AA8" s="1369" t="s">
        <v>26</v>
      </c>
      <c r="AB8" s="1369" t="s">
        <v>27</v>
      </c>
      <c r="AC8" s="1369" t="s">
        <v>28</v>
      </c>
      <c r="AD8" s="1369" t="s">
        <v>29</v>
      </c>
      <c r="AE8" s="1369" t="s">
        <v>30</v>
      </c>
      <c r="AF8" s="1369" t="s">
        <v>31</v>
      </c>
      <c r="AG8" s="1369" t="s">
        <v>32</v>
      </c>
      <c r="AH8" s="1369" t="s">
        <v>33</v>
      </c>
      <c r="AI8" s="1369" t="s">
        <v>34</v>
      </c>
      <c r="AJ8" s="1369" t="s">
        <v>35</v>
      </c>
      <c r="AK8" s="1786"/>
      <c r="AL8" s="1786"/>
      <c r="AM8" s="1834"/>
    </row>
    <row r="9" spans="1:41" ht="3.6" customHeight="1" x14ac:dyDescent="0.2">
      <c r="A9" s="1387"/>
      <c r="B9" s="1386"/>
      <c r="C9" s="1387"/>
      <c r="D9" s="1387"/>
      <c r="E9" s="1386"/>
      <c r="F9" s="1387"/>
      <c r="G9" s="1387"/>
      <c r="H9" s="1386"/>
      <c r="I9" s="1387"/>
      <c r="J9" s="2660"/>
      <c r="K9" s="1386"/>
      <c r="L9" s="1395"/>
      <c r="M9" s="1395"/>
      <c r="N9" s="1395"/>
      <c r="O9" s="1395"/>
      <c r="P9" s="1395"/>
      <c r="Q9" s="1395"/>
      <c r="R9" s="1834"/>
      <c r="S9" s="1386"/>
      <c r="T9" s="1386"/>
      <c r="U9" s="1395"/>
      <c r="V9" s="1834"/>
      <c r="W9" s="1834"/>
      <c r="X9" s="1395"/>
      <c r="Y9" s="1370"/>
      <c r="Z9" s="1401"/>
      <c r="AA9" s="1370"/>
      <c r="AB9" s="1370"/>
      <c r="AC9" s="1370"/>
      <c r="AD9" s="1370"/>
      <c r="AE9" s="1370"/>
      <c r="AF9" s="1370"/>
      <c r="AG9" s="1370"/>
      <c r="AH9" s="1370"/>
      <c r="AI9" s="1370"/>
      <c r="AJ9" s="1370"/>
      <c r="AK9" s="1786"/>
      <c r="AL9" s="1786"/>
      <c r="AM9" s="1834"/>
    </row>
    <row r="10" spans="1:41" ht="21.75" customHeight="1" x14ac:dyDescent="0.2">
      <c r="A10" s="1387"/>
      <c r="B10" s="1386"/>
      <c r="C10" s="1387"/>
      <c r="D10" s="1387"/>
      <c r="E10" s="1386"/>
      <c r="F10" s="1387"/>
      <c r="G10" s="1387"/>
      <c r="H10" s="1386"/>
      <c r="I10" s="1387"/>
      <c r="J10" s="2660"/>
      <c r="K10" s="1386"/>
      <c r="L10" s="1395"/>
      <c r="M10" s="1395"/>
      <c r="N10" s="1395"/>
      <c r="O10" s="1395"/>
      <c r="P10" s="1395"/>
      <c r="Q10" s="1395"/>
      <c r="R10" s="1834"/>
      <c r="S10" s="1386"/>
      <c r="T10" s="1386"/>
      <c r="U10" s="1395"/>
      <c r="V10" s="1834"/>
      <c r="W10" s="1834"/>
      <c r="X10" s="1395"/>
      <c r="Y10" s="1370"/>
      <c r="Z10" s="1401"/>
      <c r="AA10" s="1370"/>
      <c r="AB10" s="1370"/>
      <c r="AC10" s="1370"/>
      <c r="AD10" s="1370"/>
      <c r="AE10" s="1370"/>
      <c r="AF10" s="1370"/>
      <c r="AG10" s="1370"/>
      <c r="AH10" s="1370"/>
      <c r="AI10" s="1370"/>
      <c r="AJ10" s="1370"/>
      <c r="AK10" s="1786"/>
      <c r="AL10" s="1786"/>
      <c r="AM10" s="1834"/>
    </row>
    <row r="11" spans="1:41" ht="7.15" customHeight="1" x14ac:dyDescent="0.2">
      <c r="A11" s="1387"/>
      <c r="B11" s="1386"/>
      <c r="C11" s="1387"/>
      <c r="D11" s="1387"/>
      <c r="E11" s="1386"/>
      <c r="F11" s="1387"/>
      <c r="G11" s="1387"/>
      <c r="H11" s="1386"/>
      <c r="I11" s="1387"/>
      <c r="J11" s="2660"/>
      <c r="K11" s="1386"/>
      <c r="L11" s="1395"/>
      <c r="M11" s="1395"/>
      <c r="N11" s="1395"/>
      <c r="O11" s="1395"/>
      <c r="P11" s="1395"/>
      <c r="Q11" s="1395"/>
      <c r="R11" s="1834"/>
      <c r="S11" s="1386"/>
      <c r="T11" s="1386"/>
      <c r="U11" s="1395"/>
      <c r="V11" s="1834"/>
      <c r="W11" s="1834"/>
      <c r="X11" s="1395"/>
      <c r="Y11" s="1370"/>
      <c r="Z11" s="1401"/>
      <c r="AA11" s="1370"/>
      <c r="AB11" s="1370"/>
      <c r="AC11" s="1370"/>
      <c r="AD11" s="1370"/>
      <c r="AE11" s="1370"/>
      <c r="AF11" s="1370"/>
      <c r="AG11" s="1370"/>
      <c r="AH11" s="1370"/>
      <c r="AI11" s="1370"/>
      <c r="AJ11" s="1370"/>
      <c r="AK11" s="1786"/>
      <c r="AL11" s="1786"/>
      <c r="AM11" s="1834"/>
    </row>
    <row r="12" spans="1:41" ht="15" customHeight="1" x14ac:dyDescent="0.2">
      <c r="A12" s="1387"/>
      <c r="B12" s="1386"/>
      <c r="C12" s="1387"/>
      <c r="D12" s="1387"/>
      <c r="E12" s="1386"/>
      <c r="F12" s="1387"/>
      <c r="G12" s="1387"/>
      <c r="H12" s="1386"/>
      <c r="I12" s="1387"/>
      <c r="J12" s="2660"/>
      <c r="K12" s="1386"/>
      <c r="L12" s="1395"/>
      <c r="M12" s="1395"/>
      <c r="N12" s="1395"/>
      <c r="O12" s="1395"/>
      <c r="P12" s="1395"/>
      <c r="Q12" s="1395"/>
      <c r="R12" s="1834"/>
      <c r="S12" s="1386"/>
      <c r="T12" s="1386"/>
      <c r="U12" s="1395"/>
      <c r="V12" s="1834"/>
      <c r="W12" s="1834"/>
      <c r="X12" s="1395"/>
      <c r="Y12" s="1370"/>
      <c r="Z12" s="1401"/>
      <c r="AA12" s="1370"/>
      <c r="AB12" s="1370"/>
      <c r="AC12" s="1370"/>
      <c r="AD12" s="1370"/>
      <c r="AE12" s="1370"/>
      <c r="AF12" s="1370"/>
      <c r="AG12" s="1370"/>
      <c r="AH12" s="1370"/>
      <c r="AI12" s="1370"/>
      <c r="AJ12" s="1370"/>
      <c r="AK12" s="1786"/>
      <c r="AL12" s="1786"/>
      <c r="AM12" s="1834"/>
    </row>
    <row r="13" spans="1:41" ht="15.75" customHeight="1" x14ac:dyDescent="0.2">
      <c r="A13" s="1387"/>
      <c r="B13" s="1386"/>
      <c r="C13" s="1387"/>
      <c r="D13" s="1387"/>
      <c r="E13" s="1386"/>
      <c r="F13" s="1387"/>
      <c r="G13" s="1387"/>
      <c r="H13" s="1386"/>
      <c r="I13" s="1387"/>
      <c r="J13" s="2660"/>
      <c r="K13" s="1386"/>
      <c r="L13" s="1395"/>
      <c r="M13" s="1395"/>
      <c r="N13" s="1395"/>
      <c r="O13" s="1395"/>
      <c r="P13" s="1395"/>
      <c r="Q13" s="1395"/>
      <c r="R13" s="1834"/>
      <c r="S13" s="1386"/>
      <c r="T13" s="1386"/>
      <c r="U13" s="1395"/>
      <c r="V13" s="1834"/>
      <c r="W13" s="1834"/>
      <c r="X13" s="1395"/>
      <c r="Y13" s="1370"/>
      <c r="Z13" s="1401"/>
      <c r="AA13" s="1370"/>
      <c r="AB13" s="1370"/>
      <c r="AC13" s="1370"/>
      <c r="AD13" s="1370"/>
      <c r="AE13" s="1370"/>
      <c r="AF13" s="1370"/>
      <c r="AG13" s="1370"/>
      <c r="AH13" s="1370"/>
      <c r="AI13" s="1370"/>
      <c r="AJ13" s="1370"/>
      <c r="AK13" s="1786"/>
      <c r="AL13" s="1786"/>
      <c r="AM13" s="1834"/>
    </row>
    <row r="14" spans="1:41" ht="15" customHeight="1" x14ac:dyDescent="0.2">
      <c r="A14" s="1387"/>
      <c r="B14" s="1386"/>
      <c r="C14" s="1387"/>
      <c r="D14" s="1387"/>
      <c r="E14" s="1386"/>
      <c r="F14" s="1387"/>
      <c r="G14" s="1387"/>
      <c r="H14" s="1386"/>
      <c r="I14" s="1387"/>
      <c r="J14" s="2660"/>
      <c r="K14" s="1386"/>
      <c r="L14" s="1395"/>
      <c r="M14" s="1395"/>
      <c r="N14" s="1395"/>
      <c r="O14" s="1395"/>
      <c r="P14" s="1395"/>
      <c r="Q14" s="1395"/>
      <c r="R14" s="1834"/>
      <c r="S14" s="1386"/>
      <c r="T14" s="1386"/>
      <c r="U14" s="1395"/>
      <c r="V14" s="1834"/>
      <c r="W14" s="1834"/>
      <c r="X14" s="1395"/>
      <c r="Y14" s="1370"/>
      <c r="Z14" s="1401"/>
      <c r="AA14" s="1370"/>
      <c r="AB14" s="1370"/>
      <c r="AC14" s="1370"/>
      <c r="AD14" s="1370"/>
      <c r="AE14" s="1370"/>
      <c r="AF14" s="1370"/>
      <c r="AG14" s="1370"/>
      <c r="AH14" s="1370"/>
      <c r="AI14" s="1370"/>
      <c r="AJ14" s="1370"/>
      <c r="AK14" s="1786"/>
      <c r="AL14" s="1786"/>
      <c r="AM14" s="1834"/>
    </row>
    <row r="15" spans="1:41" ht="15" customHeight="1" x14ac:dyDescent="0.2">
      <c r="A15" s="1389"/>
      <c r="B15" s="1388"/>
      <c r="C15" s="1389"/>
      <c r="D15" s="1389"/>
      <c r="E15" s="1388"/>
      <c r="F15" s="1389"/>
      <c r="G15" s="1389"/>
      <c r="H15" s="1388"/>
      <c r="I15" s="1389"/>
      <c r="J15" s="2661"/>
      <c r="K15" s="1388"/>
      <c r="L15" s="1396"/>
      <c r="M15" s="1396"/>
      <c r="N15" s="1396"/>
      <c r="O15" s="1396"/>
      <c r="P15" s="1396"/>
      <c r="Q15" s="1396"/>
      <c r="R15" s="1835"/>
      <c r="S15" s="1388"/>
      <c r="T15" s="1388"/>
      <c r="U15" s="1396"/>
      <c r="V15" s="1835"/>
      <c r="W15" s="1835"/>
      <c r="X15" s="1396"/>
      <c r="Y15" s="1371"/>
      <c r="Z15" s="1402"/>
      <c r="AA15" s="1371"/>
      <c r="AB15" s="1371"/>
      <c r="AC15" s="1371"/>
      <c r="AD15" s="1371"/>
      <c r="AE15" s="1371"/>
      <c r="AF15" s="1371"/>
      <c r="AG15" s="1371"/>
      <c r="AH15" s="1371"/>
      <c r="AI15" s="1371"/>
      <c r="AJ15" s="1371"/>
      <c r="AK15" s="1787"/>
      <c r="AL15" s="1787"/>
      <c r="AM15" s="1835"/>
    </row>
    <row r="16" spans="1:41" s="92" customFormat="1" ht="21" customHeight="1" x14ac:dyDescent="0.2">
      <c r="A16" s="672">
        <v>4</v>
      </c>
      <c r="B16" s="2403" t="s">
        <v>196</v>
      </c>
      <c r="C16" s="2404"/>
      <c r="D16" s="2404"/>
      <c r="E16" s="2404"/>
      <c r="F16" s="2404"/>
      <c r="G16" s="2404"/>
      <c r="H16" s="2404"/>
      <c r="I16" s="2404"/>
      <c r="J16" s="2404"/>
      <c r="K16" s="2404"/>
      <c r="L16" s="2404"/>
      <c r="M16" s="2404"/>
      <c r="N16" s="2404"/>
      <c r="O16" s="2404"/>
      <c r="P16" s="2404"/>
      <c r="Q16" s="2404"/>
      <c r="R16" s="2404"/>
      <c r="S16" s="2404"/>
      <c r="T16" s="2404"/>
      <c r="U16" s="2404"/>
      <c r="V16" s="2404"/>
      <c r="W16" s="2404"/>
      <c r="X16" s="2404"/>
      <c r="Y16" s="2404"/>
      <c r="Z16" s="2404"/>
      <c r="AA16" s="2404"/>
      <c r="AB16" s="2404"/>
      <c r="AC16" s="2404"/>
      <c r="AD16" s="2404"/>
      <c r="AE16" s="2404"/>
      <c r="AF16" s="2404"/>
      <c r="AG16" s="2404"/>
      <c r="AH16" s="2404"/>
      <c r="AI16" s="2404"/>
      <c r="AJ16" s="2404"/>
      <c r="AK16" s="2404"/>
      <c r="AL16" s="2404"/>
      <c r="AM16" s="2405"/>
      <c r="AN16" s="671"/>
      <c r="AO16" s="671"/>
    </row>
    <row r="17" spans="1:41" s="92" customFormat="1" ht="21" customHeight="1" x14ac:dyDescent="0.2">
      <c r="A17" s="2666"/>
      <c r="B17" s="1883"/>
      <c r="C17" s="1890"/>
      <c r="D17" s="673">
        <v>23</v>
      </c>
      <c r="E17" s="2669" t="s">
        <v>197</v>
      </c>
      <c r="F17" s="2670"/>
      <c r="G17" s="2670"/>
      <c r="H17" s="2670"/>
      <c r="I17" s="2670"/>
      <c r="J17" s="2670"/>
      <c r="K17" s="2670"/>
      <c r="L17" s="2670"/>
      <c r="M17" s="2670"/>
      <c r="N17" s="2670"/>
      <c r="O17" s="2670"/>
      <c r="P17" s="2670"/>
      <c r="Q17" s="2670"/>
      <c r="R17" s="2670"/>
      <c r="S17" s="2670"/>
      <c r="T17" s="2670"/>
      <c r="U17" s="2670"/>
      <c r="V17" s="2670"/>
      <c r="W17" s="2670"/>
      <c r="X17" s="2670"/>
      <c r="Y17" s="2670"/>
      <c r="Z17" s="2670"/>
      <c r="AA17" s="2670"/>
      <c r="AB17" s="2670"/>
      <c r="AC17" s="2670"/>
      <c r="AD17" s="2670"/>
      <c r="AE17" s="2670"/>
      <c r="AF17" s="2670"/>
      <c r="AG17" s="2670"/>
      <c r="AH17" s="2670"/>
      <c r="AI17" s="2670"/>
      <c r="AJ17" s="2670"/>
      <c r="AK17" s="2670"/>
      <c r="AL17" s="2670"/>
      <c r="AM17" s="2671"/>
      <c r="AN17" s="671"/>
      <c r="AO17" s="671"/>
    </row>
    <row r="18" spans="1:41" s="92" customFormat="1" ht="21" customHeight="1" x14ac:dyDescent="0.2">
      <c r="A18" s="2667"/>
      <c r="B18" s="1809"/>
      <c r="C18" s="1810"/>
      <c r="D18" s="2672"/>
      <c r="E18" s="2673"/>
      <c r="F18" s="2674"/>
      <c r="G18" s="674">
        <v>77</v>
      </c>
      <c r="H18" s="2677" t="s">
        <v>198</v>
      </c>
      <c r="I18" s="2678"/>
      <c r="J18" s="2678"/>
      <c r="K18" s="2678"/>
      <c r="L18" s="2678"/>
      <c r="M18" s="2678"/>
      <c r="N18" s="2678"/>
      <c r="O18" s="2678"/>
      <c r="P18" s="2678"/>
      <c r="Q18" s="2678"/>
      <c r="R18" s="2678"/>
      <c r="S18" s="2678"/>
      <c r="T18" s="2678"/>
      <c r="U18" s="2678"/>
      <c r="V18" s="2678"/>
      <c r="W18" s="2678"/>
      <c r="X18" s="2678"/>
      <c r="Y18" s="2678"/>
      <c r="Z18" s="2678"/>
      <c r="AA18" s="2678"/>
      <c r="AB18" s="2678"/>
      <c r="AC18" s="2678"/>
      <c r="AD18" s="2678"/>
      <c r="AE18" s="2678"/>
      <c r="AF18" s="2678"/>
      <c r="AG18" s="2678"/>
      <c r="AH18" s="2678"/>
      <c r="AI18" s="2678"/>
      <c r="AJ18" s="2678"/>
      <c r="AK18" s="2678"/>
      <c r="AL18" s="2678"/>
      <c r="AM18" s="2679"/>
      <c r="AN18" s="671"/>
      <c r="AO18" s="671"/>
    </row>
    <row r="19" spans="1:41" s="12" customFormat="1" ht="80.25" customHeight="1" x14ac:dyDescent="0.2">
      <c r="A19" s="2667"/>
      <c r="B19" s="1809"/>
      <c r="C19" s="1810"/>
      <c r="D19" s="1811"/>
      <c r="E19" s="1693"/>
      <c r="F19" s="1812"/>
      <c r="G19" s="1695"/>
      <c r="H19" s="2665"/>
      <c r="I19" s="1696"/>
      <c r="J19" s="2680">
        <v>223</v>
      </c>
      <c r="K19" s="1614" t="s">
        <v>199</v>
      </c>
      <c r="L19" s="644" t="s">
        <v>40</v>
      </c>
      <c r="M19" s="644">
        <v>1</v>
      </c>
      <c r="N19" s="2662"/>
      <c r="O19" s="1344">
        <v>172</v>
      </c>
      <c r="P19" s="1614" t="s">
        <v>1519</v>
      </c>
      <c r="Q19" s="646">
        <v>28.85</v>
      </c>
      <c r="R19" s="675">
        <v>15000000</v>
      </c>
      <c r="S19" s="1347" t="s">
        <v>1518</v>
      </c>
      <c r="T19" s="1347" t="s">
        <v>200</v>
      </c>
      <c r="U19" s="677" t="s">
        <v>201</v>
      </c>
      <c r="V19" s="645">
        <v>20000000</v>
      </c>
      <c r="W19" s="649"/>
      <c r="X19" s="611"/>
      <c r="Y19" s="72" t="s">
        <v>202</v>
      </c>
      <c r="Z19" s="72" t="s">
        <v>203</v>
      </c>
      <c r="AA19" s="72" t="s">
        <v>204</v>
      </c>
      <c r="AB19" s="72" t="s">
        <v>205</v>
      </c>
      <c r="AC19" s="72" t="s">
        <v>204</v>
      </c>
      <c r="AD19" s="72" t="s">
        <v>204</v>
      </c>
      <c r="AE19" s="67"/>
      <c r="AF19" s="67"/>
      <c r="AG19" s="67"/>
      <c r="AH19" s="67"/>
      <c r="AI19" s="67"/>
      <c r="AJ19" s="67"/>
      <c r="AK19" s="74">
        <v>42597</v>
      </c>
      <c r="AL19" s="74">
        <v>42735</v>
      </c>
      <c r="AM19" s="1626" t="s">
        <v>1546</v>
      </c>
    </row>
    <row r="20" spans="1:41" s="12" customFormat="1" ht="76.5" customHeight="1" x14ac:dyDescent="0.2">
      <c r="A20" s="2667"/>
      <c r="B20" s="1809"/>
      <c r="C20" s="1810"/>
      <c r="D20" s="1811"/>
      <c r="E20" s="1693"/>
      <c r="F20" s="1812"/>
      <c r="G20" s="1697"/>
      <c r="H20" s="1420"/>
      <c r="I20" s="1623"/>
      <c r="J20" s="2681"/>
      <c r="K20" s="1616"/>
      <c r="L20" s="676" t="s">
        <v>40</v>
      </c>
      <c r="M20" s="644">
        <v>1450</v>
      </c>
      <c r="N20" s="2663"/>
      <c r="O20" s="1345"/>
      <c r="P20" s="1615"/>
      <c r="Q20" s="646">
        <v>28.85</v>
      </c>
      <c r="R20" s="675">
        <v>15000000</v>
      </c>
      <c r="S20" s="1354"/>
      <c r="T20" s="1354"/>
      <c r="U20" s="677" t="s">
        <v>206</v>
      </c>
      <c r="V20" s="645">
        <v>10000000</v>
      </c>
      <c r="W20" s="649"/>
      <c r="X20" s="611"/>
      <c r="Y20" s="72" t="s">
        <v>202</v>
      </c>
      <c r="Z20" s="72" t="s">
        <v>203</v>
      </c>
      <c r="AA20" s="72" t="s">
        <v>204</v>
      </c>
      <c r="AB20" s="72" t="s">
        <v>205</v>
      </c>
      <c r="AC20" s="72" t="s">
        <v>204</v>
      </c>
      <c r="AD20" s="72" t="s">
        <v>204</v>
      </c>
      <c r="AE20" s="67"/>
      <c r="AF20" s="67"/>
      <c r="AG20" s="67"/>
      <c r="AH20" s="67"/>
      <c r="AI20" s="67"/>
      <c r="AJ20" s="67"/>
      <c r="AK20" s="74">
        <v>42597</v>
      </c>
      <c r="AL20" s="74">
        <v>42735</v>
      </c>
      <c r="AM20" s="2117"/>
    </row>
    <row r="21" spans="1:41" s="12" customFormat="1" ht="66" customHeight="1" x14ac:dyDescent="0.2">
      <c r="A21" s="2667"/>
      <c r="B21" s="1809"/>
      <c r="C21" s="1810"/>
      <c r="D21" s="1811"/>
      <c r="E21" s="1693"/>
      <c r="F21" s="1812"/>
      <c r="G21" s="1697"/>
      <c r="H21" s="1420"/>
      <c r="I21" s="1623"/>
      <c r="J21" s="2680">
        <v>224</v>
      </c>
      <c r="K21" s="1614" t="s">
        <v>207</v>
      </c>
      <c r="L21" s="1344" t="s">
        <v>40</v>
      </c>
      <c r="M21" s="1344">
        <v>1</v>
      </c>
      <c r="N21" s="2663"/>
      <c r="O21" s="1345"/>
      <c r="P21" s="1615"/>
      <c r="Q21" s="646">
        <v>25</v>
      </c>
      <c r="R21" s="675">
        <v>15000000</v>
      </c>
      <c r="S21" s="1354"/>
      <c r="T21" s="1354"/>
      <c r="U21" s="677" t="s">
        <v>208</v>
      </c>
      <c r="V21" s="645">
        <v>20000000</v>
      </c>
      <c r="W21" s="649"/>
      <c r="X21" s="611"/>
      <c r="Y21" s="72" t="s">
        <v>202</v>
      </c>
      <c r="Z21" s="72" t="s">
        <v>203</v>
      </c>
      <c r="AA21" s="72" t="s">
        <v>204</v>
      </c>
      <c r="AB21" s="72" t="s">
        <v>205</v>
      </c>
      <c r="AC21" s="72" t="s">
        <v>204</v>
      </c>
      <c r="AD21" s="72" t="s">
        <v>204</v>
      </c>
      <c r="AE21" s="67"/>
      <c r="AF21" s="67"/>
      <c r="AG21" s="67"/>
      <c r="AH21" s="67"/>
      <c r="AI21" s="67"/>
      <c r="AJ21" s="67"/>
      <c r="AK21" s="74">
        <v>42597</v>
      </c>
      <c r="AL21" s="74">
        <v>42735</v>
      </c>
      <c r="AM21" s="2117"/>
    </row>
    <row r="22" spans="1:41" s="12" customFormat="1" ht="93" customHeight="1" x14ac:dyDescent="0.2">
      <c r="A22" s="2667"/>
      <c r="B22" s="1809"/>
      <c r="C22" s="1810"/>
      <c r="D22" s="1811"/>
      <c r="E22" s="1693"/>
      <c r="F22" s="1812"/>
      <c r="G22" s="1697"/>
      <c r="H22" s="1420"/>
      <c r="I22" s="1623"/>
      <c r="J22" s="2681"/>
      <c r="K22" s="1616"/>
      <c r="L22" s="1449"/>
      <c r="M22" s="1449"/>
      <c r="N22" s="2663"/>
      <c r="O22" s="1345"/>
      <c r="P22" s="1615"/>
      <c r="Q22" s="646">
        <v>10</v>
      </c>
      <c r="R22" s="675">
        <v>5000000</v>
      </c>
      <c r="S22" s="1354"/>
      <c r="T22" s="1354"/>
      <c r="U22" s="677" t="s">
        <v>209</v>
      </c>
      <c r="V22" s="645">
        <v>2000000</v>
      </c>
      <c r="W22" s="649"/>
      <c r="X22" s="611"/>
      <c r="Y22" s="72" t="s">
        <v>202</v>
      </c>
      <c r="Z22" s="72" t="s">
        <v>203</v>
      </c>
      <c r="AA22" s="72" t="s">
        <v>204</v>
      </c>
      <c r="AB22" s="72" t="s">
        <v>205</v>
      </c>
      <c r="AC22" s="72" t="s">
        <v>204</v>
      </c>
      <c r="AD22" s="72" t="s">
        <v>204</v>
      </c>
      <c r="AE22" s="67"/>
      <c r="AF22" s="67"/>
      <c r="AG22" s="67"/>
      <c r="AH22" s="67"/>
      <c r="AI22" s="67"/>
      <c r="AJ22" s="67"/>
      <c r="AK22" s="74">
        <v>42597</v>
      </c>
      <c r="AL22" s="74">
        <v>42735</v>
      </c>
      <c r="AM22" s="2117"/>
    </row>
    <row r="23" spans="1:41" s="12" customFormat="1" ht="84.75" customHeight="1" x14ac:dyDescent="0.2">
      <c r="A23" s="2668"/>
      <c r="B23" s="1884"/>
      <c r="C23" s="1891"/>
      <c r="D23" s="2675"/>
      <c r="E23" s="1694"/>
      <c r="F23" s="2676"/>
      <c r="G23" s="1698"/>
      <c r="H23" s="1628"/>
      <c r="I23" s="1699"/>
      <c r="J23" s="691">
        <v>225</v>
      </c>
      <c r="K23" s="648" t="s">
        <v>210</v>
      </c>
      <c r="L23" s="644" t="s">
        <v>40</v>
      </c>
      <c r="M23" s="644">
        <v>1</v>
      </c>
      <c r="N23" s="2664"/>
      <c r="O23" s="1449"/>
      <c r="P23" s="1616"/>
      <c r="Q23" s="646">
        <v>3.8</v>
      </c>
      <c r="R23" s="675">
        <v>2000000</v>
      </c>
      <c r="S23" s="1421"/>
      <c r="T23" s="1421"/>
      <c r="U23" s="611"/>
      <c r="V23" s="692"/>
      <c r="W23" s="689"/>
      <c r="X23" s="611"/>
      <c r="Y23" s="72" t="s">
        <v>202</v>
      </c>
      <c r="Z23" s="72" t="s">
        <v>203</v>
      </c>
      <c r="AA23" s="72" t="s">
        <v>204</v>
      </c>
      <c r="AB23" s="72" t="s">
        <v>205</v>
      </c>
      <c r="AC23" s="72" t="s">
        <v>204</v>
      </c>
      <c r="AD23" s="72" t="s">
        <v>204</v>
      </c>
      <c r="AE23" s="67"/>
      <c r="AF23" s="67"/>
      <c r="AG23" s="67"/>
      <c r="AH23" s="67"/>
      <c r="AI23" s="67"/>
      <c r="AJ23" s="67"/>
      <c r="AK23" s="74">
        <v>42597</v>
      </c>
      <c r="AL23" s="74">
        <v>42725</v>
      </c>
      <c r="AM23" s="1627"/>
    </row>
    <row r="24" spans="1:41" ht="15" thickBot="1" x14ac:dyDescent="0.25">
      <c r="R24" s="53">
        <f>SUM(R19:R23)</f>
        <v>52000000</v>
      </c>
      <c r="V24" s="690">
        <f>SUM(V19:V23)</f>
        <v>52000000</v>
      </c>
      <c r="W24" s="688"/>
    </row>
    <row r="25" spans="1:41" ht="15" thickTop="1" x14ac:dyDescent="0.2"/>
  </sheetData>
  <mergeCells count="63">
    <mergeCell ref="A17:A23"/>
    <mergeCell ref="E17:AM17"/>
    <mergeCell ref="D18:F23"/>
    <mergeCell ref="H18:AM18"/>
    <mergeCell ref="O19:O23"/>
    <mergeCell ref="AM19:AM23"/>
    <mergeCell ref="P19:P23"/>
    <mergeCell ref="S19:S23"/>
    <mergeCell ref="J19:J20"/>
    <mergeCell ref="K19:K20"/>
    <mergeCell ref="J21:J22"/>
    <mergeCell ref="X7:X15"/>
    <mergeCell ref="L7:L15"/>
    <mergeCell ref="V7:V15"/>
    <mergeCell ref="K21:K22"/>
    <mergeCell ref="L21:L22"/>
    <mergeCell ref="M21:M22"/>
    <mergeCell ref="R7:R15"/>
    <mergeCell ref="S7:S15"/>
    <mergeCell ref="W7:W15"/>
    <mergeCell ref="B16:AM16"/>
    <mergeCell ref="B17:C23"/>
    <mergeCell ref="AD8:AD15"/>
    <mergeCell ref="H7:I15"/>
    <mergeCell ref="O8:O15"/>
    <mergeCell ref="G19:I23"/>
    <mergeCell ref="T7:T15"/>
    <mergeCell ref="U7:U15"/>
    <mergeCell ref="J7:J15"/>
    <mergeCell ref="K7:K15"/>
    <mergeCell ref="M7:M15"/>
    <mergeCell ref="T19:T23"/>
    <mergeCell ref="N7:N15"/>
    <mergeCell ref="P7:P15"/>
    <mergeCell ref="Q7:Q15"/>
    <mergeCell ref="N19:N23"/>
    <mergeCell ref="Y7:AD7"/>
    <mergeCell ref="AE7:AJ7"/>
    <mergeCell ref="AK7:AK15"/>
    <mergeCell ref="AL7:AL15"/>
    <mergeCell ref="AI8:AI15"/>
    <mergeCell ref="AJ8:AJ15"/>
    <mergeCell ref="AE8:AE15"/>
    <mergeCell ref="AF8:AF15"/>
    <mergeCell ref="AG8:AG15"/>
    <mergeCell ref="AH8:AH15"/>
    <mergeCell ref="AC8:AC15"/>
    <mergeCell ref="A1:AK4"/>
    <mergeCell ref="A7:A15"/>
    <mergeCell ref="B7:C15"/>
    <mergeCell ref="D7:D15"/>
    <mergeCell ref="E7:F15"/>
    <mergeCell ref="G7:G15"/>
    <mergeCell ref="A5:M6"/>
    <mergeCell ref="P5:AM5"/>
    <mergeCell ref="P6:X6"/>
    <mergeCell ref="Y6:AJ6"/>
    <mergeCell ref="AK6:AM6"/>
    <mergeCell ref="AM7:AM15"/>
    <mergeCell ref="Y8:Y15"/>
    <mergeCell ref="Z8:Z15"/>
    <mergeCell ref="AA8:AA15"/>
    <mergeCell ref="AB8:AB15"/>
  </mergeCells>
  <pageMargins left="0.70866141732283472" right="0.70866141732283472" top="0.74803149606299213" bottom="0.74803149606299213" header="0.31496062992125984" footer="0.31496062992125984"/>
  <pageSetup paperSize="258" scale="4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6"/>
  <sheetViews>
    <sheetView topLeftCell="Q1" zoomScale="50" zoomScaleNormal="50" zoomScalePageLayoutView="59" workbookViewId="0">
      <selection activeCell="AJ1" sqref="AJ1:AK4"/>
    </sheetView>
  </sheetViews>
  <sheetFormatPr baseColWidth="10" defaultColWidth="11.42578125" defaultRowHeight="14.25" x14ac:dyDescent="0.2"/>
  <cols>
    <col min="1" max="1" width="10.5703125" style="19" customWidth="1"/>
    <col min="2" max="2" width="16.28515625" style="19" customWidth="1"/>
    <col min="3" max="3" width="11.42578125" style="19" customWidth="1"/>
    <col min="4" max="4" width="14.5703125" style="19" customWidth="1"/>
    <col min="5" max="5" width="10.42578125" style="19" customWidth="1"/>
    <col min="6" max="6" width="18.7109375" style="19" customWidth="1"/>
    <col min="7" max="7" width="11.5703125" style="19" customWidth="1"/>
    <col min="8" max="8" width="26.42578125" style="19" customWidth="1"/>
    <col min="9" max="9" width="14.5703125" style="19" customWidth="1"/>
    <col min="10" max="10" width="11.28515625" style="19" customWidth="1"/>
    <col min="11" max="11" width="20.140625" style="19" customWidth="1"/>
    <col min="12" max="12" width="11" style="19" customWidth="1"/>
    <col min="13" max="13" width="26.7109375" style="19" customWidth="1"/>
    <col min="14" max="14" width="12" style="19" customWidth="1"/>
    <col min="15" max="16" width="15.85546875" style="861" customWidth="1"/>
    <col min="17" max="17" width="31.85546875" style="19" customWidth="1"/>
    <col min="18" max="18" width="30.5703125" style="19" customWidth="1"/>
    <col min="19" max="19" width="27" style="19" customWidth="1"/>
    <col min="20" max="20" width="20.28515625" style="19" customWidth="1"/>
    <col min="21" max="21" width="14.85546875" style="19" customWidth="1"/>
    <col min="22" max="22" width="18" style="19" customWidth="1"/>
    <col min="23" max="23" width="9.28515625" style="19" customWidth="1"/>
    <col min="24" max="24" width="11.42578125" style="19" customWidth="1"/>
    <col min="25" max="25" width="9.28515625" style="19" customWidth="1"/>
    <col min="26" max="26" width="9.7109375" style="19" customWidth="1"/>
    <col min="27" max="27" width="9" style="19" customWidth="1"/>
    <col min="28" max="28" width="9.5703125" style="19" customWidth="1"/>
    <col min="29" max="30" width="9.28515625" style="19" customWidth="1"/>
    <col min="31" max="31" width="9" style="19" customWidth="1"/>
    <col min="32" max="32" width="9.7109375" style="19" customWidth="1"/>
    <col min="33" max="33" width="11" style="19" customWidth="1"/>
    <col min="34" max="34" width="7.140625" style="19" customWidth="1"/>
    <col min="35" max="36" width="22.7109375" style="19" customWidth="1"/>
    <col min="37" max="37" width="28.7109375" style="19" customWidth="1"/>
    <col min="38" max="16384" width="11.42578125" style="19"/>
  </cols>
  <sheetData>
    <row r="1" spans="1:37" ht="15" x14ac:dyDescent="0.25">
      <c r="A1" s="2477" t="s">
        <v>1640</v>
      </c>
      <c r="B1" s="2477"/>
      <c r="C1" s="2477"/>
      <c r="D1" s="2477"/>
      <c r="E1" s="2477"/>
      <c r="F1" s="2477"/>
      <c r="G1" s="2477"/>
      <c r="H1" s="2477"/>
      <c r="I1" s="2477"/>
      <c r="J1" s="2477"/>
      <c r="K1" s="2477"/>
      <c r="L1" s="2477"/>
      <c r="M1" s="2477"/>
      <c r="N1" s="2477"/>
      <c r="O1" s="2477"/>
      <c r="P1" s="2477"/>
      <c r="Q1" s="2477"/>
      <c r="R1" s="2477"/>
      <c r="S1" s="2477"/>
      <c r="T1" s="2477"/>
      <c r="U1" s="2477"/>
      <c r="V1" s="2477"/>
      <c r="W1" s="2477"/>
      <c r="X1" s="2477"/>
      <c r="Y1" s="2477"/>
      <c r="Z1" s="2477"/>
      <c r="AA1" s="2477"/>
      <c r="AB1" s="2477"/>
      <c r="AC1" s="2477"/>
      <c r="AD1" s="2477"/>
      <c r="AE1" s="2477"/>
      <c r="AF1" s="2477"/>
      <c r="AG1" s="2477"/>
      <c r="AH1" s="2477"/>
      <c r="AI1" s="2477"/>
      <c r="AJ1" s="888" t="s">
        <v>1637</v>
      </c>
      <c r="AK1" s="889" t="s">
        <v>1638</v>
      </c>
    </row>
    <row r="2" spans="1:37" ht="15" x14ac:dyDescent="0.25">
      <c r="A2" s="2477"/>
      <c r="B2" s="2477"/>
      <c r="C2" s="2477"/>
      <c r="D2" s="2477"/>
      <c r="E2" s="2477"/>
      <c r="F2" s="2477"/>
      <c r="G2" s="2477"/>
      <c r="H2" s="2477"/>
      <c r="I2" s="2477"/>
      <c r="J2" s="2477"/>
      <c r="K2" s="2477"/>
      <c r="L2" s="2477"/>
      <c r="M2" s="2477"/>
      <c r="N2" s="2477"/>
      <c r="O2" s="2477"/>
      <c r="P2" s="2477"/>
      <c r="Q2" s="2477"/>
      <c r="R2" s="2477"/>
      <c r="S2" s="2477"/>
      <c r="T2" s="2477"/>
      <c r="U2" s="2477"/>
      <c r="V2" s="2477"/>
      <c r="W2" s="2477"/>
      <c r="X2" s="2477"/>
      <c r="Y2" s="2477"/>
      <c r="Z2" s="2477"/>
      <c r="AA2" s="2477"/>
      <c r="AB2" s="2477"/>
      <c r="AC2" s="2477"/>
      <c r="AD2" s="2477"/>
      <c r="AE2" s="2477"/>
      <c r="AF2" s="2477"/>
      <c r="AG2" s="2477"/>
      <c r="AH2" s="2477"/>
      <c r="AI2" s="2477"/>
      <c r="AJ2" s="890" t="s">
        <v>1642</v>
      </c>
      <c r="AK2" s="891" t="s">
        <v>1639</v>
      </c>
    </row>
    <row r="3" spans="1:37" ht="15" x14ac:dyDescent="0.25">
      <c r="A3" s="2477"/>
      <c r="B3" s="2477"/>
      <c r="C3" s="2477"/>
      <c r="D3" s="2477"/>
      <c r="E3" s="2477"/>
      <c r="F3" s="2477"/>
      <c r="G3" s="2477"/>
      <c r="H3" s="2477"/>
      <c r="I3" s="2477"/>
      <c r="J3" s="2477"/>
      <c r="K3" s="2477"/>
      <c r="L3" s="2477"/>
      <c r="M3" s="2477"/>
      <c r="N3" s="2477"/>
      <c r="O3" s="2477"/>
      <c r="P3" s="2477"/>
      <c r="Q3" s="2477"/>
      <c r="R3" s="2477"/>
      <c r="S3" s="2477"/>
      <c r="T3" s="2477"/>
      <c r="U3" s="2477"/>
      <c r="V3" s="2477"/>
      <c r="W3" s="2477"/>
      <c r="X3" s="2477"/>
      <c r="Y3" s="2477"/>
      <c r="Z3" s="2477"/>
      <c r="AA3" s="2477"/>
      <c r="AB3" s="2477"/>
      <c r="AC3" s="2477"/>
      <c r="AD3" s="2477"/>
      <c r="AE3" s="2477"/>
      <c r="AF3" s="2477"/>
      <c r="AG3" s="2477"/>
      <c r="AH3" s="2477"/>
      <c r="AI3" s="2477"/>
      <c r="AJ3" s="892" t="s">
        <v>1643</v>
      </c>
      <c r="AK3" s="891"/>
    </row>
    <row r="4" spans="1:37" ht="19.5" customHeight="1" x14ac:dyDescent="0.2">
      <c r="A4" s="1391"/>
      <c r="B4" s="1391"/>
      <c r="C4" s="1391"/>
      <c r="D4" s="1391"/>
      <c r="E4" s="1391"/>
      <c r="F4" s="1391"/>
      <c r="G4" s="1391"/>
      <c r="H4" s="1391"/>
      <c r="I4" s="1391"/>
      <c r="J4" s="1391"/>
      <c r="K4" s="1391"/>
      <c r="L4" s="1391"/>
      <c r="M4" s="1391"/>
      <c r="N4" s="1391"/>
      <c r="O4" s="1391"/>
      <c r="P4" s="1391"/>
      <c r="Q4" s="1391"/>
      <c r="R4" s="1391"/>
      <c r="S4" s="1391"/>
      <c r="T4" s="1391"/>
      <c r="U4" s="1391"/>
      <c r="V4" s="1391"/>
      <c r="W4" s="1391"/>
      <c r="X4" s="1391"/>
      <c r="Y4" s="1391"/>
      <c r="Z4" s="1391"/>
      <c r="AA4" s="1391"/>
      <c r="AB4" s="1391"/>
      <c r="AC4" s="1391"/>
      <c r="AD4" s="1391"/>
      <c r="AE4" s="1391"/>
      <c r="AF4" s="1391"/>
      <c r="AG4" s="1391"/>
      <c r="AH4" s="1391"/>
      <c r="AI4" s="1391"/>
      <c r="AJ4" s="893" t="s">
        <v>1644</v>
      </c>
      <c r="AK4" s="894" t="s">
        <v>1641</v>
      </c>
    </row>
    <row r="5" spans="1:37" ht="39.75" customHeight="1" x14ac:dyDescent="0.2">
      <c r="A5" s="1390" t="s">
        <v>2</v>
      </c>
      <c r="B5" s="1390"/>
      <c r="C5" s="1390"/>
      <c r="D5" s="1390"/>
      <c r="E5" s="1390"/>
      <c r="F5" s="1390"/>
      <c r="G5" s="1390"/>
      <c r="H5" s="1390"/>
      <c r="I5" s="1390"/>
      <c r="J5" s="1390"/>
      <c r="K5" s="1658" t="s">
        <v>3</v>
      </c>
      <c r="L5" s="1658"/>
      <c r="M5" s="1658"/>
      <c r="N5" s="1658"/>
      <c r="O5" s="1658"/>
      <c r="P5" s="1658"/>
      <c r="Q5" s="1658"/>
      <c r="R5" s="1658"/>
      <c r="S5" s="1658"/>
      <c r="T5" s="1658"/>
      <c r="U5" s="1658"/>
      <c r="V5" s="1658"/>
      <c r="W5" s="1658"/>
      <c r="X5" s="1658"/>
      <c r="Y5" s="1658"/>
      <c r="Z5" s="1658"/>
      <c r="AA5" s="1658"/>
      <c r="AB5" s="1658"/>
      <c r="AC5" s="1658"/>
      <c r="AD5" s="1658"/>
      <c r="AE5" s="1658"/>
      <c r="AF5" s="1658"/>
      <c r="AG5" s="1658"/>
      <c r="AH5" s="1658"/>
      <c r="AI5" s="1658"/>
      <c r="AJ5" s="2707"/>
      <c r="AK5" s="2707"/>
    </row>
    <row r="6" spans="1:37" ht="21.75" customHeight="1" x14ac:dyDescent="0.2">
      <c r="A6" s="1774"/>
      <c r="B6" s="1774"/>
      <c r="C6" s="1774"/>
      <c r="D6" s="1774"/>
      <c r="E6" s="1774"/>
      <c r="F6" s="1774"/>
      <c r="G6" s="1774"/>
      <c r="H6" s="1774"/>
      <c r="I6" s="1774"/>
      <c r="J6" s="1774"/>
      <c r="K6" s="1658"/>
      <c r="L6" s="1658"/>
      <c r="M6" s="1658"/>
      <c r="N6" s="1658"/>
      <c r="O6" s="1658"/>
      <c r="P6" s="1658"/>
      <c r="Q6" s="1658"/>
      <c r="R6" s="1658"/>
      <c r="S6" s="1658"/>
      <c r="T6" s="1658"/>
      <c r="U6" s="1658"/>
      <c r="V6" s="1658"/>
      <c r="W6" s="1658" t="s">
        <v>4</v>
      </c>
      <c r="X6" s="1658"/>
      <c r="Y6" s="1658"/>
      <c r="Z6" s="1658"/>
      <c r="AA6" s="1658"/>
      <c r="AB6" s="1658"/>
      <c r="AC6" s="1658"/>
      <c r="AD6" s="1658"/>
      <c r="AE6" s="1658"/>
      <c r="AF6" s="1658"/>
      <c r="AG6" s="1658"/>
      <c r="AH6" s="1658"/>
      <c r="AI6" s="1658"/>
      <c r="AJ6" s="1658"/>
      <c r="AK6" s="1658"/>
    </row>
    <row r="7" spans="1:37" ht="21" customHeight="1" x14ac:dyDescent="0.2">
      <c r="A7" s="1391"/>
      <c r="B7" s="1391"/>
      <c r="C7" s="1391"/>
      <c r="D7" s="1391"/>
      <c r="E7" s="1391"/>
      <c r="F7" s="1391"/>
      <c r="G7" s="1391"/>
      <c r="H7" s="1391"/>
      <c r="I7" s="1391"/>
      <c r="J7" s="1391"/>
      <c r="K7" s="2706"/>
      <c r="L7" s="2706"/>
      <c r="M7" s="2706"/>
      <c r="N7" s="2706"/>
      <c r="O7" s="2706"/>
      <c r="P7" s="2706"/>
      <c r="Q7" s="2706"/>
      <c r="R7" s="2706"/>
      <c r="S7" s="2706"/>
      <c r="T7" s="2706"/>
      <c r="U7" s="2706"/>
      <c r="V7" s="2706"/>
      <c r="W7" s="1403" t="s">
        <v>1613</v>
      </c>
      <c r="X7" s="1404"/>
      <c r="Y7" s="1404"/>
      <c r="Z7" s="1404"/>
      <c r="AA7" s="1404"/>
      <c r="AB7" s="1405"/>
      <c r="AC7" s="1403" t="s">
        <v>20</v>
      </c>
      <c r="AD7" s="1404"/>
      <c r="AE7" s="1404"/>
      <c r="AF7" s="1404"/>
      <c r="AG7" s="1404"/>
      <c r="AH7" s="1405"/>
      <c r="AI7" s="2706"/>
      <c r="AJ7" s="2706"/>
      <c r="AK7" s="2706"/>
    </row>
    <row r="8" spans="1:37" s="907" customFormat="1" ht="63" x14ac:dyDescent="0.2">
      <c r="A8" s="895" t="s">
        <v>5</v>
      </c>
      <c r="B8" s="896" t="s">
        <v>846</v>
      </c>
      <c r="C8" s="896" t="s">
        <v>5</v>
      </c>
      <c r="D8" s="896" t="s">
        <v>847</v>
      </c>
      <c r="E8" s="896" t="s">
        <v>5</v>
      </c>
      <c r="F8" s="896" t="s">
        <v>848</v>
      </c>
      <c r="G8" s="896" t="s">
        <v>5</v>
      </c>
      <c r="H8" s="896" t="s">
        <v>1612</v>
      </c>
      <c r="I8" s="896" t="s">
        <v>10</v>
      </c>
      <c r="J8" s="897" t="s">
        <v>1175</v>
      </c>
      <c r="K8" s="898" t="s">
        <v>12</v>
      </c>
      <c r="L8" s="898" t="s">
        <v>5</v>
      </c>
      <c r="M8" s="898" t="s">
        <v>1176</v>
      </c>
      <c r="N8" s="899" t="s">
        <v>13</v>
      </c>
      <c r="O8" s="900" t="s">
        <v>849</v>
      </c>
      <c r="P8" s="901" t="s">
        <v>850</v>
      </c>
      <c r="Q8" s="898" t="s">
        <v>15</v>
      </c>
      <c r="R8" s="902" t="s">
        <v>16</v>
      </c>
      <c r="S8" s="902" t="s">
        <v>17</v>
      </c>
      <c r="T8" s="901" t="s">
        <v>1177</v>
      </c>
      <c r="U8" s="901" t="s">
        <v>5</v>
      </c>
      <c r="V8" s="898" t="s">
        <v>18</v>
      </c>
      <c r="W8" s="903" t="s">
        <v>510</v>
      </c>
      <c r="X8" s="904" t="s">
        <v>25</v>
      </c>
      <c r="Y8" s="903" t="s">
        <v>26</v>
      </c>
      <c r="Z8" s="903" t="s">
        <v>27</v>
      </c>
      <c r="AA8" s="903" t="s">
        <v>28</v>
      </c>
      <c r="AB8" s="903" t="s">
        <v>29</v>
      </c>
      <c r="AC8" s="903" t="s">
        <v>30</v>
      </c>
      <c r="AD8" s="903" t="s">
        <v>31</v>
      </c>
      <c r="AE8" s="903" t="s">
        <v>32</v>
      </c>
      <c r="AF8" s="903" t="s">
        <v>33</v>
      </c>
      <c r="AG8" s="903" t="s">
        <v>34</v>
      </c>
      <c r="AH8" s="903" t="s">
        <v>35</v>
      </c>
      <c r="AI8" s="905" t="s">
        <v>21</v>
      </c>
      <c r="AJ8" s="905" t="s">
        <v>22</v>
      </c>
      <c r="AK8" s="906" t="s">
        <v>23</v>
      </c>
    </row>
    <row r="9" spans="1:37" s="122" customFormat="1" ht="19.5" customHeight="1" x14ac:dyDescent="0.2">
      <c r="A9" s="685">
        <v>3</v>
      </c>
      <c r="B9" s="2386" t="s">
        <v>388</v>
      </c>
      <c r="C9" s="2386"/>
      <c r="D9" s="2386"/>
      <c r="E9" s="2386"/>
      <c r="F9" s="2386"/>
      <c r="G9" s="2386"/>
      <c r="H9" s="2386"/>
      <c r="I9" s="2386"/>
      <c r="J9" s="2386"/>
      <c r="K9" s="2386"/>
      <c r="L9" s="2386"/>
      <c r="M9" s="2386"/>
      <c r="N9" s="2386"/>
      <c r="O9" s="2386"/>
      <c r="P9" s="2386"/>
      <c r="Q9" s="2386"/>
      <c r="R9" s="2386"/>
      <c r="S9" s="2386"/>
      <c r="T9" s="2386"/>
      <c r="U9" s="2386"/>
      <c r="V9" s="2386"/>
      <c r="W9" s="2386"/>
      <c r="X9" s="2386"/>
      <c r="Y9" s="2386"/>
      <c r="Z9" s="2386"/>
      <c r="AA9" s="2386"/>
      <c r="AB9" s="2386"/>
      <c r="AC9" s="2386"/>
      <c r="AD9" s="2386"/>
      <c r="AE9" s="2386"/>
      <c r="AF9" s="2386"/>
      <c r="AG9" s="2386"/>
      <c r="AH9" s="2386"/>
      <c r="AI9" s="2386"/>
      <c r="AJ9" s="2386"/>
      <c r="AK9" s="2386"/>
    </row>
    <row r="10" spans="1:37" s="122" customFormat="1" ht="24.75" customHeight="1" x14ac:dyDescent="0.2">
      <c r="A10" s="2711"/>
      <c r="B10" s="2712"/>
      <c r="C10" s="683">
        <v>20</v>
      </c>
      <c r="D10" s="2387" t="s">
        <v>1522</v>
      </c>
      <c r="E10" s="2387"/>
      <c r="F10" s="2387"/>
      <c r="G10" s="2387"/>
      <c r="H10" s="2387"/>
      <c r="I10" s="2387"/>
      <c r="J10" s="2387"/>
      <c r="K10" s="2387"/>
      <c r="L10" s="2387"/>
      <c r="M10" s="2387"/>
      <c r="N10" s="2387"/>
      <c r="O10" s="2387"/>
      <c r="P10" s="2387"/>
      <c r="Q10" s="2387"/>
      <c r="R10" s="2387"/>
      <c r="S10" s="2387"/>
      <c r="T10" s="2387"/>
      <c r="U10" s="2387"/>
      <c r="V10" s="2387"/>
      <c r="W10" s="2387"/>
      <c r="X10" s="2387"/>
      <c r="Y10" s="2387"/>
      <c r="Z10" s="2387"/>
      <c r="AA10" s="2387"/>
      <c r="AB10" s="2387"/>
      <c r="AC10" s="2387"/>
      <c r="AD10" s="2387"/>
      <c r="AE10" s="2387"/>
      <c r="AF10" s="2387"/>
      <c r="AG10" s="2387"/>
      <c r="AH10" s="2387"/>
      <c r="AI10" s="2387"/>
      <c r="AJ10" s="2387"/>
      <c r="AK10" s="2387"/>
    </row>
    <row r="11" spans="1:37" s="122" customFormat="1" ht="27" customHeight="1" x14ac:dyDescent="0.2">
      <c r="A11" s="2190"/>
      <c r="B11" s="2713"/>
      <c r="C11" s="1882"/>
      <c r="D11" s="1882"/>
      <c r="E11" s="674">
        <v>68</v>
      </c>
      <c r="F11" s="2690" t="s">
        <v>1523</v>
      </c>
      <c r="G11" s="2690"/>
      <c r="H11" s="2690"/>
      <c r="I11" s="2690"/>
      <c r="J11" s="2690"/>
      <c r="K11" s="2690"/>
      <c r="L11" s="2690"/>
      <c r="M11" s="2690"/>
      <c r="N11" s="2690"/>
      <c r="O11" s="2690"/>
      <c r="P11" s="2690"/>
      <c r="Q11" s="2690"/>
      <c r="R11" s="2690"/>
      <c r="S11" s="2690"/>
      <c r="T11" s="2690"/>
      <c r="U11" s="2690"/>
      <c r="V11" s="2690"/>
      <c r="W11" s="2690"/>
      <c r="X11" s="2690"/>
      <c r="Y11" s="2690"/>
      <c r="Z11" s="2690"/>
      <c r="AA11" s="2690"/>
      <c r="AB11" s="2690"/>
      <c r="AC11" s="2690"/>
      <c r="AD11" s="2690"/>
      <c r="AE11" s="2690"/>
      <c r="AF11" s="2690"/>
      <c r="AG11" s="2690"/>
      <c r="AH11" s="2690"/>
      <c r="AI11" s="2690"/>
      <c r="AJ11" s="2690"/>
      <c r="AK11" s="2690"/>
    </row>
    <row r="12" spans="1:37" s="122" customFormat="1" ht="21" customHeight="1" x14ac:dyDescent="0.2">
      <c r="A12" s="2190"/>
      <c r="B12" s="2713"/>
      <c r="C12" s="1882"/>
      <c r="D12" s="1882"/>
      <c r="E12" s="2714" t="s">
        <v>86</v>
      </c>
      <c r="F12" s="2714"/>
      <c r="G12" s="2694">
        <v>202</v>
      </c>
      <c r="H12" s="2697" t="s">
        <v>1178</v>
      </c>
      <c r="I12" s="2694" t="s">
        <v>853</v>
      </c>
      <c r="J12" s="2694">
        <v>23</v>
      </c>
      <c r="K12" s="2705" t="s">
        <v>1583</v>
      </c>
      <c r="L12" s="2694">
        <v>161</v>
      </c>
      <c r="M12" s="2701" t="s">
        <v>1183</v>
      </c>
      <c r="N12" s="2710">
        <f>O12/P12</f>
        <v>0.79390713778264388</v>
      </c>
      <c r="O12" s="2704">
        <v>216263553</v>
      </c>
      <c r="P12" s="2704">
        <f>SUM(O12:O16)</f>
        <v>272404092</v>
      </c>
      <c r="Q12" s="2702" t="s">
        <v>1602</v>
      </c>
      <c r="R12" s="2702" t="s">
        <v>1603</v>
      </c>
      <c r="S12" s="2694" t="s">
        <v>1179</v>
      </c>
      <c r="T12" s="2708">
        <v>1876800</v>
      </c>
      <c r="U12" s="2709">
        <v>54</v>
      </c>
      <c r="V12" s="2694" t="s">
        <v>1604</v>
      </c>
      <c r="W12" s="2703"/>
      <c r="X12" s="2299">
        <v>4164</v>
      </c>
      <c r="Y12" s="2299">
        <v>4491</v>
      </c>
      <c r="Z12" s="2703"/>
      <c r="AA12" s="2703"/>
      <c r="AB12" s="2703"/>
      <c r="AC12" s="2703"/>
      <c r="AD12" s="2703"/>
      <c r="AE12" s="2703"/>
      <c r="AF12" s="2703"/>
      <c r="AG12" s="2703"/>
      <c r="AH12" s="2703"/>
      <c r="AI12" s="2686">
        <v>42598</v>
      </c>
      <c r="AJ12" s="2686">
        <v>42735</v>
      </c>
      <c r="AK12" s="2688" t="s">
        <v>1541</v>
      </c>
    </row>
    <row r="13" spans="1:37" s="122" customFormat="1" ht="30.75" customHeight="1" x14ac:dyDescent="0.2">
      <c r="A13" s="2190"/>
      <c r="B13" s="2713"/>
      <c r="C13" s="1882"/>
      <c r="D13" s="1882"/>
      <c r="E13" s="2714"/>
      <c r="F13" s="2714"/>
      <c r="G13" s="2694"/>
      <c r="H13" s="2697"/>
      <c r="I13" s="2694"/>
      <c r="J13" s="2694"/>
      <c r="K13" s="2705"/>
      <c r="L13" s="2694"/>
      <c r="M13" s="2701"/>
      <c r="N13" s="2710"/>
      <c r="O13" s="2704"/>
      <c r="P13" s="2704"/>
      <c r="Q13" s="2702"/>
      <c r="R13" s="2702"/>
      <c r="S13" s="2694"/>
      <c r="T13" s="2708"/>
      <c r="U13" s="2709"/>
      <c r="V13" s="2694"/>
      <c r="W13" s="2703"/>
      <c r="X13" s="2299"/>
      <c r="Y13" s="2299"/>
      <c r="Z13" s="2703"/>
      <c r="AA13" s="2703"/>
      <c r="AB13" s="2703"/>
      <c r="AC13" s="2703"/>
      <c r="AD13" s="2703"/>
      <c r="AE13" s="2703"/>
      <c r="AF13" s="2703"/>
      <c r="AG13" s="2703"/>
      <c r="AH13" s="2703"/>
      <c r="AI13" s="2686"/>
      <c r="AJ13" s="2686"/>
      <c r="AK13" s="2688"/>
    </row>
    <row r="14" spans="1:37" ht="15" customHeight="1" x14ac:dyDescent="0.2">
      <c r="A14" s="2190"/>
      <c r="B14" s="2713"/>
      <c r="C14" s="1882"/>
      <c r="D14" s="1882"/>
      <c r="E14" s="2714"/>
      <c r="F14" s="2714"/>
      <c r="G14" s="2694"/>
      <c r="H14" s="2697"/>
      <c r="I14" s="2694"/>
      <c r="J14" s="2694"/>
      <c r="K14" s="2705"/>
      <c r="L14" s="2694"/>
      <c r="M14" s="2701"/>
      <c r="N14" s="2710"/>
      <c r="O14" s="2704"/>
      <c r="P14" s="2704"/>
      <c r="Q14" s="2702"/>
      <c r="R14" s="2702"/>
      <c r="S14" s="2694"/>
      <c r="T14" s="2708"/>
      <c r="U14" s="2709"/>
      <c r="V14" s="2694"/>
      <c r="W14" s="2703"/>
      <c r="X14" s="2299"/>
      <c r="Y14" s="2299"/>
      <c r="Z14" s="2703"/>
      <c r="AA14" s="2703"/>
      <c r="AB14" s="2703"/>
      <c r="AC14" s="2703"/>
      <c r="AD14" s="2703"/>
      <c r="AE14" s="2703"/>
      <c r="AF14" s="2703"/>
      <c r="AG14" s="2703"/>
      <c r="AH14" s="2703"/>
      <c r="AI14" s="2686"/>
      <c r="AJ14" s="2686"/>
      <c r="AK14" s="2688"/>
    </row>
    <row r="15" spans="1:37" ht="21" customHeight="1" x14ac:dyDescent="0.2">
      <c r="A15" s="2190"/>
      <c r="B15" s="2713"/>
      <c r="C15" s="1882"/>
      <c r="D15" s="1882"/>
      <c r="E15" s="2714"/>
      <c r="F15" s="2714"/>
      <c r="G15" s="2694"/>
      <c r="H15" s="2697"/>
      <c r="I15" s="2694"/>
      <c r="J15" s="2694"/>
      <c r="K15" s="2705"/>
      <c r="L15" s="2694"/>
      <c r="M15" s="2701"/>
      <c r="N15" s="2710"/>
      <c r="O15" s="2704"/>
      <c r="P15" s="2704"/>
      <c r="Q15" s="2702"/>
      <c r="R15" s="2702"/>
      <c r="S15" s="2694"/>
      <c r="T15" s="857">
        <v>214386753</v>
      </c>
      <c r="U15" s="883">
        <v>20</v>
      </c>
      <c r="V15" s="871" t="s">
        <v>1397</v>
      </c>
      <c r="W15" s="2703"/>
      <c r="X15" s="2299"/>
      <c r="Y15" s="2299"/>
      <c r="Z15" s="2703"/>
      <c r="AA15" s="2703"/>
      <c r="AB15" s="2703"/>
      <c r="AC15" s="2703"/>
      <c r="AD15" s="2703"/>
      <c r="AE15" s="2703"/>
      <c r="AF15" s="2703"/>
      <c r="AG15" s="2703"/>
      <c r="AH15" s="2703"/>
      <c r="AI15" s="2686"/>
      <c r="AJ15" s="2686"/>
      <c r="AK15" s="2688"/>
    </row>
    <row r="16" spans="1:37" ht="85.5" customHeight="1" x14ac:dyDescent="0.2">
      <c r="A16" s="2190"/>
      <c r="B16" s="2713"/>
      <c r="C16" s="1882"/>
      <c r="D16" s="1882"/>
      <c r="E16" s="2714"/>
      <c r="F16" s="2714"/>
      <c r="G16" s="864">
        <v>203</v>
      </c>
      <c r="H16" s="871" t="s">
        <v>1180</v>
      </c>
      <c r="I16" s="864" t="s">
        <v>853</v>
      </c>
      <c r="J16" s="864">
        <v>20</v>
      </c>
      <c r="K16" s="573" t="s">
        <v>1614</v>
      </c>
      <c r="L16" s="2694"/>
      <c r="M16" s="2701"/>
      <c r="N16" s="880">
        <f>O16/P12</f>
        <v>0.20609286221735612</v>
      </c>
      <c r="O16" s="881">
        <v>56140539</v>
      </c>
      <c r="P16" s="2704"/>
      <c r="Q16" s="2702"/>
      <c r="R16" s="882" t="s">
        <v>1181</v>
      </c>
      <c r="S16" s="871" t="s">
        <v>1605</v>
      </c>
      <c r="T16" s="908">
        <v>56140539</v>
      </c>
      <c r="U16" s="883">
        <v>20</v>
      </c>
      <c r="V16" s="871" t="s">
        <v>1397</v>
      </c>
      <c r="W16" s="2703"/>
      <c r="X16" s="2299"/>
      <c r="Y16" s="2299"/>
      <c r="Z16" s="2703"/>
      <c r="AA16" s="2703"/>
      <c r="AB16" s="2703"/>
      <c r="AC16" s="2703"/>
      <c r="AD16" s="2703"/>
      <c r="AE16" s="2703"/>
      <c r="AF16" s="2703"/>
      <c r="AG16" s="2703"/>
      <c r="AH16" s="2703"/>
      <c r="AI16" s="2686"/>
      <c r="AJ16" s="2686"/>
      <c r="AK16" s="2688"/>
    </row>
    <row r="17" spans="1:40" ht="55.5" customHeight="1" x14ac:dyDescent="0.2">
      <c r="A17" s="2190"/>
      <c r="B17" s="2713"/>
      <c r="C17" s="1882"/>
      <c r="D17" s="1882"/>
      <c r="E17" s="2714"/>
      <c r="F17" s="2714"/>
      <c r="G17" s="1882">
        <v>203</v>
      </c>
      <c r="H17" s="1874" t="s">
        <v>1180</v>
      </c>
      <c r="I17" s="1882" t="s">
        <v>853</v>
      </c>
      <c r="J17" s="1882">
        <v>20</v>
      </c>
      <c r="K17" s="864" t="s">
        <v>1615</v>
      </c>
      <c r="L17" s="1882">
        <v>167</v>
      </c>
      <c r="M17" s="2701" t="s">
        <v>1584</v>
      </c>
      <c r="N17" s="2417">
        <v>1</v>
      </c>
      <c r="O17" s="2695">
        <v>81450000</v>
      </c>
      <c r="P17" s="2695">
        <f>O17</f>
        <v>81450000</v>
      </c>
      <c r="Q17" s="1874" t="s">
        <v>1616</v>
      </c>
      <c r="R17" s="1874" t="s">
        <v>1617</v>
      </c>
      <c r="S17" s="1874" t="s">
        <v>1180</v>
      </c>
      <c r="T17" s="909">
        <v>3450000</v>
      </c>
      <c r="U17" s="874">
        <v>54</v>
      </c>
      <c r="V17" s="868" t="s">
        <v>1606</v>
      </c>
      <c r="W17" s="2703"/>
      <c r="X17" s="2296">
        <v>4164</v>
      </c>
      <c r="Y17" s="2296">
        <v>4491</v>
      </c>
      <c r="Z17" s="2685"/>
      <c r="AA17" s="2685"/>
      <c r="AB17" s="2685"/>
      <c r="AC17" s="2685"/>
      <c r="AD17" s="2685"/>
      <c r="AE17" s="2685"/>
      <c r="AF17" s="2685"/>
      <c r="AG17" s="2685"/>
      <c r="AH17" s="2685"/>
      <c r="AI17" s="2686">
        <v>42370</v>
      </c>
      <c r="AJ17" s="2686">
        <v>42582</v>
      </c>
      <c r="AK17" s="2688" t="s">
        <v>1541</v>
      </c>
    </row>
    <row r="18" spans="1:40" ht="81" customHeight="1" x14ac:dyDescent="0.2">
      <c r="A18" s="2190"/>
      <c r="B18" s="2713"/>
      <c r="C18" s="1882"/>
      <c r="D18" s="1882"/>
      <c r="E18" s="2714"/>
      <c r="F18" s="2714"/>
      <c r="G18" s="1882"/>
      <c r="H18" s="1874"/>
      <c r="I18" s="1882"/>
      <c r="J18" s="1882"/>
      <c r="K18" s="864" t="s">
        <v>1618</v>
      </c>
      <c r="L18" s="1882"/>
      <c r="M18" s="2701"/>
      <c r="N18" s="2417"/>
      <c r="O18" s="2695"/>
      <c r="P18" s="2695"/>
      <c r="Q18" s="1874"/>
      <c r="R18" s="1874"/>
      <c r="S18" s="1874"/>
      <c r="T18" s="858">
        <v>78000000</v>
      </c>
      <c r="U18" s="874">
        <v>20</v>
      </c>
      <c r="V18" s="868" t="s">
        <v>1397</v>
      </c>
      <c r="W18" s="2703"/>
      <c r="X18" s="2269"/>
      <c r="Y18" s="2269"/>
      <c r="Z18" s="2685"/>
      <c r="AA18" s="2685"/>
      <c r="AB18" s="2685"/>
      <c r="AC18" s="2685"/>
      <c r="AD18" s="2685"/>
      <c r="AE18" s="2685"/>
      <c r="AF18" s="2685"/>
      <c r="AG18" s="2685"/>
      <c r="AH18" s="2685"/>
      <c r="AI18" s="2686"/>
      <c r="AJ18" s="2686"/>
      <c r="AK18" s="2299"/>
    </row>
    <row r="19" spans="1:40" ht="36.75" customHeight="1" x14ac:dyDescent="0.2">
      <c r="A19" s="2190"/>
      <c r="B19" s="2713"/>
      <c r="C19" s="1882"/>
      <c r="D19" s="1882"/>
      <c r="E19" s="2714"/>
      <c r="F19" s="2714"/>
      <c r="G19" s="1882">
        <v>202</v>
      </c>
      <c r="H19" s="1874" t="s">
        <v>1178</v>
      </c>
      <c r="I19" s="1882" t="s">
        <v>853</v>
      </c>
      <c r="J19" s="1882">
        <v>23</v>
      </c>
      <c r="K19" s="864" t="s">
        <v>1615</v>
      </c>
      <c r="L19" s="1882">
        <v>168</v>
      </c>
      <c r="M19" s="2701" t="s">
        <v>1525</v>
      </c>
      <c r="N19" s="2417">
        <v>1</v>
      </c>
      <c r="O19" s="2695">
        <v>275022708</v>
      </c>
      <c r="P19" s="2695">
        <f>O19</f>
        <v>275022708</v>
      </c>
      <c r="Q19" s="1874"/>
      <c r="R19" s="1874"/>
      <c r="S19" s="1874" t="s">
        <v>1178</v>
      </c>
      <c r="T19" s="877">
        <v>80206279</v>
      </c>
      <c r="U19" s="874">
        <v>54</v>
      </c>
      <c r="V19" s="868" t="s">
        <v>1607</v>
      </c>
      <c r="W19" s="2685"/>
      <c r="X19" s="2296">
        <v>4164</v>
      </c>
      <c r="Y19" s="2296">
        <v>4491</v>
      </c>
      <c r="Z19" s="2685"/>
      <c r="AA19" s="2685"/>
      <c r="AB19" s="2685"/>
      <c r="AC19" s="2685"/>
      <c r="AD19" s="2685"/>
      <c r="AE19" s="2685"/>
      <c r="AF19" s="2685"/>
      <c r="AG19" s="2685"/>
      <c r="AH19" s="2685"/>
      <c r="AI19" s="2686">
        <v>42370</v>
      </c>
      <c r="AJ19" s="2686">
        <v>42582</v>
      </c>
      <c r="AK19" s="2688" t="s">
        <v>1541</v>
      </c>
    </row>
    <row r="20" spans="1:40" ht="36.75" customHeight="1" x14ac:dyDescent="0.2">
      <c r="A20" s="2190"/>
      <c r="B20" s="2713"/>
      <c r="C20" s="1882"/>
      <c r="D20" s="1882"/>
      <c r="E20" s="2714"/>
      <c r="F20" s="2714"/>
      <c r="G20" s="1882"/>
      <c r="H20" s="1874"/>
      <c r="I20" s="1882"/>
      <c r="J20" s="1882"/>
      <c r="K20" s="864" t="s">
        <v>1618</v>
      </c>
      <c r="L20" s="1882"/>
      <c r="M20" s="2701"/>
      <c r="N20" s="2417"/>
      <c r="O20" s="2695"/>
      <c r="P20" s="2695"/>
      <c r="Q20" s="1874"/>
      <c r="R20" s="1874"/>
      <c r="S20" s="1874"/>
      <c r="T20" s="877">
        <v>194816429</v>
      </c>
      <c r="U20" s="874">
        <v>20</v>
      </c>
      <c r="V20" s="868" t="s">
        <v>1397</v>
      </c>
      <c r="W20" s="2685"/>
      <c r="X20" s="2269"/>
      <c r="Y20" s="2269"/>
      <c r="Z20" s="2685"/>
      <c r="AA20" s="2685"/>
      <c r="AB20" s="2685"/>
      <c r="AC20" s="2685"/>
      <c r="AD20" s="2685"/>
      <c r="AE20" s="2685"/>
      <c r="AF20" s="2685"/>
      <c r="AG20" s="2685"/>
      <c r="AH20" s="2685"/>
      <c r="AI20" s="2686"/>
      <c r="AJ20" s="2686"/>
      <c r="AK20" s="2299"/>
    </row>
    <row r="21" spans="1:40" ht="95.25" customHeight="1" x14ac:dyDescent="0.2">
      <c r="A21" s="2190"/>
      <c r="B21" s="2713"/>
      <c r="C21" s="1882"/>
      <c r="D21" s="1882"/>
      <c r="E21" s="2714"/>
      <c r="F21" s="2714"/>
      <c r="G21" s="873">
        <v>202</v>
      </c>
      <c r="H21" s="868" t="s">
        <v>1178</v>
      </c>
      <c r="I21" s="873" t="s">
        <v>853</v>
      </c>
      <c r="J21" s="873">
        <v>23</v>
      </c>
      <c r="K21" s="864" t="s">
        <v>1618</v>
      </c>
      <c r="L21" s="873">
        <v>173</v>
      </c>
      <c r="M21" s="879" t="s">
        <v>1526</v>
      </c>
      <c r="N21" s="875">
        <v>1</v>
      </c>
      <c r="O21" s="869">
        <v>13000000</v>
      </c>
      <c r="P21" s="869">
        <f>O21</f>
        <v>13000000</v>
      </c>
      <c r="Q21" s="1874"/>
      <c r="R21" s="910" t="s">
        <v>1619</v>
      </c>
      <c r="S21" s="868" t="s">
        <v>1178</v>
      </c>
      <c r="T21" s="869">
        <v>13000000</v>
      </c>
      <c r="U21" s="874">
        <v>54</v>
      </c>
      <c r="V21" s="868" t="s">
        <v>1397</v>
      </c>
      <c r="W21" s="169"/>
      <c r="X21" s="866">
        <v>4164</v>
      </c>
      <c r="Y21" s="866">
        <v>4491</v>
      </c>
      <c r="Z21" s="169"/>
      <c r="AA21" s="169"/>
      <c r="AB21" s="169"/>
      <c r="AC21" s="169"/>
      <c r="AD21" s="169"/>
      <c r="AE21" s="169"/>
      <c r="AF21" s="169"/>
      <c r="AG21" s="169"/>
      <c r="AH21" s="169"/>
      <c r="AI21" s="228">
        <v>42370</v>
      </c>
      <c r="AJ21" s="228">
        <v>42582</v>
      </c>
      <c r="AK21" s="865" t="s">
        <v>1542</v>
      </c>
    </row>
    <row r="22" spans="1:40" ht="33" customHeight="1" x14ac:dyDescent="0.2">
      <c r="A22" s="2190"/>
      <c r="B22" s="2713"/>
      <c r="C22" s="1882"/>
      <c r="D22" s="1882"/>
      <c r="E22" s="674">
        <v>68</v>
      </c>
      <c r="F22" s="2690" t="s">
        <v>1527</v>
      </c>
      <c r="G22" s="2690"/>
      <c r="H22" s="2690"/>
      <c r="I22" s="2690"/>
      <c r="J22" s="2690"/>
      <c r="K22" s="2690"/>
      <c r="L22" s="2690"/>
      <c r="M22" s="2690"/>
      <c r="N22" s="2690"/>
      <c r="O22" s="2690"/>
      <c r="P22" s="2690"/>
      <c r="Q22" s="2690"/>
      <c r="R22" s="2690"/>
      <c r="S22" s="2690"/>
      <c r="T22" s="2690"/>
      <c r="U22" s="2690"/>
      <c r="V22" s="2690"/>
      <c r="W22" s="2690"/>
      <c r="X22" s="2690"/>
      <c r="Y22" s="2690"/>
      <c r="Z22" s="2690"/>
      <c r="AA22" s="2690"/>
      <c r="AB22" s="2690"/>
      <c r="AC22" s="2690"/>
      <c r="AD22" s="2690"/>
      <c r="AE22" s="2690"/>
      <c r="AF22" s="2690"/>
      <c r="AG22" s="2690"/>
      <c r="AH22" s="2690"/>
      <c r="AI22" s="2690"/>
      <c r="AJ22" s="2690"/>
      <c r="AK22" s="2690"/>
    </row>
    <row r="23" spans="1:40" ht="150" customHeight="1" x14ac:dyDescent="0.2">
      <c r="A23" s="2190"/>
      <c r="B23" s="2713"/>
      <c r="C23" s="1882"/>
      <c r="D23" s="1882"/>
      <c r="E23" s="1882"/>
      <c r="F23" s="1882"/>
      <c r="G23" s="873">
        <v>204</v>
      </c>
      <c r="H23" s="868" t="s">
        <v>1182</v>
      </c>
      <c r="I23" s="873" t="s">
        <v>853</v>
      </c>
      <c r="J23" s="873">
        <v>13</v>
      </c>
      <c r="K23" s="873"/>
      <c r="L23" s="873">
        <v>161</v>
      </c>
      <c r="M23" s="868" t="s">
        <v>1183</v>
      </c>
      <c r="N23" s="875">
        <v>1</v>
      </c>
      <c r="O23" s="869">
        <v>30000000</v>
      </c>
      <c r="P23" s="869">
        <f>O23</f>
        <v>30000000</v>
      </c>
      <c r="Q23" s="116" t="s">
        <v>1620</v>
      </c>
      <c r="R23" s="116" t="s">
        <v>1608</v>
      </c>
      <c r="S23" s="868" t="s">
        <v>1182</v>
      </c>
      <c r="T23" s="874">
        <v>30000000</v>
      </c>
      <c r="U23" s="874">
        <v>20</v>
      </c>
      <c r="V23" s="105" t="s">
        <v>1397</v>
      </c>
      <c r="W23" s="169"/>
      <c r="X23" s="873">
        <v>4164</v>
      </c>
      <c r="Y23" s="873">
        <v>4491</v>
      </c>
      <c r="Z23" s="169"/>
      <c r="AA23" s="169"/>
      <c r="AB23" s="169"/>
      <c r="AC23" s="169"/>
      <c r="AD23" s="169"/>
      <c r="AE23" s="169"/>
      <c r="AF23" s="169"/>
      <c r="AG23" s="169"/>
      <c r="AH23" s="169"/>
      <c r="AI23" s="228">
        <v>42370</v>
      </c>
      <c r="AJ23" s="228">
        <v>42582</v>
      </c>
      <c r="AK23" s="865" t="s">
        <v>1542</v>
      </c>
    </row>
    <row r="24" spans="1:40" ht="38.25" customHeight="1" x14ac:dyDescent="0.2">
      <c r="A24" s="2190"/>
      <c r="B24" s="2713"/>
      <c r="C24" s="1882"/>
      <c r="D24" s="1882"/>
      <c r="E24" s="674">
        <v>70</v>
      </c>
      <c r="F24" s="2690" t="s">
        <v>1528</v>
      </c>
      <c r="G24" s="2690"/>
      <c r="H24" s="2690"/>
      <c r="I24" s="2690"/>
      <c r="J24" s="2690"/>
      <c r="K24" s="2690"/>
      <c r="L24" s="2690"/>
      <c r="M24" s="2690"/>
      <c r="N24" s="2690"/>
      <c r="O24" s="2690"/>
      <c r="P24" s="2690"/>
      <c r="Q24" s="2690"/>
      <c r="R24" s="2690"/>
      <c r="S24" s="2690"/>
      <c r="T24" s="2690"/>
      <c r="U24" s="2690"/>
      <c r="V24" s="2690"/>
      <c r="W24" s="2690"/>
      <c r="X24" s="2690"/>
      <c r="Y24" s="2690"/>
      <c r="Z24" s="2690"/>
      <c r="AA24" s="2690"/>
      <c r="AB24" s="2690"/>
      <c r="AC24" s="2690"/>
      <c r="AD24" s="2690"/>
      <c r="AE24" s="2690"/>
      <c r="AF24" s="2690"/>
      <c r="AG24" s="2690"/>
      <c r="AH24" s="2690"/>
      <c r="AI24" s="2690"/>
      <c r="AJ24" s="2690"/>
      <c r="AK24" s="2690"/>
    </row>
    <row r="25" spans="1:40" ht="136.5" customHeight="1" x14ac:dyDescent="0.2">
      <c r="A25" s="2190"/>
      <c r="B25" s="2713"/>
      <c r="C25" s="1882"/>
      <c r="D25" s="1882"/>
      <c r="E25" s="1882"/>
      <c r="F25" s="1882"/>
      <c r="G25" s="873">
        <v>205</v>
      </c>
      <c r="H25" s="868" t="s">
        <v>1184</v>
      </c>
      <c r="I25" s="873" t="s">
        <v>853</v>
      </c>
      <c r="J25" s="873">
        <v>4</v>
      </c>
      <c r="K25" s="873"/>
      <c r="L25" s="873">
        <v>162</v>
      </c>
      <c r="M25" s="868" t="s">
        <v>1537</v>
      </c>
      <c r="N25" s="875">
        <v>1</v>
      </c>
      <c r="O25" s="869">
        <v>41876799.639999986</v>
      </c>
      <c r="P25" s="869">
        <f>O25</f>
        <v>41876799.639999986</v>
      </c>
      <c r="Q25" s="505" t="s">
        <v>1609</v>
      </c>
      <c r="R25" s="912" t="s">
        <v>1610</v>
      </c>
      <c r="S25" s="868" t="s">
        <v>1611</v>
      </c>
      <c r="T25" s="874">
        <v>41876799.639999986</v>
      </c>
      <c r="U25" s="874">
        <v>20</v>
      </c>
      <c r="V25" s="873" t="s">
        <v>1397</v>
      </c>
      <c r="W25" s="169"/>
      <c r="X25" s="873">
        <v>4164</v>
      </c>
      <c r="Y25" s="873">
        <v>4491</v>
      </c>
      <c r="Z25" s="169"/>
      <c r="AA25" s="169"/>
      <c r="AB25" s="169"/>
      <c r="AC25" s="169"/>
      <c r="AD25" s="169"/>
      <c r="AE25" s="169"/>
      <c r="AF25" s="169"/>
      <c r="AG25" s="169"/>
      <c r="AH25" s="169"/>
      <c r="AI25" s="872">
        <v>42598</v>
      </c>
      <c r="AJ25" s="872">
        <v>42735</v>
      </c>
      <c r="AK25" s="865" t="s">
        <v>1542</v>
      </c>
      <c r="AL25" s="66"/>
      <c r="AM25" s="66"/>
      <c r="AN25" s="66"/>
    </row>
    <row r="26" spans="1:40" ht="23.25" customHeight="1" x14ac:dyDescent="0.2">
      <c r="A26" s="2190"/>
      <c r="B26" s="2713"/>
      <c r="C26" s="1882"/>
      <c r="D26" s="1882"/>
      <c r="E26" s="674">
        <v>71</v>
      </c>
      <c r="F26" s="2690" t="s">
        <v>1529</v>
      </c>
      <c r="G26" s="2690"/>
      <c r="H26" s="2690"/>
      <c r="I26" s="2690"/>
      <c r="J26" s="2690"/>
      <c r="K26" s="2690"/>
      <c r="L26" s="2690"/>
      <c r="M26" s="2690"/>
      <c r="N26" s="2690"/>
      <c r="O26" s="2690"/>
      <c r="P26" s="2690"/>
      <c r="Q26" s="2690"/>
      <c r="R26" s="2690"/>
      <c r="S26" s="2690"/>
      <c r="T26" s="2690"/>
      <c r="U26" s="2690"/>
      <c r="V26" s="2690"/>
      <c r="W26" s="2690"/>
      <c r="X26" s="2690"/>
      <c r="Y26" s="2690"/>
      <c r="Z26" s="2690"/>
      <c r="AA26" s="2690"/>
      <c r="AB26" s="2690"/>
      <c r="AC26" s="2690"/>
      <c r="AD26" s="2690"/>
      <c r="AE26" s="2690"/>
      <c r="AF26" s="2690"/>
      <c r="AG26" s="2690"/>
      <c r="AH26" s="2690"/>
      <c r="AI26" s="2690"/>
      <c r="AJ26" s="2690"/>
      <c r="AK26" s="2690"/>
    </row>
    <row r="27" spans="1:40" s="66" customFormat="1" ht="184.5" customHeight="1" x14ac:dyDescent="0.2">
      <c r="A27" s="2190"/>
      <c r="B27" s="2713"/>
      <c r="C27" s="1882"/>
      <c r="D27" s="1882"/>
      <c r="E27" s="1882"/>
      <c r="F27" s="1882"/>
      <c r="G27" s="873">
        <v>206</v>
      </c>
      <c r="H27" s="868" t="s">
        <v>1185</v>
      </c>
      <c r="I27" s="873" t="s">
        <v>853</v>
      </c>
      <c r="J27" s="873">
        <v>12</v>
      </c>
      <c r="K27" s="913"/>
      <c r="L27" s="1882">
        <v>163</v>
      </c>
      <c r="M27" s="1874" t="s">
        <v>1186</v>
      </c>
      <c r="N27" s="875">
        <f>O27/$P$27</f>
        <v>0.28999999999999998</v>
      </c>
      <c r="O27" s="869">
        <v>8700000</v>
      </c>
      <c r="P27" s="2695">
        <f>SUM(O27:O29)</f>
        <v>30000000</v>
      </c>
      <c r="Q27" s="2698" t="s">
        <v>1187</v>
      </c>
      <c r="R27" s="912" t="s">
        <v>1188</v>
      </c>
      <c r="S27" s="868" t="s">
        <v>1621</v>
      </c>
      <c r="T27" s="874">
        <v>8700000</v>
      </c>
      <c r="U27" s="2456">
        <v>20</v>
      </c>
      <c r="V27" s="1882" t="s">
        <v>1397</v>
      </c>
      <c r="W27" s="2685"/>
      <c r="X27" s="1882">
        <v>4164</v>
      </c>
      <c r="Y27" s="1882">
        <v>5851</v>
      </c>
      <c r="Z27" s="2685"/>
      <c r="AA27" s="2685"/>
      <c r="AB27" s="2685"/>
      <c r="AC27" s="2685"/>
      <c r="AD27" s="2685"/>
      <c r="AE27" s="2685"/>
      <c r="AF27" s="2685"/>
      <c r="AG27" s="2685"/>
      <c r="AH27" s="2685"/>
      <c r="AI27" s="2686">
        <v>42598</v>
      </c>
      <c r="AJ27" s="2686">
        <v>42735</v>
      </c>
      <c r="AK27" s="2688" t="s">
        <v>1542</v>
      </c>
    </row>
    <row r="28" spans="1:40" s="66" customFormat="1" ht="102.75" customHeight="1" x14ac:dyDescent="0.2">
      <c r="A28" s="2190"/>
      <c r="B28" s="2713"/>
      <c r="C28" s="1882"/>
      <c r="D28" s="1882"/>
      <c r="E28" s="1882"/>
      <c r="F28" s="1882"/>
      <c r="G28" s="873">
        <v>207</v>
      </c>
      <c r="H28" s="868" t="s">
        <v>1622</v>
      </c>
      <c r="I28" s="873" t="s">
        <v>853</v>
      </c>
      <c r="J28" s="873">
        <v>4</v>
      </c>
      <c r="K28" s="913"/>
      <c r="L28" s="1882"/>
      <c r="M28" s="1874"/>
      <c r="N28" s="875">
        <f>O28/$P$27</f>
        <v>0.54333333333333333</v>
      </c>
      <c r="O28" s="869">
        <v>16300000</v>
      </c>
      <c r="P28" s="2696"/>
      <c r="Q28" s="2699"/>
      <c r="R28" s="914" t="s">
        <v>1189</v>
      </c>
      <c r="S28" s="868" t="s">
        <v>1623</v>
      </c>
      <c r="T28" s="874">
        <v>16300000</v>
      </c>
      <c r="U28" s="2456"/>
      <c r="V28" s="1882"/>
      <c r="W28" s="2685"/>
      <c r="X28" s="2700"/>
      <c r="Y28" s="2700"/>
      <c r="Z28" s="2685"/>
      <c r="AA28" s="2685"/>
      <c r="AB28" s="2685"/>
      <c r="AC28" s="2685"/>
      <c r="AD28" s="2685"/>
      <c r="AE28" s="2685"/>
      <c r="AF28" s="2685"/>
      <c r="AG28" s="2685"/>
      <c r="AH28" s="2685"/>
      <c r="AI28" s="2687"/>
      <c r="AJ28" s="2687"/>
      <c r="AK28" s="2689"/>
    </row>
    <row r="29" spans="1:40" s="66" customFormat="1" ht="74.25" customHeight="1" x14ac:dyDescent="0.2">
      <c r="A29" s="2190"/>
      <c r="B29" s="2713"/>
      <c r="C29" s="1882"/>
      <c r="D29" s="1882"/>
      <c r="E29" s="1882"/>
      <c r="F29" s="1882"/>
      <c r="G29" s="873">
        <v>208</v>
      </c>
      <c r="H29" s="868" t="s">
        <v>1190</v>
      </c>
      <c r="I29" s="873" t="s">
        <v>853</v>
      </c>
      <c r="J29" s="873">
        <v>1</v>
      </c>
      <c r="K29" s="913"/>
      <c r="L29" s="1882"/>
      <c r="M29" s="1874"/>
      <c r="N29" s="875">
        <f>O29/$P$27</f>
        <v>0.16666666666666666</v>
      </c>
      <c r="O29" s="869">
        <v>5000000</v>
      </c>
      <c r="P29" s="2696"/>
      <c r="Q29" s="2699"/>
      <c r="R29" s="912" t="s">
        <v>1191</v>
      </c>
      <c r="S29" s="868" t="s">
        <v>1624</v>
      </c>
      <c r="T29" s="874">
        <v>5000000</v>
      </c>
      <c r="U29" s="2456"/>
      <c r="V29" s="1882"/>
      <c r="W29" s="2685"/>
      <c r="X29" s="2700"/>
      <c r="Y29" s="2700"/>
      <c r="Z29" s="2685"/>
      <c r="AA29" s="2685"/>
      <c r="AB29" s="2685"/>
      <c r="AC29" s="2685"/>
      <c r="AD29" s="2685"/>
      <c r="AE29" s="2685"/>
      <c r="AF29" s="2685"/>
      <c r="AG29" s="2685"/>
      <c r="AH29" s="2685"/>
      <c r="AI29" s="2687"/>
      <c r="AJ29" s="2687"/>
      <c r="AK29" s="2689"/>
    </row>
    <row r="30" spans="1:40" ht="36.75" customHeight="1" x14ac:dyDescent="0.2">
      <c r="A30" s="2190"/>
      <c r="B30" s="2713"/>
      <c r="C30" s="683">
        <v>21</v>
      </c>
      <c r="D30" s="2387" t="s">
        <v>1530</v>
      </c>
      <c r="E30" s="2387"/>
      <c r="F30" s="2387"/>
      <c r="G30" s="2387"/>
      <c r="H30" s="2387"/>
      <c r="I30" s="2387"/>
      <c r="J30" s="2387"/>
      <c r="K30" s="2387"/>
      <c r="L30" s="2387"/>
      <c r="M30" s="2387"/>
      <c r="N30" s="2387"/>
      <c r="O30" s="2387"/>
      <c r="P30" s="2387"/>
      <c r="Q30" s="2387"/>
      <c r="R30" s="2387"/>
      <c r="S30" s="2387"/>
      <c r="T30" s="2387"/>
      <c r="U30" s="2387"/>
      <c r="V30" s="2387"/>
      <c r="W30" s="2387"/>
      <c r="X30" s="2387"/>
      <c r="Y30" s="2387"/>
      <c r="Z30" s="2387"/>
      <c r="AA30" s="2387"/>
      <c r="AB30" s="2387"/>
      <c r="AC30" s="2387"/>
      <c r="AD30" s="2387"/>
      <c r="AE30" s="2387"/>
      <c r="AF30" s="2387"/>
      <c r="AG30" s="2387"/>
      <c r="AH30" s="2387"/>
      <c r="AI30" s="2387"/>
      <c r="AJ30" s="2387"/>
      <c r="AK30" s="2387"/>
    </row>
    <row r="31" spans="1:40" ht="35.25" customHeight="1" x14ac:dyDescent="0.2">
      <c r="A31" s="2190"/>
      <c r="B31" s="2713"/>
      <c r="C31" s="1882"/>
      <c r="D31" s="1882"/>
      <c r="E31" s="674">
        <v>72</v>
      </c>
      <c r="F31" s="2690" t="s">
        <v>1531</v>
      </c>
      <c r="G31" s="2690"/>
      <c r="H31" s="2690"/>
      <c r="I31" s="2690"/>
      <c r="J31" s="2690"/>
      <c r="K31" s="2690"/>
      <c r="L31" s="2690"/>
      <c r="M31" s="2690"/>
      <c r="N31" s="2690"/>
      <c r="O31" s="2690"/>
      <c r="P31" s="2690"/>
      <c r="Q31" s="2690"/>
      <c r="R31" s="2690"/>
      <c r="S31" s="2690"/>
      <c r="T31" s="2690"/>
      <c r="U31" s="2690"/>
      <c r="V31" s="2690"/>
      <c r="W31" s="2690"/>
      <c r="X31" s="2690"/>
      <c r="Y31" s="2690"/>
      <c r="Z31" s="2690"/>
      <c r="AA31" s="2690"/>
      <c r="AB31" s="2690"/>
      <c r="AC31" s="2690"/>
      <c r="AD31" s="2690"/>
      <c r="AE31" s="2690"/>
      <c r="AF31" s="2690"/>
      <c r="AG31" s="2690"/>
      <c r="AH31" s="2690"/>
      <c r="AI31" s="2690"/>
      <c r="AJ31" s="2690"/>
      <c r="AK31" s="2690"/>
    </row>
    <row r="32" spans="1:40" ht="120" customHeight="1" x14ac:dyDescent="0.2">
      <c r="A32" s="2190"/>
      <c r="B32" s="2713"/>
      <c r="C32" s="1882"/>
      <c r="D32" s="1882"/>
      <c r="E32" s="1882"/>
      <c r="F32" s="1882"/>
      <c r="G32" s="873">
        <v>209</v>
      </c>
      <c r="H32" s="868" t="s">
        <v>1192</v>
      </c>
      <c r="I32" s="873" t="s">
        <v>853</v>
      </c>
      <c r="J32" s="873">
        <v>1</v>
      </c>
      <c r="K32" s="1882" t="s">
        <v>1625</v>
      </c>
      <c r="L32" s="1882">
        <v>164</v>
      </c>
      <c r="M32" s="1874" t="s">
        <v>1538</v>
      </c>
      <c r="N32" s="875">
        <f>O32/$P$32</f>
        <v>0.63507051408752369</v>
      </c>
      <c r="O32" s="869">
        <v>18520000</v>
      </c>
      <c r="P32" s="2695">
        <f>SUM(O32:O34)</f>
        <v>29162116</v>
      </c>
      <c r="Q32" s="2697" t="s">
        <v>1193</v>
      </c>
      <c r="R32" s="914" t="s">
        <v>1194</v>
      </c>
      <c r="S32" s="868" t="s">
        <v>1626</v>
      </c>
      <c r="T32" s="874">
        <v>18520000</v>
      </c>
      <c r="U32" s="2456">
        <v>20</v>
      </c>
      <c r="V32" s="1882" t="s">
        <v>1397</v>
      </c>
      <c r="W32" s="92"/>
      <c r="X32" s="92"/>
      <c r="Y32" s="876">
        <v>4167</v>
      </c>
      <c r="Z32" s="873">
        <v>906</v>
      </c>
      <c r="AA32" s="2685"/>
      <c r="AB32" s="92"/>
      <c r="AC32" s="2685"/>
      <c r="AD32" s="2685"/>
      <c r="AE32" s="2685"/>
      <c r="AF32" s="2685"/>
      <c r="AG32" s="2694">
        <v>27</v>
      </c>
      <c r="AH32" s="2685"/>
      <c r="AI32" s="2686">
        <v>42598</v>
      </c>
      <c r="AJ32" s="2686">
        <v>42735</v>
      </c>
      <c r="AK32" s="2688" t="s">
        <v>1542</v>
      </c>
    </row>
    <row r="33" spans="1:37" ht="69.75" customHeight="1" x14ac:dyDescent="0.2">
      <c r="A33" s="2190"/>
      <c r="B33" s="2713"/>
      <c r="C33" s="1882"/>
      <c r="D33" s="1882"/>
      <c r="E33" s="1882"/>
      <c r="F33" s="1882"/>
      <c r="G33" s="873">
        <v>210</v>
      </c>
      <c r="H33" s="868" t="s">
        <v>1195</v>
      </c>
      <c r="I33" s="873" t="s">
        <v>853</v>
      </c>
      <c r="J33" s="873">
        <v>1</v>
      </c>
      <c r="K33" s="1882"/>
      <c r="L33" s="1882"/>
      <c r="M33" s="1874"/>
      <c r="N33" s="875">
        <f>O33/$P$32</f>
        <v>4.0230311133801128E-2</v>
      </c>
      <c r="O33" s="869">
        <v>1173201</v>
      </c>
      <c r="P33" s="2696"/>
      <c r="Q33" s="2697"/>
      <c r="R33" s="914" t="s">
        <v>1195</v>
      </c>
      <c r="S33" s="868" t="s">
        <v>1627</v>
      </c>
      <c r="T33" s="874">
        <v>1173201</v>
      </c>
      <c r="U33" s="2456"/>
      <c r="V33" s="1882"/>
      <c r="W33" s="884"/>
      <c r="X33" s="884"/>
      <c r="Y33" s="884"/>
      <c r="Z33" s="169"/>
      <c r="AA33" s="2685"/>
      <c r="AB33" s="884">
        <v>718</v>
      </c>
      <c r="AC33" s="2685"/>
      <c r="AD33" s="2685"/>
      <c r="AE33" s="2685"/>
      <c r="AF33" s="2685"/>
      <c r="AG33" s="2694"/>
      <c r="AH33" s="2685"/>
      <c r="AI33" s="2687"/>
      <c r="AJ33" s="2687"/>
      <c r="AK33" s="2689"/>
    </row>
    <row r="34" spans="1:37" ht="110.25" customHeight="1" x14ac:dyDescent="0.2">
      <c r="A34" s="2190"/>
      <c r="B34" s="2713"/>
      <c r="C34" s="1882"/>
      <c r="D34" s="1882"/>
      <c r="E34" s="1882"/>
      <c r="F34" s="1882"/>
      <c r="G34" s="873">
        <v>211</v>
      </c>
      <c r="H34" s="868" t="s">
        <v>1196</v>
      </c>
      <c r="I34" s="873" t="s">
        <v>853</v>
      </c>
      <c r="J34" s="873">
        <v>1</v>
      </c>
      <c r="K34" s="1882"/>
      <c r="L34" s="1882"/>
      <c r="M34" s="1874"/>
      <c r="N34" s="875">
        <f>O34/$P$32</f>
        <v>0.32469917477867516</v>
      </c>
      <c r="O34" s="869">
        <v>9468915</v>
      </c>
      <c r="P34" s="2696"/>
      <c r="Q34" s="2697"/>
      <c r="R34" s="505" t="s">
        <v>1197</v>
      </c>
      <c r="S34" s="868" t="s">
        <v>1628</v>
      </c>
      <c r="T34" s="874">
        <v>9468915</v>
      </c>
      <c r="U34" s="2456"/>
      <c r="V34" s="1882"/>
      <c r="W34" s="864">
        <v>3525</v>
      </c>
      <c r="X34" s="864">
        <v>17139</v>
      </c>
      <c r="Y34" s="884"/>
      <c r="Z34" s="169"/>
      <c r="AA34" s="2685"/>
      <c r="AB34" s="884"/>
      <c r="AC34" s="2685"/>
      <c r="AD34" s="2685"/>
      <c r="AE34" s="2685"/>
      <c r="AF34" s="2685"/>
      <c r="AG34" s="2694"/>
      <c r="AH34" s="2685"/>
      <c r="AI34" s="2687"/>
      <c r="AJ34" s="2687"/>
      <c r="AK34" s="2689"/>
    </row>
    <row r="35" spans="1:37" ht="96" customHeight="1" x14ac:dyDescent="0.2">
      <c r="A35" s="2190"/>
      <c r="B35" s="2713"/>
      <c r="C35" s="1882"/>
      <c r="D35" s="1882"/>
      <c r="E35" s="1882"/>
      <c r="F35" s="1882"/>
      <c r="G35" s="873">
        <v>211</v>
      </c>
      <c r="H35" s="868" t="s">
        <v>1196</v>
      </c>
      <c r="I35" s="873" t="s">
        <v>853</v>
      </c>
      <c r="J35" s="873">
        <v>1</v>
      </c>
      <c r="K35" s="873" t="s">
        <v>1625</v>
      </c>
      <c r="L35" s="873">
        <v>169</v>
      </c>
      <c r="M35" s="868" t="s">
        <v>1539</v>
      </c>
      <c r="N35" s="875">
        <v>1</v>
      </c>
      <c r="O35" s="869">
        <v>50541090</v>
      </c>
      <c r="P35" s="869">
        <f>O35</f>
        <v>50541090</v>
      </c>
      <c r="Q35" s="595" t="s">
        <v>1629</v>
      </c>
      <c r="R35" s="870"/>
      <c r="S35" s="868" t="s">
        <v>1196</v>
      </c>
      <c r="T35" s="874">
        <v>50541090</v>
      </c>
      <c r="U35" s="874">
        <v>20</v>
      </c>
      <c r="V35" s="873" t="s">
        <v>1397</v>
      </c>
      <c r="W35" s="873">
        <f>+W34</f>
        <v>3525</v>
      </c>
      <c r="X35" s="873">
        <f>+X34</f>
        <v>17139</v>
      </c>
      <c r="Y35" s="169"/>
      <c r="Z35" s="169"/>
      <c r="AA35" s="169"/>
      <c r="AB35" s="169"/>
      <c r="AC35" s="169"/>
      <c r="AD35" s="169"/>
      <c r="AE35" s="169"/>
      <c r="AF35" s="169"/>
      <c r="AG35" s="169"/>
      <c r="AH35" s="169"/>
      <c r="AI35" s="228">
        <v>42370</v>
      </c>
      <c r="AJ35" s="228">
        <v>42582</v>
      </c>
      <c r="AK35" s="865" t="s">
        <v>1542</v>
      </c>
    </row>
    <row r="36" spans="1:37" ht="178.5" customHeight="1" x14ac:dyDescent="0.2">
      <c r="A36" s="2190"/>
      <c r="B36" s="2713"/>
      <c r="C36" s="1882"/>
      <c r="D36" s="1882"/>
      <c r="E36" s="1882"/>
      <c r="F36" s="1882"/>
      <c r="G36" s="873">
        <v>211</v>
      </c>
      <c r="H36" s="868" t="s">
        <v>1196</v>
      </c>
      <c r="I36" s="873" t="s">
        <v>853</v>
      </c>
      <c r="J36" s="873">
        <v>1</v>
      </c>
      <c r="K36" s="873" t="s">
        <v>1630</v>
      </c>
      <c r="L36" s="873">
        <v>170</v>
      </c>
      <c r="M36" s="868" t="s">
        <v>1540</v>
      </c>
      <c r="N36" s="875">
        <v>1</v>
      </c>
      <c r="O36" s="869">
        <v>50296794</v>
      </c>
      <c r="P36" s="869">
        <f>O36</f>
        <v>50296794</v>
      </c>
      <c r="Q36" s="595" t="s">
        <v>1631</v>
      </c>
      <c r="R36" s="910" t="s">
        <v>1632</v>
      </c>
      <c r="S36" s="868" t="s">
        <v>1196</v>
      </c>
      <c r="T36" s="874">
        <v>50296794</v>
      </c>
      <c r="U36" s="874">
        <v>54</v>
      </c>
      <c r="V36" s="873" t="s">
        <v>1397</v>
      </c>
      <c r="W36" s="873">
        <f>+W34</f>
        <v>3525</v>
      </c>
      <c r="X36" s="873">
        <f>+X34</f>
        <v>17139</v>
      </c>
      <c r="Y36" s="169"/>
      <c r="Z36" s="169"/>
      <c r="AA36" s="169"/>
      <c r="AB36" s="169"/>
      <c r="AC36" s="169"/>
      <c r="AD36" s="169"/>
      <c r="AE36" s="169"/>
      <c r="AF36" s="169"/>
      <c r="AG36" s="169"/>
      <c r="AH36" s="169"/>
      <c r="AI36" s="228">
        <v>42370</v>
      </c>
      <c r="AJ36" s="228">
        <v>42582</v>
      </c>
      <c r="AK36" s="865" t="s">
        <v>1542</v>
      </c>
    </row>
    <row r="37" spans="1:37" ht="39" customHeight="1" x14ac:dyDescent="0.2">
      <c r="A37" s="2190"/>
      <c r="B37" s="2713"/>
      <c r="C37" s="1882"/>
      <c r="D37" s="1882"/>
      <c r="E37" s="674">
        <v>73</v>
      </c>
      <c r="F37" s="2690" t="s">
        <v>1533</v>
      </c>
      <c r="G37" s="2690"/>
      <c r="H37" s="2690"/>
      <c r="I37" s="2690"/>
      <c r="J37" s="2690"/>
      <c r="K37" s="2690"/>
      <c r="L37" s="2690"/>
      <c r="M37" s="2690"/>
      <c r="N37" s="2690"/>
      <c r="O37" s="2690"/>
      <c r="P37" s="2690"/>
      <c r="Q37" s="2690"/>
      <c r="R37" s="2690"/>
      <c r="S37" s="2690"/>
      <c r="T37" s="2690"/>
      <c r="U37" s="2690"/>
      <c r="V37" s="2690"/>
      <c r="W37" s="2690"/>
      <c r="X37" s="2690"/>
      <c r="Y37" s="2690"/>
      <c r="Z37" s="2690"/>
      <c r="AA37" s="2690"/>
      <c r="AB37" s="2690"/>
      <c r="AC37" s="2690"/>
      <c r="AD37" s="2690"/>
      <c r="AE37" s="2690"/>
      <c r="AF37" s="2690"/>
      <c r="AG37" s="2690"/>
      <c r="AH37" s="2690"/>
      <c r="AI37" s="2690"/>
      <c r="AJ37" s="2690"/>
      <c r="AK37" s="2690"/>
    </row>
    <row r="38" spans="1:37" ht="111" customHeight="1" x14ac:dyDescent="0.2">
      <c r="A38" s="2190"/>
      <c r="B38" s="2713"/>
      <c r="C38" s="1882"/>
      <c r="D38" s="1882"/>
      <c r="E38" s="1882"/>
      <c r="F38" s="1882"/>
      <c r="G38" s="873">
        <v>212</v>
      </c>
      <c r="H38" s="868" t="s">
        <v>1198</v>
      </c>
      <c r="I38" s="873" t="s">
        <v>853</v>
      </c>
      <c r="J38" s="873">
        <v>1</v>
      </c>
      <c r="K38" s="873" t="s">
        <v>1633</v>
      </c>
      <c r="L38" s="873">
        <v>165</v>
      </c>
      <c r="M38" s="868" t="s">
        <v>1536</v>
      </c>
      <c r="N38" s="875">
        <v>1</v>
      </c>
      <c r="O38" s="869">
        <v>71923416</v>
      </c>
      <c r="P38" s="869">
        <f>O38</f>
        <v>71923416</v>
      </c>
      <c r="Q38" s="278" t="s">
        <v>1199</v>
      </c>
      <c r="R38" s="915" t="s">
        <v>1200</v>
      </c>
      <c r="S38" s="868" t="s">
        <v>1198</v>
      </c>
      <c r="T38" s="874">
        <v>71923416</v>
      </c>
      <c r="U38" s="874">
        <v>54</v>
      </c>
      <c r="V38" s="873" t="s">
        <v>1607</v>
      </c>
      <c r="W38" s="916">
        <v>3525</v>
      </c>
      <c r="X38" s="916">
        <v>17139</v>
      </c>
      <c r="Y38" s="916">
        <v>4167</v>
      </c>
      <c r="Z38" s="867"/>
      <c r="AA38" s="867"/>
      <c r="AB38" s="916">
        <v>718</v>
      </c>
      <c r="AC38" s="867"/>
      <c r="AD38" s="867"/>
      <c r="AE38" s="867"/>
      <c r="AF38" s="867"/>
      <c r="AG38" s="916">
        <v>27</v>
      </c>
      <c r="AH38" s="867"/>
      <c r="AI38" s="872">
        <v>42598</v>
      </c>
      <c r="AJ38" s="872">
        <v>42735</v>
      </c>
      <c r="AK38" s="865" t="s">
        <v>1542</v>
      </c>
    </row>
    <row r="39" spans="1:37" ht="36" customHeight="1" x14ac:dyDescent="0.2">
      <c r="A39" s="2190"/>
      <c r="B39" s="2713"/>
      <c r="C39" s="911">
        <v>22</v>
      </c>
      <c r="D39" s="2682" t="s">
        <v>1532</v>
      </c>
      <c r="E39" s="2683"/>
      <c r="F39" s="2683"/>
      <c r="G39" s="2683"/>
      <c r="H39" s="2683"/>
      <c r="I39" s="2683"/>
      <c r="J39" s="2683"/>
      <c r="K39" s="2683"/>
      <c r="L39" s="2683"/>
      <c r="M39" s="2683"/>
      <c r="N39" s="2683"/>
      <c r="O39" s="2683"/>
      <c r="P39" s="2683"/>
      <c r="Q39" s="2683"/>
      <c r="R39" s="2683"/>
      <c r="S39" s="2683"/>
      <c r="T39" s="2683"/>
      <c r="U39" s="2683"/>
      <c r="V39" s="2683"/>
      <c r="W39" s="2683"/>
      <c r="X39" s="2683"/>
      <c r="Y39" s="2683"/>
      <c r="Z39" s="2683"/>
      <c r="AA39" s="2683"/>
      <c r="AB39" s="2683"/>
      <c r="AC39" s="2683"/>
      <c r="AD39" s="2683"/>
      <c r="AE39" s="2683"/>
      <c r="AF39" s="2683"/>
      <c r="AG39" s="2683"/>
      <c r="AH39" s="2683"/>
      <c r="AI39" s="2683"/>
      <c r="AJ39" s="2683"/>
      <c r="AK39" s="2684"/>
    </row>
    <row r="40" spans="1:37" ht="33.75" customHeight="1" x14ac:dyDescent="0.2">
      <c r="A40" s="2190"/>
      <c r="B40" s="2713"/>
      <c r="C40" s="2457"/>
      <c r="D40" s="2458"/>
      <c r="E40" s="674">
        <v>74</v>
      </c>
      <c r="F40" s="2677" t="s">
        <v>1534</v>
      </c>
      <c r="G40" s="2691"/>
      <c r="H40" s="2691"/>
      <c r="I40" s="2691"/>
      <c r="J40" s="2691"/>
      <c r="K40" s="2691"/>
      <c r="L40" s="2691"/>
      <c r="M40" s="2691"/>
      <c r="N40" s="2691"/>
      <c r="O40" s="2691"/>
      <c r="P40" s="2691"/>
      <c r="Q40" s="2691"/>
      <c r="R40" s="2691"/>
      <c r="S40" s="2691"/>
      <c r="T40" s="2691"/>
      <c r="U40" s="2691"/>
      <c r="V40" s="2691"/>
      <c r="W40" s="2691"/>
      <c r="X40" s="2691"/>
      <c r="Y40" s="2691"/>
      <c r="Z40" s="2691"/>
      <c r="AA40" s="2691"/>
      <c r="AB40" s="2691"/>
      <c r="AC40" s="2691"/>
      <c r="AD40" s="2691"/>
      <c r="AE40" s="2691"/>
      <c r="AF40" s="2691"/>
      <c r="AG40" s="2691"/>
      <c r="AH40" s="2691"/>
      <c r="AI40" s="2691"/>
      <c r="AJ40" s="2691"/>
      <c r="AK40" s="2692"/>
    </row>
    <row r="41" spans="1:37" ht="146.25" customHeight="1" x14ac:dyDescent="0.2">
      <c r="A41" s="2190"/>
      <c r="B41" s="2713"/>
      <c r="C41" s="2461"/>
      <c r="D41" s="2462"/>
      <c r="E41" s="2469"/>
      <c r="F41" s="2693"/>
      <c r="G41" s="873">
        <v>213</v>
      </c>
      <c r="H41" s="868" t="s">
        <v>1201</v>
      </c>
      <c r="I41" s="873" t="s">
        <v>853</v>
      </c>
      <c r="J41" s="873">
        <v>12</v>
      </c>
      <c r="K41" s="873" t="s">
        <v>1634</v>
      </c>
      <c r="L41" s="873">
        <v>166</v>
      </c>
      <c r="M41" s="868" t="s">
        <v>1535</v>
      </c>
      <c r="N41" s="875">
        <v>1</v>
      </c>
      <c r="O41" s="869">
        <v>230048382</v>
      </c>
      <c r="P41" s="869">
        <f>O41</f>
        <v>230048382</v>
      </c>
      <c r="Q41" s="97" t="s">
        <v>1202</v>
      </c>
      <c r="R41" s="878" t="s">
        <v>1203</v>
      </c>
      <c r="S41" s="868" t="s">
        <v>1201</v>
      </c>
      <c r="T41" s="874">
        <v>230048382</v>
      </c>
      <c r="U41" s="874">
        <v>54</v>
      </c>
      <c r="V41" s="105" t="s">
        <v>1524</v>
      </c>
      <c r="W41" s="916">
        <v>3525</v>
      </c>
      <c r="X41" s="916">
        <v>17139</v>
      </c>
      <c r="Y41" s="916">
        <v>4167</v>
      </c>
      <c r="Z41" s="867"/>
      <c r="AA41" s="867"/>
      <c r="AB41" s="916">
        <v>718</v>
      </c>
      <c r="AC41" s="867"/>
      <c r="AD41" s="867"/>
      <c r="AE41" s="867"/>
      <c r="AF41" s="867"/>
      <c r="AG41" s="916">
        <v>27</v>
      </c>
      <c r="AH41" s="169"/>
      <c r="AI41" s="872">
        <v>42385</v>
      </c>
      <c r="AJ41" s="872">
        <v>42735</v>
      </c>
      <c r="AK41" s="865" t="s">
        <v>1542</v>
      </c>
    </row>
    <row r="42" spans="1:37" x14ac:dyDescent="0.2">
      <c r="O42" s="859">
        <f>SUM(O12:O41)</f>
        <v>1175725397.6399999</v>
      </c>
      <c r="P42" s="859">
        <f>SUM(P12:P41)</f>
        <v>1175725397.6399999</v>
      </c>
    </row>
    <row r="43" spans="1:37" x14ac:dyDescent="0.2">
      <c r="O43" s="860"/>
    </row>
    <row r="44" spans="1:37" x14ac:dyDescent="0.2">
      <c r="O44" s="862"/>
      <c r="Q44" s="172"/>
      <c r="T44" s="173"/>
    </row>
    <row r="49" spans="8:21" x14ac:dyDescent="0.2">
      <c r="O49" s="859"/>
      <c r="P49" s="859"/>
    </row>
    <row r="51" spans="8:21" ht="15" x14ac:dyDescent="0.25">
      <c r="H51" s="621" t="s">
        <v>1635</v>
      </c>
      <c r="I51" s="606"/>
      <c r="J51" s="606"/>
    </row>
    <row r="52" spans="8:21" x14ac:dyDescent="0.2">
      <c r="H52" s="19" t="s">
        <v>1636</v>
      </c>
    </row>
    <row r="56" spans="8:21" ht="15" x14ac:dyDescent="0.2">
      <c r="Q56" s="885"/>
      <c r="R56" s="885"/>
      <c r="S56" s="885"/>
      <c r="T56" s="885"/>
      <c r="U56" s="885"/>
    </row>
    <row r="57" spans="8:21" ht="15" x14ac:dyDescent="0.2">
      <c r="Q57" s="885"/>
      <c r="R57" s="885"/>
      <c r="S57" s="885"/>
      <c r="T57" s="885"/>
      <c r="U57" s="885"/>
    </row>
    <row r="58" spans="8:21" ht="15" x14ac:dyDescent="0.2">
      <c r="Q58" s="885"/>
      <c r="R58" s="885"/>
      <c r="S58" s="885"/>
      <c r="T58" s="885"/>
      <c r="U58" s="885"/>
    </row>
    <row r="59" spans="8:21" ht="15" x14ac:dyDescent="0.2">
      <c r="Q59" s="885"/>
      <c r="R59" s="885"/>
      <c r="S59" s="885"/>
      <c r="T59" s="885"/>
      <c r="U59" s="885"/>
    </row>
    <row r="60" spans="8:21" ht="15" x14ac:dyDescent="0.2">
      <c r="Q60" s="885"/>
      <c r="R60" s="885"/>
      <c r="S60" s="885"/>
      <c r="T60" s="885"/>
      <c r="U60" s="885"/>
    </row>
    <row r="61" spans="8:21" ht="15" x14ac:dyDescent="0.2">
      <c r="Q61" s="885"/>
      <c r="R61" s="885"/>
      <c r="S61" s="885"/>
      <c r="T61" s="885"/>
      <c r="U61" s="885"/>
    </row>
    <row r="62" spans="8:21" ht="15" x14ac:dyDescent="0.2">
      <c r="Q62" s="885"/>
      <c r="R62" s="885"/>
      <c r="S62" s="885"/>
      <c r="T62" s="885"/>
      <c r="U62" s="885"/>
    </row>
    <row r="63" spans="8:21" ht="15" x14ac:dyDescent="0.2">
      <c r="Q63" s="885"/>
      <c r="R63" s="885"/>
      <c r="S63" s="885"/>
      <c r="T63" s="885"/>
      <c r="U63" s="885"/>
    </row>
    <row r="64" spans="8:21" ht="15" x14ac:dyDescent="0.2">
      <c r="Q64" s="885"/>
      <c r="R64" s="885"/>
      <c r="S64" s="885"/>
      <c r="T64" s="885"/>
      <c r="U64" s="885"/>
    </row>
    <row r="65" spans="17:21" ht="15" x14ac:dyDescent="0.2">
      <c r="Q65" s="885"/>
      <c r="R65" s="885"/>
      <c r="S65" s="885"/>
      <c r="T65" s="885"/>
      <c r="U65" s="885"/>
    </row>
    <row r="66" spans="17:21" ht="15" x14ac:dyDescent="0.2">
      <c r="Q66" s="885"/>
      <c r="R66" s="885"/>
      <c r="S66" s="885"/>
      <c r="T66" s="885"/>
      <c r="U66" s="885"/>
    </row>
  </sheetData>
  <mergeCells count="153">
    <mergeCell ref="AI7:AK7"/>
    <mergeCell ref="AI12:AI16"/>
    <mergeCell ref="A5:J7"/>
    <mergeCell ref="K5:AK5"/>
    <mergeCell ref="K6:V6"/>
    <mergeCell ref="W6:AH6"/>
    <mergeCell ref="AI6:AK6"/>
    <mergeCell ref="K7:V7"/>
    <mergeCell ref="W7:AB7"/>
    <mergeCell ref="AC7:AH7"/>
    <mergeCell ref="S12:S15"/>
    <mergeCell ref="T12:T14"/>
    <mergeCell ref="U12:U14"/>
    <mergeCell ref="V12:V14"/>
    <mergeCell ref="L12:L16"/>
    <mergeCell ref="M12:M16"/>
    <mergeCell ref="N12:N15"/>
    <mergeCell ref="B9:AK9"/>
    <mergeCell ref="A10:B41"/>
    <mergeCell ref="D10:AK10"/>
    <mergeCell ref="C11:D29"/>
    <mergeCell ref="F11:AK11"/>
    <mergeCell ref="E12:F21"/>
    <mergeCell ref="G12:G15"/>
    <mergeCell ref="H12:H15"/>
    <mergeCell ref="I12:I15"/>
    <mergeCell ref="J12:J15"/>
    <mergeCell ref="AJ17:AJ18"/>
    <mergeCell ref="AK17:AK18"/>
    <mergeCell ref="AE17:AE18"/>
    <mergeCell ref="AF17:AF18"/>
    <mergeCell ref="AG17:AG18"/>
    <mergeCell ref="AH17:AH18"/>
    <mergeCell ref="AC17:AC18"/>
    <mergeCell ref="AD17:AD18"/>
    <mergeCell ref="W17:W18"/>
    <mergeCell ref="AJ12:AJ16"/>
    <mergeCell ref="AK12:AK16"/>
    <mergeCell ref="AE12:AE16"/>
    <mergeCell ref="AF12:AF16"/>
    <mergeCell ref="AG12:AG16"/>
    <mergeCell ref="AH12:AH16"/>
    <mergeCell ref="AI17:AI18"/>
    <mergeCell ref="K12:K15"/>
    <mergeCell ref="Q17:Q21"/>
    <mergeCell ref="R17:R20"/>
    <mergeCell ref="I19:I20"/>
    <mergeCell ref="Q12:Q16"/>
    <mergeCell ref="R12:R15"/>
    <mergeCell ref="AC12:AC16"/>
    <mergeCell ref="AD12:AD16"/>
    <mergeCell ref="W12:W16"/>
    <mergeCell ref="Z12:Z16"/>
    <mergeCell ref="O12:O15"/>
    <mergeCell ref="P12:P16"/>
    <mergeCell ref="AA12:AA16"/>
    <mergeCell ref="AB12:AB16"/>
    <mergeCell ref="AA17:AA18"/>
    <mergeCell ref="AB17:AB18"/>
    <mergeCell ref="N17:N18"/>
    <mergeCell ref="O17:O18"/>
    <mergeCell ref="P17:P18"/>
    <mergeCell ref="S17:S18"/>
    <mergeCell ref="W19:W20"/>
    <mergeCell ref="Z19:Z20"/>
    <mergeCell ref="AA19:AA20"/>
    <mergeCell ref="AB19:AB20"/>
    <mergeCell ref="N19:N20"/>
    <mergeCell ref="O19:O20"/>
    <mergeCell ref="P19:P20"/>
    <mergeCell ref="S19:S20"/>
    <mergeCell ref="G17:G18"/>
    <mergeCell ref="H17:H18"/>
    <mergeCell ref="I17:I18"/>
    <mergeCell ref="J17:J18"/>
    <mergeCell ref="L17:L18"/>
    <mergeCell ref="M17:M18"/>
    <mergeCell ref="G19:G20"/>
    <mergeCell ref="H19:H20"/>
    <mergeCell ref="Z17:Z18"/>
    <mergeCell ref="J19:J20"/>
    <mergeCell ref="L19:L20"/>
    <mergeCell ref="M19:M20"/>
    <mergeCell ref="AE19:AE20"/>
    <mergeCell ref="AF19:AF20"/>
    <mergeCell ref="AG19:AG20"/>
    <mergeCell ref="AH19:AH20"/>
    <mergeCell ref="E25:F25"/>
    <mergeCell ref="F26:AK26"/>
    <mergeCell ref="E27:F29"/>
    <mergeCell ref="L27:L29"/>
    <mergeCell ref="M27:M29"/>
    <mergeCell ref="P27:P29"/>
    <mergeCell ref="Q27:Q29"/>
    <mergeCell ref="U27:U29"/>
    <mergeCell ref="V27:V29"/>
    <mergeCell ref="W27:W29"/>
    <mergeCell ref="X27:X29"/>
    <mergeCell ref="Y27:Y29"/>
    <mergeCell ref="Z27:Z29"/>
    <mergeCell ref="AA27:AA29"/>
    <mergeCell ref="AI19:AI20"/>
    <mergeCell ref="AJ19:AJ20"/>
    <mergeCell ref="AK19:AK20"/>
    <mergeCell ref="F22:AK22"/>
    <mergeCell ref="C40:D41"/>
    <mergeCell ref="F40:AK40"/>
    <mergeCell ref="E41:F41"/>
    <mergeCell ref="AG32:AG34"/>
    <mergeCell ref="AH32:AH34"/>
    <mergeCell ref="AI32:AI34"/>
    <mergeCell ref="AJ32:AJ34"/>
    <mergeCell ref="AK32:AK34"/>
    <mergeCell ref="F37:AK37"/>
    <mergeCell ref="K32:K34"/>
    <mergeCell ref="C31:D38"/>
    <mergeCell ref="F31:AK31"/>
    <mergeCell ref="E32:F36"/>
    <mergeCell ref="L32:L34"/>
    <mergeCell ref="M32:M34"/>
    <mergeCell ref="P32:P34"/>
    <mergeCell ref="Q32:Q34"/>
    <mergeCell ref="E38:F38"/>
    <mergeCell ref="AA32:AA34"/>
    <mergeCell ref="AC32:AC34"/>
    <mergeCell ref="AD32:AD34"/>
    <mergeCell ref="AE32:AE34"/>
    <mergeCell ref="AF32:AF34"/>
    <mergeCell ref="U32:U34"/>
    <mergeCell ref="A1:AI4"/>
    <mergeCell ref="X12:X16"/>
    <mergeCell ref="Y12:Y16"/>
    <mergeCell ref="X17:X18"/>
    <mergeCell ref="Y17:Y18"/>
    <mergeCell ref="X19:X20"/>
    <mergeCell ref="Y19:Y20"/>
    <mergeCell ref="V32:V34"/>
    <mergeCell ref="D39:AK39"/>
    <mergeCell ref="AB27:AB29"/>
    <mergeCell ref="AC27:AC29"/>
    <mergeCell ref="AD27:AD29"/>
    <mergeCell ref="AE27:AE29"/>
    <mergeCell ref="AF27:AF29"/>
    <mergeCell ref="AG27:AG29"/>
    <mergeCell ref="AH27:AH29"/>
    <mergeCell ref="AI27:AI29"/>
    <mergeCell ref="D30:AK30"/>
    <mergeCell ref="AJ27:AJ29"/>
    <mergeCell ref="AK27:AK29"/>
    <mergeCell ref="E23:F23"/>
    <mergeCell ref="F24:AK24"/>
    <mergeCell ref="AC19:AC20"/>
    <mergeCell ref="AD19:AD20"/>
  </mergeCells>
  <pageMargins left="0.7" right="0.7" top="0.75" bottom="0.75" header="0.3" footer="0.3"/>
  <pageSetup paperSize="5" scale="95" orientation="landscape"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74"/>
  <sheetViews>
    <sheetView zoomScale="50" zoomScaleNormal="50" workbookViewId="0">
      <selection sqref="A1:AK4"/>
    </sheetView>
  </sheetViews>
  <sheetFormatPr baseColWidth="10" defaultColWidth="11.42578125" defaultRowHeight="14.25" x14ac:dyDescent="0.2"/>
  <cols>
    <col min="1" max="1" width="12.7109375" style="19" customWidth="1"/>
    <col min="2" max="2" width="4" style="19" customWidth="1"/>
    <col min="3" max="3" width="19.5703125" style="19" customWidth="1"/>
    <col min="4" max="4" width="12.85546875" style="19" customWidth="1"/>
    <col min="5" max="5" width="7.42578125" style="19" customWidth="1"/>
    <col min="6" max="6" width="14.42578125" style="19" customWidth="1"/>
    <col min="7" max="7" width="13.28515625" style="19" customWidth="1"/>
    <col min="8" max="8" width="8.5703125" style="19" customWidth="1"/>
    <col min="9" max="9" width="16.85546875" style="19" customWidth="1"/>
    <col min="10" max="10" width="9.5703125" style="19" customWidth="1"/>
    <col min="11" max="11" width="25.7109375" style="12" customWidth="1"/>
    <col min="12" max="12" width="17" style="12" customWidth="1"/>
    <col min="13" max="13" width="24.7109375" style="12" customWidth="1"/>
    <col min="14" max="14" width="25.85546875" style="12" customWidth="1"/>
    <col min="15" max="15" width="13.85546875" style="12" customWidth="1"/>
    <col min="16" max="16" width="27.7109375" style="46" customWidth="1"/>
    <col min="17" max="17" width="12.140625" style="50" customWidth="1"/>
    <col min="18" max="18" width="17.85546875" style="12" customWidth="1"/>
    <col min="19" max="19" width="26.7109375" style="12" customWidth="1"/>
    <col min="20" max="20" width="43.7109375" style="12" customWidth="1"/>
    <col min="21" max="21" width="27" style="48" customWidth="1"/>
    <col min="22" max="23" width="21.85546875" style="48" customWidth="1"/>
    <col min="24" max="24" width="18.5703125" style="48" customWidth="1"/>
    <col min="25" max="36" width="9.85546875" style="19" customWidth="1"/>
    <col min="37" max="37" width="22.7109375" style="69" customWidth="1"/>
    <col min="38" max="38" width="22.7109375" style="70" customWidth="1"/>
    <col min="39" max="39" width="28.7109375" style="52" customWidth="1"/>
    <col min="40" max="40" width="21.42578125" style="66" customWidth="1"/>
    <col min="41" max="41" width="15.7109375" style="66" bestFit="1" customWidth="1"/>
    <col min="42" max="16384" width="11.42578125" style="19"/>
  </cols>
  <sheetData>
    <row r="1" spans="1:39" ht="21.95" customHeight="1" x14ac:dyDescent="0.25">
      <c r="A1" s="1774" t="s">
        <v>0</v>
      </c>
      <c r="B1" s="1774"/>
      <c r="C1" s="1774"/>
      <c r="D1" s="1774"/>
      <c r="E1" s="1774"/>
      <c r="F1" s="1774"/>
      <c r="G1" s="1774"/>
      <c r="H1" s="1774"/>
      <c r="I1" s="1774"/>
      <c r="J1" s="1774"/>
      <c r="K1" s="1774"/>
      <c r="L1" s="1774"/>
      <c r="M1" s="1774"/>
      <c r="N1" s="1774"/>
      <c r="O1" s="1774"/>
      <c r="P1" s="1774"/>
      <c r="Q1" s="1774"/>
      <c r="R1" s="1774"/>
      <c r="S1" s="1774"/>
      <c r="T1" s="1774"/>
      <c r="U1" s="1774"/>
      <c r="V1" s="1774"/>
      <c r="W1" s="1774"/>
      <c r="X1" s="1774"/>
      <c r="Y1" s="1774"/>
      <c r="Z1" s="1774"/>
      <c r="AA1" s="1774"/>
      <c r="AB1" s="1774"/>
      <c r="AC1" s="1774"/>
      <c r="AD1" s="1774"/>
      <c r="AE1" s="1774"/>
      <c r="AF1" s="1774"/>
      <c r="AG1" s="1774"/>
      <c r="AH1" s="1774"/>
      <c r="AI1" s="1774"/>
      <c r="AJ1" s="1774"/>
      <c r="AK1" s="1774"/>
      <c r="AL1" s="888" t="s">
        <v>1637</v>
      </c>
      <c r="AM1" s="889" t="s">
        <v>1638</v>
      </c>
    </row>
    <row r="2" spans="1:39" ht="21.95" customHeight="1" x14ac:dyDescent="0.25">
      <c r="A2" s="1774"/>
      <c r="B2" s="1774"/>
      <c r="C2" s="1774"/>
      <c r="D2" s="1774"/>
      <c r="E2" s="1774"/>
      <c r="F2" s="1774"/>
      <c r="G2" s="1774"/>
      <c r="H2" s="1774"/>
      <c r="I2" s="1774"/>
      <c r="J2" s="1774"/>
      <c r="K2" s="1774"/>
      <c r="L2" s="1774"/>
      <c r="M2" s="1774"/>
      <c r="N2" s="1774"/>
      <c r="O2" s="1774"/>
      <c r="P2" s="1774"/>
      <c r="Q2" s="1774"/>
      <c r="R2" s="1774"/>
      <c r="S2" s="1774"/>
      <c r="T2" s="1774"/>
      <c r="U2" s="1774"/>
      <c r="V2" s="1774"/>
      <c r="W2" s="1774"/>
      <c r="X2" s="1774"/>
      <c r="Y2" s="1774"/>
      <c r="Z2" s="1774"/>
      <c r="AA2" s="1774"/>
      <c r="AB2" s="1774"/>
      <c r="AC2" s="1774"/>
      <c r="AD2" s="1774"/>
      <c r="AE2" s="1774"/>
      <c r="AF2" s="1774"/>
      <c r="AG2" s="1774"/>
      <c r="AH2" s="1774"/>
      <c r="AI2" s="1774"/>
      <c r="AJ2" s="1774"/>
      <c r="AK2" s="1774"/>
      <c r="AL2" s="890" t="s">
        <v>1642</v>
      </c>
      <c r="AM2" s="891" t="s">
        <v>1639</v>
      </c>
    </row>
    <row r="3" spans="1:39" ht="21.95" customHeight="1" x14ac:dyDescent="0.25">
      <c r="A3" s="1774"/>
      <c r="B3" s="1774"/>
      <c r="C3" s="1774"/>
      <c r="D3" s="1774"/>
      <c r="E3" s="1774"/>
      <c r="F3" s="1774"/>
      <c r="G3" s="1774"/>
      <c r="H3" s="1774"/>
      <c r="I3" s="1774"/>
      <c r="J3" s="1774"/>
      <c r="K3" s="1774"/>
      <c r="L3" s="1774"/>
      <c r="M3" s="1774"/>
      <c r="N3" s="1774"/>
      <c r="O3" s="1774"/>
      <c r="P3" s="1774"/>
      <c r="Q3" s="1774"/>
      <c r="R3" s="1774"/>
      <c r="S3" s="1774"/>
      <c r="T3" s="1774"/>
      <c r="U3" s="1774"/>
      <c r="V3" s="1774"/>
      <c r="W3" s="1774"/>
      <c r="X3" s="1774"/>
      <c r="Y3" s="1774"/>
      <c r="Z3" s="1774"/>
      <c r="AA3" s="1774"/>
      <c r="AB3" s="1774"/>
      <c r="AC3" s="1774"/>
      <c r="AD3" s="1774"/>
      <c r="AE3" s="1774"/>
      <c r="AF3" s="1774"/>
      <c r="AG3" s="1774"/>
      <c r="AH3" s="1774"/>
      <c r="AI3" s="1774"/>
      <c r="AJ3" s="1774"/>
      <c r="AK3" s="1774"/>
      <c r="AL3" s="892" t="s">
        <v>1643</v>
      </c>
      <c r="AM3" s="891"/>
    </row>
    <row r="4" spans="1:39" ht="21.95" customHeight="1" x14ac:dyDescent="0.2">
      <c r="A4" s="1391"/>
      <c r="B4" s="1391"/>
      <c r="C4" s="1391"/>
      <c r="D4" s="1391"/>
      <c r="E4" s="1391"/>
      <c r="F4" s="1391"/>
      <c r="G4" s="1391"/>
      <c r="H4" s="1391"/>
      <c r="I4" s="1391"/>
      <c r="J4" s="1391"/>
      <c r="K4" s="1391"/>
      <c r="L4" s="1391"/>
      <c r="M4" s="1391"/>
      <c r="N4" s="1391"/>
      <c r="O4" s="1391"/>
      <c r="P4" s="1391"/>
      <c r="Q4" s="1391"/>
      <c r="R4" s="1391"/>
      <c r="S4" s="1391"/>
      <c r="T4" s="1391"/>
      <c r="U4" s="1391"/>
      <c r="V4" s="1391"/>
      <c r="W4" s="1391"/>
      <c r="X4" s="1391"/>
      <c r="Y4" s="1391"/>
      <c r="Z4" s="1391"/>
      <c r="AA4" s="1391"/>
      <c r="AB4" s="1391"/>
      <c r="AC4" s="1391"/>
      <c r="AD4" s="1391"/>
      <c r="AE4" s="1391"/>
      <c r="AF4" s="1391"/>
      <c r="AG4" s="1391"/>
      <c r="AH4" s="1391"/>
      <c r="AI4" s="1391"/>
      <c r="AJ4" s="1391"/>
      <c r="AK4" s="1391"/>
      <c r="AL4" s="893" t="s">
        <v>1644</v>
      </c>
      <c r="AM4" s="894" t="s">
        <v>1641</v>
      </c>
    </row>
    <row r="5" spans="1:39" ht="27" customHeight="1" x14ac:dyDescent="0.2">
      <c r="A5" s="1390" t="s">
        <v>2</v>
      </c>
      <c r="B5" s="1390"/>
      <c r="C5" s="1390"/>
      <c r="D5" s="1390"/>
      <c r="E5" s="1390"/>
      <c r="F5" s="1390"/>
      <c r="G5" s="1390"/>
      <c r="H5" s="1390"/>
      <c r="I5" s="1390"/>
      <c r="J5" s="1390"/>
      <c r="K5" s="1390"/>
      <c r="L5" s="1390"/>
      <c r="M5" s="1390"/>
      <c r="N5" s="245"/>
      <c r="O5" s="643"/>
      <c r="P5" s="1658" t="s">
        <v>3</v>
      </c>
      <c r="Q5" s="1658"/>
      <c r="R5" s="1658"/>
      <c r="S5" s="1658"/>
      <c r="T5" s="1658"/>
      <c r="U5" s="1658"/>
      <c r="V5" s="1658"/>
      <c r="W5" s="1658"/>
      <c r="X5" s="1658"/>
      <c r="Y5" s="1658"/>
      <c r="Z5" s="1658"/>
      <c r="AA5" s="1658"/>
      <c r="AB5" s="1658"/>
      <c r="AC5" s="1658"/>
      <c r="AD5" s="1658"/>
      <c r="AE5" s="1658"/>
      <c r="AF5" s="1658"/>
      <c r="AG5" s="1658"/>
      <c r="AH5" s="1658"/>
      <c r="AI5" s="1658"/>
      <c r="AJ5" s="1658"/>
      <c r="AK5" s="1658"/>
      <c r="AL5" s="1658"/>
      <c r="AM5" s="1658"/>
    </row>
    <row r="6" spans="1:39" ht="14.25" customHeight="1" thickBot="1" x14ac:dyDescent="0.25">
      <c r="A6" s="1774"/>
      <c r="B6" s="1774"/>
      <c r="C6" s="1774"/>
      <c r="D6" s="1774"/>
      <c r="E6" s="1774"/>
      <c r="F6" s="1774"/>
      <c r="G6" s="1774"/>
      <c r="H6" s="1774"/>
      <c r="I6" s="1774"/>
      <c r="J6" s="1774"/>
      <c r="K6" s="1774"/>
      <c r="L6" s="1774"/>
      <c r="M6" s="1774"/>
      <c r="N6" s="275"/>
      <c r="O6" s="651"/>
      <c r="P6" s="1775"/>
      <c r="Q6" s="1390"/>
      <c r="R6" s="1390"/>
      <c r="S6" s="1390"/>
      <c r="T6" s="1390"/>
      <c r="U6" s="1390"/>
      <c r="V6" s="1390"/>
      <c r="W6" s="1390"/>
      <c r="X6" s="1776"/>
      <c r="Y6" s="1777" t="s">
        <v>4</v>
      </c>
      <c r="Z6" s="1777"/>
      <c r="AA6" s="1777"/>
      <c r="AB6" s="1777"/>
      <c r="AC6" s="1777"/>
      <c r="AD6" s="1777"/>
      <c r="AE6" s="1777"/>
      <c r="AF6" s="1777"/>
      <c r="AG6" s="1777"/>
      <c r="AH6" s="1777"/>
      <c r="AI6" s="1777"/>
      <c r="AJ6" s="1777"/>
      <c r="AK6" s="1775"/>
      <c r="AL6" s="1390"/>
      <c r="AM6" s="1776"/>
    </row>
    <row r="7" spans="1:39" ht="21" customHeight="1" x14ac:dyDescent="0.2">
      <c r="A7" s="1779" t="s">
        <v>5</v>
      </c>
      <c r="B7" s="1749" t="s">
        <v>6</v>
      </c>
      <c r="C7" s="1778"/>
      <c r="D7" s="1778" t="s">
        <v>5</v>
      </c>
      <c r="E7" s="1749" t="s">
        <v>7</v>
      </c>
      <c r="F7" s="1778"/>
      <c r="G7" s="1778" t="s">
        <v>5</v>
      </c>
      <c r="H7" s="1749" t="s">
        <v>8</v>
      </c>
      <c r="I7" s="1778"/>
      <c r="J7" s="1778" t="s">
        <v>5</v>
      </c>
      <c r="K7" s="1749" t="s">
        <v>9</v>
      </c>
      <c r="L7" s="1755" t="s">
        <v>10</v>
      </c>
      <c r="M7" s="1755" t="s">
        <v>11</v>
      </c>
      <c r="N7" s="1755" t="s">
        <v>12</v>
      </c>
      <c r="O7" s="1755" t="s">
        <v>5</v>
      </c>
      <c r="P7" s="1755" t="s">
        <v>3</v>
      </c>
      <c r="Q7" s="1749" t="s">
        <v>13</v>
      </c>
      <c r="R7" s="1749" t="s">
        <v>14</v>
      </c>
      <c r="S7" s="1749" t="s">
        <v>15</v>
      </c>
      <c r="T7" s="1749" t="s">
        <v>16</v>
      </c>
      <c r="U7" s="1755" t="s">
        <v>17</v>
      </c>
      <c r="V7" s="1755" t="s">
        <v>14</v>
      </c>
      <c r="W7" s="1755" t="s">
        <v>5</v>
      </c>
      <c r="X7" s="1749" t="s">
        <v>18</v>
      </c>
      <c r="Y7" s="2736" t="s">
        <v>19</v>
      </c>
      <c r="Z7" s="1793"/>
      <c r="AA7" s="1793"/>
      <c r="AB7" s="1793"/>
      <c r="AC7" s="1793"/>
      <c r="AD7" s="2737"/>
      <c r="AE7" s="1793" t="s">
        <v>20</v>
      </c>
      <c r="AF7" s="1793"/>
      <c r="AG7" s="1793"/>
      <c r="AH7" s="1793"/>
      <c r="AI7" s="1793"/>
      <c r="AJ7" s="2737"/>
      <c r="AK7" s="2738" t="s">
        <v>21</v>
      </c>
      <c r="AL7" s="1785" t="s">
        <v>22</v>
      </c>
      <c r="AM7" s="1782" t="s">
        <v>23</v>
      </c>
    </row>
    <row r="8" spans="1:39" ht="18" customHeight="1" x14ac:dyDescent="0.2">
      <c r="A8" s="1780"/>
      <c r="B8" s="1386"/>
      <c r="C8" s="1387"/>
      <c r="D8" s="1387"/>
      <c r="E8" s="1386"/>
      <c r="F8" s="1387"/>
      <c r="G8" s="1387"/>
      <c r="H8" s="1386"/>
      <c r="I8" s="1387"/>
      <c r="J8" s="1387"/>
      <c r="K8" s="1386"/>
      <c r="L8" s="1395"/>
      <c r="M8" s="1395"/>
      <c r="N8" s="1395"/>
      <c r="O8" s="1395"/>
      <c r="P8" s="1395"/>
      <c r="Q8" s="1386"/>
      <c r="R8" s="1386"/>
      <c r="S8" s="1386"/>
      <c r="T8" s="1386"/>
      <c r="U8" s="1395"/>
      <c r="V8" s="1395"/>
      <c r="W8" s="1395"/>
      <c r="X8" s="1386"/>
      <c r="Y8" s="2734" t="s">
        <v>24</v>
      </c>
      <c r="Z8" s="1400" t="s">
        <v>25</v>
      </c>
      <c r="AA8" s="1369" t="s">
        <v>26</v>
      </c>
      <c r="AB8" s="1369" t="s">
        <v>27</v>
      </c>
      <c r="AC8" s="1369" t="s">
        <v>28</v>
      </c>
      <c r="AD8" s="2730" t="s">
        <v>29</v>
      </c>
      <c r="AE8" s="2732" t="s">
        <v>30</v>
      </c>
      <c r="AF8" s="1369" t="s">
        <v>31</v>
      </c>
      <c r="AG8" s="1369" t="s">
        <v>32</v>
      </c>
      <c r="AH8" s="1369" t="s">
        <v>33</v>
      </c>
      <c r="AI8" s="1369" t="s">
        <v>34</v>
      </c>
      <c r="AJ8" s="2730" t="s">
        <v>35</v>
      </c>
      <c r="AK8" s="2739"/>
      <c r="AL8" s="1786"/>
      <c r="AM8" s="1783"/>
    </row>
    <row r="9" spans="1:39" ht="9.75" customHeight="1" x14ac:dyDescent="0.2">
      <c r="A9" s="1780"/>
      <c r="B9" s="1386"/>
      <c r="C9" s="1387"/>
      <c r="D9" s="1387"/>
      <c r="E9" s="1386"/>
      <c r="F9" s="1387"/>
      <c r="G9" s="1387"/>
      <c r="H9" s="1386"/>
      <c r="I9" s="1387"/>
      <c r="J9" s="1387"/>
      <c r="K9" s="1386"/>
      <c r="L9" s="1395"/>
      <c r="M9" s="1395"/>
      <c r="N9" s="1395"/>
      <c r="O9" s="1395"/>
      <c r="P9" s="1395"/>
      <c r="Q9" s="1386"/>
      <c r="R9" s="1386"/>
      <c r="S9" s="1386"/>
      <c r="T9" s="1386"/>
      <c r="U9" s="1395"/>
      <c r="V9" s="1395"/>
      <c r="W9" s="1395"/>
      <c r="X9" s="1386"/>
      <c r="Y9" s="2735"/>
      <c r="Z9" s="1401"/>
      <c r="AA9" s="1370"/>
      <c r="AB9" s="1370"/>
      <c r="AC9" s="1370"/>
      <c r="AD9" s="2731"/>
      <c r="AE9" s="2733"/>
      <c r="AF9" s="1370"/>
      <c r="AG9" s="1370"/>
      <c r="AH9" s="1370"/>
      <c r="AI9" s="1370"/>
      <c r="AJ9" s="2731"/>
      <c r="AK9" s="2739"/>
      <c r="AL9" s="1786"/>
      <c r="AM9" s="1783"/>
    </row>
    <row r="10" spans="1:39" ht="16.5" customHeight="1" x14ac:dyDescent="0.2">
      <c r="A10" s="1780"/>
      <c r="B10" s="1386"/>
      <c r="C10" s="1387"/>
      <c r="D10" s="1387"/>
      <c r="E10" s="1386"/>
      <c r="F10" s="1387"/>
      <c r="G10" s="1387"/>
      <c r="H10" s="1386"/>
      <c r="I10" s="1387"/>
      <c r="J10" s="1387"/>
      <c r="K10" s="1386"/>
      <c r="L10" s="1395"/>
      <c r="M10" s="1395"/>
      <c r="N10" s="1395"/>
      <c r="O10" s="1395"/>
      <c r="P10" s="1395"/>
      <c r="Q10" s="1386"/>
      <c r="R10" s="1386"/>
      <c r="S10" s="1386"/>
      <c r="T10" s="1386"/>
      <c r="U10" s="1395"/>
      <c r="V10" s="1395"/>
      <c r="W10" s="1395"/>
      <c r="X10" s="1386"/>
      <c r="Y10" s="2735"/>
      <c r="Z10" s="1401"/>
      <c r="AA10" s="1370"/>
      <c r="AB10" s="1370"/>
      <c r="AC10" s="1370"/>
      <c r="AD10" s="2731"/>
      <c r="AE10" s="2733"/>
      <c r="AF10" s="1370"/>
      <c r="AG10" s="1370"/>
      <c r="AH10" s="1370"/>
      <c r="AI10" s="1370"/>
      <c r="AJ10" s="2731"/>
      <c r="AK10" s="2739"/>
      <c r="AL10" s="1786"/>
      <c r="AM10" s="1783"/>
    </row>
    <row r="11" spans="1:39" ht="4.5" customHeight="1" x14ac:dyDescent="0.2">
      <c r="A11" s="1780"/>
      <c r="B11" s="1386"/>
      <c r="C11" s="1387"/>
      <c r="D11" s="1387"/>
      <c r="E11" s="1386"/>
      <c r="F11" s="1387"/>
      <c r="G11" s="1387"/>
      <c r="H11" s="1386"/>
      <c r="I11" s="1387"/>
      <c r="J11" s="1387"/>
      <c r="K11" s="1386"/>
      <c r="L11" s="1395"/>
      <c r="M11" s="1395"/>
      <c r="N11" s="1395"/>
      <c r="O11" s="1395"/>
      <c r="P11" s="1395"/>
      <c r="Q11" s="1386"/>
      <c r="R11" s="1386"/>
      <c r="S11" s="1386"/>
      <c r="T11" s="1386"/>
      <c r="U11" s="1395"/>
      <c r="V11" s="1395"/>
      <c r="W11" s="1395"/>
      <c r="X11" s="1386"/>
      <c r="Y11" s="2735"/>
      <c r="Z11" s="1401"/>
      <c r="AA11" s="1370"/>
      <c r="AB11" s="1370"/>
      <c r="AC11" s="1370"/>
      <c r="AD11" s="2731"/>
      <c r="AE11" s="2733"/>
      <c r="AF11" s="1370"/>
      <c r="AG11" s="1370"/>
      <c r="AH11" s="1370"/>
      <c r="AI11" s="1370"/>
      <c r="AJ11" s="2731"/>
      <c r="AK11" s="2739"/>
      <c r="AL11" s="1786"/>
      <c r="AM11" s="1783"/>
    </row>
    <row r="12" spans="1:39" ht="7.5" customHeight="1" x14ac:dyDescent="0.2">
      <c r="A12" s="1780"/>
      <c r="B12" s="1386"/>
      <c r="C12" s="1387"/>
      <c r="D12" s="1387"/>
      <c r="E12" s="1386"/>
      <c r="F12" s="1387"/>
      <c r="G12" s="1387"/>
      <c r="H12" s="1386"/>
      <c r="I12" s="1387"/>
      <c r="J12" s="1387"/>
      <c r="K12" s="1386"/>
      <c r="L12" s="1395"/>
      <c r="M12" s="1395"/>
      <c r="N12" s="1395"/>
      <c r="O12" s="1395"/>
      <c r="P12" s="1395"/>
      <c r="Q12" s="1386"/>
      <c r="R12" s="1386"/>
      <c r="S12" s="1386"/>
      <c r="T12" s="1386"/>
      <c r="U12" s="1395"/>
      <c r="V12" s="1395"/>
      <c r="W12" s="1395"/>
      <c r="X12" s="1386"/>
      <c r="Y12" s="2735"/>
      <c r="Z12" s="1401"/>
      <c r="AA12" s="1370"/>
      <c r="AB12" s="1370"/>
      <c r="AC12" s="1370"/>
      <c r="AD12" s="2731"/>
      <c r="AE12" s="2733"/>
      <c r="AF12" s="1370"/>
      <c r="AG12" s="1370"/>
      <c r="AH12" s="1370"/>
      <c r="AI12" s="1370"/>
      <c r="AJ12" s="2731"/>
      <c r="AK12" s="2739"/>
      <c r="AL12" s="1786"/>
      <c r="AM12" s="1783"/>
    </row>
    <row r="13" spans="1:39" ht="9" customHeight="1" x14ac:dyDescent="0.2">
      <c r="A13" s="1780"/>
      <c r="B13" s="1386"/>
      <c r="C13" s="1387"/>
      <c r="D13" s="1387"/>
      <c r="E13" s="1386"/>
      <c r="F13" s="1387"/>
      <c r="G13" s="1387"/>
      <c r="H13" s="1386"/>
      <c r="I13" s="1387"/>
      <c r="J13" s="1387"/>
      <c r="K13" s="1386"/>
      <c r="L13" s="1395"/>
      <c r="M13" s="1395"/>
      <c r="N13" s="1395"/>
      <c r="O13" s="1395"/>
      <c r="P13" s="1395"/>
      <c r="Q13" s="1386"/>
      <c r="R13" s="1386"/>
      <c r="S13" s="1386"/>
      <c r="T13" s="1386"/>
      <c r="U13" s="1395"/>
      <c r="V13" s="1395"/>
      <c r="W13" s="1395"/>
      <c r="X13" s="1386"/>
      <c r="Y13" s="2735"/>
      <c r="Z13" s="1401"/>
      <c r="AA13" s="1370"/>
      <c r="AB13" s="1370"/>
      <c r="AC13" s="1370"/>
      <c r="AD13" s="2731"/>
      <c r="AE13" s="2733"/>
      <c r="AF13" s="1370"/>
      <c r="AG13" s="1370"/>
      <c r="AH13" s="1370"/>
      <c r="AI13" s="1370"/>
      <c r="AJ13" s="2731"/>
      <c r="AK13" s="2739"/>
      <c r="AL13" s="1786"/>
      <c r="AM13" s="1783"/>
    </row>
    <row r="14" spans="1:39" ht="6.75" customHeight="1" x14ac:dyDescent="0.2">
      <c r="A14" s="1780"/>
      <c r="B14" s="1386"/>
      <c r="C14" s="1387"/>
      <c r="D14" s="1387"/>
      <c r="E14" s="1386"/>
      <c r="F14" s="1387"/>
      <c r="G14" s="1387"/>
      <c r="H14" s="1386"/>
      <c r="I14" s="1387"/>
      <c r="J14" s="1387"/>
      <c r="K14" s="1386"/>
      <c r="L14" s="1395"/>
      <c r="M14" s="1395"/>
      <c r="N14" s="1395"/>
      <c r="O14" s="1395"/>
      <c r="P14" s="1395"/>
      <c r="Q14" s="1386"/>
      <c r="R14" s="1386"/>
      <c r="S14" s="1386"/>
      <c r="T14" s="1386"/>
      <c r="U14" s="1395"/>
      <c r="V14" s="1395"/>
      <c r="W14" s="1395"/>
      <c r="X14" s="1386"/>
      <c r="Y14" s="2735"/>
      <c r="Z14" s="1401"/>
      <c r="AA14" s="1370"/>
      <c r="AB14" s="1370"/>
      <c r="AC14" s="1370"/>
      <c r="AD14" s="2731"/>
      <c r="AE14" s="2733"/>
      <c r="AF14" s="1370"/>
      <c r="AG14" s="1370"/>
      <c r="AH14" s="1370"/>
      <c r="AI14" s="1370"/>
      <c r="AJ14" s="2731"/>
      <c r="AK14" s="2739"/>
      <c r="AL14" s="1786"/>
      <c r="AM14" s="1783"/>
    </row>
    <row r="15" spans="1:39" ht="5.25" customHeight="1" x14ac:dyDescent="0.2">
      <c r="A15" s="1780"/>
      <c r="B15" s="1386"/>
      <c r="C15" s="1387"/>
      <c r="D15" s="1387"/>
      <c r="E15" s="1386"/>
      <c r="F15" s="1387"/>
      <c r="G15" s="1387"/>
      <c r="H15" s="1386"/>
      <c r="I15" s="1387"/>
      <c r="J15" s="1387"/>
      <c r="K15" s="1386"/>
      <c r="L15" s="1395"/>
      <c r="M15" s="1395"/>
      <c r="N15" s="1395"/>
      <c r="O15" s="1396"/>
      <c r="P15" s="1395"/>
      <c r="Q15" s="1386"/>
      <c r="R15" s="1386"/>
      <c r="S15" s="1386"/>
      <c r="T15" s="1386"/>
      <c r="U15" s="1395"/>
      <c r="V15" s="1395"/>
      <c r="W15" s="641"/>
      <c r="X15" s="1386"/>
      <c r="Y15" s="2735"/>
      <c r="Z15" s="1401"/>
      <c r="AA15" s="1370"/>
      <c r="AB15" s="1370"/>
      <c r="AC15" s="1370"/>
      <c r="AD15" s="2731"/>
      <c r="AE15" s="2733"/>
      <c r="AF15" s="1370"/>
      <c r="AG15" s="1370"/>
      <c r="AH15" s="1370"/>
      <c r="AI15" s="1370"/>
      <c r="AJ15" s="2731"/>
      <c r="AK15" s="2739"/>
      <c r="AL15" s="1786"/>
      <c r="AM15" s="1783"/>
    </row>
    <row r="16" spans="1:39" ht="27.75" customHeight="1" x14ac:dyDescent="0.2">
      <c r="A16" s="672">
        <v>2</v>
      </c>
      <c r="B16" s="2717" t="s">
        <v>1070</v>
      </c>
      <c r="C16" s="2718"/>
      <c r="D16" s="2718"/>
      <c r="E16" s="2718"/>
      <c r="F16" s="2718"/>
      <c r="G16" s="2718"/>
      <c r="H16" s="2718"/>
      <c r="I16" s="2718"/>
      <c r="J16" s="2718"/>
      <c r="K16" s="2718"/>
      <c r="L16" s="2718"/>
      <c r="M16" s="2718"/>
      <c r="N16" s="2718"/>
      <c r="O16" s="2718"/>
      <c r="P16" s="2718"/>
      <c r="Q16" s="2718"/>
      <c r="R16" s="2718"/>
      <c r="S16" s="2718"/>
      <c r="T16" s="2718"/>
      <c r="U16" s="2718"/>
      <c r="V16" s="2718"/>
      <c r="W16" s="2718"/>
      <c r="X16" s="2718"/>
      <c r="Y16" s="2718"/>
      <c r="Z16" s="2718"/>
      <c r="AA16" s="2718"/>
      <c r="AB16" s="2718"/>
      <c r="AC16" s="2718"/>
      <c r="AD16" s="2718"/>
      <c r="AE16" s="2718"/>
      <c r="AF16" s="2718"/>
      <c r="AG16" s="2718"/>
      <c r="AH16" s="2718"/>
      <c r="AI16" s="2718"/>
      <c r="AJ16" s="2718"/>
      <c r="AK16" s="2718"/>
      <c r="AL16" s="2718"/>
      <c r="AM16" s="2719"/>
    </row>
    <row r="17" spans="1:39" ht="27.75" customHeight="1" x14ac:dyDescent="0.2">
      <c r="A17" s="642"/>
      <c r="B17" s="2715"/>
      <c r="C17" s="2716"/>
      <c r="D17" s="673">
        <v>4</v>
      </c>
      <c r="E17" s="2720" t="s">
        <v>1520</v>
      </c>
      <c r="F17" s="2721"/>
      <c r="G17" s="2721"/>
      <c r="H17" s="2721"/>
      <c r="I17" s="2721"/>
      <c r="J17" s="2721"/>
      <c r="K17" s="2721"/>
      <c r="L17" s="2721"/>
      <c r="M17" s="2721"/>
      <c r="N17" s="2721"/>
      <c r="O17" s="2721"/>
      <c r="P17" s="2721"/>
      <c r="Q17" s="2721"/>
      <c r="R17" s="2721"/>
      <c r="S17" s="2721"/>
      <c r="T17" s="2721"/>
      <c r="U17" s="2721"/>
      <c r="V17" s="2721"/>
      <c r="W17" s="2721"/>
      <c r="X17" s="2721"/>
      <c r="Y17" s="2721"/>
      <c r="Z17" s="2721"/>
      <c r="AA17" s="2721"/>
      <c r="AB17" s="2721"/>
      <c r="AC17" s="2721"/>
      <c r="AD17" s="2721"/>
      <c r="AE17" s="2721"/>
      <c r="AF17" s="2721"/>
      <c r="AG17" s="2721"/>
      <c r="AH17" s="2721"/>
      <c r="AI17" s="2721"/>
      <c r="AJ17" s="2721"/>
      <c r="AK17" s="2721"/>
      <c r="AL17" s="2721"/>
      <c r="AM17" s="2722"/>
    </row>
    <row r="18" spans="1:39" ht="27.75" customHeight="1" x14ac:dyDescent="0.2">
      <c r="A18" s="642"/>
      <c r="B18" s="2715"/>
      <c r="C18" s="2716"/>
      <c r="D18" s="647"/>
      <c r="E18" s="2715"/>
      <c r="F18" s="2716"/>
      <c r="G18" s="674">
        <v>15</v>
      </c>
      <c r="H18" s="2677" t="s">
        <v>222</v>
      </c>
      <c r="I18" s="2678"/>
      <c r="J18" s="2678"/>
      <c r="K18" s="2678"/>
      <c r="L18" s="2678"/>
      <c r="M18" s="2678"/>
      <c r="N18" s="2678"/>
      <c r="O18" s="2678"/>
      <c r="P18" s="2678"/>
      <c r="Q18" s="2678"/>
      <c r="R18" s="2678"/>
      <c r="S18" s="2678"/>
      <c r="T18" s="2678"/>
      <c r="U18" s="2678"/>
      <c r="V18" s="2678"/>
      <c r="W18" s="2678"/>
      <c r="X18" s="2678"/>
      <c r="Y18" s="2678"/>
      <c r="Z18" s="2678"/>
      <c r="AA18" s="2678"/>
      <c r="AB18" s="2678"/>
      <c r="AC18" s="2678"/>
      <c r="AD18" s="2678"/>
      <c r="AE18" s="2678"/>
      <c r="AF18" s="2678"/>
      <c r="AG18" s="2678"/>
      <c r="AH18" s="2678"/>
      <c r="AI18" s="2678"/>
      <c r="AJ18" s="2678"/>
      <c r="AK18" s="2678"/>
      <c r="AL18" s="2678"/>
      <c r="AM18" s="2679"/>
    </row>
    <row r="19" spans="1:39" s="66" customFormat="1" ht="112.5" customHeight="1" x14ac:dyDescent="0.2">
      <c r="A19" s="2728">
        <v>2</v>
      </c>
      <c r="B19" s="1874" t="str">
        <f>+'[1]POAI 2016'!B747:E747</f>
        <v>PROSPERIDAD CON EQUIDAD</v>
      </c>
      <c r="C19" s="1874"/>
      <c r="D19" s="2728">
        <v>4</v>
      </c>
      <c r="E19" s="1874" t="s">
        <v>497</v>
      </c>
      <c r="F19" s="1874"/>
      <c r="G19" s="2728">
        <v>15</v>
      </c>
      <c r="H19" s="1874"/>
      <c r="I19" s="1874"/>
      <c r="J19" s="2728">
        <v>7</v>
      </c>
      <c r="K19" s="1874" t="s">
        <v>498</v>
      </c>
      <c r="L19" s="1882" t="s">
        <v>59</v>
      </c>
      <c r="M19" s="1874" t="s">
        <v>499</v>
      </c>
      <c r="N19" s="1882"/>
      <c r="O19" s="1634">
        <v>171</v>
      </c>
      <c r="P19" s="1874" t="s">
        <v>1521</v>
      </c>
      <c r="Q19" s="2728" t="s">
        <v>500</v>
      </c>
      <c r="R19" s="2729">
        <v>1793040000</v>
      </c>
      <c r="S19" s="1874" t="s">
        <v>501</v>
      </c>
      <c r="T19" s="274" t="s">
        <v>502</v>
      </c>
      <c r="U19" s="274" t="s">
        <v>503</v>
      </c>
      <c r="V19" s="121">
        <f>+'[2]PRESUPUESTO '!$F$6</f>
        <v>700000000</v>
      </c>
      <c r="W19" s="121"/>
      <c r="X19" s="271" t="s">
        <v>504</v>
      </c>
      <c r="Y19" s="2723">
        <v>55583</v>
      </c>
      <c r="Z19" s="2723" t="s">
        <v>505</v>
      </c>
      <c r="AA19" s="2723">
        <v>83375</v>
      </c>
      <c r="AB19" s="2723">
        <v>111167</v>
      </c>
      <c r="AC19" s="2723">
        <v>166750</v>
      </c>
      <c r="AD19" s="2723">
        <v>83375</v>
      </c>
      <c r="AE19" s="2725"/>
      <c r="AF19" s="2725"/>
      <c r="AG19" s="2725"/>
      <c r="AH19" s="2725"/>
      <c r="AI19" s="2725"/>
      <c r="AJ19" s="2725"/>
      <c r="AK19" s="2724">
        <v>42581</v>
      </c>
      <c r="AL19" s="2724">
        <v>42735</v>
      </c>
      <c r="AM19" s="2456" t="s">
        <v>1543</v>
      </c>
    </row>
    <row r="20" spans="1:39" s="66" customFormat="1" ht="39" customHeight="1" x14ac:dyDescent="0.2">
      <c r="A20" s="2728"/>
      <c r="B20" s="1874"/>
      <c r="C20" s="1874"/>
      <c r="D20" s="2728"/>
      <c r="E20" s="1874"/>
      <c r="F20" s="1874"/>
      <c r="G20" s="2728"/>
      <c r="H20" s="1874"/>
      <c r="I20" s="1874"/>
      <c r="J20" s="2728"/>
      <c r="K20" s="1874"/>
      <c r="L20" s="1882"/>
      <c r="M20" s="1874"/>
      <c r="N20" s="1882"/>
      <c r="O20" s="1848"/>
      <c r="P20" s="1874"/>
      <c r="Q20" s="2728"/>
      <c r="R20" s="2729"/>
      <c r="S20" s="1874"/>
      <c r="T20" s="1874" t="s">
        <v>506</v>
      </c>
      <c r="U20" s="274" t="str">
        <f>+'[2]PRESUPUESTO '!$B$7</f>
        <v>Difusión de bienes y servicios</v>
      </c>
      <c r="V20" s="121">
        <f>+'[2]PRESUPUESTO '!$F$7</f>
        <v>50000000</v>
      </c>
      <c r="W20" s="121"/>
      <c r="X20" s="271" t="s">
        <v>504</v>
      </c>
      <c r="Y20" s="2723"/>
      <c r="Z20" s="2723"/>
      <c r="AA20" s="2723"/>
      <c r="AB20" s="2723"/>
      <c r="AC20" s="2723"/>
      <c r="AD20" s="2723"/>
      <c r="AE20" s="2726"/>
      <c r="AF20" s="2726"/>
      <c r="AG20" s="2726"/>
      <c r="AH20" s="2726"/>
      <c r="AI20" s="2726"/>
      <c r="AJ20" s="2726"/>
      <c r="AK20" s="2724"/>
      <c r="AL20" s="2724"/>
      <c r="AM20" s="2456"/>
    </row>
    <row r="21" spans="1:39" s="66" customFormat="1" ht="96.75" customHeight="1" x14ac:dyDescent="0.2">
      <c r="A21" s="2728"/>
      <c r="B21" s="1874"/>
      <c r="C21" s="1874"/>
      <c r="D21" s="2728"/>
      <c r="E21" s="1874"/>
      <c r="F21" s="1874"/>
      <c r="G21" s="2728"/>
      <c r="H21" s="1874"/>
      <c r="I21" s="1874"/>
      <c r="J21" s="2728"/>
      <c r="K21" s="1874"/>
      <c r="L21" s="1882"/>
      <c r="M21" s="1874"/>
      <c r="N21" s="1882"/>
      <c r="O21" s="1848"/>
      <c r="P21" s="1874"/>
      <c r="Q21" s="2728"/>
      <c r="R21" s="2729"/>
      <c r="S21" s="1874"/>
      <c r="T21" s="1874"/>
      <c r="U21" s="116" t="str">
        <f>+'[2]PRESUPUESTO '!$B$8</f>
        <v>Estudios, Diseño, Licencias, Permisos, Formulación, Impresiones, Pólizas, Suministros y Transporte</v>
      </c>
      <c r="V21" s="121">
        <f>+'[2]PRESUPUESTO '!$F$8</f>
        <v>200000000</v>
      </c>
      <c r="W21" s="121"/>
      <c r="X21" s="271" t="s">
        <v>504</v>
      </c>
      <c r="Y21" s="2723"/>
      <c r="Z21" s="2723"/>
      <c r="AA21" s="2723"/>
      <c r="AB21" s="2723"/>
      <c r="AC21" s="2723"/>
      <c r="AD21" s="2723"/>
      <c r="AE21" s="2726"/>
      <c r="AF21" s="2726"/>
      <c r="AG21" s="2726"/>
      <c r="AH21" s="2726"/>
      <c r="AI21" s="2726"/>
      <c r="AJ21" s="2726"/>
      <c r="AK21" s="2724"/>
      <c r="AL21" s="2724"/>
      <c r="AM21" s="2456"/>
    </row>
    <row r="22" spans="1:39" s="66" customFormat="1" ht="79.5" customHeight="1" x14ac:dyDescent="0.2">
      <c r="A22" s="2728"/>
      <c r="B22" s="1874"/>
      <c r="C22" s="1874"/>
      <c r="D22" s="2728"/>
      <c r="E22" s="1874"/>
      <c r="F22" s="1874"/>
      <c r="G22" s="2728"/>
      <c r="H22" s="1874"/>
      <c r="I22" s="1874"/>
      <c r="J22" s="2728"/>
      <c r="K22" s="1874"/>
      <c r="L22" s="1882"/>
      <c r="M22" s="1874"/>
      <c r="N22" s="1882"/>
      <c r="O22" s="1848"/>
      <c r="P22" s="1874"/>
      <c r="Q22" s="2728"/>
      <c r="R22" s="2729"/>
      <c r="S22" s="1874"/>
      <c r="T22" s="1874"/>
      <c r="U22" s="274" t="s">
        <v>507</v>
      </c>
      <c r="V22" s="121">
        <f>+'[2]PRESUPUESTO '!$F$9</f>
        <v>400000000</v>
      </c>
      <c r="W22" s="121"/>
      <c r="X22" s="271" t="s">
        <v>504</v>
      </c>
      <c r="Y22" s="2723"/>
      <c r="Z22" s="2723"/>
      <c r="AA22" s="2723"/>
      <c r="AB22" s="2723"/>
      <c r="AC22" s="2723"/>
      <c r="AD22" s="2723"/>
      <c r="AE22" s="2726"/>
      <c r="AF22" s="2726"/>
      <c r="AG22" s="2726"/>
      <c r="AH22" s="2726"/>
      <c r="AI22" s="2726"/>
      <c r="AJ22" s="2726"/>
      <c r="AK22" s="2724"/>
      <c r="AL22" s="2724"/>
      <c r="AM22" s="2456"/>
    </row>
    <row r="23" spans="1:39" s="66" customFormat="1" ht="42.75" customHeight="1" x14ac:dyDescent="0.2">
      <c r="A23" s="2728"/>
      <c r="B23" s="1874"/>
      <c r="C23" s="1874"/>
      <c r="D23" s="2728"/>
      <c r="E23" s="1874"/>
      <c r="F23" s="1874"/>
      <c r="G23" s="2728"/>
      <c r="H23" s="1874"/>
      <c r="I23" s="1874"/>
      <c r="J23" s="2728"/>
      <c r="K23" s="1874"/>
      <c r="L23" s="1882"/>
      <c r="M23" s="1874"/>
      <c r="N23" s="1882"/>
      <c r="O23" s="1635"/>
      <c r="P23" s="1874"/>
      <c r="Q23" s="2728"/>
      <c r="R23" s="2729"/>
      <c r="S23" s="1874"/>
      <c r="T23" s="1874"/>
      <c r="U23" s="274" t="s">
        <v>508</v>
      </c>
      <c r="V23" s="121">
        <f>+'[2]PRESUPUESTO '!$F$10</f>
        <v>443040000</v>
      </c>
      <c r="W23" s="121"/>
      <c r="X23" s="271" t="s">
        <v>509</v>
      </c>
      <c r="Y23" s="2723"/>
      <c r="Z23" s="2723"/>
      <c r="AA23" s="2723"/>
      <c r="AB23" s="2723"/>
      <c r="AC23" s="2723"/>
      <c r="AD23" s="2723"/>
      <c r="AE23" s="2727"/>
      <c r="AF23" s="2727"/>
      <c r="AG23" s="2727"/>
      <c r="AH23" s="2727"/>
      <c r="AI23" s="2727"/>
      <c r="AJ23" s="2727"/>
      <c r="AK23" s="2724"/>
      <c r="AL23" s="2724"/>
      <c r="AM23" s="2456"/>
    </row>
    <row r="24" spans="1:39" s="66" customFormat="1" x14ac:dyDescent="0.2">
      <c r="P24" s="122"/>
      <c r="Q24" s="99"/>
      <c r="U24" s="123"/>
      <c r="V24" s="123"/>
      <c r="W24" s="123"/>
      <c r="X24" s="123"/>
      <c r="AK24" s="69"/>
      <c r="AL24" s="124"/>
      <c r="AM24" s="76"/>
    </row>
    <row r="25" spans="1:39" s="66" customFormat="1" x14ac:dyDescent="0.2">
      <c r="P25" s="122"/>
      <c r="Q25" s="99"/>
      <c r="R25" s="241">
        <v>1793040000</v>
      </c>
      <c r="U25" s="123"/>
      <c r="V25" s="686">
        <f>SUM(V19:V24)</f>
        <v>1793040000</v>
      </c>
      <c r="W25" s="123"/>
      <c r="X25" s="123"/>
      <c r="AK25" s="69"/>
      <c r="AL25" s="124"/>
      <c r="AM25" s="76"/>
    </row>
    <row r="26" spans="1:39" s="66" customFormat="1" x14ac:dyDescent="0.2">
      <c r="P26" s="122"/>
      <c r="Q26" s="99"/>
      <c r="U26" s="123"/>
      <c r="V26" s="123"/>
      <c r="W26" s="123"/>
      <c r="X26" s="123"/>
      <c r="AK26" s="69"/>
      <c r="AL26" s="124"/>
      <c r="AM26" s="76"/>
    </row>
    <row r="27" spans="1:39" s="66" customFormat="1" x14ac:dyDescent="0.2">
      <c r="P27" s="122"/>
      <c r="Q27" s="99"/>
      <c r="U27" s="123"/>
      <c r="V27" s="123"/>
      <c r="W27" s="123"/>
      <c r="X27" s="123"/>
      <c r="AK27" s="69"/>
      <c r="AL27" s="124"/>
      <c r="AM27" s="76"/>
    </row>
    <row r="28" spans="1:39" s="66" customFormat="1" x14ac:dyDescent="0.2">
      <c r="P28" s="122"/>
      <c r="Q28" s="99"/>
      <c r="U28" s="123"/>
      <c r="V28" s="123"/>
      <c r="W28" s="123"/>
      <c r="X28" s="123"/>
      <c r="AK28" s="69"/>
      <c r="AL28" s="124"/>
      <c r="AM28" s="76"/>
    </row>
    <row r="29" spans="1:39" s="66" customFormat="1" x14ac:dyDescent="0.2">
      <c r="P29" s="122"/>
      <c r="Q29" s="99"/>
      <c r="U29" s="123"/>
      <c r="V29" s="123"/>
      <c r="W29" s="123"/>
      <c r="X29" s="123"/>
      <c r="AK29" s="69"/>
      <c r="AL29" s="124"/>
      <c r="AM29" s="76"/>
    </row>
    <row r="30" spans="1:39" s="66" customFormat="1" x14ac:dyDescent="0.2">
      <c r="P30" s="122"/>
      <c r="Q30" s="99"/>
      <c r="U30" s="123"/>
      <c r="V30" s="123"/>
      <c r="W30" s="123"/>
      <c r="X30" s="123"/>
      <c r="AK30" s="69"/>
      <c r="AL30" s="124"/>
      <c r="AM30" s="76"/>
    </row>
    <row r="31" spans="1:39" s="66" customFormat="1" ht="15" x14ac:dyDescent="0.25">
      <c r="K31" s="687" t="s">
        <v>1544</v>
      </c>
      <c r="L31" s="687"/>
      <c r="M31" s="687"/>
      <c r="N31" s="687"/>
      <c r="P31" s="122"/>
      <c r="Q31" s="99"/>
      <c r="U31" s="123"/>
      <c r="V31" s="123"/>
      <c r="W31" s="123"/>
      <c r="X31" s="123"/>
      <c r="AK31" s="69"/>
      <c r="AL31" s="124"/>
      <c r="AM31" s="76"/>
    </row>
    <row r="32" spans="1:39" s="66" customFormat="1" x14ac:dyDescent="0.2">
      <c r="K32" s="66" t="s">
        <v>1545</v>
      </c>
      <c r="P32" s="122"/>
      <c r="Q32" s="99"/>
      <c r="U32" s="123"/>
      <c r="V32" s="123"/>
      <c r="W32" s="123"/>
      <c r="X32" s="123"/>
      <c r="AK32" s="69"/>
      <c r="AL32" s="124"/>
      <c r="AM32" s="76"/>
    </row>
    <row r="33" spans="16:39" s="66" customFormat="1" x14ac:dyDescent="0.2">
      <c r="P33" s="122"/>
      <c r="Q33" s="99"/>
      <c r="U33" s="123"/>
      <c r="V33" s="123"/>
      <c r="W33" s="123"/>
      <c r="X33" s="123"/>
      <c r="AK33" s="69"/>
      <c r="AL33" s="124"/>
      <c r="AM33" s="76"/>
    </row>
    <row r="34" spans="16:39" s="66" customFormat="1" x14ac:dyDescent="0.2">
      <c r="P34" s="122"/>
      <c r="Q34" s="99"/>
      <c r="U34" s="123"/>
      <c r="V34" s="123"/>
      <c r="W34" s="123"/>
      <c r="X34" s="123"/>
      <c r="AK34" s="69"/>
      <c r="AL34" s="124"/>
      <c r="AM34" s="76"/>
    </row>
    <row r="35" spans="16:39" s="66" customFormat="1" x14ac:dyDescent="0.2">
      <c r="P35" s="122"/>
      <c r="Q35" s="99"/>
      <c r="U35" s="123"/>
      <c r="V35" s="123"/>
      <c r="W35" s="123"/>
      <c r="X35" s="123"/>
      <c r="AK35" s="69"/>
      <c r="AL35" s="124"/>
      <c r="AM35" s="76"/>
    </row>
    <row r="36" spans="16:39" s="66" customFormat="1" x14ac:dyDescent="0.2">
      <c r="P36" s="122"/>
      <c r="Q36" s="99"/>
      <c r="U36" s="123"/>
      <c r="V36" s="123"/>
      <c r="W36" s="123"/>
      <c r="X36" s="123"/>
      <c r="AK36" s="69"/>
      <c r="AL36" s="124"/>
      <c r="AM36" s="76"/>
    </row>
    <row r="37" spans="16:39" s="66" customFormat="1" x14ac:dyDescent="0.2">
      <c r="P37" s="122"/>
      <c r="Q37" s="99"/>
      <c r="U37" s="123"/>
      <c r="V37" s="123"/>
      <c r="W37" s="123"/>
      <c r="X37" s="123"/>
      <c r="AK37" s="69"/>
      <c r="AL37" s="124"/>
      <c r="AM37" s="76"/>
    </row>
    <row r="38" spans="16:39" s="66" customFormat="1" x14ac:dyDescent="0.2">
      <c r="P38" s="122"/>
      <c r="Q38" s="99"/>
      <c r="U38" s="123"/>
      <c r="V38" s="123"/>
      <c r="W38" s="123"/>
      <c r="X38" s="123"/>
      <c r="AK38" s="69"/>
      <c r="AL38" s="124"/>
      <c r="AM38" s="76"/>
    </row>
    <row r="39" spans="16:39" s="66" customFormat="1" x14ac:dyDescent="0.2">
      <c r="P39" s="122"/>
      <c r="Q39" s="99"/>
      <c r="U39" s="123"/>
      <c r="V39" s="123"/>
      <c r="W39" s="123"/>
      <c r="X39" s="123"/>
      <c r="AK39" s="69"/>
      <c r="AL39" s="124"/>
      <c r="AM39" s="76"/>
    </row>
    <row r="40" spans="16:39" s="66" customFormat="1" x14ac:dyDescent="0.2">
      <c r="P40" s="122"/>
      <c r="Q40" s="99"/>
      <c r="U40" s="123"/>
      <c r="V40" s="123"/>
      <c r="W40" s="123"/>
      <c r="X40" s="123"/>
      <c r="AK40" s="69"/>
      <c r="AL40" s="124"/>
      <c r="AM40" s="76"/>
    </row>
    <row r="41" spans="16:39" s="66" customFormat="1" x14ac:dyDescent="0.2">
      <c r="P41" s="122"/>
      <c r="Q41" s="99"/>
      <c r="U41" s="123"/>
      <c r="V41" s="123"/>
      <c r="W41" s="123"/>
      <c r="X41" s="123"/>
      <c r="AK41" s="69"/>
      <c r="AL41" s="124"/>
      <c r="AM41" s="76"/>
    </row>
    <row r="42" spans="16:39" s="66" customFormat="1" x14ac:dyDescent="0.2">
      <c r="P42" s="122"/>
      <c r="Q42" s="99"/>
      <c r="U42" s="123"/>
      <c r="V42" s="123"/>
      <c r="W42" s="123"/>
      <c r="X42" s="123"/>
      <c r="AK42" s="69"/>
      <c r="AL42" s="124"/>
      <c r="AM42" s="76"/>
    </row>
    <row r="43" spans="16:39" s="66" customFormat="1" x14ac:dyDescent="0.2">
      <c r="P43" s="122"/>
      <c r="Q43" s="99"/>
      <c r="U43" s="123"/>
      <c r="V43" s="123"/>
      <c r="W43" s="123"/>
      <c r="X43" s="123"/>
      <c r="AK43" s="69"/>
      <c r="AL43" s="124"/>
      <c r="AM43" s="76"/>
    </row>
    <row r="44" spans="16:39" s="66" customFormat="1" x14ac:dyDescent="0.2">
      <c r="P44" s="122"/>
      <c r="Q44" s="99"/>
      <c r="U44" s="123"/>
      <c r="V44" s="123"/>
      <c r="W44" s="123"/>
      <c r="X44" s="123"/>
      <c r="AK44" s="69"/>
      <c r="AL44" s="124"/>
      <c r="AM44" s="76"/>
    </row>
    <row r="45" spans="16:39" s="66" customFormat="1" x14ac:dyDescent="0.2">
      <c r="P45" s="122"/>
      <c r="Q45" s="99"/>
      <c r="U45" s="123"/>
      <c r="V45" s="123"/>
      <c r="W45" s="123"/>
      <c r="X45" s="123"/>
      <c r="AK45" s="69"/>
      <c r="AL45" s="124"/>
      <c r="AM45" s="76"/>
    </row>
    <row r="46" spans="16:39" s="66" customFormat="1" x14ac:dyDescent="0.2">
      <c r="P46" s="122"/>
      <c r="Q46" s="99"/>
      <c r="U46" s="123"/>
      <c r="V46" s="123"/>
      <c r="W46" s="123"/>
      <c r="X46" s="123"/>
      <c r="AK46" s="69"/>
      <c r="AL46" s="124"/>
      <c r="AM46" s="76"/>
    </row>
    <row r="47" spans="16:39" s="66" customFormat="1" x14ac:dyDescent="0.2">
      <c r="P47" s="122"/>
      <c r="Q47" s="99"/>
      <c r="U47" s="123"/>
      <c r="V47" s="123"/>
      <c r="W47" s="123"/>
      <c r="X47" s="123"/>
      <c r="AK47" s="69"/>
      <c r="AL47" s="124"/>
      <c r="AM47" s="76"/>
    </row>
    <row r="48" spans="16:39" s="66" customFormat="1" x14ac:dyDescent="0.2">
      <c r="P48" s="122"/>
      <c r="Q48" s="99"/>
      <c r="U48" s="123"/>
      <c r="V48" s="123"/>
      <c r="W48" s="123"/>
      <c r="X48" s="123"/>
      <c r="AK48" s="69"/>
      <c r="AL48" s="124"/>
      <c r="AM48" s="76"/>
    </row>
    <row r="49" spans="16:39" s="66" customFormat="1" x14ac:dyDescent="0.2">
      <c r="P49" s="122"/>
      <c r="Q49" s="99"/>
      <c r="U49" s="123"/>
      <c r="V49" s="123"/>
      <c r="W49" s="123"/>
      <c r="X49" s="123"/>
      <c r="AK49" s="69"/>
      <c r="AL49" s="124"/>
      <c r="AM49" s="76"/>
    </row>
    <row r="50" spans="16:39" s="66" customFormat="1" x14ac:dyDescent="0.2">
      <c r="P50" s="122"/>
      <c r="Q50" s="99"/>
      <c r="U50" s="123"/>
      <c r="V50" s="123"/>
      <c r="W50" s="123"/>
      <c r="X50" s="123"/>
      <c r="AK50" s="69"/>
      <c r="AL50" s="124"/>
      <c r="AM50" s="76"/>
    </row>
    <row r="51" spans="16:39" s="66" customFormat="1" x14ac:dyDescent="0.2">
      <c r="P51" s="122"/>
      <c r="Q51" s="99"/>
      <c r="U51" s="123"/>
      <c r="V51" s="123"/>
      <c r="W51" s="123"/>
      <c r="X51" s="123"/>
      <c r="AK51" s="69"/>
      <c r="AL51" s="124"/>
      <c r="AM51" s="76"/>
    </row>
    <row r="52" spans="16:39" s="66" customFormat="1" x14ac:dyDescent="0.2">
      <c r="P52" s="122"/>
      <c r="Q52" s="99"/>
      <c r="U52" s="123"/>
      <c r="V52" s="123"/>
      <c r="W52" s="123"/>
      <c r="X52" s="123"/>
      <c r="AK52" s="69"/>
      <c r="AL52" s="124"/>
      <c r="AM52" s="76"/>
    </row>
    <row r="53" spans="16:39" s="66" customFormat="1" x14ac:dyDescent="0.2">
      <c r="P53" s="122"/>
      <c r="Q53" s="99"/>
      <c r="U53" s="123"/>
      <c r="V53" s="123"/>
      <c r="W53" s="123"/>
      <c r="X53" s="123"/>
      <c r="AK53" s="69"/>
      <c r="AL53" s="124"/>
      <c r="AM53" s="76"/>
    </row>
    <row r="54" spans="16:39" s="66" customFormat="1" x14ac:dyDescent="0.2">
      <c r="P54" s="122"/>
      <c r="Q54" s="99"/>
      <c r="U54" s="123"/>
      <c r="V54" s="123"/>
      <c r="W54" s="123"/>
      <c r="X54" s="123"/>
      <c r="AK54" s="69"/>
      <c r="AL54" s="124"/>
      <c r="AM54" s="76"/>
    </row>
    <row r="55" spans="16:39" s="66" customFormat="1" x14ac:dyDescent="0.2">
      <c r="P55" s="122"/>
      <c r="Q55" s="99"/>
      <c r="U55" s="123"/>
      <c r="V55" s="123"/>
      <c r="W55" s="123"/>
      <c r="X55" s="123"/>
      <c r="AK55" s="69"/>
      <c r="AL55" s="124"/>
      <c r="AM55" s="76"/>
    </row>
    <row r="56" spans="16:39" s="66" customFormat="1" x14ac:dyDescent="0.2">
      <c r="P56" s="122"/>
      <c r="Q56" s="99"/>
      <c r="U56" s="123"/>
      <c r="V56" s="123"/>
      <c r="W56" s="123"/>
      <c r="X56" s="123"/>
      <c r="AK56" s="69"/>
      <c r="AL56" s="124"/>
      <c r="AM56" s="76"/>
    </row>
    <row r="57" spans="16:39" s="66" customFormat="1" x14ac:dyDescent="0.2">
      <c r="P57" s="122"/>
      <c r="Q57" s="99"/>
      <c r="U57" s="123"/>
      <c r="V57" s="123"/>
      <c r="W57" s="123"/>
      <c r="X57" s="123"/>
      <c r="AK57" s="69"/>
      <c r="AL57" s="124"/>
      <c r="AM57" s="76"/>
    </row>
    <row r="58" spans="16:39" s="66" customFormat="1" x14ac:dyDescent="0.2">
      <c r="P58" s="122"/>
      <c r="Q58" s="99"/>
      <c r="U58" s="123"/>
      <c r="V58" s="123"/>
      <c r="W58" s="123"/>
      <c r="X58" s="123"/>
      <c r="AK58" s="69"/>
      <c r="AL58" s="124"/>
      <c r="AM58" s="76"/>
    </row>
    <row r="59" spans="16:39" s="66" customFormat="1" x14ac:dyDescent="0.2">
      <c r="P59" s="122"/>
      <c r="Q59" s="99"/>
      <c r="U59" s="123"/>
      <c r="V59" s="123"/>
      <c r="W59" s="123"/>
      <c r="X59" s="123"/>
      <c r="AK59" s="69"/>
      <c r="AL59" s="124"/>
      <c r="AM59" s="76"/>
    </row>
    <row r="60" spans="16:39" s="66" customFormat="1" x14ac:dyDescent="0.2">
      <c r="P60" s="122"/>
      <c r="Q60" s="99"/>
      <c r="U60" s="123"/>
      <c r="V60" s="123"/>
      <c r="W60" s="123"/>
      <c r="X60" s="123"/>
      <c r="AK60" s="69"/>
      <c r="AL60" s="124"/>
      <c r="AM60" s="76"/>
    </row>
    <row r="61" spans="16:39" s="66" customFormat="1" x14ac:dyDescent="0.2">
      <c r="P61" s="122"/>
      <c r="Q61" s="99"/>
      <c r="U61" s="123"/>
      <c r="V61" s="123"/>
      <c r="W61" s="123"/>
      <c r="X61" s="123"/>
      <c r="AK61" s="69"/>
      <c r="AL61" s="124"/>
      <c r="AM61" s="76"/>
    </row>
    <row r="62" spans="16:39" s="66" customFormat="1" x14ac:dyDescent="0.2">
      <c r="P62" s="122"/>
      <c r="Q62" s="99"/>
      <c r="U62" s="123"/>
      <c r="V62" s="123"/>
      <c r="W62" s="123"/>
      <c r="X62" s="123"/>
      <c r="AK62" s="69"/>
      <c r="AL62" s="124"/>
      <c r="AM62" s="76"/>
    </row>
    <row r="63" spans="16:39" s="66" customFormat="1" x14ac:dyDescent="0.2">
      <c r="P63" s="122"/>
      <c r="Q63" s="99"/>
      <c r="U63" s="123"/>
      <c r="V63" s="123"/>
      <c r="W63" s="123"/>
      <c r="X63" s="123"/>
      <c r="AK63" s="69"/>
      <c r="AL63" s="124"/>
      <c r="AM63" s="76"/>
    </row>
    <row r="64" spans="16:39" s="66" customFormat="1" x14ac:dyDescent="0.2">
      <c r="P64" s="122"/>
      <c r="Q64" s="99"/>
      <c r="U64" s="123"/>
      <c r="V64" s="123"/>
      <c r="W64" s="123"/>
      <c r="X64" s="123"/>
      <c r="AK64" s="69"/>
      <c r="AL64" s="124"/>
      <c r="AM64" s="76"/>
    </row>
    <row r="65" spans="16:39" s="66" customFormat="1" x14ac:dyDescent="0.2">
      <c r="P65" s="122"/>
      <c r="Q65" s="99"/>
      <c r="U65" s="123"/>
      <c r="V65" s="123"/>
      <c r="W65" s="123"/>
      <c r="X65" s="123"/>
      <c r="AK65" s="69"/>
      <c r="AL65" s="124"/>
      <c r="AM65" s="76"/>
    </row>
    <row r="66" spans="16:39" s="66" customFormat="1" x14ac:dyDescent="0.2">
      <c r="P66" s="122"/>
      <c r="Q66" s="99"/>
      <c r="U66" s="123"/>
      <c r="V66" s="123"/>
      <c r="W66" s="123"/>
      <c r="X66" s="123"/>
      <c r="AK66" s="69"/>
      <c r="AL66" s="124"/>
      <c r="AM66" s="76"/>
    </row>
    <row r="67" spans="16:39" s="66" customFormat="1" x14ac:dyDescent="0.2">
      <c r="P67" s="122"/>
      <c r="Q67" s="99"/>
      <c r="U67" s="123"/>
      <c r="V67" s="123"/>
      <c r="W67" s="123"/>
      <c r="X67" s="123"/>
      <c r="AK67" s="69"/>
      <c r="AL67" s="124"/>
      <c r="AM67" s="76"/>
    </row>
    <row r="68" spans="16:39" s="66" customFormat="1" x14ac:dyDescent="0.2">
      <c r="P68" s="122"/>
      <c r="Q68" s="99"/>
      <c r="U68" s="123"/>
      <c r="V68" s="123"/>
      <c r="W68" s="123"/>
      <c r="X68" s="123"/>
      <c r="AK68" s="69"/>
      <c r="AL68" s="124"/>
      <c r="AM68" s="76"/>
    </row>
    <row r="69" spans="16:39" s="66" customFormat="1" x14ac:dyDescent="0.2">
      <c r="P69" s="122"/>
      <c r="Q69" s="99"/>
      <c r="U69" s="123"/>
      <c r="V69" s="123"/>
      <c r="W69" s="123"/>
      <c r="X69" s="123"/>
      <c r="AK69" s="69"/>
      <c r="AL69" s="124"/>
      <c r="AM69" s="76"/>
    </row>
    <row r="70" spans="16:39" s="66" customFormat="1" x14ac:dyDescent="0.2">
      <c r="P70" s="122"/>
      <c r="Q70" s="99"/>
      <c r="U70" s="123"/>
      <c r="V70" s="123"/>
      <c r="W70" s="123"/>
      <c r="X70" s="123"/>
      <c r="AK70" s="69"/>
      <c r="AL70" s="124"/>
      <c r="AM70" s="76"/>
    </row>
    <row r="71" spans="16:39" s="66" customFormat="1" x14ac:dyDescent="0.2">
      <c r="P71" s="122"/>
      <c r="Q71" s="99"/>
      <c r="U71" s="123"/>
      <c r="V71" s="123"/>
      <c r="W71" s="123"/>
      <c r="X71" s="123"/>
      <c r="AK71" s="69"/>
      <c r="AL71" s="124"/>
      <c r="AM71" s="76"/>
    </row>
    <row r="72" spans="16:39" s="66" customFormat="1" x14ac:dyDescent="0.2">
      <c r="P72" s="122"/>
      <c r="Q72" s="99"/>
      <c r="U72" s="123"/>
      <c r="V72" s="123"/>
      <c r="W72" s="123"/>
      <c r="X72" s="123"/>
      <c r="AK72" s="69"/>
      <c r="AL72" s="124"/>
      <c r="AM72" s="76"/>
    </row>
    <row r="73" spans="16:39" s="66" customFormat="1" x14ac:dyDescent="0.2">
      <c r="P73" s="122"/>
      <c r="Q73" s="99"/>
      <c r="U73" s="123"/>
      <c r="V73" s="123"/>
      <c r="W73" s="123"/>
      <c r="X73" s="123"/>
      <c r="AK73" s="69"/>
      <c r="AL73" s="124"/>
      <c r="AM73" s="76"/>
    </row>
    <row r="74" spans="16:39" s="66" customFormat="1" x14ac:dyDescent="0.2">
      <c r="P74" s="122"/>
      <c r="Q74" s="99"/>
      <c r="U74" s="123"/>
      <c r="V74" s="123"/>
      <c r="W74" s="123"/>
      <c r="X74" s="123"/>
      <c r="AK74" s="69"/>
      <c r="AL74" s="124"/>
      <c r="AM74" s="76"/>
    </row>
    <row r="75" spans="16:39" s="66" customFormat="1" x14ac:dyDescent="0.2">
      <c r="P75" s="122"/>
      <c r="Q75" s="99"/>
      <c r="U75" s="123"/>
      <c r="V75" s="123"/>
      <c r="W75" s="123"/>
      <c r="X75" s="123"/>
      <c r="AK75" s="69"/>
      <c r="AL75" s="124"/>
      <c r="AM75" s="76"/>
    </row>
    <row r="76" spans="16:39" s="66" customFormat="1" x14ac:dyDescent="0.2">
      <c r="P76" s="122"/>
      <c r="Q76" s="99"/>
      <c r="U76" s="123"/>
      <c r="V76" s="123"/>
      <c r="W76" s="123"/>
      <c r="X76" s="123"/>
      <c r="AK76" s="69"/>
      <c r="AL76" s="124"/>
      <c r="AM76" s="76"/>
    </row>
    <row r="77" spans="16:39" s="66" customFormat="1" x14ac:dyDescent="0.2">
      <c r="P77" s="122"/>
      <c r="Q77" s="99"/>
      <c r="U77" s="123"/>
      <c r="V77" s="123"/>
      <c r="W77" s="123"/>
      <c r="X77" s="123"/>
      <c r="AK77" s="69"/>
      <c r="AL77" s="124"/>
      <c r="AM77" s="76"/>
    </row>
    <row r="78" spans="16:39" s="66" customFormat="1" x14ac:dyDescent="0.2">
      <c r="P78" s="122"/>
      <c r="Q78" s="99"/>
      <c r="U78" s="123"/>
      <c r="V78" s="123"/>
      <c r="W78" s="123"/>
      <c r="X78" s="123"/>
      <c r="AK78" s="69"/>
      <c r="AL78" s="124"/>
      <c r="AM78" s="76"/>
    </row>
    <row r="79" spans="16:39" s="66" customFormat="1" x14ac:dyDescent="0.2">
      <c r="P79" s="122"/>
      <c r="Q79" s="99"/>
      <c r="U79" s="123"/>
      <c r="V79" s="123"/>
      <c r="W79" s="123"/>
      <c r="X79" s="123"/>
      <c r="AK79" s="69"/>
      <c r="AL79" s="124"/>
      <c r="AM79" s="76"/>
    </row>
    <row r="80" spans="16:39" s="66" customFormat="1" x14ac:dyDescent="0.2">
      <c r="P80" s="122"/>
      <c r="Q80" s="99"/>
      <c r="U80" s="123"/>
      <c r="V80" s="123"/>
      <c r="W80" s="123"/>
      <c r="X80" s="123"/>
      <c r="AK80" s="69"/>
      <c r="AL80" s="124"/>
      <c r="AM80" s="76"/>
    </row>
    <row r="81" spans="16:39" s="66" customFormat="1" x14ac:dyDescent="0.2">
      <c r="P81" s="122"/>
      <c r="Q81" s="99"/>
      <c r="U81" s="123"/>
      <c r="V81" s="123"/>
      <c r="W81" s="123"/>
      <c r="X81" s="123"/>
      <c r="AK81" s="69"/>
      <c r="AL81" s="124"/>
      <c r="AM81" s="76"/>
    </row>
    <row r="82" spans="16:39" s="66" customFormat="1" x14ac:dyDescent="0.2">
      <c r="P82" s="122"/>
      <c r="Q82" s="99"/>
      <c r="U82" s="123"/>
      <c r="V82" s="123"/>
      <c r="W82" s="123"/>
      <c r="X82" s="123"/>
      <c r="AK82" s="69"/>
      <c r="AL82" s="124"/>
      <c r="AM82" s="76"/>
    </row>
    <row r="83" spans="16:39" s="66" customFormat="1" x14ac:dyDescent="0.2">
      <c r="P83" s="122"/>
      <c r="Q83" s="99"/>
      <c r="U83" s="123"/>
      <c r="V83" s="123"/>
      <c r="W83" s="123"/>
      <c r="X83" s="123"/>
      <c r="AK83" s="69"/>
      <c r="AL83" s="124"/>
      <c r="AM83" s="76"/>
    </row>
    <row r="84" spans="16:39" s="66" customFormat="1" x14ac:dyDescent="0.2">
      <c r="P84" s="122"/>
      <c r="Q84" s="99"/>
      <c r="U84" s="123"/>
      <c r="V84" s="123"/>
      <c r="W84" s="123"/>
      <c r="X84" s="123"/>
      <c r="AK84" s="69"/>
      <c r="AL84" s="124"/>
      <c r="AM84" s="76"/>
    </row>
    <row r="85" spans="16:39" s="66" customFormat="1" x14ac:dyDescent="0.2">
      <c r="P85" s="122"/>
      <c r="Q85" s="99"/>
      <c r="U85" s="123"/>
      <c r="V85" s="123"/>
      <c r="W85" s="123"/>
      <c r="X85" s="123"/>
      <c r="AK85" s="69"/>
      <c r="AL85" s="124"/>
      <c r="AM85" s="76"/>
    </row>
    <row r="86" spans="16:39" s="66" customFormat="1" x14ac:dyDescent="0.2">
      <c r="P86" s="122"/>
      <c r="Q86" s="99"/>
      <c r="U86" s="123"/>
      <c r="V86" s="123"/>
      <c r="W86" s="123"/>
      <c r="X86" s="123"/>
      <c r="AK86" s="69"/>
      <c r="AL86" s="124"/>
      <c r="AM86" s="76"/>
    </row>
    <row r="87" spans="16:39" s="66" customFormat="1" x14ac:dyDescent="0.2">
      <c r="P87" s="122"/>
      <c r="Q87" s="99"/>
      <c r="U87" s="123"/>
      <c r="V87" s="123"/>
      <c r="W87" s="123"/>
      <c r="X87" s="123"/>
      <c r="AK87" s="69"/>
      <c r="AL87" s="124"/>
      <c r="AM87" s="76"/>
    </row>
    <row r="88" spans="16:39" s="66" customFormat="1" x14ac:dyDescent="0.2">
      <c r="P88" s="122"/>
      <c r="Q88" s="99"/>
      <c r="U88" s="123"/>
      <c r="V88" s="123"/>
      <c r="W88" s="123"/>
      <c r="X88" s="123"/>
      <c r="AK88" s="69"/>
      <c r="AL88" s="124"/>
      <c r="AM88" s="76"/>
    </row>
    <row r="89" spans="16:39" s="66" customFormat="1" x14ac:dyDescent="0.2">
      <c r="P89" s="122"/>
      <c r="Q89" s="99"/>
      <c r="U89" s="123"/>
      <c r="V89" s="123"/>
      <c r="W89" s="123"/>
      <c r="X89" s="123"/>
      <c r="AK89" s="69"/>
      <c r="AL89" s="124"/>
      <c r="AM89" s="76"/>
    </row>
    <row r="90" spans="16:39" s="66" customFormat="1" x14ac:dyDescent="0.2">
      <c r="P90" s="122"/>
      <c r="Q90" s="99"/>
      <c r="U90" s="123"/>
      <c r="V90" s="123"/>
      <c r="W90" s="123"/>
      <c r="X90" s="123"/>
      <c r="AK90" s="69"/>
      <c r="AL90" s="124"/>
      <c r="AM90" s="76"/>
    </row>
    <row r="91" spans="16:39" s="66" customFormat="1" x14ac:dyDescent="0.2">
      <c r="P91" s="122"/>
      <c r="Q91" s="99"/>
      <c r="U91" s="123"/>
      <c r="V91" s="123"/>
      <c r="W91" s="123"/>
      <c r="X91" s="123"/>
      <c r="AK91" s="69"/>
      <c r="AL91" s="124"/>
      <c r="AM91" s="76"/>
    </row>
    <row r="92" spans="16:39" s="66" customFormat="1" x14ac:dyDescent="0.2">
      <c r="P92" s="122"/>
      <c r="Q92" s="99"/>
      <c r="U92" s="123"/>
      <c r="V92" s="123"/>
      <c r="W92" s="123"/>
      <c r="X92" s="123"/>
      <c r="AK92" s="69"/>
      <c r="AL92" s="124"/>
      <c r="AM92" s="76"/>
    </row>
    <row r="93" spans="16:39" s="66" customFormat="1" x14ac:dyDescent="0.2">
      <c r="P93" s="122"/>
      <c r="Q93" s="99"/>
      <c r="U93" s="123"/>
      <c r="V93" s="123"/>
      <c r="W93" s="123"/>
      <c r="X93" s="123"/>
      <c r="AK93" s="69"/>
      <c r="AL93" s="124"/>
      <c r="AM93" s="76"/>
    </row>
    <row r="94" spans="16:39" s="66" customFormat="1" x14ac:dyDescent="0.2">
      <c r="P94" s="122"/>
      <c r="Q94" s="99"/>
      <c r="U94" s="123"/>
      <c r="V94" s="123"/>
      <c r="W94" s="123"/>
      <c r="X94" s="123"/>
      <c r="AK94" s="69"/>
      <c r="AL94" s="124"/>
      <c r="AM94" s="76"/>
    </row>
    <row r="95" spans="16:39" s="66" customFormat="1" x14ac:dyDescent="0.2">
      <c r="P95" s="122"/>
      <c r="Q95" s="99"/>
      <c r="U95" s="123"/>
      <c r="V95" s="123"/>
      <c r="W95" s="123"/>
      <c r="X95" s="123"/>
      <c r="AK95" s="69"/>
      <c r="AL95" s="124"/>
      <c r="AM95" s="76"/>
    </row>
    <row r="96" spans="16:39" s="66" customFormat="1" x14ac:dyDescent="0.2">
      <c r="P96" s="122"/>
      <c r="Q96" s="99"/>
      <c r="U96" s="123"/>
      <c r="V96" s="123"/>
      <c r="W96" s="123"/>
      <c r="X96" s="123"/>
      <c r="AK96" s="69"/>
      <c r="AL96" s="124"/>
      <c r="AM96" s="76"/>
    </row>
    <row r="97" spans="16:39" s="66" customFormat="1" x14ac:dyDescent="0.2">
      <c r="P97" s="122"/>
      <c r="Q97" s="99"/>
      <c r="U97" s="123"/>
      <c r="V97" s="123"/>
      <c r="W97" s="123"/>
      <c r="X97" s="123"/>
      <c r="AK97" s="69"/>
      <c r="AL97" s="124"/>
      <c r="AM97" s="76"/>
    </row>
    <row r="98" spans="16:39" s="66" customFormat="1" x14ac:dyDescent="0.2">
      <c r="P98" s="122"/>
      <c r="Q98" s="99"/>
      <c r="U98" s="123"/>
      <c r="V98" s="123"/>
      <c r="W98" s="123"/>
      <c r="X98" s="123"/>
      <c r="AK98" s="69"/>
      <c r="AL98" s="124"/>
      <c r="AM98" s="76"/>
    </row>
    <row r="99" spans="16:39" s="66" customFormat="1" x14ac:dyDescent="0.2">
      <c r="P99" s="122"/>
      <c r="Q99" s="99"/>
      <c r="U99" s="123"/>
      <c r="V99" s="123"/>
      <c r="W99" s="123"/>
      <c r="X99" s="123"/>
      <c r="AK99" s="69"/>
      <c r="AL99" s="124"/>
      <c r="AM99" s="76"/>
    </row>
    <row r="100" spans="16:39" s="66" customFormat="1" x14ac:dyDescent="0.2">
      <c r="P100" s="122"/>
      <c r="Q100" s="99"/>
      <c r="U100" s="123"/>
      <c r="V100" s="123"/>
      <c r="W100" s="123"/>
      <c r="X100" s="123"/>
      <c r="AK100" s="69"/>
      <c r="AL100" s="124"/>
      <c r="AM100" s="76"/>
    </row>
    <row r="101" spans="16:39" s="66" customFormat="1" x14ac:dyDescent="0.2">
      <c r="P101" s="122"/>
      <c r="Q101" s="99"/>
      <c r="U101" s="123"/>
      <c r="V101" s="123"/>
      <c r="W101" s="123"/>
      <c r="X101" s="123"/>
      <c r="AK101" s="69"/>
      <c r="AL101" s="124"/>
      <c r="AM101" s="76"/>
    </row>
    <row r="102" spans="16:39" s="66" customFormat="1" x14ac:dyDescent="0.2">
      <c r="P102" s="122"/>
      <c r="Q102" s="99"/>
      <c r="U102" s="123"/>
      <c r="V102" s="123"/>
      <c r="W102" s="123"/>
      <c r="X102" s="123"/>
      <c r="AK102" s="69"/>
      <c r="AL102" s="124"/>
      <c r="AM102" s="76"/>
    </row>
    <row r="103" spans="16:39" s="66" customFormat="1" x14ac:dyDescent="0.2">
      <c r="P103" s="122"/>
      <c r="Q103" s="99"/>
      <c r="U103" s="123"/>
      <c r="V103" s="123"/>
      <c r="W103" s="123"/>
      <c r="X103" s="123"/>
      <c r="AK103" s="69"/>
      <c r="AL103" s="124"/>
      <c r="AM103" s="76"/>
    </row>
    <row r="104" spans="16:39" s="66" customFormat="1" x14ac:dyDescent="0.2">
      <c r="P104" s="122"/>
      <c r="Q104" s="99"/>
      <c r="U104" s="123"/>
      <c r="V104" s="123"/>
      <c r="W104" s="123"/>
      <c r="X104" s="123"/>
      <c r="AK104" s="69"/>
      <c r="AL104" s="124"/>
      <c r="AM104" s="76"/>
    </row>
    <row r="105" spans="16:39" s="66" customFormat="1" x14ac:dyDescent="0.2">
      <c r="P105" s="122"/>
      <c r="Q105" s="99"/>
      <c r="U105" s="123"/>
      <c r="V105" s="123"/>
      <c r="W105" s="123"/>
      <c r="X105" s="123"/>
      <c r="AK105" s="69"/>
      <c r="AL105" s="124"/>
      <c r="AM105" s="76"/>
    </row>
    <row r="106" spans="16:39" s="66" customFormat="1" x14ac:dyDescent="0.2">
      <c r="P106" s="122"/>
      <c r="Q106" s="99"/>
      <c r="U106" s="123"/>
      <c r="V106" s="123"/>
      <c r="W106" s="123"/>
      <c r="X106" s="123"/>
      <c r="AK106" s="69"/>
      <c r="AL106" s="124"/>
      <c r="AM106" s="76"/>
    </row>
    <row r="107" spans="16:39" s="66" customFormat="1" x14ac:dyDescent="0.2">
      <c r="P107" s="122"/>
      <c r="Q107" s="99"/>
      <c r="U107" s="123"/>
      <c r="V107" s="123"/>
      <c r="W107" s="123"/>
      <c r="X107" s="123"/>
      <c r="AK107" s="69"/>
      <c r="AL107" s="124"/>
      <c r="AM107" s="76"/>
    </row>
    <row r="108" spans="16:39" s="66" customFormat="1" x14ac:dyDescent="0.2">
      <c r="P108" s="122"/>
      <c r="Q108" s="99"/>
      <c r="U108" s="123"/>
      <c r="V108" s="123"/>
      <c r="W108" s="123"/>
      <c r="X108" s="123"/>
      <c r="AK108" s="69"/>
      <c r="AL108" s="124"/>
      <c r="AM108" s="76"/>
    </row>
    <row r="109" spans="16:39" s="66" customFormat="1" x14ac:dyDescent="0.2">
      <c r="P109" s="122"/>
      <c r="Q109" s="99"/>
      <c r="U109" s="123"/>
      <c r="V109" s="123"/>
      <c r="W109" s="123"/>
      <c r="X109" s="123"/>
      <c r="AK109" s="69"/>
      <c r="AL109" s="124"/>
      <c r="AM109" s="76"/>
    </row>
    <row r="110" spans="16:39" s="66" customFormat="1" x14ac:dyDescent="0.2">
      <c r="P110" s="122"/>
      <c r="Q110" s="99"/>
      <c r="U110" s="123"/>
      <c r="V110" s="123"/>
      <c r="W110" s="123"/>
      <c r="X110" s="123"/>
      <c r="AK110" s="69"/>
      <c r="AL110" s="124"/>
      <c r="AM110" s="76"/>
    </row>
    <row r="111" spans="16:39" s="66" customFormat="1" x14ac:dyDescent="0.2">
      <c r="P111" s="122"/>
      <c r="Q111" s="99"/>
      <c r="U111" s="123"/>
      <c r="V111" s="123"/>
      <c r="W111" s="123"/>
      <c r="X111" s="123"/>
      <c r="AK111" s="69"/>
      <c r="AL111" s="124"/>
      <c r="AM111" s="76"/>
    </row>
    <row r="112" spans="16:39" s="66" customFormat="1" x14ac:dyDescent="0.2">
      <c r="P112" s="122"/>
      <c r="Q112" s="99"/>
      <c r="U112" s="123"/>
      <c r="V112" s="123"/>
      <c r="W112" s="123"/>
      <c r="X112" s="123"/>
      <c r="AK112" s="69"/>
      <c r="AL112" s="124"/>
      <c r="AM112" s="76"/>
    </row>
    <row r="113" spans="16:39" s="66" customFormat="1" x14ac:dyDescent="0.2">
      <c r="P113" s="122"/>
      <c r="Q113" s="99"/>
      <c r="U113" s="123"/>
      <c r="V113" s="123"/>
      <c r="W113" s="123"/>
      <c r="X113" s="123"/>
      <c r="AK113" s="69"/>
      <c r="AL113" s="124"/>
      <c r="AM113" s="76"/>
    </row>
    <row r="114" spans="16:39" s="66" customFormat="1" x14ac:dyDescent="0.2">
      <c r="P114" s="122"/>
      <c r="Q114" s="99"/>
      <c r="U114" s="123"/>
      <c r="V114" s="123"/>
      <c r="W114" s="123"/>
      <c r="X114" s="123"/>
      <c r="AK114" s="69"/>
      <c r="AL114" s="124"/>
      <c r="AM114" s="76"/>
    </row>
    <row r="115" spans="16:39" s="66" customFormat="1" x14ac:dyDescent="0.2">
      <c r="P115" s="122"/>
      <c r="Q115" s="99"/>
      <c r="U115" s="123"/>
      <c r="V115" s="123"/>
      <c r="W115" s="123"/>
      <c r="X115" s="123"/>
      <c r="AK115" s="69"/>
      <c r="AL115" s="124"/>
      <c r="AM115" s="76"/>
    </row>
    <row r="116" spans="16:39" s="66" customFormat="1" x14ac:dyDescent="0.2">
      <c r="P116" s="122"/>
      <c r="Q116" s="99"/>
      <c r="U116" s="123"/>
      <c r="V116" s="123"/>
      <c r="W116" s="123"/>
      <c r="X116" s="123"/>
      <c r="AK116" s="69"/>
      <c r="AL116" s="124"/>
      <c r="AM116" s="76"/>
    </row>
    <row r="117" spans="16:39" s="66" customFormat="1" x14ac:dyDescent="0.2">
      <c r="P117" s="122"/>
      <c r="Q117" s="99"/>
      <c r="U117" s="123"/>
      <c r="V117" s="123"/>
      <c r="W117" s="123"/>
      <c r="X117" s="123"/>
      <c r="AK117" s="69"/>
      <c r="AL117" s="124"/>
      <c r="AM117" s="76"/>
    </row>
    <row r="118" spans="16:39" s="66" customFormat="1" x14ac:dyDescent="0.2">
      <c r="P118" s="122"/>
      <c r="Q118" s="99"/>
      <c r="U118" s="123"/>
      <c r="V118" s="123"/>
      <c r="W118" s="123"/>
      <c r="X118" s="123"/>
      <c r="AK118" s="69"/>
      <c r="AL118" s="124"/>
      <c r="AM118" s="76"/>
    </row>
    <row r="119" spans="16:39" s="66" customFormat="1" x14ac:dyDescent="0.2">
      <c r="P119" s="122"/>
      <c r="Q119" s="99"/>
      <c r="U119" s="123"/>
      <c r="V119" s="123"/>
      <c r="W119" s="123"/>
      <c r="X119" s="123"/>
      <c r="AK119" s="69"/>
      <c r="AL119" s="124"/>
      <c r="AM119" s="76"/>
    </row>
    <row r="120" spans="16:39" s="66" customFormat="1" x14ac:dyDescent="0.2">
      <c r="P120" s="122"/>
      <c r="Q120" s="99"/>
      <c r="U120" s="123"/>
      <c r="V120" s="123"/>
      <c r="W120" s="123"/>
      <c r="X120" s="123"/>
      <c r="AK120" s="69"/>
      <c r="AL120" s="124"/>
      <c r="AM120" s="76"/>
    </row>
    <row r="121" spans="16:39" s="66" customFormat="1" x14ac:dyDescent="0.2">
      <c r="P121" s="122"/>
      <c r="Q121" s="99"/>
      <c r="U121" s="123"/>
      <c r="V121" s="123"/>
      <c r="W121" s="123"/>
      <c r="X121" s="123"/>
      <c r="AK121" s="69"/>
      <c r="AL121" s="124"/>
      <c r="AM121" s="76"/>
    </row>
    <row r="122" spans="16:39" s="66" customFormat="1" x14ac:dyDescent="0.2">
      <c r="P122" s="122"/>
      <c r="Q122" s="99"/>
      <c r="U122" s="123"/>
      <c r="V122" s="123"/>
      <c r="W122" s="123"/>
      <c r="X122" s="123"/>
      <c r="AK122" s="69"/>
      <c r="AL122" s="124"/>
      <c r="AM122" s="76"/>
    </row>
    <row r="123" spans="16:39" s="66" customFormat="1" x14ac:dyDescent="0.2">
      <c r="P123" s="122"/>
      <c r="Q123" s="99"/>
      <c r="U123" s="123"/>
      <c r="V123" s="123"/>
      <c r="W123" s="123"/>
      <c r="X123" s="123"/>
      <c r="AK123" s="69"/>
      <c r="AL123" s="124"/>
      <c r="AM123" s="76"/>
    </row>
    <row r="124" spans="16:39" s="66" customFormat="1" x14ac:dyDescent="0.2">
      <c r="P124" s="122"/>
      <c r="Q124" s="99"/>
      <c r="U124" s="123"/>
      <c r="V124" s="123"/>
      <c r="W124" s="123"/>
      <c r="X124" s="123"/>
      <c r="AK124" s="69"/>
      <c r="AL124" s="124"/>
      <c r="AM124" s="76"/>
    </row>
    <row r="125" spans="16:39" s="66" customFormat="1" x14ac:dyDescent="0.2">
      <c r="P125" s="122"/>
      <c r="Q125" s="99"/>
      <c r="U125" s="123"/>
      <c r="V125" s="123"/>
      <c r="W125" s="123"/>
      <c r="X125" s="123"/>
      <c r="AK125" s="69"/>
      <c r="AL125" s="124"/>
      <c r="AM125" s="76"/>
    </row>
    <row r="126" spans="16:39" s="66" customFormat="1" x14ac:dyDescent="0.2">
      <c r="P126" s="122"/>
      <c r="Q126" s="99"/>
      <c r="U126" s="123"/>
      <c r="V126" s="123"/>
      <c r="W126" s="123"/>
      <c r="X126" s="123"/>
      <c r="AK126" s="69"/>
      <c r="AL126" s="124"/>
      <c r="AM126" s="76"/>
    </row>
    <row r="127" spans="16:39" s="66" customFormat="1" x14ac:dyDescent="0.2">
      <c r="P127" s="122"/>
      <c r="Q127" s="99"/>
      <c r="U127" s="123"/>
      <c r="V127" s="123"/>
      <c r="W127" s="123"/>
      <c r="X127" s="123"/>
      <c r="AK127" s="69"/>
      <c r="AL127" s="124"/>
      <c r="AM127" s="76"/>
    </row>
    <row r="128" spans="16:39" s="66" customFormat="1" x14ac:dyDescent="0.2">
      <c r="P128" s="122"/>
      <c r="Q128" s="99"/>
      <c r="U128" s="123"/>
      <c r="V128" s="123"/>
      <c r="W128" s="123"/>
      <c r="X128" s="123"/>
      <c r="AK128" s="69"/>
      <c r="AL128" s="124"/>
      <c r="AM128" s="76"/>
    </row>
    <row r="129" spans="16:39" s="66" customFormat="1" x14ac:dyDescent="0.2">
      <c r="P129" s="122"/>
      <c r="Q129" s="99"/>
      <c r="U129" s="123"/>
      <c r="V129" s="123"/>
      <c r="W129" s="123"/>
      <c r="X129" s="123"/>
      <c r="AK129" s="69"/>
      <c r="AL129" s="124"/>
      <c r="AM129" s="76"/>
    </row>
    <row r="130" spans="16:39" s="66" customFormat="1" x14ac:dyDescent="0.2">
      <c r="P130" s="122"/>
      <c r="Q130" s="99"/>
      <c r="U130" s="123"/>
      <c r="V130" s="123"/>
      <c r="W130" s="123"/>
      <c r="X130" s="123"/>
      <c r="AK130" s="69"/>
      <c r="AL130" s="124"/>
      <c r="AM130" s="76"/>
    </row>
    <row r="131" spans="16:39" s="66" customFormat="1" x14ac:dyDescent="0.2">
      <c r="P131" s="122"/>
      <c r="Q131" s="99"/>
      <c r="U131" s="123"/>
      <c r="V131" s="123"/>
      <c r="W131" s="123"/>
      <c r="X131" s="123"/>
      <c r="AK131" s="69"/>
      <c r="AL131" s="124"/>
      <c r="AM131" s="76"/>
    </row>
    <row r="132" spans="16:39" s="66" customFormat="1" x14ac:dyDescent="0.2">
      <c r="P132" s="122"/>
      <c r="Q132" s="99"/>
      <c r="U132" s="123"/>
      <c r="V132" s="123"/>
      <c r="W132" s="123"/>
      <c r="X132" s="123"/>
      <c r="AK132" s="69"/>
      <c r="AL132" s="124"/>
      <c r="AM132" s="76"/>
    </row>
    <row r="133" spans="16:39" s="66" customFormat="1" x14ac:dyDescent="0.2">
      <c r="P133" s="122"/>
      <c r="Q133" s="99"/>
      <c r="U133" s="123"/>
      <c r="V133" s="123"/>
      <c r="W133" s="123"/>
      <c r="X133" s="123"/>
      <c r="AK133" s="69"/>
      <c r="AL133" s="124"/>
      <c r="AM133" s="76"/>
    </row>
    <row r="134" spans="16:39" s="66" customFormat="1" x14ac:dyDescent="0.2">
      <c r="P134" s="122"/>
      <c r="Q134" s="99"/>
      <c r="U134" s="123"/>
      <c r="V134" s="123"/>
      <c r="W134" s="123"/>
      <c r="X134" s="123"/>
      <c r="AK134" s="69"/>
      <c r="AL134" s="124"/>
      <c r="AM134" s="76"/>
    </row>
    <row r="135" spans="16:39" s="66" customFormat="1" x14ac:dyDescent="0.2">
      <c r="P135" s="122"/>
      <c r="Q135" s="99"/>
      <c r="U135" s="123"/>
      <c r="V135" s="123"/>
      <c r="W135" s="123"/>
      <c r="X135" s="123"/>
      <c r="AK135" s="69"/>
      <c r="AL135" s="124"/>
      <c r="AM135" s="76"/>
    </row>
    <row r="136" spans="16:39" s="66" customFormat="1" x14ac:dyDescent="0.2">
      <c r="P136" s="122"/>
      <c r="Q136" s="99"/>
      <c r="U136" s="123"/>
      <c r="V136" s="123"/>
      <c r="W136" s="123"/>
      <c r="X136" s="123"/>
      <c r="AK136" s="69"/>
      <c r="AL136" s="124"/>
      <c r="AM136" s="76"/>
    </row>
    <row r="137" spans="16:39" s="66" customFormat="1" x14ac:dyDescent="0.2">
      <c r="P137" s="122"/>
      <c r="Q137" s="99"/>
      <c r="U137" s="123"/>
      <c r="V137" s="123"/>
      <c r="W137" s="123"/>
      <c r="X137" s="123"/>
      <c r="AK137" s="69"/>
      <c r="AL137" s="124"/>
      <c r="AM137" s="76"/>
    </row>
    <row r="138" spans="16:39" s="66" customFormat="1" x14ac:dyDescent="0.2">
      <c r="P138" s="122"/>
      <c r="Q138" s="99"/>
      <c r="U138" s="123"/>
      <c r="V138" s="123"/>
      <c r="W138" s="123"/>
      <c r="X138" s="123"/>
      <c r="AK138" s="69"/>
      <c r="AL138" s="124"/>
      <c r="AM138" s="76"/>
    </row>
    <row r="139" spans="16:39" s="66" customFormat="1" x14ac:dyDescent="0.2">
      <c r="P139" s="122"/>
      <c r="Q139" s="99"/>
      <c r="U139" s="123"/>
      <c r="V139" s="123"/>
      <c r="W139" s="123"/>
      <c r="X139" s="123"/>
      <c r="AK139" s="69"/>
      <c r="AL139" s="124"/>
      <c r="AM139" s="76"/>
    </row>
    <row r="140" spans="16:39" s="66" customFormat="1" x14ac:dyDescent="0.2">
      <c r="P140" s="122"/>
      <c r="Q140" s="99"/>
      <c r="U140" s="123"/>
      <c r="V140" s="123"/>
      <c r="W140" s="123"/>
      <c r="X140" s="123"/>
      <c r="AK140" s="69"/>
      <c r="AL140" s="124"/>
      <c r="AM140" s="76"/>
    </row>
    <row r="141" spans="16:39" s="66" customFormat="1" x14ac:dyDescent="0.2">
      <c r="P141" s="122"/>
      <c r="Q141" s="99"/>
      <c r="U141" s="123"/>
      <c r="V141" s="123"/>
      <c r="W141" s="123"/>
      <c r="X141" s="123"/>
      <c r="AK141" s="69"/>
      <c r="AL141" s="124"/>
      <c r="AM141" s="76"/>
    </row>
    <row r="142" spans="16:39" s="66" customFormat="1" x14ac:dyDescent="0.2">
      <c r="P142" s="122"/>
      <c r="Q142" s="99"/>
      <c r="U142" s="123"/>
      <c r="V142" s="123"/>
      <c r="W142" s="123"/>
      <c r="X142" s="123"/>
      <c r="AK142" s="69"/>
      <c r="AL142" s="124"/>
      <c r="AM142" s="76"/>
    </row>
    <row r="143" spans="16:39" s="66" customFormat="1" x14ac:dyDescent="0.2">
      <c r="P143" s="122"/>
      <c r="Q143" s="99"/>
      <c r="U143" s="123"/>
      <c r="V143" s="123"/>
      <c r="W143" s="123"/>
      <c r="X143" s="123"/>
      <c r="AK143" s="69"/>
      <c r="AL143" s="124"/>
      <c r="AM143" s="76"/>
    </row>
    <row r="144" spans="16:39" s="66" customFormat="1" x14ac:dyDescent="0.2">
      <c r="P144" s="122"/>
      <c r="Q144" s="99"/>
      <c r="U144" s="123"/>
      <c r="V144" s="123"/>
      <c r="W144" s="123"/>
      <c r="X144" s="123"/>
      <c r="AK144" s="69"/>
      <c r="AL144" s="124"/>
      <c r="AM144" s="76"/>
    </row>
    <row r="145" spans="16:39" s="66" customFormat="1" x14ac:dyDescent="0.2">
      <c r="P145" s="122"/>
      <c r="Q145" s="99"/>
      <c r="U145" s="123"/>
      <c r="V145" s="123"/>
      <c r="W145" s="123"/>
      <c r="X145" s="123"/>
      <c r="AK145" s="69"/>
      <c r="AL145" s="124"/>
      <c r="AM145" s="76"/>
    </row>
    <row r="146" spans="16:39" s="66" customFormat="1" x14ac:dyDescent="0.2">
      <c r="P146" s="122"/>
      <c r="Q146" s="99"/>
      <c r="U146" s="123"/>
      <c r="V146" s="123"/>
      <c r="W146" s="123"/>
      <c r="X146" s="123"/>
      <c r="AK146" s="69"/>
      <c r="AL146" s="124"/>
      <c r="AM146" s="76"/>
    </row>
    <row r="147" spans="16:39" s="66" customFormat="1" x14ac:dyDescent="0.2">
      <c r="P147" s="122"/>
      <c r="Q147" s="99"/>
      <c r="U147" s="123"/>
      <c r="V147" s="123"/>
      <c r="W147" s="123"/>
      <c r="X147" s="123"/>
      <c r="AK147" s="69"/>
      <c r="AL147" s="124"/>
      <c r="AM147" s="76"/>
    </row>
    <row r="148" spans="16:39" s="66" customFormat="1" x14ac:dyDescent="0.2">
      <c r="P148" s="122"/>
      <c r="Q148" s="99"/>
      <c r="U148" s="123"/>
      <c r="V148" s="123"/>
      <c r="W148" s="123"/>
      <c r="X148" s="123"/>
      <c r="AK148" s="69"/>
      <c r="AL148" s="124"/>
      <c r="AM148" s="76"/>
    </row>
    <row r="149" spans="16:39" s="66" customFormat="1" x14ac:dyDescent="0.2">
      <c r="P149" s="122"/>
      <c r="Q149" s="99"/>
      <c r="U149" s="123"/>
      <c r="V149" s="123"/>
      <c r="W149" s="123"/>
      <c r="X149" s="123"/>
      <c r="AK149" s="69"/>
      <c r="AL149" s="124"/>
      <c r="AM149" s="76"/>
    </row>
    <row r="150" spans="16:39" s="66" customFormat="1" x14ac:dyDescent="0.2">
      <c r="P150" s="122"/>
      <c r="Q150" s="99"/>
      <c r="U150" s="123"/>
      <c r="V150" s="123"/>
      <c r="W150" s="123"/>
      <c r="X150" s="123"/>
      <c r="AK150" s="69"/>
      <c r="AL150" s="124"/>
      <c r="AM150" s="76"/>
    </row>
    <row r="151" spans="16:39" s="66" customFormat="1" x14ac:dyDescent="0.2">
      <c r="P151" s="122"/>
      <c r="Q151" s="99"/>
      <c r="U151" s="123"/>
      <c r="V151" s="123"/>
      <c r="W151" s="123"/>
      <c r="X151" s="123"/>
      <c r="AK151" s="69"/>
      <c r="AL151" s="124"/>
      <c r="AM151" s="76"/>
    </row>
    <row r="152" spans="16:39" s="66" customFormat="1" x14ac:dyDescent="0.2">
      <c r="P152" s="122"/>
      <c r="Q152" s="99"/>
      <c r="U152" s="123"/>
      <c r="V152" s="123"/>
      <c r="W152" s="123"/>
      <c r="X152" s="123"/>
      <c r="AK152" s="69"/>
      <c r="AL152" s="124"/>
      <c r="AM152" s="76"/>
    </row>
    <row r="153" spans="16:39" s="66" customFormat="1" x14ac:dyDescent="0.2">
      <c r="P153" s="122"/>
      <c r="Q153" s="99"/>
      <c r="U153" s="123"/>
      <c r="V153" s="123"/>
      <c r="W153" s="123"/>
      <c r="X153" s="123"/>
      <c r="AK153" s="69"/>
      <c r="AL153" s="124"/>
      <c r="AM153" s="76"/>
    </row>
    <row r="154" spans="16:39" s="66" customFormat="1" x14ac:dyDescent="0.2">
      <c r="P154" s="122"/>
      <c r="Q154" s="99"/>
      <c r="U154" s="123"/>
      <c r="V154" s="123"/>
      <c r="W154" s="123"/>
      <c r="X154" s="123"/>
      <c r="AK154" s="69"/>
      <c r="AL154" s="124"/>
      <c r="AM154" s="76"/>
    </row>
    <row r="155" spans="16:39" s="66" customFormat="1" x14ac:dyDescent="0.2">
      <c r="P155" s="122"/>
      <c r="Q155" s="99"/>
      <c r="U155" s="123"/>
      <c r="V155" s="123"/>
      <c r="W155" s="123"/>
      <c r="X155" s="123"/>
      <c r="AK155" s="69"/>
      <c r="AL155" s="124"/>
      <c r="AM155" s="76"/>
    </row>
    <row r="156" spans="16:39" s="66" customFormat="1" x14ac:dyDescent="0.2">
      <c r="P156" s="122"/>
      <c r="Q156" s="99"/>
      <c r="U156" s="123"/>
      <c r="V156" s="123"/>
      <c r="W156" s="123"/>
      <c r="X156" s="123"/>
      <c r="AK156" s="69"/>
      <c r="AL156" s="124"/>
      <c r="AM156" s="76"/>
    </row>
    <row r="157" spans="16:39" s="66" customFormat="1" x14ac:dyDescent="0.2">
      <c r="P157" s="122"/>
      <c r="Q157" s="99"/>
      <c r="U157" s="123"/>
      <c r="V157" s="123"/>
      <c r="W157" s="123"/>
      <c r="X157" s="123"/>
      <c r="AK157" s="69"/>
      <c r="AL157" s="124"/>
      <c r="AM157" s="76"/>
    </row>
    <row r="158" spans="16:39" s="66" customFormat="1" x14ac:dyDescent="0.2">
      <c r="P158" s="122"/>
      <c r="Q158" s="99"/>
      <c r="U158" s="123"/>
      <c r="V158" s="123"/>
      <c r="W158" s="123"/>
      <c r="X158" s="123"/>
      <c r="AK158" s="69"/>
      <c r="AL158" s="124"/>
      <c r="AM158" s="76"/>
    </row>
    <row r="159" spans="16:39" s="66" customFormat="1" x14ac:dyDescent="0.2">
      <c r="P159" s="122"/>
      <c r="Q159" s="99"/>
      <c r="U159" s="123"/>
      <c r="V159" s="123"/>
      <c r="W159" s="123"/>
      <c r="X159" s="123"/>
      <c r="AK159" s="69"/>
      <c r="AL159" s="124"/>
      <c r="AM159" s="76"/>
    </row>
    <row r="160" spans="16:39" s="66" customFormat="1" x14ac:dyDescent="0.2">
      <c r="P160" s="122"/>
      <c r="Q160" s="99"/>
      <c r="U160" s="123"/>
      <c r="V160" s="123"/>
      <c r="W160" s="123"/>
      <c r="X160" s="123"/>
      <c r="AK160" s="69"/>
      <c r="AL160" s="124"/>
      <c r="AM160" s="76"/>
    </row>
    <row r="161" spans="16:39" s="66" customFormat="1" x14ac:dyDescent="0.2">
      <c r="P161" s="122"/>
      <c r="Q161" s="99"/>
      <c r="U161" s="123"/>
      <c r="V161" s="123"/>
      <c r="W161" s="123"/>
      <c r="X161" s="123"/>
      <c r="AK161" s="69"/>
      <c r="AL161" s="124"/>
      <c r="AM161" s="76"/>
    </row>
    <row r="162" spans="16:39" s="66" customFormat="1" x14ac:dyDescent="0.2">
      <c r="P162" s="122"/>
      <c r="Q162" s="99"/>
      <c r="U162" s="123"/>
      <c r="V162" s="123"/>
      <c r="W162" s="123"/>
      <c r="X162" s="123"/>
      <c r="AK162" s="69"/>
      <c r="AL162" s="124"/>
      <c r="AM162" s="76"/>
    </row>
    <row r="163" spans="16:39" s="66" customFormat="1" x14ac:dyDescent="0.2">
      <c r="P163" s="122"/>
      <c r="Q163" s="99"/>
      <c r="U163" s="123"/>
      <c r="V163" s="123"/>
      <c r="W163" s="123"/>
      <c r="X163" s="123"/>
      <c r="AK163" s="69"/>
      <c r="AL163" s="124"/>
      <c r="AM163" s="76"/>
    </row>
    <row r="164" spans="16:39" s="66" customFormat="1" x14ac:dyDescent="0.2">
      <c r="P164" s="122"/>
      <c r="Q164" s="99"/>
      <c r="U164" s="123"/>
      <c r="V164" s="123"/>
      <c r="W164" s="123"/>
      <c r="X164" s="123"/>
      <c r="AK164" s="69"/>
      <c r="AL164" s="124"/>
      <c r="AM164" s="76"/>
    </row>
    <row r="165" spans="16:39" s="66" customFormat="1" x14ac:dyDescent="0.2">
      <c r="P165" s="122"/>
      <c r="Q165" s="99"/>
      <c r="U165" s="123"/>
      <c r="V165" s="123"/>
      <c r="W165" s="123"/>
      <c r="X165" s="123"/>
      <c r="AK165" s="69"/>
      <c r="AL165" s="124"/>
      <c r="AM165" s="76"/>
    </row>
    <row r="166" spans="16:39" s="66" customFormat="1" x14ac:dyDescent="0.2">
      <c r="P166" s="122"/>
      <c r="Q166" s="99"/>
      <c r="U166" s="123"/>
      <c r="V166" s="123"/>
      <c r="W166" s="123"/>
      <c r="X166" s="123"/>
      <c r="AK166" s="69"/>
      <c r="AL166" s="124"/>
      <c r="AM166" s="76"/>
    </row>
    <row r="167" spans="16:39" s="66" customFormat="1" x14ac:dyDescent="0.2">
      <c r="P167" s="122"/>
      <c r="Q167" s="99"/>
      <c r="U167" s="123"/>
      <c r="V167" s="123"/>
      <c r="W167" s="123"/>
      <c r="X167" s="123"/>
      <c r="AK167" s="69"/>
      <c r="AL167" s="124"/>
      <c r="AM167" s="76"/>
    </row>
    <row r="168" spans="16:39" s="66" customFormat="1" x14ac:dyDescent="0.2">
      <c r="P168" s="122"/>
      <c r="Q168" s="99"/>
      <c r="U168" s="123"/>
      <c r="V168" s="123"/>
      <c r="W168" s="123"/>
      <c r="X168" s="123"/>
      <c r="AK168" s="69"/>
      <c r="AL168" s="124"/>
      <c r="AM168" s="76"/>
    </row>
    <row r="169" spans="16:39" s="66" customFormat="1" x14ac:dyDescent="0.2">
      <c r="P169" s="122"/>
      <c r="Q169" s="99"/>
      <c r="U169" s="123"/>
      <c r="V169" s="123"/>
      <c r="W169" s="123"/>
      <c r="X169" s="123"/>
      <c r="AK169" s="69"/>
      <c r="AL169" s="124"/>
      <c r="AM169" s="76"/>
    </row>
    <row r="170" spans="16:39" s="66" customFormat="1" x14ac:dyDescent="0.2">
      <c r="P170" s="122"/>
      <c r="Q170" s="99"/>
      <c r="U170" s="123"/>
      <c r="V170" s="123"/>
      <c r="W170" s="123"/>
      <c r="X170" s="123"/>
      <c r="AK170" s="69"/>
      <c r="AL170" s="124"/>
      <c r="AM170" s="76"/>
    </row>
    <row r="171" spans="16:39" s="66" customFormat="1" x14ac:dyDescent="0.2">
      <c r="P171" s="122"/>
      <c r="Q171" s="99"/>
      <c r="U171" s="123"/>
      <c r="V171" s="123"/>
      <c r="W171" s="123"/>
      <c r="X171" s="123"/>
      <c r="AK171" s="69"/>
      <c r="AL171" s="124"/>
      <c r="AM171" s="76"/>
    </row>
    <row r="172" spans="16:39" s="66" customFormat="1" x14ac:dyDescent="0.2">
      <c r="P172" s="122"/>
      <c r="Q172" s="99"/>
      <c r="U172" s="123"/>
      <c r="V172" s="123"/>
      <c r="W172" s="123"/>
      <c r="X172" s="123"/>
      <c r="AK172" s="69"/>
      <c r="AL172" s="124"/>
      <c r="AM172" s="76"/>
    </row>
    <row r="173" spans="16:39" s="66" customFormat="1" x14ac:dyDescent="0.2">
      <c r="P173" s="122"/>
      <c r="Q173" s="99"/>
      <c r="U173" s="123"/>
      <c r="V173" s="123"/>
      <c r="W173" s="123"/>
      <c r="X173" s="123"/>
      <c r="AK173" s="69"/>
      <c r="AL173" s="124"/>
      <c r="AM173" s="76"/>
    </row>
    <row r="174" spans="16:39" s="66" customFormat="1" x14ac:dyDescent="0.2">
      <c r="P174" s="122"/>
      <c r="Q174" s="99"/>
      <c r="U174" s="123"/>
      <c r="V174" s="123"/>
      <c r="W174" s="123"/>
      <c r="X174" s="123"/>
      <c r="AK174" s="69"/>
      <c r="AL174" s="124"/>
      <c r="AM174" s="76"/>
    </row>
    <row r="175" spans="16:39" s="66" customFormat="1" x14ac:dyDescent="0.2">
      <c r="P175" s="122"/>
      <c r="Q175" s="99"/>
      <c r="U175" s="123"/>
      <c r="V175" s="123"/>
      <c r="W175" s="123"/>
      <c r="X175" s="123"/>
      <c r="AK175" s="69"/>
      <c r="AL175" s="124"/>
      <c r="AM175" s="76"/>
    </row>
    <row r="176" spans="16:39" s="66" customFormat="1" x14ac:dyDescent="0.2">
      <c r="P176" s="122"/>
      <c r="Q176" s="99"/>
      <c r="U176" s="123"/>
      <c r="V176" s="123"/>
      <c r="W176" s="123"/>
      <c r="X176" s="123"/>
      <c r="AK176" s="69"/>
      <c r="AL176" s="124"/>
      <c r="AM176" s="76"/>
    </row>
    <row r="177" spans="16:39" s="66" customFormat="1" x14ac:dyDescent="0.2">
      <c r="P177" s="122"/>
      <c r="Q177" s="99"/>
      <c r="U177" s="123"/>
      <c r="V177" s="123"/>
      <c r="W177" s="123"/>
      <c r="X177" s="123"/>
      <c r="AK177" s="69"/>
      <c r="AL177" s="124"/>
      <c r="AM177" s="76"/>
    </row>
    <row r="178" spans="16:39" s="66" customFormat="1" x14ac:dyDescent="0.2">
      <c r="P178" s="122"/>
      <c r="Q178" s="99"/>
      <c r="U178" s="123"/>
      <c r="V178" s="123"/>
      <c r="W178" s="123"/>
      <c r="X178" s="123"/>
      <c r="AK178" s="69"/>
      <c r="AL178" s="124"/>
      <c r="AM178" s="76"/>
    </row>
    <row r="179" spans="16:39" s="66" customFormat="1" x14ac:dyDescent="0.2">
      <c r="P179" s="122"/>
      <c r="Q179" s="99"/>
      <c r="U179" s="123"/>
      <c r="V179" s="123"/>
      <c r="W179" s="123"/>
      <c r="X179" s="123"/>
      <c r="AK179" s="69"/>
      <c r="AL179" s="124"/>
      <c r="AM179" s="76"/>
    </row>
    <row r="180" spans="16:39" s="66" customFormat="1" x14ac:dyDescent="0.2">
      <c r="P180" s="122"/>
      <c r="Q180" s="99"/>
      <c r="U180" s="123"/>
      <c r="V180" s="123"/>
      <c r="W180" s="123"/>
      <c r="X180" s="123"/>
      <c r="AK180" s="69"/>
      <c r="AL180" s="124"/>
      <c r="AM180" s="76"/>
    </row>
    <row r="181" spans="16:39" s="66" customFormat="1" x14ac:dyDescent="0.2">
      <c r="P181" s="122"/>
      <c r="Q181" s="99"/>
      <c r="U181" s="123"/>
      <c r="V181" s="123"/>
      <c r="W181" s="123"/>
      <c r="X181" s="123"/>
      <c r="AK181" s="69"/>
      <c r="AL181" s="124"/>
      <c r="AM181" s="76"/>
    </row>
    <row r="182" spans="16:39" s="66" customFormat="1" x14ac:dyDescent="0.2">
      <c r="P182" s="122"/>
      <c r="Q182" s="99"/>
      <c r="U182" s="123"/>
      <c r="V182" s="123"/>
      <c r="W182" s="123"/>
      <c r="X182" s="123"/>
      <c r="AK182" s="69"/>
      <c r="AL182" s="124"/>
      <c r="AM182" s="76"/>
    </row>
    <row r="183" spans="16:39" s="66" customFormat="1" x14ac:dyDescent="0.2">
      <c r="P183" s="122"/>
      <c r="Q183" s="99"/>
      <c r="U183" s="123"/>
      <c r="V183" s="123"/>
      <c r="W183" s="123"/>
      <c r="X183" s="123"/>
      <c r="AK183" s="69"/>
      <c r="AL183" s="124"/>
      <c r="AM183" s="76"/>
    </row>
    <row r="184" spans="16:39" s="66" customFormat="1" x14ac:dyDescent="0.2">
      <c r="P184" s="122"/>
      <c r="Q184" s="99"/>
      <c r="U184" s="123"/>
      <c r="V184" s="123"/>
      <c r="W184" s="123"/>
      <c r="X184" s="123"/>
      <c r="AK184" s="69"/>
      <c r="AL184" s="124"/>
      <c r="AM184" s="76"/>
    </row>
    <row r="185" spans="16:39" s="66" customFormat="1" x14ac:dyDescent="0.2">
      <c r="P185" s="122"/>
      <c r="Q185" s="99"/>
      <c r="U185" s="123"/>
      <c r="V185" s="123"/>
      <c r="W185" s="123"/>
      <c r="X185" s="123"/>
      <c r="AK185" s="69"/>
      <c r="AL185" s="124"/>
      <c r="AM185" s="76"/>
    </row>
    <row r="186" spans="16:39" s="66" customFormat="1" x14ac:dyDescent="0.2">
      <c r="P186" s="122"/>
      <c r="Q186" s="99"/>
      <c r="U186" s="123"/>
      <c r="V186" s="123"/>
      <c r="W186" s="123"/>
      <c r="X186" s="123"/>
      <c r="AK186" s="69"/>
      <c r="AL186" s="124"/>
      <c r="AM186" s="76"/>
    </row>
    <row r="187" spans="16:39" s="66" customFormat="1" x14ac:dyDescent="0.2">
      <c r="P187" s="122"/>
      <c r="Q187" s="99"/>
      <c r="U187" s="123"/>
      <c r="V187" s="123"/>
      <c r="W187" s="123"/>
      <c r="X187" s="123"/>
      <c r="AK187" s="69"/>
      <c r="AL187" s="124"/>
      <c r="AM187" s="76"/>
    </row>
    <row r="188" spans="16:39" s="66" customFormat="1" x14ac:dyDescent="0.2">
      <c r="P188" s="122"/>
      <c r="Q188" s="99"/>
      <c r="U188" s="123"/>
      <c r="V188" s="123"/>
      <c r="W188" s="123"/>
      <c r="X188" s="123"/>
      <c r="AK188" s="69"/>
      <c r="AL188" s="124"/>
      <c r="AM188" s="76"/>
    </row>
    <row r="189" spans="16:39" s="66" customFormat="1" x14ac:dyDescent="0.2">
      <c r="P189" s="122"/>
      <c r="Q189" s="99"/>
      <c r="U189" s="123"/>
      <c r="V189" s="123"/>
      <c r="W189" s="123"/>
      <c r="X189" s="123"/>
      <c r="AK189" s="69"/>
      <c r="AL189" s="124"/>
      <c r="AM189" s="76"/>
    </row>
    <row r="190" spans="16:39" s="66" customFormat="1" x14ac:dyDescent="0.2">
      <c r="P190" s="122"/>
      <c r="Q190" s="99"/>
      <c r="U190" s="123"/>
      <c r="V190" s="123"/>
      <c r="W190" s="123"/>
      <c r="X190" s="123"/>
      <c r="AK190" s="69"/>
      <c r="AL190" s="124"/>
      <c r="AM190" s="76"/>
    </row>
    <row r="191" spans="16:39" s="66" customFormat="1" x14ac:dyDescent="0.2">
      <c r="P191" s="122"/>
      <c r="Q191" s="99"/>
      <c r="U191" s="123"/>
      <c r="V191" s="123"/>
      <c r="W191" s="123"/>
      <c r="X191" s="123"/>
      <c r="AK191" s="69"/>
      <c r="AL191" s="124"/>
      <c r="AM191" s="76"/>
    </row>
    <row r="192" spans="16:39" s="66" customFormat="1" x14ac:dyDescent="0.2">
      <c r="P192" s="122"/>
      <c r="Q192" s="99"/>
      <c r="U192" s="123"/>
      <c r="V192" s="123"/>
      <c r="W192" s="123"/>
      <c r="X192" s="123"/>
      <c r="AK192" s="69"/>
      <c r="AL192" s="124"/>
      <c r="AM192" s="76"/>
    </row>
    <row r="193" spans="16:39" s="66" customFormat="1" x14ac:dyDescent="0.2">
      <c r="P193" s="122"/>
      <c r="Q193" s="99"/>
      <c r="U193" s="123"/>
      <c r="V193" s="123"/>
      <c r="W193" s="123"/>
      <c r="X193" s="123"/>
      <c r="AK193" s="69"/>
      <c r="AL193" s="124"/>
      <c r="AM193" s="76"/>
    </row>
    <row r="194" spans="16:39" s="66" customFormat="1" x14ac:dyDescent="0.2">
      <c r="P194" s="122"/>
      <c r="Q194" s="99"/>
      <c r="U194" s="123"/>
      <c r="V194" s="123"/>
      <c r="W194" s="123"/>
      <c r="X194" s="123"/>
      <c r="AK194" s="69"/>
      <c r="AL194" s="124"/>
      <c r="AM194" s="76"/>
    </row>
    <row r="195" spans="16:39" s="66" customFormat="1" x14ac:dyDescent="0.2">
      <c r="P195" s="122"/>
      <c r="Q195" s="99"/>
      <c r="U195" s="123"/>
      <c r="V195" s="123"/>
      <c r="W195" s="123"/>
      <c r="X195" s="123"/>
      <c r="AK195" s="69"/>
      <c r="AL195" s="124"/>
      <c r="AM195" s="76"/>
    </row>
    <row r="196" spans="16:39" s="66" customFormat="1" x14ac:dyDescent="0.2">
      <c r="P196" s="122"/>
      <c r="Q196" s="99"/>
      <c r="U196" s="123"/>
      <c r="V196" s="123"/>
      <c r="W196" s="123"/>
      <c r="X196" s="123"/>
      <c r="AK196" s="69"/>
      <c r="AL196" s="124"/>
      <c r="AM196" s="76"/>
    </row>
    <row r="197" spans="16:39" s="66" customFormat="1" x14ac:dyDescent="0.2">
      <c r="P197" s="122"/>
      <c r="Q197" s="99"/>
      <c r="U197" s="123"/>
      <c r="V197" s="123"/>
      <c r="W197" s="123"/>
      <c r="X197" s="123"/>
      <c r="AK197" s="69"/>
      <c r="AL197" s="124"/>
      <c r="AM197" s="76"/>
    </row>
    <row r="198" spans="16:39" s="66" customFormat="1" x14ac:dyDescent="0.2">
      <c r="P198" s="122"/>
      <c r="Q198" s="99"/>
      <c r="U198" s="123"/>
      <c r="V198" s="123"/>
      <c r="W198" s="123"/>
      <c r="X198" s="123"/>
      <c r="AK198" s="69"/>
      <c r="AL198" s="124"/>
      <c r="AM198" s="76"/>
    </row>
    <row r="199" spans="16:39" s="66" customFormat="1" x14ac:dyDescent="0.2">
      <c r="P199" s="122"/>
      <c r="Q199" s="99"/>
      <c r="U199" s="123"/>
      <c r="V199" s="123"/>
      <c r="W199" s="123"/>
      <c r="X199" s="123"/>
      <c r="AK199" s="69"/>
      <c r="AL199" s="124"/>
      <c r="AM199" s="76"/>
    </row>
    <row r="200" spans="16:39" s="66" customFormat="1" x14ac:dyDescent="0.2">
      <c r="P200" s="122"/>
      <c r="Q200" s="99"/>
      <c r="U200" s="123"/>
      <c r="V200" s="123"/>
      <c r="W200" s="123"/>
      <c r="X200" s="123"/>
      <c r="AK200" s="69"/>
      <c r="AL200" s="124"/>
      <c r="AM200" s="76"/>
    </row>
    <row r="201" spans="16:39" s="66" customFormat="1" x14ac:dyDescent="0.2">
      <c r="P201" s="122"/>
      <c r="Q201" s="99"/>
      <c r="U201" s="123"/>
      <c r="V201" s="123"/>
      <c r="W201" s="123"/>
      <c r="X201" s="123"/>
      <c r="AK201" s="69"/>
      <c r="AL201" s="124"/>
      <c r="AM201" s="76"/>
    </row>
    <row r="202" spans="16:39" s="66" customFormat="1" x14ac:dyDescent="0.2">
      <c r="P202" s="122"/>
      <c r="Q202" s="99"/>
      <c r="U202" s="123"/>
      <c r="V202" s="123"/>
      <c r="W202" s="123"/>
      <c r="X202" s="123"/>
      <c r="AK202" s="69"/>
      <c r="AL202" s="124"/>
      <c r="AM202" s="76"/>
    </row>
    <row r="203" spans="16:39" s="66" customFormat="1" x14ac:dyDescent="0.2">
      <c r="P203" s="122"/>
      <c r="Q203" s="99"/>
      <c r="U203" s="123"/>
      <c r="V203" s="123"/>
      <c r="W203" s="123"/>
      <c r="X203" s="123"/>
      <c r="AK203" s="69"/>
      <c r="AL203" s="124"/>
      <c r="AM203" s="76"/>
    </row>
    <row r="204" spans="16:39" s="66" customFormat="1" x14ac:dyDescent="0.2">
      <c r="P204" s="122"/>
      <c r="Q204" s="99"/>
      <c r="U204" s="123"/>
      <c r="V204" s="123"/>
      <c r="W204" s="123"/>
      <c r="X204" s="123"/>
      <c r="AK204" s="69"/>
      <c r="AL204" s="124"/>
      <c r="AM204" s="76"/>
    </row>
    <row r="205" spans="16:39" s="66" customFormat="1" x14ac:dyDescent="0.2">
      <c r="P205" s="122"/>
      <c r="Q205" s="99"/>
      <c r="U205" s="123"/>
      <c r="V205" s="123"/>
      <c r="W205" s="123"/>
      <c r="X205" s="123"/>
      <c r="AK205" s="69"/>
      <c r="AL205" s="124"/>
      <c r="AM205" s="76"/>
    </row>
    <row r="206" spans="16:39" s="66" customFormat="1" x14ac:dyDescent="0.2">
      <c r="P206" s="122"/>
      <c r="Q206" s="99"/>
      <c r="U206" s="123"/>
      <c r="V206" s="123"/>
      <c r="W206" s="123"/>
      <c r="X206" s="123"/>
      <c r="AK206" s="69"/>
      <c r="AL206" s="124"/>
      <c r="AM206" s="76"/>
    </row>
    <row r="207" spans="16:39" s="66" customFormat="1" x14ac:dyDescent="0.2">
      <c r="P207" s="122"/>
      <c r="Q207" s="99"/>
      <c r="U207" s="123"/>
      <c r="V207" s="123"/>
      <c r="W207" s="123"/>
      <c r="X207" s="123"/>
      <c r="AK207" s="69"/>
      <c r="AL207" s="124"/>
      <c r="AM207" s="76"/>
    </row>
    <row r="208" spans="16:39" s="66" customFormat="1" x14ac:dyDescent="0.2">
      <c r="P208" s="122"/>
      <c r="Q208" s="99"/>
      <c r="U208" s="123"/>
      <c r="V208" s="123"/>
      <c r="W208" s="123"/>
      <c r="X208" s="123"/>
      <c r="AK208" s="69"/>
      <c r="AL208" s="124"/>
      <c r="AM208" s="76"/>
    </row>
    <row r="209" spans="16:39" s="66" customFormat="1" x14ac:dyDescent="0.2">
      <c r="P209" s="122"/>
      <c r="Q209" s="99"/>
      <c r="U209" s="123"/>
      <c r="V209" s="123"/>
      <c r="W209" s="123"/>
      <c r="X209" s="123"/>
      <c r="AK209" s="69"/>
      <c r="AL209" s="124"/>
      <c r="AM209" s="76"/>
    </row>
    <row r="210" spans="16:39" s="66" customFormat="1" x14ac:dyDescent="0.2">
      <c r="P210" s="122"/>
      <c r="Q210" s="99"/>
      <c r="U210" s="123"/>
      <c r="V210" s="123"/>
      <c r="W210" s="123"/>
      <c r="X210" s="123"/>
      <c r="AK210" s="69"/>
      <c r="AL210" s="124"/>
      <c r="AM210" s="76"/>
    </row>
    <row r="211" spans="16:39" s="66" customFormat="1" x14ac:dyDescent="0.2">
      <c r="P211" s="122"/>
      <c r="Q211" s="99"/>
      <c r="U211" s="123"/>
      <c r="V211" s="123"/>
      <c r="W211" s="123"/>
      <c r="X211" s="123"/>
      <c r="AK211" s="69"/>
      <c r="AL211" s="124"/>
      <c r="AM211" s="76"/>
    </row>
    <row r="212" spans="16:39" s="66" customFormat="1" x14ac:dyDescent="0.2">
      <c r="P212" s="122"/>
      <c r="Q212" s="99"/>
      <c r="U212" s="123"/>
      <c r="V212" s="123"/>
      <c r="W212" s="123"/>
      <c r="X212" s="123"/>
      <c r="AK212" s="69"/>
      <c r="AL212" s="124"/>
      <c r="AM212" s="76"/>
    </row>
    <row r="213" spans="16:39" s="66" customFormat="1" x14ac:dyDescent="0.2">
      <c r="P213" s="122"/>
      <c r="Q213" s="99"/>
      <c r="U213" s="123"/>
      <c r="V213" s="123"/>
      <c r="W213" s="123"/>
      <c r="X213" s="123"/>
      <c r="AK213" s="69"/>
      <c r="AL213" s="124"/>
      <c r="AM213" s="76"/>
    </row>
    <row r="214" spans="16:39" s="66" customFormat="1" x14ac:dyDescent="0.2">
      <c r="P214" s="122"/>
      <c r="Q214" s="99"/>
      <c r="U214" s="123"/>
      <c r="V214" s="123"/>
      <c r="W214" s="123"/>
      <c r="X214" s="123"/>
      <c r="AK214" s="69"/>
      <c r="AL214" s="124"/>
      <c r="AM214" s="76"/>
    </row>
    <row r="215" spans="16:39" s="66" customFormat="1" x14ac:dyDescent="0.2">
      <c r="P215" s="122"/>
      <c r="Q215" s="99"/>
      <c r="U215" s="123"/>
      <c r="V215" s="123"/>
      <c r="W215" s="123"/>
      <c r="X215" s="123"/>
      <c r="AK215" s="69"/>
      <c r="AL215" s="124"/>
      <c r="AM215" s="76"/>
    </row>
    <row r="216" spans="16:39" s="66" customFormat="1" x14ac:dyDescent="0.2">
      <c r="P216" s="122"/>
      <c r="Q216" s="99"/>
      <c r="U216" s="123"/>
      <c r="V216" s="123"/>
      <c r="W216" s="123"/>
      <c r="X216" s="123"/>
      <c r="AK216" s="69"/>
      <c r="AL216" s="124"/>
      <c r="AM216" s="76"/>
    </row>
    <row r="217" spans="16:39" s="66" customFormat="1" x14ac:dyDescent="0.2">
      <c r="P217" s="122"/>
      <c r="Q217" s="99"/>
      <c r="U217" s="123"/>
      <c r="V217" s="123"/>
      <c r="W217" s="123"/>
      <c r="X217" s="123"/>
      <c r="AK217" s="69"/>
      <c r="AL217" s="124"/>
      <c r="AM217" s="76"/>
    </row>
    <row r="218" spans="16:39" s="66" customFormat="1" x14ac:dyDescent="0.2">
      <c r="P218" s="122"/>
      <c r="Q218" s="99"/>
      <c r="U218" s="123"/>
      <c r="V218" s="123"/>
      <c r="W218" s="123"/>
      <c r="X218" s="123"/>
      <c r="AK218" s="69"/>
      <c r="AL218" s="124"/>
      <c r="AM218" s="76"/>
    </row>
    <row r="219" spans="16:39" s="66" customFormat="1" x14ac:dyDescent="0.2">
      <c r="P219" s="122"/>
      <c r="Q219" s="99"/>
      <c r="U219" s="123"/>
      <c r="V219" s="123"/>
      <c r="W219" s="123"/>
      <c r="X219" s="123"/>
      <c r="AK219" s="69"/>
      <c r="AL219" s="124"/>
      <c r="AM219" s="76"/>
    </row>
    <row r="220" spans="16:39" s="66" customFormat="1" x14ac:dyDescent="0.2">
      <c r="P220" s="122"/>
      <c r="Q220" s="99"/>
      <c r="U220" s="123"/>
      <c r="V220" s="123"/>
      <c r="W220" s="123"/>
      <c r="X220" s="123"/>
      <c r="AK220" s="69"/>
      <c r="AL220" s="124"/>
      <c r="AM220" s="76"/>
    </row>
    <row r="221" spans="16:39" s="66" customFormat="1" x14ac:dyDescent="0.2">
      <c r="P221" s="122"/>
      <c r="Q221" s="99"/>
      <c r="U221" s="123"/>
      <c r="V221" s="123"/>
      <c r="W221" s="123"/>
      <c r="X221" s="123"/>
      <c r="AK221" s="69"/>
      <c r="AL221" s="124"/>
      <c r="AM221" s="76"/>
    </row>
    <row r="222" spans="16:39" s="66" customFormat="1" x14ac:dyDescent="0.2">
      <c r="P222" s="122"/>
      <c r="Q222" s="99"/>
      <c r="U222" s="123"/>
      <c r="V222" s="123"/>
      <c r="W222" s="123"/>
      <c r="X222" s="123"/>
      <c r="AK222" s="69"/>
      <c r="AL222" s="124"/>
      <c r="AM222" s="76"/>
    </row>
    <row r="223" spans="16:39" s="66" customFormat="1" x14ac:dyDescent="0.2">
      <c r="P223" s="122"/>
      <c r="Q223" s="99"/>
      <c r="U223" s="123"/>
      <c r="V223" s="123"/>
      <c r="W223" s="123"/>
      <c r="X223" s="123"/>
      <c r="AK223" s="69"/>
      <c r="AL223" s="124"/>
      <c r="AM223" s="76"/>
    </row>
    <row r="224" spans="16:39" s="66" customFormat="1" x14ac:dyDescent="0.2">
      <c r="P224" s="122"/>
      <c r="Q224" s="99"/>
      <c r="U224" s="123"/>
      <c r="V224" s="123"/>
      <c r="W224" s="123"/>
      <c r="X224" s="123"/>
      <c r="AK224" s="69"/>
      <c r="AL224" s="124"/>
      <c r="AM224" s="76"/>
    </row>
    <row r="225" spans="16:39" s="66" customFormat="1" x14ac:dyDescent="0.2">
      <c r="P225" s="122"/>
      <c r="Q225" s="99"/>
      <c r="U225" s="123"/>
      <c r="V225" s="123"/>
      <c r="W225" s="123"/>
      <c r="X225" s="123"/>
      <c r="AK225" s="69"/>
      <c r="AL225" s="124"/>
      <c r="AM225" s="76"/>
    </row>
    <row r="226" spans="16:39" s="66" customFormat="1" x14ac:dyDescent="0.2">
      <c r="P226" s="122"/>
      <c r="Q226" s="99"/>
      <c r="U226" s="123"/>
      <c r="V226" s="123"/>
      <c r="W226" s="123"/>
      <c r="X226" s="123"/>
      <c r="AK226" s="69"/>
      <c r="AL226" s="124"/>
      <c r="AM226" s="76"/>
    </row>
    <row r="227" spans="16:39" s="66" customFormat="1" x14ac:dyDescent="0.2">
      <c r="P227" s="122"/>
      <c r="Q227" s="99"/>
      <c r="U227" s="123"/>
      <c r="V227" s="123"/>
      <c r="W227" s="123"/>
      <c r="X227" s="123"/>
      <c r="AK227" s="69"/>
      <c r="AL227" s="124"/>
      <c r="AM227" s="76"/>
    </row>
    <row r="228" spans="16:39" s="66" customFormat="1" x14ac:dyDescent="0.2">
      <c r="P228" s="122"/>
      <c r="Q228" s="99"/>
      <c r="U228" s="123"/>
      <c r="V228" s="123"/>
      <c r="W228" s="123"/>
      <c r="X228" s="123"/>
      <c r="AK228" s="69"/>
      <c r="AL228" s="124"/>
      <c r="AM228" s="76"/>
    </row>
    <row r="229" spans="16:39" s="66" customFormat="1" x14ac:dyDescent="0.2">
      <c r="P229" s="122"/>
      <c r="Q229" s="99"/>
      <c r="U229" s="123"/>
      <c r="V229" s="123"/>
      <c r="W229" s="123"/>
      <c r="X229" s="123"/>
      <c r="AK229" s="69"/>
      <c r="AL229" s="124"/>
      <c r="AM229" s="76"/>
    </row>
    <row r="230" spans="16:39" s="66" customFormat="1" x14ac:dyDescent="0.2">
      <c r="P230" s="122"/>
      <c r="Q230" s="99"/>
      <c r="U230" s="123"/>
      <c r="V230" s="123"/>
      <c r="W230" s="123"/>
      <c r="X230" s="123"/>
      <c r="AK230" s="69"/>
      <c r="AL230" s="124"/>
      <c r="AM230" s="76"/>
    </row>
    <row r="231" spans="16:39" s="66" customFormat="1" x14ac:dyDescent="0.2">
      <c r="P231" s="122"/>
      <c r="Q231" s="99"/>
      <c r="U231" s="123"/>
      <c r="V231" s="123"/>
      <c r="W231" s="123"/>
      <c r="X231" s="123"/>
      <c r="AK231" s="69"/>
      <c r="AL231" s="124"/>
      <c r="AM231" s="76"/>
    </row>
    <row r="232" spans="16:39" s="66" customFormat="1" x14ac:dyDescent="0.2">
      <c r="P232" s="122"/>
      <c r="Q232" s="99"/>
      <c r="U232" s="123"/>
      <c r="V232" s="123"/>
      <c r="W232" s="123"/>
      <c r="X232" s="123"/>
      <c r="AK232" s="69"/>
      <c r="AL232" s="124"/>
      <c r="AM232" s="76"/>
    </row>
    <row r="233" spans="16:39" s="66" customFormat="1" x14ac:dyDescent="0.2">
      <c r="P233" s="122"/>
      <c r="Q233" s="99"/>
      <c r="U233" s="123"/>
      <c r="V233" s="123"/>
      <c r="W233" s="123"/>
      <c r="X233" s="123"/>
      <c r="AK233" s="69"/>
      <c r="AL233" s="124"/>
      <c r="AM233" s="76"/>
    </row>
    <row r="234" spans="16:39" s="66" customFormat="1" x14ac:dyDescent="0.2">
      <c r="P234" s="122"/>
      <c r="Q234" s="99"/>
      <c r="U234" s="123"/>
      <c r="V234" s="123"/>
      <c r="W234" s="123"/>
      <c r="X234" s="123"/>
      <c r="AK234" s="69"/>
      <c r="AL234" s="124"/>
      <c r="AM234" s="76"/>
    </row>
    <row r="235" spans="16:39" s="66" customFormat="1" x14ac:dyDescent="0.2">
      <c r="P235" s="122"/>
      <c r="Q235" s="99"/>
      <c r="U235" s="123"/>
      <c r="V235" s="123"/>
      <c r="W235" s="123"/>
      <c r="X235" s="123"/>
      <c r="AK235" s="69"/>
      <c r="AL235" s="124"/>
      <c r="AM235" s="76"/>
    </row>
    <row r="236" spans="16:39" s="66" customFormat="1" x14ac:dyDescent="0.2">
      <c r="P236" s="122"/>
      <c r="Q236" s="99"/>
      <c r="U236" s="123"/>
      <c r="V236" s="123"/>
      <c r="W236" s="123"/>
      <c r="X236" s="123"/>
      <c r="AK236" s="69"/>
      <c r="AL236" s="124"/>
      <c r="AM236" s="76"/>
    </row>
    <row r="237" spans="16:39" s="66" customFormat="1" x14ac:dyDescent="0.2">
      <c r="P237" s="122"/>
      <c r="Q237" s="99"/>
      <c r="U237" s="123"/>
      <c r="V237" s="123"/>
      <c r="W237" s="123"/>
      <c r="X237" s="123"/>
      <c r="AK237" s="69"/>
      <c r="AL237" s="124"/>
      <c r="AM237" s="76"/>
    </row>
    <row r="238" spans="16:39" s="66" customFormat="1" x14ac:dyDescent="0.2">
      <c r="P238" s="122"/>
      <c r="Q238" s="99"/>
      <c r="U238" s="123"/>
      <c r="V238" s="123"/>
      <c r="W238" s="123"/>
      <c r="X238" s="123"/>
      <c r="AK238" s="69"/>
      <c r="AL238" s="124"/>
      <c r="AM238" s="76"/>
    </row>
    <row r="239" spans="16:39" s="66" customFormat="1" x14ac:dyDescent="0.2">
      <c r="P239" s="122"/>
      <c r="Q239" s="99"/>
      <c r="U239" s="123"/>
      <c r="V239" s="123"/>
      <c r="W239" s="123"/>
      <c r="X239" s="123"/>
      <c r="AK239" s="69"/>
      <c r="AL239" s="124"/>
      <c r="AM239" s="76"/>
    </row>
    <row r="240" spans="16:39" s="66" customFormat="1" x14ac:dyDescent="0.2">
      <c r="P240" s="122"/>
      <c r="Q240" s="99"/>
      <c r="U240" s="123"/>
      <c r="V240" s="123"/>
      <c r="W240" s="123"/>
      <c r="X240" s="123"/>
      <c r="AK240" s="69"/>
      <c r="AL240" s="124"/>
      <c r="AM240" s="76"/>
    </row>
    <row r="241" spans="16:39" s="66" customFormat="1" x14ac:dyDescent="0.2">
      <c r="P241" s="122"/>
      <c r="Q241" s="99"/>
      <c r="U241" s="123"/>
      <c r="V241" s="123"/>
      <c r="W241" s="123"/>
      <c r="X241" s="123"/>
      <c r="AK241" s="69"/>
      <c r="AL241" s="124"/>
      <c r="AM241" s="76"/>
    </row>
    <row r="242" spans="16:39" s="66" customFormat="1" x14ac:dyDescent="0.2">
      <c r="P242" s="122"/>
      <c r="Q242" s="99"/>
      <c r="U242" s="123"/>
      <c r="V242" s="123"/>
      <c r="W242" s="123"/>
      <c r="X242" s="123"/>
      <c r="AK242" s="69"/>
      <c r="AL242" s="124"/>
      <c r="AM242" s="76"/>
    </row>
    <row r="243" spans="16:39" s="66" customFormat="1" x14ac:dyDescent="0.2">
      <c r="P243" s="122"/>
      <c r="Q243" s="99"/>
      <c r="U243" s="123"/>
      <c r="V243" s="123"/>
      <c r="W243" s="123"/>
      <c r="X243" s="123"/>
      <c r="AK243" s="69"/>
      <c r="AL243" s="124"/>
      <c r="AM243" s="76"/>
    </row>
    <row r="244" spans="16:39" s="66" customFormat="1" x14ac:dyDescent="0.2">
      <c r="P244" s="122"/>
      <c r="Q244" s="99"/>
      <c r="U244" s="123"/>
      <c r="V244" s="123"/>
      <c r="W244" s="123"/>
      <c r="X244" s="123"/>
      <c r="AK244" s="69"/>
      <c r="AL244" s="124"/>
      <c r="AM244" s="76"/>
    </row>
    <row r="245" spans="16:39" s="66" customFormat="1" x14ac:dyDescent="0.2">
      <c r="P245" s="122"/>
      <c r="Q245" s="99"/>
      <c r="U245" s="123"/>
      <c r="V245" s="123"/>
      <c r="W245" s="123"/>
      <c r="X245" s="123"/>
      <c r="AK245" s="69"/>
      <c r="AL245" s="124"/>
      <c r="AM245" s="76"/>
    </row>
    <row r="246" spans="16:39" s="66" customFormat="1" x14ac:dyDescent="0.2">
      <c r="P246" s="122"/>
      <c r="Q246" s="99"/>
      <c r="U246" s="123"/>
      <c r="V246" s="123"/>
      <c r="W246" s="123"/>
      <c r="X246" s="123"/>
      <c r="AK246" s="69"/>
      <c r="AL246" s="124"/>
      <c r="AM246" s="76"/>
    </row>
    <row r="247" spans="16:39" s="66" customFormat="1" x14ac:dyDescent="0.2">
      <c r="P247" s="122"/>
      <c r="Q247" s="99"/>
      <c r="U247" s="123"/>
      <c r="V247" s="123"/>
      <c r="W247" s="123"/>
      <c r="X247" s="123"/>
      <c r="AK247" s="69"/>
      <c r="AL247" s="124"/>
      <c r="AM247" s="76"/>
    </row>
    <row r="248" spans="16:39" s="66" customFormat="1" x14ac:dyDescent="0.2">
      <c r="P248" s="122"/>
      <c r="Q248" s="99"/>
      <c r="U248" s="123"/>
      <c r="V248" s="123"/>
      <c r="W248" s="123"/>
      <c r="X248" s="123"/>
      <c r="AK248" s="69"/>
      <c r="AL248" s="124"/>
      <c r="AM248" s="76"/>
    </row>
    <row r="249" spans="16:39" s="66" customFormat="1" x14ac:dyDescent="0.2">
      <c r="P249" s="122"/>
      <c r="Q249" s="99"/>
      <c r="U249" s="123"/>
      <c r="V249" s="123"/>
      <c r="W249" s="123"/>
      <c r="X249" s="123"/>
      <c r="AK249" s="69"/>
      <c r="AL249" s="124"/>
      <c r="AM249" s="76"/>
    </row>
    <row r="250" spans="16:39" s="66" customFormat="1" x14ac:dyDescent="0.2">
      <c r="P250" s="122"/>
      <c r="Q250" s="99"/>
      <c r="U250" s="123"/>
      <c r="V250" s="123"/>
      <c r="W250" s="123"/>
      <c r="X250" s="123"/>
      <c r="AK250" s="69"/>
      <c r="AL250" s="124"/>
      <c r="AM250" s="76"/>
    </row>
    <row r="251" spans="16:39" s="66" customFormat="1" x14ac:dyDescent="0.2">
      <c r="P251" s="122"/>
      <c r="Q251" s="99"/>
      <c r="U251" s="123"/>
      <c r="V251" s="123"/>
      <c r="W251" s="123"/>
      <c r="X251" s="123"/>
      <c r="AK251" s="69"/>
      <c r="AL251" s="124"/>
      <c r="AM251" s="76"/>
    </row>
    <row r="252" spans="16:39" s="66" customFormat="1" x14ac:dyDescent="0.2">
      <c r="P252" s="122"/>
      <c r="Q252" s="99"/>
      <c r="U252" s="123"/>
      <c r="V252" s="123"/>
      <c r="W252" s="123"/>
      <c r="X252" s="123"/>
      <c r="AK252" s="69"/>
      <c r="AL252" s="124"/>
      <c r="AM252" s="76"/>
    </row>
    <row r="253" spans="16:39" s="66" customFormat="1" x14ac:dyDescent="0.2">
      <c r="P253" s="122"/>
      <c r="Q253" s="99"/>
      <c r="U253" s="123"/>
      <c r="V253" s="123"/>
      <c r="W253" s="123"/>
      <c r="X253" s="123"/>
      <c r="AK253" s="69"/>
      <c r="AL253" s="124"/>
      <c r="AM253" s="76"/>
    </row>
    <row r="254" spans="16:39" s="66" customFormat="1" x14ac:dyDescent="0.2">
      <c r="P254" s="122"/>
      <c r="Q254" s="99"/>
      <c r="U254" s="123"/>
      <c r="V254" s="123"/>
      <c r="W254" s="123"/>
      <c r="X254" s="123"/>
      <c r="AK254" s="69"/>
      <c r="AL254" s="124"/>
      <c r="AM254" s="76"/>
    </row>
    <row r="255" spans="16:39" s="66" customFormat="1" x14ac:dyDescent="0.2">
      <c r="P255" s="122"/>
      <c r="Q255" s="99"/>
      <c r="U255" s="123"/>
      <c r="V255" s="123"/>
      <c r="W255" s="123"/>
      <c r="X255" s="123"/>
      <c r="AK255" s="69"/>
      <c r="AL255" s="124"/>
      <c r="AM255" s="76"/>
    </row>
    <row r="256" spans="16:39" s="66" customFormat="1" x14ac:dyDescent="0.2">
      <c r="P256" s="122"/>
      <c r="Q256" s="99"/>
      <c r="U256" s="123"/>
      <c r="V256" s="123"/>
      <c r="W256" s="123"/>
      <c r="X256" s="123"/>
      <c r="AK256" s="69"/>
      <c r="AL256" s="124"/>
      <c r="AM256" s="76"/>
    </row>
    <row r="257" spans="16:39" s="66" customFormat="1" x14ac:dyDescent="0.2">
      <c r="P257" s="122"/>
      <c r="Q257" s="99"/>
      <c r="U257" s="123"/>
      <c r="V257" s="123"/>
      <c r="W257" s="123"/>
      <c r="X257" s="123"/>
      <c r="AK257" s="69"/>
      <c r="AL257" s="124"/>
      <c r="AM257" s="76"/>
    </row>
    <row r="258" spans="16:39" s="66" customFormat="1" x14ac:dyDescent="0.2">
      <c r="P258" s="122"/>
      <c r="Q258" s="99"/>
      <c r="U258" s="123"/>
      <c r="V258" s="123"/>
      <c r="W258" s="123"/>
      <c r="X258" s="123"/>
      <c r="AK258" s="69"/>
      <c r="AL258" s="124"/>
      <c r="AM258" s="76"/>
    </row>
    <row r="259" spans="16:39" s="66" customFormat="1" x14ac:dyDescent="0.2">
      <c r="P259" s="122"/>
      <c r="Q259" s="99"/>
      <c r="U259" s="123"/>
      <c r="V259" s="123"/>
      <c r="W259" s="123"/>
      <c r="X259" s="123"/>
      <c r="AK259" s="69"/>
      <c r="AL259" s="124"/>
      <c r="AM259" s="76"/>
    </row>
    <row r="260" spans="16:39" s="66" customFormat="1" x14ac:dyDescent="0.2">
      <c r="P260" s="122"/>
      <c r="Q260" s="99"/>
      <c r="U260" s="123"/>
      <c r="V260" s="123"/>
      <c r="W260" s="123"/>
      <c r="X260" s="123"/>
      <c r="AK260" s="69"/>
      <c r="AL260" s="124"/>
      <c r="AM260" s="76"/>
    </row>
    <row r="261" spans="16:39" s="66" customFormat="1" x14ac:dyDescent="0.2">
      <c r="P261" s="122"/>
      <c r="Q261" s="99"/>
      <c r="U261" s="123"/>
      <c r="V261" s="123"/>
      <c r="W261" s="123"/>
      <c r="X261" s="123"/>
      <c r="AK261" s="69"/>
      <c r="AL261" s="124"/>
      <c r="AM261" s="76"/>
    </row>
    <row r="262" spans="16:39" s="66" customFormat="1" x14ac:dyDescent="0.2">
      <c r="P262" s="122"/>
      <c r="Q262" s="99"/>
      <c r="U262" s="123"/>
      <c r="V262" s="123"/>
      <c r="W262" s="123"/>
      <c r="X262" s="123"/>
      <c r="AK262" s="69"/>
      <c r="AL262" s="124"/>
      <c r="AM262" s="76"/>
    </row>
    <row r="263" spans="16:39" s="66" customFormat="1" x14ac:dyDescent="0.2">
      <c r="P263" s="122"/>
      <c r="Q263" s="99"/>
      <c r="U263" s="123"/>
      <c r="V263" s="123"/>
      <c r="W263" s="123"/>
      <c r="X263" s="123"/>
      <c r="AK263" s="69"/>
      <c r="AL263" s="124"/>
      <c r="AM263" s="76"/>
    </row>
    <row r="264" spans="16:39" s="66" customFormat="1" x14ac:dyDescent="0.2">
      <c r="P264" s="122"/>
      <c r="Q264" s="99"/>
      <c r="U264" s="123"/>
      <c r="V264" s="123"/>
      <c r="W264" s="123"/>
      <c r="X264" s="123"/>
      <c r="AK264" s="69"/>
      <c r="AL264" s="124"/>
      <c r="AM264" s="76"/>
    </row>
    <row r="265" spans="16:39" s="66" customFormat="1" x14ac:dyDescent="0.2">
      <c r="P265" s="122"/>
      <c r="Q265" s="99"/>
      <c r="U265" s="123"/>
      <c r="V265" s="123"/>
      <c r="W265" s="123"/>
      <c r="X265" s="123"/>
      <c r="AK265" s="69"/>
      <c r="AL265" s="124"/>
      <c r="AM265" s="76"/>
    </row>
    <row r="266" spans="16:39" s="66" customFormat="1" x14ac:dyDescent="0.2">
      <c r="P266" s="122"/>
      <c r="Q266" s="99"/>
      <c r="U266" s="123"/>
      <c r="V266" s="123"/>
      <c r="W266" s="123"/>
      <c r="X266" s="123"/>
      <c r="AK266" s="69"/>
      <c r="AL266" s="124"/>
      <c r="AM266" s="76"/>
    </row>
    <row r="267" spans="16:39" s="66" customFormat="1" x14ac:dyDescent="0.2">
      <c r="P267" s="122"/>
      <c r="Q267" s="99"/>
      <c r="U267" s="123"/>
      <c r="V267" s="123"/>
      <c r="W267" s="123"/>
      <c r="X267" s="123"/>
      <c r="AK267" s="69"/>
      <c r="AL267" s="124"/>
      <c r="AM267" s="76"/>
    </row>
    <row r="268" spans="16:39" s="66" customFormat="1" x14ac:dyDescent="0.2">
      <c r="P268" s="122"/>
      <c r="Q268" s="99"/>
      <c r="U268" s="123"/>
      <c r="V268" s="123"/>
      <c r="W268" s="123"/>
      <c r="X268" s="123"/>
      <c r="AK268" s="69"/>
      <c r="AL268" s="124"/>
      <c r="AM268" s="76"/>
    </row>
    <row r="269" spans="16:39" s="66" customFormat="1" x14ac:dyDescent="0.2">
      <c r="P269" s="122"/>
      <c r="Q269" s="99"/>
      <c r="U269" s="123"/>
      <c r="V269" s="123"/>
      <c r="W269" s="123"/>
      <c r="X269" s="123"/>
      <c r="AK269" s="69"/>
      <c r="AL269" s="124"/>
      <c r="AM269" s="76"/>
    </row>
    <row r="270" spans="16:39" s="66" customFormat="1" x14ac:dyDescent="0.2">
      <c r="P270" s="122"/>
      <c r="Q270" s="99"/>
      <c r="U270" s="123"/>
      <c r="V270" s="123"/>
      <c r="W270" s="123"/>
      <c r="X270" s="123"/>
      <c r="AK270" s="69"/>
      <c r="AL270" s="124"/>
      <c r="AM270" s="76"/>
    </row>
    <row r="271" spans="16:39" s="66" customFormat="1" x14ac:dyDescent="0.2">
      <c r="P271" s="122"/>
      <c r="Q271" s="99"/>
      <c r="U271" s="123"/>
      <c r="V271" s="123"/>
      <c r="W271" s="123"/>
      <c r="X271" s="123"/>
      <c r="AK271" s="69"/>
      <c r="AL271" s="124"/>
      <c r="AM271" s="76"/>
    </row>
    <row r="272" spans="16:39" s="66" customFormat="1" x14ac:dyDescent="0.2">
      <c r="P272" s="122"/>
      <c r="Q272" s="99"/>
      <c r="U272" s="123"/>
      <c r="V272" s="123"/>
      <c r="W272" s="123"/>
      <c r="X272" s="123"/>
      <c r="AK272" s="69"/>
      <c r="AL272" s="124"/>
      <c r="AM272" s="76"/>
    </row>
    <row r="273" spans="16:39" s="66" customFormat="1" x14ac:dyDescent="0.2">
      <c r="P273" s="122"/>
      <c r="Q273" s="99"/>
      <c r="U273" s="123"/>
      <c r="V273" s="123"/>
      <c r="W273" s="123"/>
      <c r="X273" s="123"/>
      <c r="AK273" s="69"/>
      <c r="AL273" s="124"/>
      <c r="AM273" s="76"/>
    </row>
    <row r="274" spans="16:39" s="66" customFormat="1" x14ac:dyDescent="0.2">
      <c r="P274" s="122"/>
      <c r="Q274" s="99"/>
      <c r="U274" s="123"/>
      <c r="V274" s="123"/>
      <c r="W274" s="123"/>
      <c r="X274" s="123"/>
      <c r="AK274" s="69"/>
      <c r="AL274" s="124"/>
      <c r="AM274" s="76"/>
    </row>
    <row r="275" spans="16:39" s="66" customFormat="1" x14ac:dyDescent="0.2">
      <c r="P275" s="122"/>
      <c r="Q275" s="99"/>
      <c r="U275" s="123"/>
      <c r="V275" s="123"/>
      <c r="W275" s="123"/>
      <c r="X275" s="123"/>
      <c r="AK275" s="69"/>
      <c r="AL275" s="124"/>
      <c r="AM275" s="76"/>
    </row>
    <row r="276" spans="16:39" s="66" customFormat="1" x14ac:dyDescent="0.2">
      <c r="P276" s="122"/>
      <c r="Q276" s="99"/>
      <c r="U276" s="123"/>
      <c r="V276" s="123"/>
      <c r="W276" s="123"/>
      <c r="X276" s="123"/>
      <c r="AK276" s="69"/>
      <c r="AL276" s="124"/>
      <c r="AM276" s="76"/>
    </row>
    <row r="277" spans="16:39" s="66" customFormat="1" x14ac:dyDescent="0.2">
      <c r="P277" s="122"/>
      <c r="Q277" s="99"/>
      <c r="U277" s="123"/>
      <c r="V277" s="123"/>
      <c r="W277" s="123"/>
      <c r="X277" s="123"/>
      <c r="AK277" s="69"/>
      <c r="AL277" s="124"/>
      <c r="AM277" s="76"/>
    </row>
    <row r="278" spans="16:39" s="66" customFormat="1" x14ac:dyDescent="0.2">
      <c r="P278" s="122"/>
      <c r="Q278" s="99"/>
      <c r="U278" s="123"/>
      <c r="V278" s="123"/>
      <c r="W278" s="123"/>
      <c r="X278" s="123"/>
      <c r="AK278" s="69"/>
      <c r="AL278" s="124"/>
      <c r="AM278" s="76"/>
    </row>
    <row r="279" spans="16:39" s="66" customFormat="1" x14ac:dyDescent="0.2">
      <c r="P279" s="122"/>
      <c r="Q279" s="99"/>
      <c r="U279" s="123"/>
      <c r="V279" s="123"/>
      <c r="W279" s="123"/>
      <c r="X279" s="123"/>
      <c r="AK279" s="69"/>
      <c r="AL279" s="124"/>
      <c r="AM279" s="76"/>
    </row>
    <row r="280" spans="16:39" s="66" customFormat="1" x14ac:dyDescent="0.2">
      <c r="P280" s="122"/>
      <c r="Q280" s="99"/>
      <c r="U280" s="123"/>
      <c r="V280" s="123"/>
      <c r="W280" s="123"/>
      <c r="X280" s="123"/>
      <c r="AK280" s="69"/>
      <c r="AL280" s="124"/>
      <c r="AM280" s="76"/>
    </row>
    <row r="281" spans="16:39" s="66" customFormat="1" x14ac:dyDescent="0.2">
      <c r="P281" s="122"/>
      <c r="Q281" s="99"/>
      <c r="U281" s="123"/>
      <c r="V281" s="123"/>
      <c r="W281" s="123"/>
      <c r="X281" s="123"/>
      <c r="AK281" s="69"/>
      <c r="AL281" s="124"/>
      <c r="AM281" s="76"/>
    </row>
    <row r="282" spans="16:39" s="66" customFormat="1" x14ac:dyDescent="0.2">
      <c r="P282" s="122"/>
      <c r="Q282" s="99"/>
      <c r="U282" s="123"/>
      <c r="V282" s="123"/>
      <c r="W282" s="123"/>
      <c r="X282" s="123"/>
      <c r="AK282" s="69"/>
      <c r="AL282" s="124"/>
      <c r="AM282" s="76"/>
    </row>
    <row r="283" spans="16:39" s="66" customFormat="1" x14ac:dyDescent="0.2">
      <c r="P283" s="122"/>
      <c r="Q283" s="99"/>
      <c r="U283" s="123"/>
      <c r="V283" s="123"/>
      <c r="W283" s="123"/>
      <c r="X283" s="123"/>
      <c r="AK283" s="69"/>
      <c r="AL283" s="124"/>
      <c r="AM283" s="76"/>
    </row>
    <row r="284" spans="16:39" s="66" customFormat="1" x14ac:dyDescent="0.2">
      <c r="P284" s="122"/>
      <c r="Q284" s="99"/>
      <c r="U284" s="123"/>
      <c r="V284" s="123"/>
      <c r="W284" s="123"/>
      <c r="X284" s="123"/>
      <c r="AK284" s="69"/>
      <c r="AL284" s="124"/>
      <c r="AM284" s="76"/>
    </row>
    <row r="285" spans="16:39" s="66" customFormat="1" x14ac:dyDescent="0.2">
      <c r="P285" s="122"/>
      <c r="Q285" s="99"/>
      <c r="U285" s="123"/>
      <c r="V285" s="123"/>
      <c r="W285" s="123"/>
      <c r="X285" s="123"/>
      <c r="AK285" s="69"/>
      <c r="AL285" s="124"/>
      <c r="AM285" s="76"/>
    </row>
    <row r="286" spans="16:39" s="66" customFormat="1" x14ac:dyDescent="0.2">
      <c r="P286" s="122"/>
      <c r="Q286" s="99"/>
      <c r="U286" s="123"/>
      <c r="V286" s="123"/>
      <c r="W286" s="123"/>
      <c r="X286" s="123"/>
      <c r="AK286" s="69"/>
      <c r="AL286" s="124"/>
      <c r="AM286" s="76"/>
    </row>
    <row r="287" spans="16:39" s="66" customFormat="1" x14ac:dyDescent="0.2">
      <c r="P287" s="122"/>
      <c r="Q287" s="99"/>
      <c r="U287" s="123"/>
      <c r="V287" s="123"/>
      <c r="W287" s="123"/>
      <c r="X287" s="123"/>
      <c r="AK287" s="69"/>
      <c r="AL287" s="124"/>
      <c r="AM287" s="76"/>
    </row>
    <row r="288" spans="16:39" s="66" customFormat="1" x14ac:dyDescent="0.2">
      <c r="P288" s="122"/>
      <c r="Q288" s="99"/>
      <c r="U288" s="123"/>
      <c r="V288" s="123"/>
      <c r="W288" s="123"/>
      <c r="X288" s="123"/>
      <c r="AK288" s="69"/>
      <c r="AL288" s="124"/>
      <c r="AM288" s="76"/>
    </row>
    <row r="289" spans="16:39" s="66" customFormat="1" x14ac:dyDescent="0.2">
      <c r="P289" s="122"/>
      <c r="Q289" s="99"/>
      <c r="U289" s="123"/>
      <c r="V289" s="123"/>
      <c r="W289" s="123"/>
      <c r="X289" s="123"/>
      <c r="AK289" s="69"/>
      <c r="AL289" s="124"/>
      <c r="AM289" s="76"/>
    </row>
    <row r="290" spans="16:39" s="66" customFormat="1" x14ac:dyDescent="0.2">
      <c r="P290" s="122"/>
      <c r="Q290" s="99"/>
      <c r="U290" s="123"/>
      <c r="V290" s="123"/>
      <c r="W290" s="123"/>
      <c r="X290" s="123"/>
      <c r="AK290" s="69"/>
      <c r="AL290" s="124"/>
      <c r="AM290" s="76"/>
    </row>
    <row r="291" spans="16:39" s="66" customFormat="1" x14ac:dyDescent="0.2">
      <c r="P291" s="122"/>
      <c r="Q291" s="99"/>
      <c r="U291" s="123"/>
      <c r="V291" s="123"/>
      <c r="W291" s="123"/>
      <c r="X291" s="123"/>
      <c r="AK291" s="69"/>
      <c r="AL291" s="124"/>
      <c r="AM291" s="76"/>
    </row>
    <row r="292" spans="16:39" s="66" customFormat="1" x14ac:dyDescent="0.2">
      <c r="P292" s="122"/>
      <c r="Q292" s="99"/>
      <c r="U292" s="123"/>
      <c r="V292" s="123"/>
      <c r="W292" s="123"/>
      <c r="X292" s="123"/>
      <c r="AK292" s="69"/>
      <c r="AL292" s="124"/>
      <c r="AM292" s="76"/>
    </row>
    <row r="293" spans="16:39" s="66" customFormat="1" x14ac:dyDescent="0.2">
      <c r="P293" s="122"/>
      <c r="Q293" s="99"/>
      <c r="U293" s="123"/>
      <c r="V293" s="123"/>
      <c r="W293" s="123"/>
      <c r="X293" s="123"/>
      <c r="AK293" s="69"/>
      <c r="AL293" s="124"/>
      <c r="AM293" s="76"/>
    </row>
    <row r="294" spans="16:39" s="66" customFormat="1" x14ac:dyDescent="0.2">
      <c r="P294" s="122"/>
      <c r="Q294" s="99"/>
      <c r="U294" s="123"/>
      <c r="V294" s="123"/>
      <c r="W294" s="123"/>
      <c r="X294" s="123"/>
      <c r="AK294" s="69"/>
      <c r="AL294" s="124"/>
      <c r="AM294" s="76"/>
    </row>
    <row r="295" spans="16:39" s="66" customFormat="1" x14ac:dyDescent="0.2">
      <c r="P295" s="122"/>
      <c r="Q295" s="99"/>
      <c r="U295" s="123"/>
      <c r="V295" s="123"/>
      <c r="W295" s="123"/>
      <c r="X295" s="123"/>
      <c r="AK295" s="69"/>
      <c r="AL295" s="124"/>
      <c r="AM295" s="76"/>
    </row>
    <row r="296" spans="16:39" s="66" customFormat="1" x14ac:dyDescent="0.2">
      <c r="P296" s="122"/>
      <c r="Q296" s="99"/>
      <c r="U296" s="123"/>
      <c r="V296" s="123"/>
      <c r="W296" s="123"/>
      <c r="X296" s="123"/>
      <c r="AK296" s="69"/>
      <c r="AL296" s="124"/>
      <c r="AM296" s="76"/>
    </row>
    <row r="297" spans="16:39" s="66" customFormat="1" x14ac:dyDescent="0.2">
      <c r="P297" s="122"/>
      <c r="Q297" s="99"/>
      <c r="U297" s="123"/>
      <c r="V297" s="123"/>
      <c r="W297" s="123"/>
      <c r="X297" s="123"/>
      <c r="AK297" s="69"/>
      <c r="AL297" s="124"/>
      <c r="AM297" s="76"/>
    </row>
    <row r="298" spans="16:39" s="66" customFormat="1" x14ac:dyDescent="0.2">
      <c r="P298" s="122"/>
      <c r="Q298" s="99"/>
      <c r="U298" s="123"/>
      <c r="V298" s="123"/>
      <c r="W298" s="123"/>
      <c r="X298" s="123"/>
      <c r="AK298" s="69"/>
      <c r="AL298" s="124"/>
      <c r="AM298" s="76"/>
    </row>
    <row r="299" spans="16:39" s="66" customFormat="1" x14ac:dyDescent="0.2">
      <c r="P299" s="122"/>
      <c r="Q299" s="99"/>
      <c r="U299" s="123"/>
      <c r="V299" s="123"/>
      <c r="W299" s="123"/>
      <c r="X299" s="123"/>
      <c r="AK299" s="69"/>
      <c r="AL299" s="124"/>
      <c r="AM299" s="76"/>
    </row>
    <row r="300" spans="16:39" s="66" customFormat="1" x14ac:dyDescent="0.2">
      <c r="P300" s="122"/>
      <c r="Q300" s="99"/>
      <c r="U300" s="123"/>
      <c r="V300" s="123"/>
      <c r="W300" s="123"/>
      <c r="X300" s="123"/>
      <c r="AK300" s="69"/>
      <c r="AL300" s="124"/>
      <c r="AM300" s="76"/>
    </row>
    <row r="301" spans="16:39" s="66" customFormat="1" x14ac:dyDescent="0.2">
      <c r="P301" s="122"/>
      <c r="Q301" s="99"/>
      <c r="U301" s="123"/>
      <c r="V301" s="123"/>
      <c r="W301" s="123"/>
      <c r="X301" s="123"/>
      <c r="AK301" s="69"/>
      <c r="AL301" s="124"/>
      <c r="AM301" s="76"/>
    </row>
    <row r="302" spans="16:39" s="66" customFormat="1" x14ac:dyDescent="0.2">
      <c r="P302" s="122"/>
      <c r="Q302" s="99"/>
      <c r="U302" s="123"/>
      <c r="V302" s="123"/>
      <c r="W302" s="123"/>
      <c r="X302" s="123"/>
      <c r="AK302" s="69"/>
      <c r="AL302" s="124"/>
      <c r="AM302" s="76"/>
    </row>
    <row r="303" spans="16:39" s="66" customFormat="1" x14ac:dyDescent="0.2">
      <c r="P303" s="122"/>
      <c r="Q303" s="99"/>
      <c r="U303" s="123"/>
      <c r="V303" s="123"/>
      <c r="W303" s="123"/>
      <c r="X303" s="123"/>
      <c r="AK303" s="69"/>
      <c r="AL303" s="124"/>
      <c r="AM303" s="76"/>
    </row>
    <row r="304" spans="16:39" s="66" customFormat="1" x14ac:dyDescent="0.2">
      <c r="P304" s="122"/>
      <c r="Q304" s="99"/>
      <c r="U304" s="123"/>
      <c r="V304" s="123"/>
      <c r="W304" s="123"/>
      <c r="X304" s="123"/>
      <c r="AK304" s="69"/>
      <c r="AL304" s="124"/>
      <c r="AM304" s="76"/>
    </row>
    <row r="305" spans="16:39" s="66" customFormat="1" x14ac:dyDescent="0.2">
      <c r="P305" s="122"/>
      <c r="Q305" s="99"/>
      <c r="U305" s="123"/>
      <c r="V305" s="123"/>
      <c r="W305" s="123"/>
      <c r="X305" s="123"/>
      <c r="AK305" s="69"/>
      <c r="AL305" s="124"/>
      <c r="AM305" s="76"/>
    </row>
    <row r="306" spans="16:39" s="66" customFormat="1" x14ac:dyDescent="0.2">
      <c r="P306" s="122"/>
      <c r="Q306" s="99"/>
      <c r="U306" s="123"/>
      <c r="V306" s="123"/>
      <c r="W306" s="123"/>
      <c r="X306" s="123"/>
      <c r="AK306" s="69"/>
      <c r="AL306" s="124"/>
      <c r="AM306" s="76"/>
    </row>
    <row r="307" spans="16:39" s="66" customFormat="1" x14ac:dyDescent="0.2">
      <c r="P307" s="122"/>
      <c r="Q307" s="99"/>
      <c r="U307" s="123"/>
      <c r="V307" s="123"/>
      <c r="W307" s="123"/>
      <c r="X307" s="123"/>
      <c r="AK307" s="69"/>
      <c r="AL307" s="124"/>
      <c r="AM307" s="76"/>
    </row>
    <row r="308" spans="16:39" s="66" customFormat="1" x14ac:dyDescent="0.2">
      <c r="P308" s="122"/>
      <c r="Q308" s="99"/>
      <c r="U308" s="123"/>
      <c r="V308" s="123"/>
      <c r="W308" s="123"/>
      <c r="X308" s="123"/>
      <c r="AK308" s="69"/>
      <c r="AL308" s="124"/>
      <c r="AM308" s="76"/>
    </row>
    <row r="309" spans="16:39" s="66" customFormat="1" x14ac:dyDescent="0.2">
      <c r="P309" s="122"/>
      <c r="Q309" s="99"/>
      <c r="U309" s="123"/>
      <c r="V309" s="123"/>
      <c r="W309" s="123"/>
      <c r="X309" s="123"/>
      <c r="AK309" s="69"/>
      <c r="AL309" s="124"/>
      <c r="AM309" s="76"/>
    </row>
    <row r="310" spans="16:39" s="66" customFormat="1" x14ac:dyDescent="0.2">
      <c r="P310" s="122"/>
      <c r="Q310" s="99"/>
      <c r="U310" s="123"/>
      <c r="V310" s="123"/>
      <c r="W310" s="123"/>
      <c r="X310" s="123"/>
      <c r="AK310" s="69"/>
      <c r="AL310" s="124"/>
      <c r="AM310" s="76"/>
    </row>
    <row r="311" spans="16:39" s="66" customFormat="1" x14ac:dyDescent="0.2">
      <c r="P311" s="122"/>
      <c r="Q311" s="99"/>
      <c r="U311" s="123"/>
      <c r="V311" s="123"/>
      <c r="W311" s="123"/>
      <c r="X311" s="123"/>
      <c r="AK311" s="69"/>
      <c r="AL311" s="124"/>
      <c r="AM311" s="76"/>
    </row>
    <row r="312" spans="16:39" s="66" customFormat="1" x14ac:dyDescent="0.2">
      <c r="P312" s="122"/>
      <c r="Q312" s="99"/>
      <c r="U312" s="123"/>
      <c r="V312" s="123"/>
      <c r="W312" s="123"/>
      <c r="X312" s="123"/>
      <c r="AK312" s="69"/>
      <c r="AL312" s="124"/>
      <c r="AM312" s="76"/>
    </row>
    <row r="313" spans="16:39" s="66" customFormat="1" x14ac:dyDescent="0.2">
      <c r="P313" s="122"/>
      <c r="Q313" s="99"/>
      <c r="U313" s="123"/>
      <c r="V313" s="123"/>
      <c r="W313" s="123"/>
      <c r="X313" s="123"/>
      <c r="AK313" s="69"/>
      <c r="AL313" s="124"/>
      <c r="AM313" s="76"/>
    </row>
    <row r="314" spans="16:39" s="66" customFormat="1" x14ac:dyDescent="0.2">
      <c r="P314" s="122"/>
      <c r="Q314" s="99"/>
      <c r="U314" s="123"/>
      <c r="V314" s="123"/>
      <c r="W314" s="123"/>
      <c r="X314" s="123"/>
      <c r="AK314" s="69"/>
      <c r="AL314" s="124"/>
      <c r="AM314" s="76"/>
    </row>
    <row r="315" spans="16:39" s="66" customFormat="1" x14ac:dyDescent="0.2">
      <c r="P315" s="122"/>
      <c r="Q315" s="99"/>
      <c r="U315" s="123"/>
      <c r="V315" s="123"/>
      <c r="W315" s="123"/>
      <c r="X315" s="123"/>
      <c r="AK315" s="69"/>
      <c r="AL315" s="124"/>
      <c r="AM315" s="76"/>
    </row>
    <row r="316" spans="16:39" s="66" customFormat="1" x14ac:dyDescent="0.2">
      <c r="P316" s="122"/>
      <c r="Q316" s="99"/>
      <c r="U316" s="123"/>
      <c r="V316" s="123"/>
      <c r="W316" s="123"/>
      <c r="X316" s="123"/>
      <c r="AK316" s="69"/>
      <c r="AL316" s="124"/>
      <c r="AM316" s="76"/>
    </row>
    <row r="317" spans="16:39" s="66" customFormat="1" x14ac:dyDescent="0.2">
      <c r="P317" s="122"/>
      <c r="Q317" s="99"/>
      <c r="U317" s="123"/>
      <c r="V317" s="123"/>
      <c r="W317" s="123"/>
      <c r="X317" s="123"/>
      <c r="AK317" s="69"/>
      <c r="AL317" s="124"/>
      <c r="AM317" s="76"/>
    </row>
    <row r="318" spans="16:39" s="66" customFormat="1" x14ac:dyDescent="0.2">
      <c r="P318" s="122"/>
      <c r="Q318" s="99"/>
      <c r="U318" s="123"/>
      <c r="V318" s="123"/>
      <c r="W318" s="123"/>
      <c r="X318" s="123"/>
      <c r="AK318" s="69"/>
      <c r="AL318" s="124"/>
      <c r="AM318" s="76"/>
    </row>
    <row r="319" spans="16:39" s="66" customFormat="1" x14ac:dyDescent="0.2">
      <c r="P319" s="122"/>
      <c r="Q319" s="99"/>
      <c r="U319" s="123"/>
      <c r="V319" s="123"/>
      <c r="W319" s="123"/>
      <c r="X319" s="123"/>
      <c r="AK319" s="69"/>
      <c r="AL319" s="124"/>
      <c r="AM319" s="76"/>
    </row>
    <row r="320" spans="16:39" s="66" customFormat="1" x14ac:dyDescent="0.2">
      <c r="P320" s="122"/>
      <c r="Q320" s="99"/>
      <c r="U320" s="123"/>
      <c r="V320" s="123"/>
      <c r="W320" s="123"/>
      <c r="X320" s="123"/>
      <c r="AK320" s="69"/>
      <c r="AL320" s="124"/>
      <c r="AM320" s="76"/>
    </row>
    <row r="321" spans="16:39" s="66" customFormat="1" x14ac:dyDescent="0.2">
      <c r="P321" s="122"/>
      <c r="Q321" s="99"/>
      <c r="U321" s="123"/>
      <c r="V321" s="123"/>
      <c r="W321" s="123"/>
      <c r="X321" s="123"/>
      <c r="AK321" s="69"/>
      <c r="AL321" s="124"/>
      <c r="AM321" s="76"/>
    </row>
    <row r="322" spans="16:39" s="66" customFormat="1" x14ac:dyDescent="0.2">
      <c r="P322" s="122"/>
      <c r="Q322" s="99"/>
      <c r="U322" s="123"/>
      <c r="V322" s="123"/>
      <c r="W322" s="123"/>
      <c r="X322" s="123"/>
      <c r="AK322" s="69"/>
      <c r="AL322" s="124"/>
      <c r="AM322" s="76"/>
    </row>
    <row r="323" spans="16:39" s="66" customFormat="1" x14ac:dyDescent="0.2">
      <c r="P323" s="122"/>
      <c r="Q323" s="99"/>
      <c r="U323" s="123"/>
      <c r="V323" s="123"/>
      <c r="W323" s="123"/>
      <c r="X323" s="123"/>
      <c r="AK323" s="69"/>
      <c r="AL323" s="124"/>
      <c r="AM323" s="76"/>
    </row>
    <row r="324" spans="16:39" s="66" customFormat="1" x14ac:dyDescent="0.2">
      <c r="P324" s="122"/>
      <c r="Q324" s="99"/>
      <c r="U324" s="123"/>
      <c r="V324" s="123"/>
      <c r="W324" s="123"/>
      <c r="X324" s="123"/>
      <c r="AK324" s="69"/>
      <c r="AL324" s="124"/>
      <c r="AM324" s="76"/>
    </row>
    <row r="325" spans="16:39" s="66" customFormat="1" x14ac:dyDescent="0.2">
      <c r="P325" s="122"/>
      <c r="Q325" s="99"/>
      <c r="U325" s="123"/>
      <c r="V325" s="123"/>
      <c r="W325" s="123"/>
      <c r="X325" s="123"/>
      <c r="AK325" s="69"/>
      <c r="AL325" s="124"/>
      <c r="AM325" s="76"/>
    </row>
    <row r="326" spans="16:39" s="66" customFormat="1" x14ac:dyDescent="0.2">
      <c r="P326" s="122"/>
      <c r="Q326" s="99"/>
      <c r="U326" s="123"/>
      <c r="V326" s="123"/>
      <c r="W326" s="123"/>
      <c r="X326" s="123"/>
      <c r="AK326" s="69"/>
      <c r="AL326" s="124"/>
      <c r="AM326" s="76"/>
    </row>
    <row r="327" spans="16:39" s="66" customFormat="1" x14ac:dyDescent="0.2">
      <c r="P327" s="122"/>
      <c r="Q327" s="99"/>
      <c r="U327" s="123"/>
      <c r="V327" s="123"/>
      <c r="W327" s="123"/>
      <c r="X327" s="123"/>
      <c r="AK327" s="69"/>
      <c r="AL327" s="124"/>
      <c r="AM327" s="76"/>
    </row>
    <row r="328" spans="16:39" s="66" customFormat="1" x14ac:dyDescent="0.2">
      <c r="P328" s="122"/>
      <c r="Q328" s="99"/>
      <c r="U328" s="123"/>
      <c r="V328" s="123"/>
      <c r="W328" s="123"/>
      <c r="X328" s="123"/>
      <c r="AK328" s="69"/>
      <c r="AL328" s="124"/>
      <c r="AM328" s="76"/>
    </row>
    <row r="329" spans="16:39" s="66" customFormat="1" x14ac:dyDescent="0.2">
      <c r="P329" s="122"/>
      <c r="Q329" s="99"/>
      <c r="U329" s="123"/>
      <c r="V329" s="123"/>
      <c r="W329" s="123"/>
      <c r="X329" s="123"/>
      <c r="AK329" s="69"/>
      <c r="AL329" s="124"/>
      <c r="AM329" s="76"/>
    </row>
    <row r="330" spans="16:39" s="66" customFormat="1" x14ac:dyDescent="0.2">
      <c r="P330" s="122"/>
      <c r="Q330" s="99"/>
      <c r="U330" s="123"/>
      <c r="V330" s="123"/>
      <c r="W330" s="123"/>
      <c r="X330" s="123"/>
      <c r="AK330" s="69"/>
      <c r="AL330" s="124"/>
      <c r="AM330" s="76"/>
    </row>
    <row r="331" spans="16:39" s="66" customFormat="1" x14ac:dyDescent="0.2">
      <c r="P331" s="122"/>
      <c r="Q331" s="99"/>
      <c r="U331" s="123"/>
      <c r="V331" s="123"/>
      <c r="W331" s="123"/>
      <c r="X331" s="123"/>
      <c r="AK331" s="69"/>
      <c r="AL331" s="124"/>
      <c r="AM331" s="76"/>
    </row>
    <row r="332" spans="16:39" s="66" customFormat="1" x14ac:dyDescent="0.2">
      <c r="P332" s="122"/>
      <c r="Q332" s="99"/>
      <c r="U332" s="123"/>
      <c r="V332" s="123"/>
      <c r="W332" s="123"/>
      <c r="X332" s="123"/>
      <c r="AK332" s="69"/>
      <c r="AL332" s="124"/>
      <c r="AM332" s="76"/>
    </row>
    <row r="333" spans="16:39" s="66" customFormat="1" x14ac:dyDescent="0.2">
      <c r="P333" s="122"/>
      <c r="Q333" s="99"/>
      <c r="U333" s="123"/>
      <c r="V333" s="123"/>
      <c r="W333" s="123"/>
      <c r="X333" s="123"/>
      <c r="AK333" s="69"/>
      <c r="AL333" s="124"/>
      <c r="AM333" s="76"/>
    </row>
    <row r="334" spans="16:39" s="66" customFormat="1" x14ac:dyDescent="0.2">
      <c r="P334" s="122"/>
      <c r="Q334" s="99"/>
      <c r="U334" s="123"/>
      <c r="V334" s="123"/>
      <c r="W334" s="123"/>
      <c r="X334" s="123"/>
      <c r="AK334" s="69"/>
      <c r="AL334" s="124"/>
      <c r="AM334" s="76"/>
    </row>
    <row r="335" spans="16:39" s="66" customFormat="1" x14ac:dyDescent="0.2">
      <c r="P335" s="122"/>
      <c r="Q335" s="99"/>
      <c r="U335" s="123"/>
      <c r="V335" s="123"/>
      <c r="W335" s="123"/>
      <c r="X335" s="123"/>
      <c r="AK335" s="69"/>
      <c r="AL335" s="124"/>
      <c r="AM335" s="76"/>
    </row>
    <row r="336" spans="16:39" s="66" customFormat="1" x14ac:dyDescent="0.2">
      <c r="P336" s="122"/>
      <c r="Q336" s="99"/>
      <c r="U336" s="123"/>
      <c r="V336" s="123"/>
      <c r="W336" s="123"/>
      <c r="X336" s="123"/>
      <c r="AK336" s="69"/>
      <c r="AL336" s="124"/>
      <c r="AM336" s="76"/>
    </row>
    <row r="337" spans="16:39" s="66" customFormat="1" x14ac:dyDescent="0.2">
      <c r="P337" s="122"/>
      <c r="Q337" s="99"/>
      <c r="U337" s="123"/>
      <c r="V337" s="123"/>
      <c r="W337" s="123"/>
      <c r="X337" s="123"/>
      <c r="AK337" s="69"/>
      <c r="AL337" s="124"/>
      <c r="AM337" s="76"/>
    </row>
    <row r="338" spans="16:39" s="66" customFormat="1" x14ac:dyDescent="0.2">
      <c r="P338" s="122"/>
      <c r="Q338" s="99"/>
      <c r="U338" s="123"/>
      <c r="V338" s="123"/>
      <c r="W338" s="123"/>
      <c r="X338" s="123"/>
      <c r="AK338" s="69"/>
      <c r="AL338" s="124"/>
      <c r="AM338" s="76"/>
    </row>
    <row r="339" spans="16:39" s="66" customFormat="1" x14ac:dyDescent="0.2">
      <c r="P339" s="122"/>
      <c r="Q339" s="99"/>
      <c r="U339" s="123"/>
      <c r="V339" s="123"/>
      <c r="W339" s="123"/>
      <c r="X339" s="123"/>
      <c r="AK339" s="69"/>
      <c r="AL339" s="124"/>
      <c r="AM339" s="76"/>
    </row>
    <row r="340" spans="16:39" s="66" customFormat="1" x14ac:dyDescent="0.2">
      <c r="P340" s="122"/>
      <c r="Q340" s="99"/>
      <c r="U340" s="123"/>
      <c r="V340" s="123"/>
      <c r="W340" s="123"/>
      <c r="X340" s="123"/>
      <c r="AK340" s="69"/>
      <c r="AL340" s="124"/>
      <c r="AM340" s="76"/>
    </row>
    <row r="341" spans="16:39" s="66" customFormat="1" x14ac:dyDescent="0.2">
      <c r="P341" s="122"/>
      <c r="Q341" s="99"/>
      <c r="U341" s="123"/>
      <c r="V341" s="123"/>
      <c r="W341" s="123"/>
      <c r="X341" s="123"/>
      <c r="AK341" s="69"/>
      <c r="AL341" s="124"/>
      <c r="AM341" s="76"/>
    </row>
    <row r="342" spans="16:39" s="66" customFormat="1" x14ac:dyDescent="0.2">
      <c r="P342" s="122"/>
      <c r="Q342" s="99"/>
      <c r="U342" s="123"/>
      <c r="V342" s="123"/>
      <c r="W342" s="123"/>
      <c r="X342" s="123"/>
      <c r="AK342" s="69"/>
      <c r="AL342" s="124"/>
      <c r="AM342" s="76"/>
    </row>
    <row r="343" spans="16:39" s="66" customFormat="1" x14ac:dyDescent="0.2">
      <c r="P343" s="122"/>
      <c r="Q343" s="99"/>
      <c r="U343" s="123"/>
      <c r="V343" s="123"/>
      <c r="W343" s="123"/>
      <c r="X343" s="123"/>
      <c r="AK343" s="69"/>
      <c r="AL343" s="124"/>
      <c r="AM343" s="76"/>
    </row>
    <row r="344" spans="16:39" s="66" customFormat="1" x14ac:dyDescent="0.2">
      <c r="P344" s="122"/>
      <c r="Q344" s="99"/>
      <c r="U344" s="123"/>
      <c r="V344" s="123"/>
      <c r="W344" s="123"/>
      <c r="X344" s="123"/>
      <c r="AK344" s="69"/>
      <c r="AL344" s="124"/>
      <c r="AM344" s="76"/>
    </row>
    <row r="345" spans="16:39" s="66" customFormat="1" x14ac:dyDescent="0.2">
      <c r="P345" s="122"/>
      <c r="Q345" s="99"/>
      <c r="U345" s="123"/>
      <c r="V345" s="123"/>
      <c r="W345" s="123"/>
      <c r="X345" s="123"/>
      <c r="AK345" s="69"/>
      <c r="AL345" s="124"/>
      <c r="AM345" s="76"/>
    </row>
    <row r="346" spans="16:39" s="66" customFormat="1" x14ac:dyDescent="0.2">
      <c r="P346" s="122"/>
      <c r="Q346" s="99"/>
      <c r="U346" s="123"/>
      <c r="V346" s="123"/>
      <c r="W346" s="123"/>
      <c r="X346" s="123"/>
      <c r="AK346" s="69"/>
      <c r="AL346" s="124"/>
      <c r="AM346" s="76"/>
    </row>
    <row r="347" spans="16:39" s="66" customFormat="1" x14ac:dyDescent="0.2">
      <c r="P347" s="122"/>
      <c r="Q347" s="99"/>
      <c r="U347" s="123"/>
      <c r="V347" s="123"/>
      <c r="W347" s="123"/>
      <c r="X347" s="123"/>
      <c r="AK347" s="69"/>
      <c r="AL347" s="124"/>
      <c r="AM347" s="76"/>
    </row>
    <row r="348" spans="16:39" s="66" customFormat="1" x14ac:dyDescent="0.2">
      <c r="P348" s="122"/>
      <c r="Q348" s="99"/>
      <c r="U348" s="123"/>
      <c r="V348" s="123"/>
      <c r="W348" s="123"/>
      <c r="X348" s="123"/>
      <c r="AK348" s="69"/>
      <c r="AL348" s="124"/>
      <c r="AM348" s="76"/>
    </row>
    <row r="349" spans="16:39" s="66" customFormat="1" x14ac:dyDescent="0.2">
      <c r="P349" s="122"/>
      <c r="Q349" s="99"/>
      <c r="U349" s="123"/>
      <c r="V349" s="123"/>
      <c r="W349" s="123"/>
      <c r="X349" s="123"/>
      <c r="AK349" s="69"/>
      <c r="AL349" s="124"/>
      <c r="AM349" s="76"/>
    </row>
    <row r="350" spans="16:39" s="66" customFormat="1" x14ac:dyDescent="0.2">
      <c r="P350" s="122"/>
      <c r="Q350" s="99"/>
      <c r="U350" s="123"/>
      <c r="V350" s="123"/>
      <c r="W350" s="123"/>
      <c r="X350" s="123"/>
      <c r="AK350" s="69"/>
      <c r="AL350" s="124"/>
      <c r="AM350" s="76"/>
    </row>
    <row r="351" spans="16:39" s="66" customFormat="1" x14ac:dyDescent="0.2">
      <c r="P351" s="122"/>
      <c r="Q351" s="99"/>
      <c r="U351" s="123"/>
      <c r="V351" s="123"/>
      <c r="W351" s="123"/>
      <c r="X351" s="123"/>
      <c r="AK351" s="69"/>
      <c r="AL351" s="124"/>
      <c r="AM351" s="76"/>
    </row>
    <row r="352" spans="16:39" s="66" customFormat="1" x14ac:dyDescent="0.2">
      <c r="P352" s="122"/>
      <c r="Q352" s="99"/>
      <c r="U352" s="123"/>
      <c r="V352" s="123"/>
      <c r="W352" s="123"/>
      <c r="X352" s="123"/>
      <c r="AK352" s="69"/>
      <c r="AL352" s="124"/>
      <c r="AM352" s="76"/>
    </row>
    <row r="353" spans="16:39" s="66" customFormat="1" x14ac:dyDescent="0.2">
      <c r="P353" s="122"/>
      <c r="Q353" s="99"/>
      <c r="U353" s="123"/>
      <c r="V353" s="123"/>
      <c r="W353" s="123"/>
      <c r="X353" s="123"/>
      <c r="AK353" s="69"/>
      <c r="AL353" s="124"/>
      <c r="AM353" s="76"/>
    </row>
    <row r="354" spans="16:39" s="66" customFormat="1" x14ac:dyDescent="0.2">
      <c r="P354" s="122"/>
      <c r="Q354" s="99"/>
      <c r="U354" s="123"/>
      <c r="V354" s="123"/>
      <c r="W354" s="123"/>
      <c r="X354" s="123"/>
      <c r="AK354" s="69"/>
      <c r="AL354" s="124"/>
      <c r="AM354" s="76"/>
    </row>
    <row r="355" spans="16:39" s="66" customFormat="1" x14ac:dyDescent="0.2">
      <c r="P355" s="122"/>
      <c r="Q355" s="99"/>
      <c r="U355" s="123"/>
      <c r="V355" s="123"/>
      <c r="W355" s="123"/>
      <c r="X355" s="123"/>
      <c r="AK355" s="69"/>
      <c r="AL355" s="124"/>
      <c r="AM355" s="76"/>
    </row>
    <row r="356" spans="16:39" s="66" customFormat="1" x14ac:dyDescent="0.2">
      <c r="P356" s="122"/>
      <c r="Q356" s="99"/>
      <c r="U356" s="123"/>
      <c r="V356" s="123"/>
      <c r="W356" s="123"/>
      <c r="X356" s="123"/>
      <c r="AK356" s="69"/>
      <c r="AL356" s="124"/>
      <c r="AM356" s="76"/>
    </row>
    <row r="357" spans="16:39" s="66" customFormat="1" x14ac:dyDescent="0.2">
      <c r="P357" s="122"/>
      <c r="Q357" s="99"/>
      <c r="U357" s="123"/>
      <c r="V357" s="123"/>
      <c r="W357" s="123"/>
      <c r="X357" s="123"/>
      <c r="AK357" s="69"/>
      <c r="AL357" s="124"/>
      <c r="AM357" s="76"/>
    </row>
    <row r="358" spans="16:39" s="66" customFormat="1" x14ac:dyDescent="0.2">
      <c r="P358" s="122"/>
      <c r="Q358" s="99"/>
      <c r="U358" s="123"/>
      <c r="V358" s="123"/>
      <c r="W358" s="123"/>
      <c r="X358" s="123"/>
      <c r="AK358" s="69"/>
      <c r="AL358" s="124"/>
      <c r="AM358" s="76"/>
    </row>
    <row r="359" spans="16:39" s="66" customFormat="1" x14ac:dyDescent="0.2">
      <c r="P359" s="122"/>
      <c r="Q359" s="99"/>
      <c r="U359" s="123"/>
      <c r="V359" s="123"/>
      <c r="W359" s="123"/>
      <c r="X359" s="123"/>
      <c r="AK359" s="69"/>
      <c r="AL359" s="124"/>
      <c r="AM359" s="76"/>
    </row>
    <row r="360" spans="16:39" s="66" customFormat="1" x14ac:dyDescent="0.2">
      <c r="P360" s="122"/>
      <c r="Q360" s="99"/>
      <c r="U360" s="123"/>
      <c r="V360" s="123"/>
      <c r="W360" s="123"/>
      <c r="X360" s="123"/>
      <c r="AK360" s="69"/>
      <c r="AL360" s="124"/>
      <c r="AM360" s="76"/>
    </row>
    <row r="361" spans="16:39" s="66" customFormat="1" x14ac:dyDescent="0.2">
      <c r="P361" s="122"/>
      <c r="Q361" s="99"/>
      <c r="U361" s="123"/>
      <c r="V361" s="123"/>
      <c r="W361" s="123"/>
      <c r="X361" s="123"/>
      <c r="AK361" s="69"/>
      <c r="AL361" s="124"/>
      <c r="AM361" s="76"/>
    </row>
    <row r="362" spans="16:39" s="66" customFormat="1" x14ac:dyDescent="0.2">
      <c r="P362" s="122"/>
      <c r="Q362" s="99"/>
      <c r="U362" s="123"/>
      <c r="V362" s="123"/>
      <c r="W362" s="123"/>
      <c r="X362" s="123"/>
      <c r="AK362" s="69"/>
      <c r="AL362" s="124"/>
      <c r="AM362" s="76"/>
    </row>
    <row r="363" spans="16:39" s="66" customFormat="1" x14ac:dyDescent="0.2">
      <c r="P363" s="122"/>
      <c r="Q363" s="99"/>
      <c r="U363" s="123"/>
      <c r="V363" s="123"/>
      <c r="W363" s="123"/>
      <c r="X363" s="123"/>
      <c r="AK363" s="69"/>
      <c r="AL363" s="124"/>
      <c r="AM363" s="76"/>
    </row>
    <row r="364" spans="16:39" s="66" customFormat="1" x14ac:dyDescent="0.2">
      <c r="P364" s="122"/>
      <c r="Q364" s="99"/>
      <c r="U364" s="123"/>
      <c r="V364" s="123"/>
      <c r="W364" s="123"/>
      <c r="X364" s="123"/>
      <c r="AK364" s="69"/>
      <c r="AL364" s="124"/>
      <c r="AM364" s="76"/>
    </row>
    <row r="365" spans="16:39" s="66" customFormat="1" x14ac:dyDescent="0.2">
      <c r="P365" s="122"/>
      <c r="Q365" s="99"/>
      <c r="U365" s="123"/>
      <c r="V365" s="123"/>
      <c r="W365" s="123"/>
      <c r="X365" s="123"/>
      <c r="AK365" s="69"/>
      <c r="AL365" s="124"/>
      <c r="AM365" s="76"/>
    </row>
    <row r="366" spans="16:39" s="66" customFormat="1" x14ac:dyDescent="0.2">
      <c r="P366" s="122"/>
      <c r="Q366" s="99"/>
      <c r="U366" s="123"/>
      <c r="V366" s="123"/>
      <c r="W366" s="123"/>
      <c r="X366" s="123"/>
      <c r="AK366" s="69"/>
      <c r="AL366" s="124"/>
      <c r="AM366" s="76"/>
    </row>
    <row r="367" spans="16:39" s="66" customFormat="1" x14ac:dyDescent="0.2">
      <c r="P367" s="122"/>
      <c r="Q367" s="99"/>
      <c r="U367" s="123"/>
      <c r="V367" s="123"/>
      <c r="W367" s="123"/>
      <c r="X367" s="123"/>
      <c r="AK367" s="69"/>
      <c r="AL367" s="124"/>
      <c r="AM367" s="76"/>
    </row>
    <row r="368" spans="16:39" s="66" customFormat="1" x14ac:dyDescent="0.2">
      <c r="P368" s="122"/>
      <c r="Q368" s="99"/>
      <c r="U368" s="123"/>
      <c r="V368" s="123"/>
      <c r="W368" s="123"/>
      <c r="X368" s="123"/>
      <c r="AK368" s="69"/>
      <c r="AL368" s="124"/>
      <c r="AM368" s="76"/>
    </row>
    <row r="369" spans="16:39" s="66" customFormat="1" x14ac:dyDescent="0.2">
      <c r="P369" s="122"/>
      <c r="Q369" s="99"/>
      <c r="U369" s="123"/>
      <c r="V369" s="123"/>
      <c r="W369" s="123"/>
      <c r="X369" s="123"/>
      <c r="AK369" s="69"/>
      <c r="AL369" s="124"/>
      <c r="AM369" s="76"/>
    </row>
    <row r="370" spans="16:39" s="66" customFormat="1" x14ac:dyDescent="0.2">
      <c r="P370" s="122"/>
      <c r="Q370" s="99"/>
      <c r="U370" s="123"/>
      <c r="V370" s="123"/>
      <c r="W370" s="123"/>
      <c r="X370" s="123"/>
      <c r="AK370" s="69"/>
      <c r="AL370" s="124"/>
      <c r="AM370" s="76"/>
    </row>
    <row r="371" spans="16:39" s="66" customFormat="1" x14ac:dyDescent="0.2">
      <c r="P371" s="122"/>
      <c r="Q371" s="99"/>
      <c r="U371" s="123"/>
      <c r="V371" s="123"/>
      <c r="W371" s="123"/>
      <c r="X371" s="123"/>
      <c r="AK371" s="69"/>
      <c r="AL371" s="124"/>
      <c r="AM371" s="76"/>
    </row>
    <row r="372" spans="16:39" s="66" customFormat="1" x14ac:dyDescent="0.2">
      <c r="P372" s="122"/>
      <c r="Q372" s="99"/>
      <c r="U372" s="123"/>
      <c r="V372" s="123"/>
      <c r="W372" s="123"/>
      <c r="X372" s="123"/>
      <c r="AK372" s="69"/>
      <c r="AL372" s="124"/>
      <c r="AM372" s="76"/>
    </row>
    <row r="373" spans="16:39" s="66" customFormat="1" x14ac:dyDescent="0.2">
      <c r="P373" s="122"/>
      <c r="Q373" s="99"/>
      <c r="U373" s="123"/>
      <c r="V373" s="123"/>
      <c r="W373" s="123"/>
      <c r="X373" s="123"/>
      <c r="AK373" s="69"/>
      <c r="AL373" s="124"/>
      <c r="AM373" s="76"/>
    </row>
    <row r="374" spans="16:39" s="66" customFormat="1" x14ac:dyDescent="0.2">
      <c r="P374" s="122"/>
      <c r="Q374" s="99"/>
      <c r="U374" s="123"/>
      <c r="V374" s="123"/>
      <c r="W374" s="123"/>
      <c r="X374" s="123"/>
      <c r="AK374" s="69"/>
      <c r="AL374" s="124"/>
      <c r="AM374" s="76"/>
    </row>
    <row r="375" spans="16:39" s="66" customFormat="1" x14ac:dyDescent="0.2">
      <c r="P375" s="122"/>
      <c r="Q375" s="99"/>
      <c r="U375" s="123"/>
      <c r="V375" s="123"/>
      <c r="W375" s="123"/>
      <c r="X375" s="123"/>
      <c r="AK375" s="69"/>
      <c r="AL375" s="124"/>
      <c r="AM375" s="76"/>
    </row>
    <row r="376" spans="16:39" s="66" customFormat="1" x14ac:dyDescent="0.2">
      <c r="P376" s="122"/>
      <c r="Q376" s="99"/>
      <c r="U376" s="123"/>
      <c r="V376" s="123"/>
      <c r="W376" s="123"/>
      <c r="X376" s="123"/>
      <c r="AK376" s="69"/>
      <c r="AL376" s="124"/>
      <c r="AM376" s="76"/>
    </row>
    <row r="377" spans="16:39" s="66" customFormat="1" x14ac:dyDescent="0.2">
      <c r="P377" s="122"/>
      <c r="Q377" s="99"/>
      <c r="U377" s="123"/>
      <c r="V377" s="123"/>
      <c r="W377" s="123"/>
      <c r="X377" s="123"/>
      <c r="AK377" s="69"/>
      <c r="AL377" s="124"/>
      <c r="AM377" s="76"/>
    </row>
    <row r="378" spans="16:39" s="66" customFormat="1" x14ac:dyDescent="0.2">
      <c r="P378" s="122"/>
      <c r="Q378" s="99"/>
      <c r="U378" s="123"/>
      <c r="V378" s="123"/>
      <c r="W378" s="123"/>
      <c r="X378" s="123"/>
      <c r="AK378" s="69"/>
      <c r="AL378" s="124"/>
      <c r="AM378" s="76"/>
    </row>
    <row r="379" spans="16:39" s="66" customFormat="1" x14ac:dyDescent="0.2">
      <c r="P379" s="122"/>
      <c r="Q379" s="99"/>
      <c r="U379" s="123"/>
      <c r="V379" s="123"/>
      <c r="W379" s="123"/>
      <c r="X379" s="123"/>
      <c r="AK379" s="69"/>
      <c r="AL379" s="124"/>
      <c r="AM379" s="76"/>
    </row>
    <row r="380" spans="16:39" s="66" customFormat="1" x14ac:dyDescent="0.2">
      <c r="P380" s="122"/>
      <c r="Q380" s="99"/>
      <c r="U380" s="123"/>
      <c r="V380" s="123"/>
      <c r="W380" s="123"/>
      <c r="X380" s="123"/>
      <c r="AK380" s="69"/>
      <c r="AL380" s="124"/>
      <c r="AM380" s="76"/>
    </row>
    <row r="381" spans="16:39" s="66" customFormat="1" x14ac:dyDescent="0.2">
      <c r="P381" s="122"/>
      <c r="Q381" s="99"/>
      <c r="U381" s="123"/>
      <c r="V381" s="123"/>
      <c r="W381" s="123"/>
      <c r="X381" s="123"/>
      <c r="AK381" s="69"/>
      <c r="AL381" s="124"/>
      <c r="AM381" s="76"/>
    </row>
    <row r="382" spans="16:39" s="66" customFormat="1" x14ac:dyDescent="0.2">
      <c r="P382" s="122"/>
      <c r="Q382" s="99"/>
      <c r="U382" s="123"/>
      <c r="V382" s="123"/>
      <c r="W382" s="123"/>
      <c r="X382" s="123"/>
      <c r="AK382" s="69"/>
      <c r="AL382" s="124"/>
      <c r="AM382" s="76"/>
    </row>
    <row r="383" spans="16:39" s="66" customFormat="1" x14ac:dyDescent="0.2">
      <c r="P383" s="122"/>
      <c r="Q383" s="99"/>
      <c r="U383" s="123"/>
      <c r="V383" s="123"/>
      <c r="W383" s="123"/>
      <c r="X383" s="123"/>
      <c r="AK383" s="69"/>
      <c r="AL383" s="124"/>
      <c r="AM383" s="76"/>
    </row>
    <row r="384" spans="16:39" s="66" customFormat="1" x14ac:dyDescent="0.2">
      <c r="P384" s="122"/>
      <c r="Q384" s="99"/>
      <c r="U384" s="123"/>
      <c r="V384" s="123"/>
      <c r="W384" s="123"/>
      <c r="X384" s="123"/>
      <c r="AK384" s="69"/>
      <c r="AL384" s="124"/>
      <c r="AM384" s="76"/>
    </row>
    <row r="385" spans="16:39" s="66" customFormat="1" x14ac:dyDescent="0.2">
      <c r="P385" s="122"/>
      <c r="Q385" s="99"/>
      <c r="U385" s="123"/>
      <c r="V385" s="123"/>
      <c r="W385" s="123"/>
      <c r="X385" s="123"/>
      <c r="AK385" s="69"/>
      <c r="AL385" s="124"/>
      <c r="AM385" s="76"/>
    </row>
    <row r="386" spans="16:39" s="66" customFormat="1" x14ac:dyDescent="0.2">
      <c r="P386" s="122"/>
      <c r="Q386" s="99"/>
      <c r="U386" s="123"/>
      <c r="V386" s="123"/>
      <c r="W386" s="123"/>
      <c r="X386" s="123"/>
      <c r="AK386" s="69"/>
      <c r="AL386" s="124"/>
      <c r="AM386" s="76"/>
    </row>
    <row r="387" spans="16:39" s="66" customFormat="1" x14ac:dyDescent="0.2">
      <c r="P387" s="122"/>
      <c r="Q387" s="99"/>
      <c r="U387" s="123"/>
      <c r="V387" s="123"/>
      <c r="W387" s="123"/>
      <c r="X387" s="123"/>
      <c r="AK387" s="69"/>
      <c r="AL387" s="124"/>
      <c r="AM387" s="76"/>
    </row>
    <row r="388" spans="16:39" s="66" customFormat="1" x14ac:dyDescent="0.2">
      <c r="P388" s="122"/>
      <c r="Q388" s="99"/>
      <c r="U388" s="123"/>
      <c r="V388" s="123"/>
      <c r="W388" s="123"/>
      <c r="X388" s="123"/>
      <c r="AK388" s="69"/>
      <c r="AL388" s="124"/>
      <c r="AM388" s="76"/>
    </row>
    <row r="389" spans="16:39" s="66" customFormat="1" x14ac:dyDescent="0.2">
      <c r="P389" s="122"/>
      <c r="Q389" s="99"/>
      <c r="U389" s="123"/>
      <c r="V389" s="123"/>
      <c r="W389" s="123"/>
      <c r="X389" s="123"/>
      <c r="AK389" s="69"/>
      <c r="AL389" s="124"/>
      <c r="AM389" s="76"/>
    </row>
    <row r="390" spans="16:39" s="66" customFormat="1" x14ac:dyDescent="0.2">
      <c r="P390" s="122"/>
      <c r="Q390" s="99"/>
      <c r="U390" s="123"/>
      <c r="V390" s="123"/>
      <c r="W390" s="123"/>
      <c r="X390" s="123"/>
      <c r="AK390" s="69"/>
      <c r="AL390" s="124"/>
      <c r="AM390" s="76"/>
    </row>
    <row r="391" spans="16:39" s="66" customFormat="1" x14ac:dyDescent="0.2">
      <c r="P391" s="122"/>
      <c r="Q391" s="99"/>
      <c r="U391" s="123"/>
      <c r="V391" s="123"/>
      <c r="W391" s="123"/>
      <c r="X391" s="123"/>
      <c r="AK391" s="69"/>
      <c r="AL391" s="124"/>
      <c r="AM391" s="76"/>
    </row>
    <row r="392" spans="16:39" s="66" customFormat="1" x14ac:dyDescent="0.2">
      <c r="P392" s="122"/>
      <c r="Q392" s="99"/>
      <c r="U392" s="123"/>
      <c r="V392" s="123"/>
      <c r="W392" s="123"/>
      <c r="X392" s="123"/>
      <c r="AK392" s="69"/>
      <c r="AL392" s="124"/>
      <c r="AM392" s="76"/>
    </row>
    <row r="393" spans="16:39" s="66" customFormat="1" x14ac:dyDescent="0.2">
      <c r="P393" s="122"/>
      <c r="Q393" s="99"/>
      <c r="U393" s="123"/>
      <c r="V393" s="123"/>
      <c r="W393" s="123"/>
      <c r="X393" s="123"/>
      <c r="AK393" s="69"/>
      <c r="AL393" s="124"/>
      <c r="AM393" s="76"/>
    </row>
    <row r="394" spans="16:39" s="66" customFormat="1" x14ac:dyDescent="0.2">
      <c r="P394" s="122"/>
      <c r="Q394" s="99"/>
      <c r="U394" s="123"/>
      <c r="V394" s="123"/>
      <c r="W394" s="123"/>
      <c r="X394" s="123"/>
      <c r="AK394" s="69"/>
      <c r="AL394" s="124"/>
      <c r="AM394" s="76"/>
    </row>
    <row r="395" spans="16:39" s="66" customFormat="1" x14ac:dyDescent="0.2">
      <c r="P395" s="122"/>
      <c r="Q395" s="99"/>
      <c r="U395" s="123"/>
      <c r="V395" s="123"/>
      <c r="W395" s="123"/>
      <c r="X395" s="123"/>
      <c r="AK395" s="69"/>
      <c r="AL395" s="124"/>
      <c r="AM395" s="76"/>
    </row>
    <row r="396" spans="16:39" s="66" customFormat="1" x14ac:dyDescent="0.2">
      <c r="P396" s="122"/>
      <c r="Q396" s="99"/>
      <c r="U396" s="123"/>
      <c r="V396" s="123"/>
      <c r="W396" s="123"/>
      <c r="X396" s="123"/>
      <c r="AK396" s="69"/>
      <c r="AL396" s="124"/>
      <c r="AM396" s="76"/>
    </row>
    <row r="397" spans="16:39" s="66" customFormat="1" x14ac:dyDescent="0.2">
      <c r="P397" s="122"/>
      <c r="Q397" s="99"/>
      <c r="U397" s="123"/>
      <c r="V397" s="123"/>
      <c r="W397" s="123"/>
      <c r="X397" s="123"/>
      <c r="AK397" s="69"/>
      <c r="AL397" s="124"/>
      <c r="AM397" s="76"/>
    </row>
    <row r="398" spans="16:39" s="66" customFormat="1" x14ac:dyDescent="0.2">
      <c r="P398" s="122"/>
      <c r="Q398" s="99"/>
      <c r="U398" s="123"/>
      <c r="V398" s="123"/>
      <c r="W398" s="123"/>
      <c r="X398" s="123"/>
      <c r="AK398" s="69"/>
      <c r="AL398" s="124"/>
      <c r="AM398" s="76"/>
    </row>
    <row r="399" spans="16:39" s="66" customFormat="1" x14ac:dyDescent="0.2">
      <c r="P399" s="122"/>
      <c r="Q399" s="99"/>
      <c r="U399" s="123"/>
      <c r="V399" s="123"/>
      <c r="W399" s="123"/>
      <c r="X399" s="123"/>
      <c r="AK399" s="69"/>
      <c r="AL399" s="124"/>
      <c r="AM399" s="76"/>
    </row>
    <row r="400" spans="16:39" s="66" customFormat="1" x14ac:dyDescent="0.2">
      <c r="P400" s="122"/>
      <c r="Q400" s="99"/>
      <c r="U400" s="123"/>
      <c r="V400" s="123"/>
      <c r="W400" s="123"/>
      <c r="X400" s="123"/>
      <c r="AK400" s="69"/>
      <c r="AL400" s="124"/>
      <c r="AM400" s="76"/>
    </row>
    <row r="401" spans="16:39" s="66" customFormat="1" x14ac:dyDescent="0.2">
      <c r="P401" s="122"/>
      <c r="Q401" s="99"/>
      <c r="U401" s="123"/>
      <c r="V401" s="123"/>
      <c r="W401" s="123"/>
      <c r="X401" s="123"/>
      <c r="AK401" s="69"/>
      <c r="AL401" s="124"/>
      <c r="AM401" s="76"/>
    </row>
    <row r="402" spans="16:39" s="66" customFormat="1" x14ac:dyDescent="0.2">
      <c r="P402" s="122"/>
      <c r="Q402" s="99"/>
      <c r="U402" s="123"/>
      <c r="V402" s="123"/>
      <c r="W402" s="123"/>
      <c r="X402" s="123"/>
      <c r="AK402" s="69"/>
      <c r="AL402" s="124"/>
      <c r="AM402" s="76"/>
    </row>
    <row r="403" spans="16:39" s="66" customFormat="1" x14ac:dyDescent="0.2">
      <c r="P403" s="122"/>
      <c r="Q403" s="99"/>
      <c r="U403" s="123"/>
      <c r="V403" s="123"/>
      <c r="W403" s="123"/>
      <c r="X403" s="123"/>
      <c r="AK403" s="69"/>
      <c r="AL403" s="124"/>
      <c r="AM403" s="76"/>
    </row>
    <row r="404" spans="16:39" s="66" customFormat="1" x14ac:dyDescent="0.2">
      <c r="P404" s="122"/>
      <c r="Q404" s="99"/>
      <c r="U404" s="123"/>
      <c r="V404" s="123"/>
      <c r="W404" s="123"/>
      <c r="X404" s="123"/>
      <c r="AK404" s="69"/>
      <c r="AL404" s="124"/>
      <c r="AM404" s="76"/>
    </row>
    <row r="405" spans="16:39" s="66" customFormat="1" x14ac:dyDescent="0.2">
      <c r="P405" s="122"/>
      <c r="Q405" s="99"/>
      <c r="U405" s="123"/>
      <c r="V405" s="123"/>
      <c r="W405" s="123"/>
      <c r="X405" s="123"/>
      <c r="AK405" s="69"/>
      <c r="AL405" s="124"/>
      <c r="AM405" s="76"/>
    </row>
    <row r="406" spans="16:39" s="66" customFormat="1" x14ac:dyDescent="0.2">
      <c r="P406" s="122"/>
      <c r="Q406" s="99"/>
      <c r="U406" s="123"/>
      <c r="V406" s="123"/>
      <c r="W406" s="123"/>
      <c r="X406" s="123"/>
      <c r="AK406" s="69"/>
      <c r="AL406" s="124"/>
      <c r="AM406" s="76"/>
    </row>
    <row r="407" spans="16:39" s="66" customFormat="1" x14ac:dyDescent="0.2">
      <c r="P407" s="122"/>
      <c r="Q407" s="99"/>
      <c r="U407" s="123"/>
      <c r="V407" s="123"/>
      <c r="W407" s="123"/>
      <c r="X407" s="123"/>
      <c r="AK407" s="69"/>
      <c r="AL407" s="124"/>
      <c r="AM407" s="76"/>
    </row>
    <row r="408" spans="16:39" s="66" customFormat="1" x14ac:dyDescent="0.2">
      <c r="P408" s="122"/>
      <c r="Q408" s="99"/>
      <c r="U408" s="123"/>
      <c r="V408" s="123"/>
      <c r="W408" s="123"/>
      <c r="X408" s="123"/>
      <c r="AK408" s="69"/>
      <c r="AL408" s="124"/>
      <c r="AM408" s="76"/>
    </row>
    <row r="409" spans="16:39" s="66" customFormat="1" x14ac:dyDescent="0.2">
      <c r="P409" s="122"/>
      <c r="Q409" s="99"/>
      <c r="U409" s="123"/>
      <c r="V409" s="123"/>
      <c r="W409" s="123"/>
      <c r="X409" s="123"/>
      <c r="AK409" s="69"/>
      <c r="AL409" s="124"/>
      <c r="AM409" s="76"/>
    </row>
    <row r="410" spans="16:39" s="66" customFormat="1" x14ac:dyDescent="0.2">
      <c r="P410" s="122"/>
      <c r="Q410" s="99"/>
      <c r="U410" s="123"/>
      <c r="V410" s="123"/>
      <c r="W410" s="123"/>
      <c r="X410" s="123"/>
      <c r="AK410" s="69"/>
      <c r="AL410" s="124"/>
      <c r="AM410" s="76"/>
    </row>
    <row r="411" spans="16:39" s="66" customFormat="1" x14ac:dyDescent="0.2">
      <c r="P411" s="122"/>
      <c r="Q411" s="99"/>
      <c r="U411" s="123"/>
      <c r="V411" s="123"/>
      <c r="W411" s="123"/>
      <c r="X411" s="123"/>
      <c r="AK411" s="69"/>
      <c r="AL411" s="124"/>
      <c r="AM411" s="76"/>
    </row>
    <row r="412" spans="16:39" s="66" customFormat="1" x14ac:dyDescent="0.2">
      <c r="P412" s="122"/>
      <c r="Q412" s="99"/>
      <c r="U412" s="123"/>
      <c r="V412" s="123"/>
      <c r="W412" s="123"/>
      <c r="X412" s="123"/>
      <c r="AK412" s="69"/>
      <c r="AL412" s="124"/>
      <c r="AM412" s="76"/>
    </row>
    <row r="413" spans="16:39" s="66" customFormat="1" x14ac:dyDescent="0.2">
      <c r="P413" s="122"/>
      <c r="Q413" s="99"/>
      <c r="U413" s="123"/>
      <c r="V413" s="123"/>
      <c r="W413" s="123"/>
      <c r="X413" s="123"/>
      <c r="AK413" s="69"/>
      <c r="AL413" s="124"/>
      <c r="AM413" s="76"/>
    </row>
    <row r="414" spans="16:39" s="66" customFormat="1" x14ac:dyDescent="0.2">
      <c r="P414" s="122"/>
      <c r="Q414" s="99"/>
      <c r="U414" s="123"/>
      <c r="V414" s="123"/>
      <c r="W414" s="123"/>
      <c r="X414" s="123"/>
      <c r="AK414" s="69"/>
      <c r="AL414" s="124"/>
      <c r="AM414" s="76"/>
    </row>
    <row r="415" spans="16:39" s="66" customFormat="1" x14ac:dyDescent="0.2">
      <c r="P415" s="122"/>
      <c r="Q415" s="99"/>
      <c r="U415" s="123"/>
      <c r="V415" s="123"/>
      <c r="W415" s="123"/>
      <c r="X415" s="123"/>
      <c r="AK415" s="69"/>
      <c r="AL415" s="124"/>
      <c r="AM415" s="76"/>
    </row>
    <row r="416" spans="16:39" s="66" customFormat="1" x14ac:dyDescent="0.2">
      <c r="P416" s="122"/>
      <c r="Q416" s="99"/>
      <c r="U416" s="123"/>
      <c r="V416" s="123"/>
      <c r="W416" s="123"/>
      <c r="X416" s="123"/>
      <c r="AK416" s="69"/>
      <c r="AL416" s="124"/>
      <c r="AM416" s="76"/>
    </row>
    <row r="417" spans="16:39" s="66" customFormat="1" x14ac:dyDescent="0.2">
      <c r="P417" s="122"/>
      <c r="Q417" s="99"/>
      <c r="U417" s="123"/>
      <c r="V417" s="123"/>
      <c r="W417" s="123"/>
      <c r="X417" s="123"/>
      <c r="AK417" s="69"/>
      <c r="AL417" s="124"/>
      <c r="AM417" s="76"/>
    </row>
    <row r="418" spans="16:39" s="66" customFormat="1" x14ac:dyDescent="0.2">
      <c r="P418" s="122"/>
      <c r="Q418" s="99"/>
      <c r="U418" s="123"/>
      <c r="V418" s="123"/>
      <c r="W418" s="123"/>
      <c r="X418" s="123"/>
      <c r="AK418" s="69"/>
      <c r="AL418" s="124"/>
      <c r="AM418" s="76"/>
    </row>
    <row r="419" spans="16:39" s="66" customFormat="1" x14ac:dyDescent="0.2">
      <c r="P419" s="122"/>
      <c r="Q419" s="99"/>
      <c r="U419" s="123"/>
      <c r="V419" s="123"/>
      <c r="W419" s="123"/>
      <c r="X419" s="123"/>
      <c r="AK419" s="69"/>
      <c r="AL419" s="124"/>
      <c r="AM419" s="76"/>
    </row>
    <row r="420" spans="16:39" s="66" customFormat="1" x14ac:dyDescent="0.2">
      <c r="P420" s="122"/>
      <c r="Q420" s="99"/>
      <c r="U420" s="123"/>
      <c r="V420" s="123"/>
      <c r="W420" s="123"/>
      <c r="X420" s="123"/>
      <c r="AK420" s="69"/>
      <c r="AL420" s="124"/>
      <c r="AM420" s="76"/>
    </row>
    <row r="421" spans="16:39" s="66" customFormat="1" x14ac:dyDescent="0.2">
      <c r="P421" s="122"/>
      <c r="Q421" s="99"/>
      <c r="U421" s="123"/>
      <c r="V421" s="123"/>
      <c r="W421" s="123"/>
      <c r="X421" s="123"/>
      <c r="AK421" s="69"/>
      <c r="AL421" s="124"/>
      <c r="AM421" s="76"/>
    </row>
    <row r="422" spans="16:39" s="66" customFormat="1" x14ac:dyDescent="0.2">
      <c r="P422" s="122"/>
      <c r="Q422" s="99"/>
      <c r="U422" s="123"/>
      <c r="V422" s="123"/>
      <c r="W422" s="123"/>
      <c r="X422" s="123"/>
      <c r="AK422" s="69"/>
      <c r="AL422" s="124"/>
      <c r="AM422" s="76"/>
    </row>
    <row r="423" spans="16:39" s="66" customFormat="1" x14ac:dyDescent="0.2">
      <c r="P423" s="122"/>
      <c r="Q423" s="99"/>
      <c r="U423" s="123"/>
      <c r="V423" s="123"/>
      <c r="W423" s="123"/>
      <c r="X423" s="123"/>
      <c r="AK423" s="69"/>
      <c r="AL423" s="124"/>
      <c r="AM423" s="76"/>
    </row>
    <row r="424" spans="16:39" s="66" customFormat="1" x14ac:dyDescent="0.2">
      <c r="P424" s="122"/>
      <c r="Q424" s="99"/>
      <c r="U424" s="123"/>
      <c r="V424" s="123"/>
      <c r="W424" s="123"/>
      <c r="X424" s="123"/>
      <c r="AK424" s="69"/>
      <c r="AL424" s="124"/>
      <c r="AM424" s="76"/>
    </row>
    <row r="425" spans="16:39" s="66" customFormat="1" x14ac:dyDescent="0.2">
      <c r="P425" s="122"/>
      <c r="Q425" s="99"/>
      <c r="U425" s="123"/>
      <c r="V425" s="123"/>
      <c r="W425" s="123"/>
      <c r="X425" s="123"/>
      <c r="AK425" s="69"/>
      <c r="AL425" s="124"/>
      <c r="AM425" s="76"/>
    </row>
    <row r="426" spans="16:39" s="66" customFormat="1" x14ac:dyDescent="0.2">
      <c r="P426" s="122"/>
      <c r="Q426" s="99"/>
      <c r="U426" s="123"/>
      <c r="V426" s="123"/>
      <c r="W426" s="123"/>
      <c r="X426" s="123"/>
      <c r="AK426" s="69"/>
      <c r="AL426" s="124"/>
      <c r="AM426" s="76"/>
    </row>
    <row r="427" spans="16:39" s="66" customFormat="1" x14ac:dyDescent="0.2">
      <c r="P427" s="122"/>
      <c r="Q427" s="99"/>
      <c r="U427" s="123"/>
      <c r="V427" s="123"/>
      <c r="W427" s="123"/>
      <c r="X427" s="123"/>
      <c r="AK427" s="69"/>
      <c r="AL427" s="124"/>
      <c r="AM427" s="76"/>
    </row>
    <row r="428" spans="16:39" s="66" customFormat="1" x14ac:dyDescent="0.2">
      <c r="P428" s="122"/>
      <c r="Q428" s="99"/>
      <c r="U428" s="123"/>
      <c r="V428" s="123"/>
      <c r="W428" s="123"/>
      <c r="X428" s="123"/>
      <c r="AK428" s="69"/>
      <c r="AL428" s="124"/>
      <c r="AM428" s="76"/>
    </row>
    <row r="429" spans="16:39" s="66" customFormat="1" x14ac:dyDescent="0.2">
      <c r="P429" s="122"/>
      <c r="Q429" s="99"/>
      <c r="U429" s="123"/>
      <c r="V429" s="123"/>
      <c r="W429" s="123"/>
      <c r="X429" s="123"/>
      <c r="AK429" s="69"/>
      <c r="AL429" s="124"/>
      <c r="AM429" s="76"/>
    </row>
    <row r="430" spans="16:39" s="66" customFormat="1" x14ac:dyDescent="0.2">
      <c r="P430" s="122"/>
      <c r="Q430" s="99"/>
      <c r="U430" s="123"/>
      <c r="V430" s="123"/>
      <c r="W430" s="123"/>
      <c r="X430" s="123"/>
      <c r="AK430" s="69"/>
      <c r="AL430" s="124"/>
      <c r="AM430" s="76"/>
    </row>
    <row r="431" spans="16:39" s="66" customFormat="1" x14ac:dyDescent="0.2">
      <c r="P431" s="122"/>
      <c r="Q431" s="99"/>
      <c r="U431" s="123"/>
      <c r="V431" s="123"/>
      <c r="W431" s="123"/>
      <c r="X431" s="123"/>
      <c r="AK431" s="69"/>
      <c r="AL431" s="124"/>
      <c r="AM431" s="76"/>
    </row>
    <row r="432" spans="16:39" s="66" customFormat="1" x14ac:dyDescent="0.2">
      <c r="P432" s="122"/>
      <c r="Q432" s="99"/>
      <c r="U432" s="123"/>
      <c r="V432" s="123"/>
      <c r="W432" s="123"/>
      <c r="X432" s="123"/>
      <c r="AK432" s="69"/>
      <c r="AL432" s="124"/>
      <c r="AM432" s="76"/>
    </row>
    <row r="433" spans="16:39" s="66" customFormat="1" x14ac:dyDescent="0.2">
      <c r="P433" s="122"/>
      <c r="Q433" s="99"/>
      <c r="U433" s="123"/>
      <c r="V433" s="123"/>
      <c r="W433" s="123"/>
      <c r="X433" s="123"/>
      <c r="AK433" s="69"/>
      <c r="AL433" s="124"/>
      <c r="AM433" s="76"/>
    </row>
    <row r="434" spans="16:39" s="66" customFormat="1" x14ac:dyDescent="0.2">
      <c r="P434" s="122"/>
      <c r="Q434" s="99"/>
      <c r="U434" s="123"/>
      <c r="V434" s="123"/>
      <c r="W434" s="123"/>
      <c r="X434" s="123"/>
      <c r="AK434" s="69"/>
      <c r="AL434" s="124"/>
      <c r="AM434" s="76"/>
    </row>
    <row r="435" spans="16:39" s="66" customFormat="1" x14ac:dyDescent="0.2">
      <c r="P435" s="122"/>
      <c r="Q435" s="99"/>
      <c r="U435" s="123"/>
      <c r="V435" s="123"/>
      <c r="W435" s="123"/>
      <c r="X435" s="123"/>
      <c r="AK435" s="69"/>
      <c r="AL435" s="124"/>
      <c r="AM435" s="76"/>
    </row>
    <row r="436" spans="16:39" s="66" customFormat="1" x14ac:dyDescent="0.2">
      <c r="P436" s="122"/>
      <c r="Q436" s="99"/>
      <c r="U436" s="123"/>
      <c r="V436" s="123"/>
      <c r="W436" s="123"/>
      <c r="X436" s="123"/>
      <c r="AK436" s="69"/>
      <c r="AL436" s="124"/>
      <c r="AM436" s="76"/>
    </row>
    <row r="437" spans="16:39" s="66" customFormat="1" x14ac:dyDescent="0.2">
      <c r="P437" s="122"/>
      <c r="Q437" s="99"/>
      <c r="U437" s="123"/>
      <c r="V437" s="123"/>
      <c r="W437" s="123"/>
      <c r="X437" s="123"/>
      <c r="AK437" s="69"/>
      <c r="AL437" s="124"/>
      <c r="AM437" s="76"/>
    </row>
    <row r="438" spans="16:39" s="66" customFormat="1" x14ac:dyDescent="0.2">
      <c r="P438" s="122"/>
      <c r="Q438" s="99"/>
      <c r="U438" s="123"/>
      <c r="V438" s="123"/>
      <c r="W438" s="123"/>
      <c r="X438" s="123"/>
      <c r="AK438" s="69"/>
      <c r="AL438" s="124"/>
      <c r="AM438" s="76"/>
    </row>
    <row r="439" spans="16:39" s="66" customFormat="1" x14ac:dyDescent="0.2">
      <c r="P439" s="122"/>
      <c r="Q439" s="99"/>
      <c r="U439" s="123"/>
      <c r="V439" s="123"/>
      <c r="W439" s="123"/>
      <c r="X439" s="123"/>
      <c r="AK439" s="69"/>
      <c r="AL439" s="124"/>
      <c r="AM439" s="76"/>
    </row>
    <row r="440" spans="16:39" s="66" customFormat="1" x14ac:dyDescent="0.2">
      <c r="P440" s="122"/>
      <c r="Q440" s="99"/>
      <c r="U440" s="123"/>
      <c r="V440" s="123"/>
      <c r="W440" s="123"/>
      <c r="X440" s="123"/>
      <c r="AK440" s="69"/>
      <c r="AL440" s="124"/>
      <c r="AM440" s="76"/>
    </row>
    <row r="441" spans="16:39" s="66" customFormat="1" x14ac:dyDescent="0.2">
      <c r="P441" s="122"/>
      <c r="Q441" s="99"/>
      <c r="U441" s="123"/>
      <c r="V441" s="123"/>
      <c r="W441" s="123"/>
      <c r="X441" s="123"/>
      <c r="AK441" s="69"/>
      <c r="AL441" s="124"/>
      <c r="AM441" s="76"/>
    </row>
    <row r="442" spans="16:39" s="66" customFormat="1" x14ac:dyDescent="0.2">
      <c r="P442" s="122"/>
      <c r="Q442" s="99"/>
      <c r="U442" s="123"/>
      <c r="V442" s="123"/>
      <c r="W442" s="123"/>
      <c r="X442" s="123"/>
      <c r="AK442" s="69"/>
      <c r="AL442" s="124"/>
      <c r="AM442" s="76"/>
    </row>
    <row r="443" spans="16:39" s="66" customFormat="1" x14ac:dyDescent="0.2">
      <c r="P443" s="122"/>
      <c r="Q443" s="99"/>
      <c r="U443" s="123"/>
      <c r="V443" s="123"/>
      <c r="W443" s="123"/>
      <c r="X443" s="123"/>
      <c r="AK443" s="69"/>
      <c r="AL443" s="124"/>
      <c r="AM443" s="76"/>
    </row>
    <row r="444" spans="16:39" s="66" customFormat="1" x14ac:dyDescent="0.2">
      <c r="P444" s="122"/>
      <c r="Q444" s="99"/>
      <c r="U444" s="123"/>
      <c r="V444" s="123"/>
      <c r="W444" s="123"/>
      <c r="X444" s="123"/>
      <c r="AK444" s="69"/>
      <c r="AL444" s="124"/>
      <c r="AM444" s="76"/>
    </row>
    <row r="445" spans="16:39" s="66" customFormat="1" x14ac:dyDescent="0.2">
      <c r="P445" s="122"/>
      <c r="Q445" s="99"/>
      <c r="U445" s="123"/>
      <c r="V445" s="123"/>
      <c r="W445" s="123"/>
      <c r="X445" s="123"/>
      <c r="AK445" s="69"/>
      <c r="AL445" s="124"/>
      <c r="AM445" s="76"/>
    </row>
    <row r="446" spans="16:39" s="66" customFormat="1" x14ac:dyDescent="0.2">
      <c r="P446" s="122"/>
      <c r="Q446" s="99"/>
      <c r="U446" s="123"/>
      <c r="V446" s="123"/>
      <c r="W446" s="123"/>
      <c r="X446" s="123"/>
      <c r="AK446" s="69"/>
      <c r="AL446" s="124"/>
      <c r="AM446" s="76"/>
    </row>
    <row r="447" spans="16:39" s="66" customFormat="1" x14ac:dyDescent="0.2">
      <c r="P447" s="122"/>
      <c r="Q447" s="99"/>
      <c r="U447" s="123"/>
      <c r="V447" s="123"/>
      <c r="W447" s="123"/>
      <c r="X447" s="123"/>
      <c r="AK447" s="69"/>
      <c r="AL447" s="124"/>
      <c r="AM447" s="76"/>
    </row>
    <row r="448" spans="16:39" s="66" customFormat="1" x14ac:dyDescent="0.2">
      <c r="P448" s="122"/>
      <c r="Q448" s="99"/>
      <c r="U448" s="123"/>
      <c r="V448" s="123"/>
      <c r="W448" s="123"/>
      <c r="X448" s="123"/>
      <c r="AK448" s="69"/>
      <c r="AL448" s="124"/>
      <c r="AM448" s="76"/>
    </row>
    <row r="449" spans="16:39" s="66" customFormat="1" x14ac:dyDescent="0.2">
      <c r="P449" s="122"/>
      <c r="Q449" s="99"/>
      <c r="U449" s="123"/>
      <c r="V449" s="123"/>
      <c r="W449" s="123"/>
      <c r="X449" s="123"/>
      <c r="AK449" s="69"/>
      <c r="AL449" s="124"/>
      <c r="AM449" s="76"/>
    </row>
    <row r="450" spans="16:39" s="66" customFormat="1" x14ac:dyDescent="0.2">
      <c r="P450" s="122"/>
      <c r="Q450" s="99"/>
      <c r="U450" s="123"/>
      <c r="V450" s="123"/>
      <c r="W450" s="123"/>
      <c r="X450" s="123"/>
      <c r="AK450" s="69"/>
      <c r="AL450" s="124"/>
      <c r="AM450" s="76"/>
    </row>
    <row r="451" spans="16:39" s="66" customFormat="1" x14ac:dyDescent="0.2">
      <c r="P451" s="122"/>
      <c r="Q451" s="99"/>
      <c r="U451" s="123"/>
      <c r="V451" s="123"/>
      <c r="W451" s="123"/>
      <c r="X451" s="123"/>
      <c r="AK451" s="69"/>
      <c r="AL451" s="124"/>
      <c r="AM451" s="76"/>
    </row>
    <row r="452" spans="16:39" s="66" customFormat="1" x14ac:dyDescent="0.2">
      <c r="P452" s="122"/>
      <c r="Q452" s="99"/>
      <c r="U452" s="123"/>
      <c r="V452" s="123"/>
      <c r="W452" s="123"/>
      <c r="X452" s="123"/>
      <c r="AK452" s="69"/>
      <c r="AL452" s="124"/>
      <c r="AM452" s="76"/>
    </row>
    <row r="453" spans="16:39" s="66" customFormat="1" x14ac:dyDescent="0.2">
      <c r="P453" s="122"/>
      <c r="Q453" s="99"/>
      <c r="U453" s="123"/>
      <c r="V453" s="123"/>
      <c r="W453" s="123"/>
      <c r="X453" s="123"/>
      <c r="AK453" s="69"/>
      <c r="AL453" s="124"/>
      <c r="AM453" s="76"/>
    </row>
    <row r="454" spans="16:39" s="66" customFormat="1" x14ac:dyDescent="0.2">
      <c r="P454" s="122"/>
      <c r="Q454" s="99"/>
      <c r="U454" s="123"/>
      <c r="V454" s="123"/>
      <c r="W454" s="123"/>
      <c r="X454" s="123"/>
      <c r="AK454" s="69"/>
      <c r="AL454" s="124"/>
      <c r="AM454" s="76"/>
    </row>
    <row r="455" spans="16:39" s="66" customFormat="1" x14ac:dyDescent="0.2">
      <c r="P455" s="122"/>
      <c r="Q455" s="99"/>
      <c r="U455" s="123"/>
      <c r="V455" s="123"/>
      <c r="W455" s="123"/>
      <c r="X455" s="123"/>
      <c r="AK455" s="69"/>
      <c r="AL455" s="124"/>
      <c r="AM455" s="76"/>
    </row>
    <row r="456" spans="16:39" s="66" customFormat="1" x14ac:dyDescent="0.2">
      <c r="P456" s="122"/>
      <c r="Q456" s="99"/>
      <c r="U456" s="123"/>
      <c r="V456" s="123"/>
      <c r="W456" s="123"/>
      <c r="X456" s="123"/>
      <c r="AK456" s="69"/>
      <c r="AL456" s="124"/>
      <c r="AM456" s="76"/>
    </row>
    <row r="457" spans="16:39" s="66" customFormat="1" x14ac:dyDescent="0.2">
      <c r="P457" s="122"/>
      <c r="Q457" s="99"/>
      <c r="U457" s="123"/>
      <c r="V457" s="123"/>
      <c r="W457" s="123"/>
      <c r="X457" s="123"/>
      <c r="AK457" s="69"/>
      <c r="AL457" s="124"/>
      <c r="AM457" s="76"/>
    </row>
    <row r="458" spans="16:39" s="66" customFormat="1" x14ac:dyDescent="0.2">
      <c r="P458" s="122"/>
      <c r="Q458" s="99"/>
      <c r="U458" s="123"/>
      <c r="V458" s="123"/>
      <c r="W458" s="123"/>
      <c r="X458" s="123"/>
      <c r="AK458" s="69"/>
      <c r="AL458" s="124"/>
      <c r="AM458" s="76"/>
    </row>
    <row r="459" spans="16:39" s="66" customFormat="1" x14ac:dyDescent="0.2">
      <c r="P459" s="122"/>
      <c r="Q459" s="99"/>
      <c r="U459" s="123"/>
      <c r="V459" s="123"/>
      <c r="W459" s="123"/>
      <c r="X459" s="123"/>
      <c r="AK459" s="69"/>
      <c r="AL459" s="124"/>
      <c r="AM459" s="76"/>
    </row>
    <row r="460" spans="16:39" s="66" customFormat="1" x14ac:dyDescent="0.2">
      <c r="P460" s="122"/>
      <c r="Q460" s="99"/>
      <c r="U460" s="123"/>
      <c r="V460" s="123"/>
      <c r="W460" s="123"/>
      <c r="X460" s="123"/>
      <c r="AK460" s="69"/>
      <c r="AL460" s="124"/>
      <c r="AM460" s="76"/>
    </row>
    <row r="461" spans="16:39" s="66" customFormat="1" x14ac:dyDescent="0.2">
      <c r="P461" s="122"/>
      <c r="Q461" s="99"/>
      <c r="U461" s="123"/>
      <c r="V461" s="123"/>
      <c r="W461" s="123"/>
      <c r="X461" s="123"/>
      <c r="AK461" s="69"/>
      <c r="AL461" s="124"/>
      <c r="AM461" s="76"/>
    </row>
    <row r="462" spans="16:39" s="66" customFormat="1" x14ac:dyDescent="0.2">
      <c r="P462" s="122"/>
      <c r="Q462" s="99"/>
      <c r="U462" s="123"/>
      <c r="V462" s="123"/>
      <c r="W462" s="123"/>
      <c r="X462" s="123"/>
      <c r="AK462" s="69"/>
      <c r="AL462" s="124"/>
      <c r="AM462" s="76"/>
    </row>
    <row r="463" spans="16:39" s="66" customFormat="1" x14ac:dyDescent="0.2">
      <c r="P463" s="122"/>
      <c r="Q463" s="99"/>
      <c r="U463" s="123"/>
      <c r="V463" s="123"/>
      <c r="W463" s="123"/>
      <c r="X463" s="123"/>
      <c r="AK463" s="69"/>
      <c r="AL463" s="124"/>
      <c r="AM463" s="76"/>
    </row>
    <row r="464" spans="16:39" s="66" customFormat="1" x14ac:dyDescent="0.2">
      <c r="P464" s="122"/>
      <c r="Q464" s="99"/>
      <c r="U464" s="123"/>
      <c r="V464" s="123"/>
      <c r="W464" s="123"/>
      <c r="X464" s="123"/>
      <c r="AK464" s="69"/>
      <c r="AL464" s="124"/>
      <c r="AM464" s="76"/>
    </row>
    <row r="465" spans="16:39" s="66" customFormat="1" x14ac:dyDescent="0.2">
      <c r="P465" s="122"/>
      <c r="Q465" s="99"/>
      <c r="U465" s="123"/>
      <c r="V465" s="123"/>
      <c r="W465" s="123"/>
      <c r="X465" s="123"/>
      <c r="AK465" s="69"/>
      <c r="AL465" s="124"/>
      <c r="AM465" s="76"/>
    </row>
    <row r="466" spans="16:39" s="66" customFormat="1" x14ac:dyDescent="0.2">
      <c r="P466" s="122"/>
      <c r="Q466" s="99"/>
      <c r="U466" s="123"/>
      <c r="V466" s="123"/>
      <c r="W466" s="123"/>
      <c r="X466" s="123"/>
      <c r="AK466" s="69"/>
      <c r="AL466" s="124"/>
      <c r="AM466" s="76"/>
    </row>
    <row r="467" spans="16:39" s="66" customFormat="1" x14ac:dyDescent="0.2">
      <c r="P467" s="122"/>
      <c r="Q467" s="99"/>
      <c r="U467" s="123"/>
      <c r="V467" s="123"/>
      <c r="W467" s="123"/>
      <c r="X467" s="123"/>
      <c r="AK467" s="69"/>
      <c r="AL467" s="124"/>
      <c r="AM467" s="76"/>
    </row>
    <row r="468" spans="16:39" s="66" customFormat="1" x14ac:dyDescent="0.2">
      <c r="P468" s="122"/>
      <c r="Q468" s="99"/>
      <c r="U468" s="123"/>
      <c r="V468" s="123"/>
      <c r="W468" s="123"/>
      <c r="X468" s="123"/>
      <c r="AK468" s="69"/>
      <c r="AL468" s="124"/>
      <c r="AM468" s="76"/>
    </row>
    <row r="469" spans="16:39" s="66" customFormat="1" x14ac:dyDescent="0.2">
      <c r="P469" s="122"/>
      <c r="Q469" s="99"/>
      <c r="U469" s="123"/>
      <c r="V469" s="123"/>
      <c r="W469" s="123"/>
      <c r="X469" s="123"/>
      <c r="AK469" s="69"/>
      <c r="AL469" s="124"/>
      <c r="AM469" s="76"/>
    </row>
    <row r="470" spans="16:39" s="66" customFormat="1" x14ac:dyDescent="0.2">
      <c r="P470" s="122"/>
      <c r="Q470" s="99"/>
      <c r="U470" s="123"/>
      <c r="V470" s="123"/>
      <c r="W470" s="123"/>
      <c r="X470" s="123"/>
      <c r="AK470" s="69"/>
      <c r="AL470" s="124"/>
      <c r="AM470" s="76"/>
    </row>
    <row r="471" spans="16:39" s="66" customFormat="1" x14ac:dyDescent="0.2">
      <c r="P471" s="122"/>
      <c r="Q471" s="99"/>
      <c r="U471" s="123"/>
      <c r="V471" s="123"/>
      <c r="W471" s="123"/>
      <c r="X471" s="123"/>
      <c r="AK471" s="69"/>
      <c r="AL471" s="124"/>
      <c r="AM471" s="76"/>
    </row>
    <row r="472" spans="16:39" s="66" customFormat="1" x14ac:dyDescent="0.2">
      <c r="P472" s="122"/>
      <c r="Q472" s="99"/>
      <c r="U472" s="123"/>
      <c r="V472" s="123"/>
      <c r="W472" s="123"/>
      <c r="X472" s="123"/>
      <c r="AK472" s="69"/>
      <c r="AL472" s="124"/>
      <c r="AM472" s="76"/>
    </row>
    <row r="473" spans="16:39" s="66" customFormat="1" x14ac:dyDescent="0.2">
      <c r="P473" s="122"/>
      <c r="Q473" s="99"/>
      <c r="U473" s="123"/>
      <c r="V473" s="123"/>
      <c r="W473" s="123"/>
      <c r="X473" s="123"/>
      <c r="AK473" s="69"/>
      <c r="AL473" s="124"/>
      <c r="AM473" s="76"/>
    </row>
    <row r="474" spans="16:39" s="66" customFormat="1" x14ac:dyDescent="0.2">
      <c r="P474" s="122"/>
      <c r="Q474" s="99"/>
      <c r="U474" s="123"/>
      <c r="V474" s="123"/>
      <c r="W474" s="123"/>
      <c r="X474" s="123"/>
      <c r="AK474" s="69"/>
      <c r="AL474" s="124"/>
      <c r="AM474" s="76"/>
    </row>
    <row r="475" spans="16:39" s="66" customFormat="1" x14ac:dyDescent="0.2">
      <c r="P475" s="122"/>
      <c r="Q475" s="99"/>
      <c r="U475" s="123"/>
      <c r="V475" s="123"/>
      <c r="W475" s="123"/>
      <c r="X475" s="123"/>
      <c r="AK475" s="69"/>
      <c r="AL475" s="124"/>
      <c r="AM475" s="76"/>
    </row>
    <row r="476" spans="16:39" s="66" customFormat="1" x14ac:dyDescent="0.2">
      <c r="P476" s="122"/>
      <c r="Q476" s="99"/>
      <c r="U476" s="123"/>
      <c r="V476" s="123"/>
      <c r="W476" s="123"/>
      <c r="X476" s="123"/>
      <c r="AK476" s="69"/>
      <c r="AL476" s="124"/>
      <c r="AM476" s="76"/>
    </row>
    <row r="477" spans="16:39" s="66" customFormat="1" x14ac:dyDescent="0.2">
      <c r="P477" s="122"/>
      <c r="Q477" s="99"/>
      <c r="U477" s="123"/>
      <c r="V477" s="123"/>
      <c r="W477" s="123"/>
      <c r="X477" s="123"/>
      <c r="AK477" s="69"/>
      <c r="AL477" s="124"/>
      <c r="AM477" s="76"/>
    </row>
    <row r="478" spans="16:39" s="66" customFormat="1" x14ac:dyDescent="0.2">
      <c r="P478" s="122"/>
      <c r="Q478" s="99"/>
      <c r="U478" s="123"/>
      <c r="V478" s="123"/>
      <c r="W478" s="123"/>
      <c r="X478" s="123"/>
      <c r="AK478" s="69"/>
      <c r="AL478" s="124"/>
      <c r="AM478" s="76"/>
    </row>
    <row r="479" spans="16:39" s="66" customFormat="1" x14ac:dyDescent="0.2">
      <c r="P479" s="122"/>
      <c r="Q479" s="99"/>
      <c r="U479" s="123"/>
      <c r="V479" s="123"/>
      <c r="W479" s="123"/>
      <c r="X479" s="123"/>
      <c r="AK479" s="69"/>
      <c r="AL479" s="124"/>
      <c r="AM479" s="76"/>
    </row>
    <row r="480" spans="16:39" s="66" customFormat="1" x14ac:dyDescent="0.2">
      <c r="P480" s="122"/>
      <c r="Q480" s="99"/>
      <c r="U480" s="123"/>
      <c r="V480" s="123"/>
      <c r="W480" s="123"/>
      <c r="X480" s="123"/>
      <c r="AK480" s="69"/>
      <c r="AL480" s="124"/>
      <c r="AM480" s="76"/>
    </row>
    <row r="481" spans="16:39" s="66" customFormat="1" x14ac:dyDescent="0.2">
      <c r="P481" s="122"/>
      <c r="Q481" s="99"/>
      <c r="U481" s="123"/>
      <c r="V481" s="123"/>
      <c r="W481" s="123"/>
      <c r="X481" s="123"/>
      <c r="AK481" s="69"/>
      <c r="AL481" s="124"/>
      <c r="AM481" s="76"/>
    </row>
    <row r="482" spans="16:39" s="66" customFormat="1" x14ac:dyDescent="0.2">
      <c r="P482" s="122"/>
      <c r="Q482" s="99"/>
      <c r="U482" s="123"/>
      <c r="V482" s="123"/>
      <c r="W482" s="123"/>
      <c r="X482" s="123"/>
      <c r="AK482" s="69"/>
      <c r="AL482" s="124"/>
      <c r="AM482" s="76"/>
    </row>
    <row r="483" spans="16:39" s="66" customFormat="1" x14ac:dyDescent="0.2">
      <c r="P483" s="122"/>
      <c r="Q483" s="99"/>
      <c r="U483" s="123"/>
      <c r="V483" s="123"/>
      <c r="W483" s="123"/>
      <c r="X483" s="123"/>
      <c r="AK483" s="69"/>
      <c r="AL483" s="124"/>
      <c r="AM483" s="76"/>
    </row>
    <row r="484" spans="16:39" s="66" customFormat="1" x14ac:dyDescent="0.2">
      <c r="P484" s="122"/>
      <c r="Q484" s="99"/>
      <c r="U484" s="123"/>
      <c r="V484" s="123"/>
      <c r="W484" s="123"/>
      <c r="X484" s="123"/>
      <c r="AK484" s="69"/>
      <c r="AL484" s="124"/>
      <c r="AM484" s="76"/>
    </row>
    <row r="485" spans="16:39" s="66" customFormat="1" x14ac:dyDescent="0.2">
      <c r="P485" s="122"/>
      <c r="Q485" s="99"/>
      <c r="U485" s="123"/>
      <c r="V485" s="123"/>
      <c r="W485" s="123"/>
      <c r="X485" s="123"/>
      <c r="AK485" s="69"/>
      <c r="AL485" s="124"/>
      <c r="AM485" s="76"/>
    </row>
    <row r="486" spans="16:39" s="66" customFormat="1" x14ac:dyDescent="0.2">
      <c r="P486" s="122"/>
      <c r="Q486" s="99"/>
      <c r="U486" s="123"/>
      <c r="V486" s="123"/>
      <c r="W486" s="123"/>
      <c r="X486" s="123"/>
      <c r="AK486" s="69"/>
      <c r="AL486" s="124"/>
      <c r="AM486" s="76"/>
    </row>
    <row r="487" spans="16:39" s="66" customFormat="1" x14ac:dyDescent="0.2">
      <c r="P487" s="122"/>
      <c r="Q487" s="99"/>
      <c r="U487" s="123"/>
      <c r="V487" s="123"/>
      <c r="W487" s="123"/>
      <c r="X487" s="123"/>
      <c r="AK487" s="69"/>
      <c r="AL487" s="124"/>
      <c r="AM487" s="76"/>
    </row>
    <row r="488" spans="16:39" s="66" customFormat="1" x14ac:dyDescent="0.2">
      <c r="P488" s="122"/>
      <c r="Q488" s="99"/>
      <c r="U488" s="123"/>
      <c r="V488" s="123"/>
      <c r="W488" s="123"/>
      <c r="X488" s="123"/>
      <c r="AK488" s="69"/>
      <c r="AL488" s="124"/>
      <c r="AM488" s="76"/>
    </row>
    <row r="489" spans="16:39" s="66" customFormat="1" x14ac:dyDescent="0.2">
      <c r="P489" s="122"/>
      <c r="Q489" s="99"/>
      <c r="U489" s="123"/>
      <c r="V489" s="123"/>
      <c r="W489" s="123"/>
      <c r="X489" s="123"/>
      <c r="AK489" s="69"/>
      <c r="AL489" s="124"/>
      <c r="AM489" s="76"/>
    </row>
    <row r="490" spans="16:39" s="66" customFormat="1" x14ac:dyDescent="0.2">
      <c r="P490" s="122"/>
      <c r="Q490" s="99"/>
      <c r="U490" s="123"/>
      <c r="V490" s="123"/>
      <c r="W490" s="123"/>
      <c r="X490" s="123"/>
      <c r="AK490" s="69"/>
      <c r="AL490" s="124"/>
      <c r="AM490" s="76"/>
    </row>
    <row r="491" spans="16:39" s="66" customFormat="1" x14ac:dyDescent="0.2">
      <c r="P491" s="122"/>
      <c r="Q491" s="99"/>
      <c r="U491" s="123"/>
      <c r="V491" s="123"/>
      <c r="W491" s="123"/>
      <c r="X491" s="123"/>
      <c r="AK491" s="69"/>
      <c r="AL491" s="124"/>
      <c r="AM491" s="76"/>
    </row>
    <row r="492" spans="16:39" s="66" customFormat="1" x14ac:dyDescent="0.2">
      <c r="P492" s="122"/>
      <c r="Q492" s="99"/>
      <c r="U492" s="123"/>
      <c r="V492" s="123"/>
      <c r="W492" s="123"/>
      <c r="X492" s="123"/>
      <c r="AK492" s="69"/>
      <c r="AL492" s="124"/>
      <c r="AM492" s="76"/>
    </row>
    <row r="493" spans="16:39" s="66" customFormat="1" x14ac:dyDescent="0.2">
      <c r="P493" s="122"/>
      <c r="Q493" s="99"/>
      <c r="U493" s="123"/>
      <c r="V493" s="123"/>
      <c r="W493" s="123"/>
      <c r="X493" s="123"/>
      <c r="AK493" s="69"/>
      <c r="AL493" s="124"/>
      <c r="AM493" s="76"/>
    </row>
    <row r="494" spans="16:39" s="66" customFormat="1" x14ac:dyDescent="0.2">
      <c r="P494" s="122"/>
      <c r="Q494" s="99"/>
      <c r="U494" s="123"/>
      <c r="V494" s="123"/>
      <c r="W494" s="123"/>
      <c r="X494" s="123"/>
      <c r="AK494" s="69"/>
      <c r="AL494" s="124"/>
      <c r="AM494" s="76"/>
    </row>
    <row r="495" spans="16:39" s="66" customFormat="1" x14ac:dyDescent="0.2">
      <c r="P495" s="122"/>
      <c r="Q495" s="99"/>
      <c r="U495" s="123"/>
      <c r="V495" s="123"/>
      <c r="W495" s="123"/>
      <c r="X495" s="123"/>
      <c r="AK495" s="69"/>
      <c r="AL495" s="124"/>
      <c r="AM495" s="76"/>
    </row>
    <row r="496" spans="16:39" s="66" customFormat="1" x14ac:dyDescent="0.2">
      <c r="P496" s="122"/>
      <c r="Q496" s="99"/>
      <c r="U496" s="123"/>
      <c r="V496" s="123"/>
      <c r="W496" s="123"/>
      <c r="X496" s="123"/>
      <c r="AK496" s="69"/>
      <c r="AL496" s="124"/>
      <c r="AM496" s="76"/>
    </row>
    <row r="497" spans="16:39" s="66" customFormat="1" x14ac:dyDescent="0.2">
      <c r="P497" s="122"/>
      <c r="Q497" s="99"/>
      <c r="U497" s="123"/>
      <c r="V497" s="123"/>
      <c r="W497" s="123"/>
      <c r="X497" s="123"/>
      <c r="AK497" s="69"/>
      <c r="AL497" s="124"/>
      <c r="AM497" s="76"/>
    </row>
    <row r="498" spans="16:39" s="66" customFormat="1" x14ac:dyDescent="0.2">
      <c r="P498" s="122"/>
      <c r="Q498" s="99"/>
      <c r="U498" s="123"/>
      <c r="V498" s="123"/>
      <c r="W498" s="123"/>
      <c r="X498" s="123"/>
      <c r="AK498" s="69"/>
      <c r="AL498" s="124"/>
      <c r="AM498" s="76"/>
    </row>
    <row r="499" spans="16:39" s="66" customFormat="1" x14ac:dyDescent="0.2">
      <c r="P499" s="122"/>
      <c r="Q499" s="99"/>
      <c r="U499" s="123"/>
      <c r="V499" s="123"/>
      <c r="W499" s="123"/>
      <c r="X499" s="123"/>
      <c r="AK499" s="69"/>
      <c r="AL499" s="124"/>
      <c r="AM499" s="76"/>
    </row>
    <row r="500" spans="16:39" s="66" customFormat="1" x14ac:dyDescent="0.2">
      <c r="P500" s="122"/>
      <c r="Q500" s="99"/>
      <c r="U500" s="123"/>
      <c r="V500" s="123"/>
      <c r="W500" s="123"/>
      <c r="X500" s="123"/>
      <c r="AK500" s="69"/>
      <c r="AL500" s="124"/>
      <c r="AM500" s="76"/>
    </row>
    <row r="501" spans="16:39" s="66" customFormat="1" x14ac:dyDescent="0.2">
      <c r="P501" s="122"/>
      <c r="Q501" s="99"/>
      <c r="U501" s="123"/>
      <c r="V501" s="123"/>
      <c r="W501" s="123"/>
      <c r="X501" s="123"/>
      <c r="AK501" s="69"/>
      <c r="AL501" s="124"/>
      <c r="AM501" s="76"/>
    </row>
    <row r="502" spans="16:39" s="66" customFormat="1" x14ac:dyDescent="0.2">
      <c r="P502" s="122"/>
      <c r="Q502" s="99"/>
      <c r="U502" s="123"/>
      <c r="V502" s="123"/>
      <c r="W502" s="123"/>
      <c r="X502" s="123"/>
      <c r="AK502" s="69"/>
      <c r="AL502" s="124"/>
      <c r="AM502" s="76"/>
    </row>
    <row r="503" spans="16:39" s="66" customFormat="1" x14ac:dyDescent="0.2">
      <c r="P503" s="122"/>
      <c r="Q503" s="99"/>
      <c r="U503" s="123"/>
      <c r="V503" s="123"/>
      <c r="W503" s="123"/>
      <c r="X503" s="123"/>
      <c r="AK503" s="69"/>
      <c r="AL503" s="124"/>
      <c r="AM503" s="76"/>
    </row>
    <row r="504" spans="16:39" s="66" customFormat="1" x14ac:dyDescent="0.2">
      <c r="P504" s="122"/>
      <c r="Q504" s="99"/>
      <c r="U504" s="123"/>
      <c r="V504" s="123"/>
      <c r="W504" s="123"/>
      <c r="X504" s="123"/>
      <c r="AK504" s="69"/>
      <c r="AL504" s="124"/>
      <c r="AM504" s="76"/>
    </row>
    <row r="505" spans="16:39" s="66" customFormat="1" x14ac:dyDescent="0.2">
      <c r="P505" s="122"/>
      <c r="Q505" s="99"/>
      <c r="U505" s="123"/>
      <c r="V505" s="123"/>
      <c r="W505" s="123"/>
      <c r="X505" s="123"/>
      <c r="AK505" s="69"/>
      <c r="AL505" s="124"/>
      <c r="AM505" s="76"/>
    </row>
    <row r="506" spans="16:39" s="66" customFormat="1" x14ac:dyDescent="0.2">
      <c r="P506" s="122"/>
      <c r="Q506" s="99"/>
      <c r="U506" s="123"/>
      <c r="V506" s="123"/>
      <c r="W506" s="123"/>
      <c r="X506" s="123"/>
      <c r="AK506" s="69"/>
      <c r="AL506" s="124"/>
      <c r="AM506" s="76"/>
    </row>
    <row r="507" spans="16:39" s="66" customFormat="1" x14ac:dyDescent="0.2">
      <c r="P507" s="122"/>
      <c r="Q507" s="99"/>
      <c r="U507" s="123"/>
      <c r="V507" s="123"/>
      <c r="W507" s="123"/>
      <c r="X507" s="123"/>
      <c r="AK507" s="69"/>
      <c r="AL507" s="124"/>
      <c r="AM507" s="76"/>
    </row>
    <row r="508" spans="16:39" s="66" customFormat="1" x14ac:dyDescent="0.2">
      <c r="P508" s="122"/>
      <c r="Q508" s="99"/>
      <c r="U508" s="123"/>
      <c r="V508" s="123"/>
      <c r="W508" s="123"/>
      <c r="X508" s="123"/>
      <c r="AK508" s="69"/>
      <c r="AL508" s="124"/>
      <c r="AM508" s="76"/>
    </row>
    <row r="509" spans="16:39" s="66" customFormat="1" x14ac:dyDescent="0.2">
      <c r="P509" s="122"/>
      <c r="Q509" s="99"/>
      <c r="U509" s="123"/>
      <c r="V509" s="123"/>
      <c r="W509" s="123"/>
      <c r="X509" s="123"/>
      <c r="AK509" s="69"/>
      <c r="AL509" s="124"/>
      <c r="AM509" s="76"/>
    </row>
    <row r="510" spans="16:39" s="66" customFormat="1" x14ac:dyDescent="0.2">
      <c r="P510" s="122"/>
      <c r="Q510" s="99"/>
      <c r="U510" s="123"/>
      <c r="V510" s="123"/>
      <c r="W510" s="123"/>
      <c r="X510" s="123"/>
      <c r="AK510" s="69"/>
      <c r="AL510" s="124"/>
      <c r="AM510" s="76"/>
    </row>
    <row r="511" spans="16:39" s="66" customFormat="1" x14ac:dyDescent="0.2">
      <c r="P511" s="122"/>
      <c r="Q511" s="99"/>
      <c r="U511" s="123"/>
      <c r="V511" s="123"/>
      <c r="W511" s="123"/>
      <c r="X511" s="123"/>
      <c r="AK511" s="69"/>
      <c r="AL511" s="124"/>
      <c r="AM511" s="76"/>
    </row>
    <row r="512" spans="16:39" s="66" customFormat="1" x14ac:dyDescent="0.2">
      <c r="P512" s="122"/>
      <c r="Q512" s="99"/>
      <c r="U512" s="123"/>
      <c r="V512" s="123"/>
      <c r="W512" s="123"/>
      <c r="X512" s="123"/>
      <c r="AK512" s="69"/>
      <c r="AL512" s="124"/>
      <c r="AM512" s="76"/>
    </row>
    <row r="513" spans="16:39" s="66" customFormat="1" x14ac:dyDescent="0.2">
      <c r="P513" s="122"/>
      <c r="Q513" s="99"/>
      <c r="U513" s="123"/>
      <c r="V513" s="123"/>
      <c r="W513" s="123"/>
      <c r="X513" s="123"/>
      <c r="AK513" s="69"/>
      <c r="AL513" s="124"/>
      <c r="AM513" s="76"/>
    </row>
    <row r="514" spans="16:39" s="66" customFormat="1" x14ac:dyDescent="0.2">
      <c r="P514" s="122"/>
      <c r="Q514" s="99"/>
      <c r="U514" s="123"/>
      <c r="V514" s="123"/>
      <c r="W514" s="123"/>
      <c r="X514" s="123"/>
      <c r="AK514" s="69"/>
      <c r="AL514" s="124"/>
      <c r="AM514" s="76"/>
    </row>
    <row r="515" spans="16:39" s="66" customFormat="1" x14ac:dyDescent="0.2">
      <c r="P515" s="122"/>
      <c r="Q515" s="99"/>
      <c r="U515" s="123"/>
      <c r="V515" s="123"/>
      <c r="W515" s="123"/>
      <c r="X515" s="123"/>
      <c r="AK515" s="69"/>
      <c r="AL515" s="124"/>
      <c r="AM515" s="76"/>
    </row>
    <row r="516" spans="16:39" s="66" customFormat="1" x14ac:dyDescent="0.2">
      <c r="P516" s="122"/>
      <c r="Q516" s="99"/>
      <c r="U516" s="123"/>
      <c r="V516" s="123"/>
      <c r="W516" s="123"/>
      <c r="X516" s="123"/>
      <c r="AK516" s="69"/>
      <c r="AL516" s="124"/>
      <c r="AM516" s="76"/>
    </row>
    <row r="517" spans="16:39" s="66" customFormat="1" x14ac:dyDescent="0.2">
      <c r="P517" s="122"/>
      <c r="Q517" s="99"/>
      <c r="U517" s="123"/>
      <c r="V517" s="123"/>
      <c r="W517" s="123"/>
      <c r="X517" s="123"/>
      <c r="AK517" s="69"/>
      <c r="AL517" s="124"/>
      <c r="AM517" s="76"/>
    </row>
    <row r="518" spans="16:39" s="66" customFormat="1" x14ac:dyDescent="0.2">
      <c r="P518" s="122"/>
      <c r="Q518" s="99"/>
      <c r="U518" s="123"/>
      <c r="V518" s="123"/>
      <c r="W518" s="123"/>
      <c r="X518" s="123"/>
      <c r="AK518" s="69"/>
      <c r="AL518" s="124"/>
      <c r="AM518" s="76"/>
    </row>
    <row r="519" spans="16:39" s="66" customFormat="1" x14ac:dyDescent="0.2">
      <c r="P519" s="122"/>
      <c r="Q519" s="99"/>
      <c r="U519" s="123"/>
      <c r="V519" s="123"/>
      <c r="W519" s="123"/>
      <c r="X519" s="123"/>
      <c r="AK519" s="69"/>
      <c r="AL519" s="124"/>
      <c r="AM519" s="76"/>
    </row>
    <row r="520" spans="16:39" s="66" customFormat="1" x14ac:dyDescent="0.2">
      <c r="P520" s="122"/>
      <c r="Q520" s="99"/>
      <c r="U520" s="123"/>
      <c r="V520" s="123"/>
      <c r="W520" s="123"/>
      <c r="X520" s="123"/>
      <c r="AK520" s="69"/>
      <c r="AL520" s="124"/>
      <c r="AM520" s="76"/>
    </row>
    <row r="521" spans="16:39" s="66" customFormat="1" x14ac:dyDescent="0.2">
      <c r="P521" s="122"/>
      <c r="Q521" s="99"/>
      <c r="U521" s="123"/>
      <c r="V521" s="123"/>
      <c r="W521" s="123"/>
      <c r="X521" s="123"/>
      <c r="AK521" s="69"/>
      <c r="AL521" s="124"/>
      <c r="AM521" s="76"/>
    </row>
    <row r="522" spans="16:39" s="66" customFormat="1" x14ac:dyDescent="0.2">
      <c r="P522" s="122"/>
      <c r="Q522" s="99"/>
      <c r="U522" s="123"/>
      <c r="V522" s="123"/>
      <c r="W522" s="123"/>
      <c r="X522" s="123"/>
      <c r="AK522" s="69"/>
      <c r="AL522" s="124"/>
      <c r="AM522" s="76"/>
    </row>
    <row r="523" spans="16:39" s="66" customFormat="1" x14ac:dyDescent="0.2">
      <c r="P523" s="122"/>
      <c r="Q523" s="99"/>
      <c r="U523" s="123"/>
      <c r="V523" s="123"/>
      <c r="W523" s="123"/>
      <c r="X523" s="123"/>
      <c r="AK523" s="69"/>
      <c r="AL523" s="124"/>
      <c r="AM523" s="76"/>
    </row>
    <row r="524" spans="16:39" s="66" customFormat="1" x14ac:dyDescent="0.2">
      <c r="P524" s="122"/>
      <c r="Q524" s="99"/>
      <c r="U524" s="123"/>
      <c r="V524" s="123"/>
      <c r="W524" s="123"/>
      <c r="X524" s="123"/>
      <c r="AK524" s="69"/>
      <c r="AL524" s="124"/>
      <c r="AM524" s="76"/>
    </row>
    <row r="525" spans="16:39" s="66" customFormat="1" x14ac:dyDescent="0.2">
      <c r="P525" s="122"/>
      <c r="Q525" s="99"/>
      <c r="U525" s="123"/>
      <c r="V525" s="123"/>
      <c r="W525" s="123"/>
      <c r="X525" s="123"/>
      <c r="AK525" s="69"/>
      <c r="AL525" s="124"/>
      <c r="AM525" s="76"/>
    </row>
    <row r="526" spans="16:39" s="66" customFormat="1" x14ac:dyDescent="0.2">
      <c r="P526" s="122"/>
      <c r="Q526" s="99"/>
      <c r="U526" s="123"/>
      <c r="V526" s="123"/>
      <c r="W526" s="123"/>
      <c r="X526" s="123"/>
      <c r="AK526" s="69"/>
      <c r="AL526" s="124"/>
      <c r="AM526" s="76"/>
    </row>
    <row r="527" spans="16:39" s="66" customFormat="1" x14ac:dyDescent="0.2">
      <c r="P527" s="122"/>
      <c r="Q527" s="99"/>
      <c r="U527" s="123"/>
      <c r="V527" s="123"/>
      <c r="W527" s="123"/>
      <c r="X527" s="123"/>
      <c r="AK527" s="69"/>
      <c r="AL527" s="124"/>
      <c r="AM527" s="76"/>
    </row>
    <row r="528" spans="16:39" s="66" customFormat="1" x14ac:dyDescent="0.2">
      <c r="P528" s="122"/>
      <c r="Q528" s="99"/>
      <c r="U528" s="123"/>
      <c r="V528" s="123"/>
      <c r="W528" s="123"/>
      <c r="X528" s="123"/>
      <c r="AK528" s="69"/>
      <c r="AL528" s="124"/>
      <c r="AM528" s="76"/>
    </row>
    <row r="529" spans="16:39" s="66" customFormat="1" x14ac:dyDescent="0.2">
      <c r="P529" s="122"/>
      <c r="Q529" s="99"/>
      <c r="U529" s="123"/>
      <c r="V529" s="123"/>
      <c r="W529" s="123"/>
      <c r="X529" s="123"/>
      <c r="AK529" s="69"/>
      <c r="AL529" s="124"/>
      <c r="AM529" s="76"/>
    </row>
    <row r="530" spans="16:39" s="66" customFormat="1" x14ac:dyDescent="0.2">
      <c r="P530" s="122"/>
      <c r="Q530" s="99"/>
      <c r="U530" s="123"/>
      <c r="V530" s="123"/>
      <c r="W530" s="123"/>
      <c r="X530" s="123"/>
      <c r="AK530" s="69"/>
      <c r="AL530" s="124"/>
      <c r="AM530" s="76"/>
    </row>
    <row r="531" spans="16:39" s="66" customFormat="1" x14ac:dyDescent="0.2">
      <c r="P531" s="122"/>
      <c r="Q531" s="99"/>
      <c r="U531" s="123"/>
      <c r="V531" s="123"/>
      <c r="W531" s="123"/>
      <c r="X531" s="123"/>
      <c r="AK531" s="69"/>
      <c r="AL531" s="124"/>
      <c r="AM531" s="76"/>
    </row>
    <row r="532" spans="16:39" s="66" customFormat="1" x14ac:dyDescent="0.2">
      <c r="P532" s="122"/>
      <c r="Q532" s="99"/>
      <c r="U532" s="123"/>
      <c r="V532" s="123"/>
      <c r="W532" s="123"/>
      <c r="X532" s="123"/>
      <c r="AK532" s="69"/>
      <c r="AL532" s="124"/>
      <c r="AM532" s="76"/>
    </row>
    <row r="533" spans="16:39" s="66" customFormat="1" x14ac:dyDescent="0.2">
      <c r="P533" s="122"/>
      <c r="Q533" s="99"/>
      <c r="U533" s="123"/>
      <c r="V533" s="123"/>
      <c r="W533" s="123"/>
      <c r="X533" s="123"/>
      <c r="AK533" s="69"/>
      <c r="AL533" s="124"/>
      <c r="AM533" s="76"/>
    </row>
    <row r="534" spans="16:39" s="66" customFormat="1" x14ac:dyDescent="0.2">
      <c r="P534" s="122"/>
      <c r="Q534" s="99"/>
      <c r="U534" s="123"/>
      <c r="V534" s="123"/>
      <c r="W534" s="123"/>
      <c r="X534" s="123"/>
      <c r="AK534" s="69"/>
      <c r="AL534" s="124"/>
      <c r="AM534" s="76"/>
    </row>
    <row r="535" spans="16:39" s="66" customFormat="1" x14ac:dyDescent="0.2">
      <c r="P535" s="122"/>
      <c r="Q535" s="99"/>
      <c r="U535" s="123"/>
      <c r="V535" s="123"/>
      <c r="W535" s="123"/>
      <c r="X535" s="123"/>
      <c r="AK535" s="69"/>
      <c r="AL535" s="124"/>
      <c r="AM535" s="76"/>
    </row>
    <row r="536" spans="16:39" s="66" customFormat="1" x14ac:dyDescent="0.2">
      <c r="P536" s="122"/>
      <c r="Q536" s="99"/>
      <c r="U536" s="123"/>
      <c r="V536" s="123"/>
      <c r="W536" s="123"/>
      <c r="X536" s="123"/>
      <c r="AK536" s="69"/>
      <c r="AL536" s="124"/>
      <c r="AM536" s="76"/>
    </row>
    <row r="537" spans="16:39" s="66" customFormat="1" x14ac:dyDescent="0.2">
      <c r="P537" s="122"/>
      <c r="Q537" s="99"/>
      <c r="U537" s="123"/>
      <c r="V537" s="123"/>
      <c r="W537" s="123"/>
      <c r="X537" s="123"/>
      <c r="AK537" s="69"/>
      <c r="AL537" s="124"/>
      <c r="AM537" s="76"/>
    </row>
    <row r="538" spans="16:39" s="66" customFormat="1" x14ac:dyDescent="0.2">
      <c r="P538" s="122"/>
      <c r="Q538" s="99"/>
      <c r="U538" s="123"/>
      <c r="V538" s="123"/>
      <c r="W538" s="123"/>
      <c r="X538" s="123"/>
      <c r="AK538" s="69"/>
      <c r="AL538" s="124"/>
      <c r="AM538" s="76"/>
    </row>
    <row r="539" spans="16:39" s="66" customFormat="1" x14ac:dyDescent="0.2">
      <c r="P539" s="122"/>
      <c r="Q539" s="99"/>
      <c r="U539" s="123"/>
      <c r="V539" s="123"/>
      <c r="W539" s="123"/>
      <c r="X539" s="123"/>
      <c r="AK539" s="69"/>
      <c r="AL539" s="124"/>
      <c r="AM539" s="76"/>
    </row>
    <row r="540" spans="16:39" s="66" customFormat="1" x14ac:dyDescent="0.2">
      <c r="P540" s="122"/>
      <c r="Q540" s="99"/>
      <c r="U540" s="123"/>
      <c r="V540" s="123"/>
      <c r="W540" s="123"/>
      <c r="X540" s="123"/>
      <c r="AK540" s="69"/>
      <c r="AL540" s="124"/>
      <c r="AM540" s="76"/>
    </row>
    <row r="541" spans="16:39" s="66" customFormat="1" x14ac:dyDescent="0.2">
      <c r="P541" s="122"/>
      <c r="Q541" s="99"/>
      <c r="U541" s="123"/>
      <c r="V541" s="123"/>
      <c r="W541" s="123"/>
      <c r="X541" s="123"/>
      <c r="AK541" s="69"/>
      <c r="AL541" s="124"/>
      <c r="AM541" s="76"/>
    </row>
    <row r="542" spans="16:39" s="66" customFormat="1" x14ac:dyDescent="0.2">
      <c r="P542" s="122"/>
      <c r="Q542" s="99"/>
      <c r="U542" s="123"/>
      <c r="V542" s="123"/>
      <c r="W542" s="123"/>
      <c r="X542" s="123"/>
      <c r="AK542" s="69"/>
      <c r="AL542" s="124"/>
      <c r="AM542" s="76"/>
    </row>
    <row r="543" spans="16:39" s="66" customFormat="1" x14ac:dyDescent="0.2">
      <c r="P543" s="122"/>
      <c r="Q543" s="99"/>
      <c r="U543" s="123"/>
      <c r="V543" s="123"/>
      <c r="W543" s="123"/>
      <c r="X543" s="123"/>
      <c r="AK543" s="69"/>
      <c r="AL543" s="124"/>
      <c r="AM543" s="76"/>
    </row>
    <row r="544" spans="16:39" s="66" customFormat="1" x14ac:dyDescent="0.2">
      <c r="P544" s="122"/>
      <c r="Q544" s="99"/>
      <c r="U544" s="123"/>
      <c r="V544" s="123"/>
      <c r="W544" s="123"/>
      <c r="X544" s="123"/>
      <c r="AK544" s="69"/>
      <c r="AL544" s="124"/>
      <c r="AM544" s="76"/>
    </row>
    <row r="545" spans="16:39" s="66" customFormat="1" x14ac:dyDescent="0.2">
      <c r="P545" s="122"/>
      <c r="Q545" s="99"/>
      <c r="U545" s="123"/>
      <c r="V545" s="123"/>
      <c r="W545" s="123"/>
      <c r="X545" s="123"/>
      <c r="AK545" s="69"/>
      <c r="AL545" s="124"/>
      <c r="AM545" s="76"/>
    </row>
    <row r="546" spans="16:39" s="66" customFormat="1" x14ac:dyDescent="0.2">
      <c r="P546" s="122"/>
      <c r="Q546" s="99"/>
      <c r="U546" s="123"/>
      <c r="V546" s="123"/>
      <c r="W546" s="123"/>
      <c r="X546" s="123"/>
      <c r="AK546" s="69"/>
      <c r="AL546" s="124"/>
      <c r="AM546" s="76"/>
    </row>
    <row r="547" spans="16:39" s="66" customFormat="1" x14ac:dyDescent="0.2">
      <c r="P547" s="122"/>
      <c r="Q547" s="99"/>
      <c r="U547" s="123"/>
      <c r="V547" s="123"/>
      <c r="W547" s="123"/>
      <c r="X547" s="123"/>
      <c r="AK547" s="69"/>
      <c r="AL547" s="124"/>
      <c r="AM547" s="76"/>
    </row>
    <row r="548" spans="16:39" s="66" customFormat="1" x14ac:dyDescent="0.2">
      <c r="P548" s="122"/>
      <c r="Q548" s="99"/>
      <c r="U548" s="123"/>
      <c r="V548" s="123"/>
      <c r="W548" s="123"/>
      <c r="X548" s="123"/>
      <c r="AK548" s="69"/>
      <c r="AL548" s="124"/>
      <c r="AM548" s="76"/>
    </row>
    <row r="549" spans="16:39" s="66" customFormat="1" x14ac:dyDescent="0.2">
      <c r="P549" s="122"/>
      <c r="Q549" s="99"/>
      <c r="U549" s="123"/>
      <c r="V549" s="123"/>
      <c r="W549" s="123"/>
      <c r="X549" s="123"/>
      <c r="AK549" s="69"/>
      <c r="AL549" s="124"/>
      <c r="AM549" s="76"/>
    </row>
    <row r="550" spans="16:39" s="66" customFormat="1" x14ac:dyDescent="0.2">
      <c r="P550" s="122"/>
      <c r="Q550" s="99"/>
      <c r="U550" s="123"/>
      <c r="V550" s="123"/>
      <c r="W550" s="123"/>
      <c r="X550" s="123"/>
      <c r="AK550" s="69"/>
      <c r="AL550" s="124"/>
      <c r="AM550" s="76"/>
    </row>
    <row r="551" spans="16:39" s="66" customFormat="1" x14ac:dyDescent="0.2">
      <c r="P551" s="122"/>
      <c r="Q551" s="99"/>
      <c r="U551" s="123"/>
      <c r="V551" s="123"/>
      <c r="W551" s="123"/>
      <c r="X551" s="123"/>
      <c r="AK551" s="69"/>
      <c r="AL551" s="124"/>
      <c r="AM551" s="76"/>
    </row>
    <row r="552" spans="16:39" s="66" customFormat="1" x14ac:dyDescent="0.2">
      <c r="P552" s="122"/>
      <c r="Q552" s="99"/>
      <c r="U552" s="123"/>
      <c r="V552" s="123"/>
      <c r="W552" s="123"/>
      <c r="X552" s="123"/>
      <c r="AK552" s="69"/>
      <c r="AL552" s="124"/>
      <c r="AM552" s="76"/>
    </row>
    <row r="553" spans="16:39" s="66" customFormat="1" x14ac:dyDescent="0.2">
      <c r="P553" s="122"/>
      <c r="Q553" s="99"/>
      <c r="U553" s="123"/>
      <c r="V553" s="123"/>
      <c r="W553" s="123"/>
      <c r="X553" s="123"/>
      <c r="AK553" s="69"/>
      <c r="AL553" s="124"/>
      <c r="AM553" s="76"/>
    </row>
    <row r="554" spans="16:39" s="66" customFormat="1" x14ac:dyDescent="0.2">
      <c r="P554" s="122"/>
      <c r="Q554" s="99"/>
      <c r="U554" s="123"/>
      <c r="V554" s="123"/>
      <c r="W554" s="123"/>
      <c r="X554" s="123"/>
      <c r="AK554" s="69"/>
      <c r="AL554" s="124"/>
      <c r="AM554" s="76"/>
    </row>
    <row r="555" spans="16:39" s="66" customFormat="1" x14ac:dyDescent="0.2">
      <c r="P555" s="122"/>
      <c r="Q555" s="99"/>
      <c r="U555" s="123"/>
      <c r="V555" s="123"/>
      <c r="W555" s="123"/>
      <c r="X555" s="123"/>
      <c r="AK555" s="69"/>
      <c r="AL555" s="124"/>
      <c r="AM555" s="76"/>
    </row>
    <row r="556" spans="16:39" s="66" customFormat="1" x14ac:dyDescent="0.2">
      <c r="P556" s="122"/>
      <c r="Q556" s="99"/>
      <c r="U556" s="123"/>
      <c r="V556" s="123"/>
      <c r="W556" s="123"/>
      <c r="X556" s="123"/>
      <c r="AK556" s="69"/>
      <c r="AL556" s="124"/>
      <c r="AM556" s="76"/>
    </row>
    <row r="557" spans="16:39" s="66" customFormat="1" x14ac:dyDescent="0.2">
      <c r="P557" s="122"/>
      <c r="Q557" s="99"/>
      <c r="U557" s="123"/>
      <c r="V557" s="123"/>
      <c r="W557" s="123"/>
      <c r="X557" s="123"/>
      <c r="AK557" s="69"/>
      <c r="AL557" s="124"/>
      <c r="AM557" s="76"/>
    </row>
    <row r="558" spans="16:39" s="66" customFormat="1" x14ac:dyDescent="0.2">
      <c r="P558" s="122"/>
      <c r="Q558" s="99"/>
      <c r="U558" s="123"/>
      <c r="V558" s="123"/>
      <c r="W558" s="123"/>
      <c r="X558" s="123"/>
      <c r="AK558" s="69"/>
      <c r="AL558" s="124"/>
      <c r="AM558" s="76"/>
    </row>
    <row r="559" spans="16:39" s="66" customFormat="1" x14ac:dyDescent="0.2">
      <c r="P559" s="122"/>
      <c r="Q559" s="99"/>
      <c r="U559" s="123"/>
      <c r="V559" s="123"/>
      <c r="W559" s="123"/>
      <c r="X559" s="123"/>
      <c r="AK559" s="69"/>
      <c r="AL559" s="124"/>
      <c r="AM559" s="76"/>
    </row>
    <row r="560" spans="16:39" s="66" customFormat="1" x14ac:dyDescent="0.2">
      <c r="P560" s="122"/>
      <c r="Q560" s="99"/>
      <c r="U560" s="123"/>
      <c r="V560" s="123"/>
      <c r="W560" s="123"/>
      <c r="X560" s="123"/>
      <c r="AK560" s="69"/>
      <c r="AL560" s="124"/>
      <c r="AM560" s="76"/>
    </row>
    <row r="561" spans="16:39" s="66" customFormat="1" x14ac:dyDescent="0.2">
      <c r="P561" s="122"/>
      <c r="Q561" s="99"/>
      <c r="U561" s="123"/>
      <c r="V561" s="123"/>
      <c r="W561" s="123"/>
      <c r="X561" s="123"/>
      <c r="AK561" s="69"/>
      <c r="AL561" s="124"/>
      <c r="AM561" s="76"/>
    </row>
    <row r="562" spans="16:39" s="66" customFormat="1" x14ac:dyDescent="0.2">
      <c r="P562" s="122"/>
      <c r="Q562" s="99"/>
      <c r="U562" s="123"/>
      <c r="V562" s="123"/>
      <c r="W562" s="123"/>
      <c r="X562" s="123"/>
      <c r="AK562" s="69"/>
      <c r="AL562" s="124"/>
      <c r="AM562" s="76"/>
    </row>
    <row r="563" spans="16:39" s="66" customFormat="1" x14ac:dyDescent="0.2">
      <c r="P563" s="122"/>
      <c r="Q563" s="99"/>
      <c r="U563" s="123"/>
      <c r="V563" s="123"/>
      <c r="W563" s="123"/>
      <c r="X563" s="123"/>
      <c r="AK563" s="69"/>
      <c r="AL563" s="124"/>
      <c r="AM563" s="76"/>
    </row>
    <row r="564" spans="16:39" s="66" customFormat="1" x14ac:dyDescent="0.2">
      <c r="P564" s="122"/>
      <c r="Q564" s="99"/>
      <c r="U564" s="123"/>
      <c r="V564" s="123"/>
      <c r="W564" s="123"/>
      <c r="X564" s="123"/>
      <c r="AK564" s="69"/>
      <c r="AL564" s="124"/>
      <c r="AM564" s="76"/>
    </row>
    <row r="565" spans="16:39" s="66" customFormat="1" x14ac:dyDescent="0.2">
      <c r="P565" s="122"/>
      <c r="Q565" s="99"/>
      <c r="U565" s="123"/>
      <c r="V565" s="123"/>
      <c r="W565" s="123"/>
      <c r="X565" s="123"/>
      <c r="AK565" s="69"/>
      <c r="AL565" s="124"/>
      <c r="AM565" s="76"/>
    </row>
    <row r="566" spans="16:39" s="66" customFormat="1" x14ac:dyDescent="0.2">
      <c r="P566" s="122"/>
      <c r="Q566" s="99"/>
      <c r="U566" s="123"/>
      <c r="V566" s="123"/>
      <c r="W566" s="123"/>
      <c r="X566" s="123"/>
      <c r="AK566" s="69"/>
      <c r="AL566" s="124"/>
      <c r="AM566" s="76"/>
    </row>
    <row r="567" spans="16:39" s="66" customFormat="1" x14ac:dyDescent="0.2">
      <c r="P567" s="122"/>
      <c r="Q567" s="99"/>
      <c r="U567" s="123"/>
      <c r="V567" s="123"/>
      <c r="W567" s="123"/>
      <c r="X567" s="123"/>
      <c r="AK567" s="69"/>
      <c r="AL567" s="124"/>
      <c r="AM567" s="76"/>
    </row>
    <row r="568" spans="16:39" s="66" customFormat="1" x14ac:dyDescent="0.2">
      <c r="P568" s="122"/>
      <c r="Q568" s="99"/>
      <c r="U568" s="123"/>
      <c r="V568" s="123"/>
      <c r="W568" s="123"/>
      <c r="X568" s="123"/>
      <c r="AK568" s="69"/>
      <c r="AL568" s="124"/>
      <c r="AM568" s="76"/>
    </row>
    <row r="569" spans="16:39" s="66" customFormat="1" x14ac:dyDescent="0.2">
      <c r="P569" s="122"/>
      <c r="Q569" s="99"/>
      <c r="U569" s="123"/>
      <c r="V569" s="123"/>
      <c r="W569" s="123"/>
      <c r="X569" s="123"/>
      <c r="AK569" s="69"/>
      <c r="AL569" s="124"/>
      <c r="AM569" s="76"/>
    </row>
    <row r="570" spans="16:39" s="66" customFormat="1" x14ac:dyDescent="0.2">
      <c r="P570" s="122"/>
      <c r="Q570" s="99"/>
      <c r="U570" s="123"/>
      <c r="V570" s="123"/>
      <c r="W570" s="123"/>
      <c r="X570" s="123"/>
      <c r="AK570" s="69"/>
      <c r="AL570" s="124"/>
      <c r="AM570" s="76"/>
    </row>
    <row r="571" spans="16:39" s="66" customFormat="1" x14ac:dyDescent="0.2">
      <c r="P571" s="122"/>
      <c r="Q571" s="99"/>
      <c r="U571" s="123"/>
      <c r="V571" s="123"/>
      <c r="W571" s="123"/>
      <c r="X571" s="123"/>
      <c r="AK571" s="69"/>
      <c r="AL571" s="124"/>
      <c r="AM571" s="76"/>
    </row>
    <row r="572" spans="16:39" s="66" customFormat="1" x14ac:dyDescent="0.2">
      <c r="P572" s="122"/>
      <c r="Q572" s="99"/>
      <c r="U572" s="123"/>
      <c r="V572" s="123"/>
      <c r="W572" s="123"/>
      <c r="X572" s="123"/>
      <c r="AK572" s="69"/>
      <c r="AL572" s="124"/>
      <c r="AM572" s="76"/>
    </row>
    <row r="573" spans="16:39" s="66" customFormat="1" x14ac:dyDescent="0.2">
      <c r="P573" s="122"/>
      <c r="Q573" s="99"/>
      <c r="U573" s="123"/>
      <c r="V573" s="123"/>
      <c r="W573" s="123"/>
      <c r="X573" s="123"/>
      <c r="AK573" s="69"/>
      <c r="AL573" s="124"/>
      <c r="AM573" s="76"/>
    </row>
    <row r="574" spans="16:39" s="66" customFormat="1" x14ac:dyDescent="0.2">
      <c r="P574" s="122"/>
      <c r="Q574" s="99"/>
      <c r="U574" s="123"/>
      <c r="V574" s="123"/>
      <c r="W574" s="123"/>
      <c r="X574" s="123"/>
      <c r="AK574" s="69"/>
      <c r="AL574" s="124"/>
      <c r="AM574" s="76"/>
    </row>
    <row r="575" spans="16:39" s="66" customFormat="1" x14ac:dyDescent="0.2">
      <c r="P575" s="122"/>
      <c r="Q575" s="99"/>
      <c r="U575" s="123"/>
      <c r="V575" s="123"/>
      <c r="W575" s="123"/>
      <c r="X575" s="123"/>
      <c r="AK575" s="69"/>
      <c r="AL575" s="124"/>
      <c r="AM575" s="76"/>
    </row>
    <row r="576" spans="16:39" s="66" customFormat="1" x14ac:dyDescent="0.2">
      <c r="P576" s="122"/>
      <c r="Q576" s="99"/>
      <c r="U576" s="123"/>
      <c r="V576" s="123"/>
      <c r="W576" s="123"/>
      <c r="X576" s="123"/>
      <c r="AK576" s="69"/>
      <c r="AL576" s="124"/>
      <c r="AM576" s="76"/>
    </row>
    <row r="577" spans="16:39" s="66" customFormat="1" x14ac:dyDescent="0.2">
      <c r="P577" s="122"/>
      <c r="Q577" s="99"/>
      <c r="U577" s="123"/>
      <c r="V577" s="123"/>
      <c r="W577" s="123"/>
      <c r="X577" s="123"/>
      <c r="AK577" s="69"/>
      <c r="AL577" s="124"/>
      <c r="AM577" s="76"/>
    </row>
    <row r="578" spans="16:39" s="66" customFormat="1" x14ac:dyDescent="0.2">
      <c r="P578" s="122"/>
      <c r="Q578" s="99"/>
      <c r="U578" s="123"/>
      <c r="V578" s="123"/>
      <c r="W578" s="123"/>
      <c r="X578" s="123"/>
      <c r="AK578" s="69"/>
      <c r="AL578" s="124"/>
      <c r="AM578" s="76"/>
    </row>
    <row r="579" spans="16:39" s="66" customFormat="1" x14ac:dyDescent="0.2">
      <c r="P579" s="122"/>
      <c r="Q579" s="99"/>
      <c r="U579" s="123"/>
      <c r="V579" s="123"/>
      <c r="W579" s="123"/>
      <c r="X579" s="123"/>
      <c r="AK579" s="69"/>
      <c r="AL579" s="124"/>
      <c r="AM579" s="76"/>
    </row>
    <row r="580" spans="16:39" s="66" customFormat="1" x14ac:dyDescent="0.2">
      <c r="P580" s="122"/>
      <c r="Q580" s="99"/>
      <c r="U580" s="123"/>
      <c r="V580" s="123"/>
      <c r="W580" s="123"/>
      <c r="X580" s="123"/>
      <c r="AK580" s="69"/>
      <c r="AL580" s="124"/>
      <c r="AM580" s="76"/>
    </row>
    <row r="581" spans="16:39" s="66" customFormat="1" x14ac:dyDescent="0.2">
      <c r="P581" s="122"/>
      <c r="Q581" s="99"/>
      <c r="U581" s="123"/>
      <c r="V581" s="123"/>
      <c r="W581" s="123"/>
      <c r="X581" s="123"/>
      <c r="AK581" s="69"/>
      <c r="AL581" s="124"/>
      <c r="AM581" s="76"/>
    </row>
    <row r="582" spans="16:39" s="66" customFormat="1" x14ac:dyDescent="0.2">
      <c r="P582" s="122"/>
      <c r="Q582" s="99"/>
      <c r="U582" s="123"/>
      <c r="V582" s="123"/>
      <c r="W582" s="123"/>
      <c r="X582" s="123"/>
      <c r="AK582" s="69"/>
      <c r="AL582" s="124"/>
      <c r="AM582" s="76"/>
    </row>
    <row r="583" spans="16:39" s="66" customFormat="1" x14ac:dyDescent="0.2">
      <c r="P583" s="122"/>
      <c r="Q583" s="99"/>
      <c r="U583" s="123"/>
      <c r="V583" s="123"/>
      <c r="W583" s="123"/>
      <c r="X583" s="123"/>
      <c r="AK583" s="69"/>
      <c r="AL583" s="124"/>
      <c r="AM583" s="76"/>
    </row>
    <row r="584" spans="16:39" s="66" customFormat="1" x14ac:dyDescent="0.2">
      <c r="P584" s="122"/>
      <c r="Q584" s="99"/>
      <c r="U584" s="123"/>
      <c r="V584" s="123"/>
      <c r="W584" s="123"/>
      <c r="X584" s="123"/>
      <c r="AK584" s="69"/>
      <c r="AL584" s="124"/>
      <c r="AM584" s="76"/>
    </row>
    <row r="585" spans="16:39" s="66" customFormat="1" x14ac:dyDescent="0.2">
      <c r="P585" s="122"/>
      <c r="Q585" s="99"/>
      <c r="U585" s="123"/>
      <c r="V585" s="123"/>
      <c r="W585" s="123"/>
      <c r="X585" s="123"/>
      <c r="AK585" s="69"/>
      <c r="AL585" s="124"/>
      <c r="AM585" s="76"/>
    </row>
    <row r="586" spans="16:39" s="66" customFormat="1" x14ac:dyDescent="0.2">
      <c r="P586" s="122"/>
      <c r="Q586" s="99"/>
      <c r="U586" s="123"/>
      <c r="V586" s="123"/>
      <c r="W586" s="123"/>
      <c r="X586" s="123"/>
      <c r="AK586" s="69"/>
      <c r="AL586" s="124"/>
      <c r="AM586" s="76"/>
    </row>
    <row r="587" spans="16:39" s="66" customFormat="1" x14ac:dyDescent="0.2">
      <c r="P587" s="122"/>
      <c r="Q587" s="99"/>
      <c r="U587" s="123"/>
      <c r="V587" s="123"/>
      <c r="W587" s="123"/>
      <c r="X587" s="123"/>
      <c r="AK587" s="69"/>
      <c r="AL587" s="124"/>
      <c r="AM587" s="76"/>
    </row>
    <row r="588" spans="16:39" s="66" customFormat="1" x14ac:dyDescent="0.2">
      <c r="P588" s="122"/>
      <c r="Q588" s="99"/>
      <c r="U588" s="123"/>
      <c r="V588" s="123"/>
      <c r="W588" s="123"/>
      <c r="X588" s="123"/>
      <c r="AK588" s="69"/>
      <c r="AL588" s="124"/>
      <c r="AM588" s="76"/>
    </row>
    <row r="589" spans="16:39" s="66" customFormat="1" x14ac:dyDescent="0.2">
      <c r="P589" s="122"/>
      <c r="Q589" s="99"/>
      <c r="U589" s="123"/>
      <c r="V589" s="123"/>
      <c r="W589" s="123"/>
      <c r="X589" s="123"/>
      <c r="AK589" s="69"/>
      <c r="AL589" s="124"/>
      <c r="AM589" s="76"/>
    </row>
    <row r="590" spans="16:39" s="66" customFormat="1" x14ac:dyDescent="0.2">
      <c r="P590" s="122"/>
      <c r="Q590" s="99"/>
      <c r="U590" s="123"/>
      <c r="V590" s="123"/>
      <c r="W590" s="123"/>
      <c r="X590" s="123"/>
      <c r="AK590" s="69"/>
      <c r="AL590" s="124"/>
      <c r="AM590" s="76"/>
    </row>
    <row r="591" spans="16:39" s="66" customFormat="1" x14ac:dyDescent="0.2">
      <c r="P591" s="122"/>
      <c r="Q591" s="99"/>
      <c r="U591" s="123"/>
      <c r="V591" s="123"/>
      <c r="W591" s="123"/>
      <c r="X591" s="123"/>
      <c r="AK591" s="69"/>
      <c r="AL591" s="124"/>
      <c r="AM591" s="76"/>
    </row>
    <row r="592" spans="16:39" s="66" customFormat="1" x14ac:dyDescent="0.2">
      <c r="P592" s="122"/>
      <c r="Q592" s="99"/>
      <c r="U592" s="123"/>
      <c r="V592" s="123"/>
      <c r="W592" s="123"/>
      <c r="X592" s="123"/>
      <c r="AK592" s="69"/>
      <c r="AL592" s="124"/>
      <c r="AM592" s="76"/>
    </row>
    <row r="593" spans="16:39" s="66" customFormat="1" x14ac:dyDescent="0.2">
      <c r="P593" s="122"/>
      <c r="Q593" s="99"/>
      <c r="U593" s="123"/>
      <c r="V593" s="123"/>
      <c r="W593" s="123"/>
      <c r="X593" s="123"/>
      <c r="AK593" s="69"/>
      <c r="AL593" s="124"/>
      <c r="AM593" s="76"/>
    </row>
    <row r="594" spans="16:39" s="66" customFormat="1" x14ac:dyDescent="0.2">
      <c r="P594" s="122"/>
      <c r="Q594" s="99"/>
      <c r="U594" s="123"/>
      <c r="V594" s="123"/>
      <c r="W594" s="123"/>
      <c r="X594" s="123"/>
      <c r="AK594" s="69"/>
      <c r="AL594" s="124"/>
      <c r="AM594" s="76"/>
    </row>
    <row r="595" spans="16:39" s="66" customFormat="1" x14ac:dyDescent="0.2">
      <c r="P595" s="122"/>
      <c r="Q595" s="99"/>
      <c r="U595" s="123"/>
      <c r="V595" s="123"/>
      <c r="W595" s="123"/>
      <c r="X595" s="123"/>
      <c r="AK595" s="69"/>
      <c r="AL595" s="124"/>
      <c r="AM595" s="76"/>
    </row>
    <row r="596" spans="16:39" s="66" customFormat="1" x14ac:dyDescent="0.2">
      <c r="P596" s="122"/>
      <c r="Q596" s="99"/>
      <c r="U596" s="123"/>
      <c r="V596" s="123"/>
      <c r="W596" s="123"/>
      <c r="X596" s="123"/>
      <c r="AK596" s="69"/>
      <c r="AL596" s="124"/>
      <c r="AM596" s="76"/>
    </row>
    <row r="597" spans="16:39" s="66" customFormat="1" x14ac:dyDescent="0.2">
      <c r="P597" s="122"/>
      <c r="Q597" s="99"/>
      <c r="U597" s="123"/>
      <c r="V597" s="123"/>
      <c r="W597" s="123"/>
      <c r="X597" s="123"/>
      <c r="AK597" s="69"/>
      <c r="AL597" s="124"/>
      <c r="AM597" s="76"/>
    </row>
    <row r="598" spans="16:39" s="66" customFormat="1" x14ac:dyDescent="0.2">
      <c r="P598" s="122"/>
      <c r="Q598" s="99"/>
      <c r="U598" s="123"/>
      <c r="V598" s="123"/>
      <c r="W598" s="123"/>
      <c r="X598" s="123"/>
      <c r="AK598" s="69"/>
      <c r="AL598" s="124"/>
      <c r="AM598" s="76"/>
    </row>
    <row r="599" spans="16:39" s="66" customFormat="1" x14ac:dyDescent="0.2">
      <c r="P599" s="122"/>
      <c r="Q599" s="99"/>
      <c r="U599" s="123"/>
      <c r="V599" s="123"/>
      <c r="W599" s="123"/>
      <c r="X599" s="123"/>
      <c r="AK599" s="69"/>
      <c r="AL599" s="124"/>
      <c r="AM599" s="76"/>
    </row>
    <row r="600" spans="16:39" s="66" customFormat="1" x14ac:dyDescent="0.2">
      <c r="P600" s="122"/>
      <c r="Q600" s="99"/>
      <c r="U600" s="123"/>
      <c r="V600" s="123"/>
      <c r="W600" s="123"/>
      <c r="X600" s="123"/>
      <c r="AK600" s="69"/>
      <c r="AL600" s="124"/>
      <c r="AM600" s="76"/>
    </row>
    <row r="601" spans="16:39" s="66" customFormat="1" x14ac:dyDescent="0.2">
      <c r="P601" s="122"/>
      <c r="Q601" s="99"/>
      <c r="U601" s="123"/>
      <c r="V601" s="123"/>
      <c r="W601" s="123"/>
      <c r="X601" s="123"/>
      <c r="AK601" s="69"/>
      <c r="AL601" s="124"/>
      <c r="AM601" s="76"/>
    </row>
    <row r="602" spans="16:39" s="66" customFormat="1" x14ac:dyDescent="0.2">
      <c r="P602" s="122"/>
      <c r="Q602" s="99"/>
      <c r="U602" s="123"/>
      <c r="V602" s="123"/>
      <c r="W602" s="123"/>
      <c r="X602" s="123"/>
      <c r="AK602" s="69"/>
      <c r="AL602" s="124"/>
      <c r="AM602" s="76"/>
    </row>
    <row r="603" spans="16:39" s="66" customFormat="1" x14ac:dyDescent="0.2">
      <c r="P603" s="122"/>
      <c r="Q603" s="99"/>
      <c r="U603" s="123"/>
      <c r="V603" s="123"/>
      <c r="W603" s="123"/>
      <c r="X603" s="123"/>
      <c r="AK603" s="69"/>
      <c r="AL603" s="124"/>
      <c r="AM603" s="76"/>
    </row>
    <row r="604" spans="16:39" s="66" customFormat="1" x14ac:dyDescent="0.2">
      <c r="P604" s="122"/>
      <c r="Q604" s="99"/>
      <c r="U604" s="123"/>
      <c r="V604" s="123"/>
      <c r="W604" s="123"/>
      <c r="X604" s="123"/>
      <c r="AK604" s="69"/>
      <c r="AL604" s="124"/>
      <c r="AM604" s="76"/>
    </row>
    <row r="605" spans="16:39" s="66" customFormat="1" x14ac:dyDescent="0.2">
      <c r="P605" s="122"/>
      <c r="Q605" s="99"/>
      <c r="U605" s="123"/>
      <c r="V605" s="123"/>
      <c r="W605" s="123"/>
      <c r="X605" s="123"/>
      <c r="AK605" s="69"/>
      <c r="AL605" s="124"/>
      <c r="AM605" s="76"/>
    </row>
    <row r="606" spans="16:39" s="66" customFormat="1" x14ac:dyDescent="0.2">
      <c r="P606" s="122"/>
      <c r="Q606" s="99"/>
      <c r="U606" s="123"/>
      <c r="V606" s="123"/>
      <c r="W606" s="123"/>
      <c r="X606" s="123"/>
      <c r="AK606" s="69"/>
      <c r="AL606" s="124"/>
      <c r="AM606" s="76"/>
    </row>
    <row r="607" spans="16:39" s="66" customFormat="1" x14ac:dyDescent="0.2">
      <c r="P607" s="122"/>
      <c r="Q607" s="99"/>
      <c r="U607" s="123"/>
      <c r="V607" s="123"/>
      <c r="W607" s="123"/>
      <c r="X607" s="123"/>
      <c r="AK607" s="69"/>
      <c r="AL607" s="124"/>
      <c r="AM607" s="76"/>
    </row>
    <row r="608" spans="16:39" s="66" customFormat="1" x14ac:dyDescent="0.2">
      <c r="P608" s="122"/>
      <c r="Q608" s="99"/>
      <c r="U608" s="123"/>
      <c r="V608" s="123"/>
      <c r="W608" s="123"/>
      <c r="X608" s="123"/>
      <c r="AK608" s="69"/>
      <c r="AL608" s="124"/>
      <c r="AM608" s="76"/>
    </row>
    <row r="609" spans="16:39" s="66" customFormat="1" x14ac:dyDescent="0.2">
      <c r="P609" s="122"/>
      <c r="Q609" s="99"/>
      <c r="U609" s="123"/>
      <c r="V609" s="123"/>
      <c r="W609" s="123"/>
      <c r="X609" s="123"/>
      <c r="AK609" s="69"/>
      <c r="AL609" s="124"/>
      <c r="AM609" s="76"/>
    </row>
    <row r="610" spans="16:39" s="66" customFormat="1" x14ac:dyDescent="0.2">
      <c r="P610" s="122"/>
      <c r="Q610" s="99"/>
      <c r="U610" s="123"/>
      <c r="V610" s="123"/>
      <c r="W610" s="123"/>
      <c r="X610" s="123"/>
      <c r="AK610" s="69"/>
      <c r="AL610" s="124"/>
      <c r="AM610" s="76"/>
    </row>
    <row r="611" spans="16:39" s="66" customFormat="1" x14ac:dyDescent="0.2">
      <c r="P611" s="122"/>
      <c r="Q611" s="99"/>
      <c r="U611" s="123"/>
      <c r="V611" s="123"/>
      <c r="W611" s="123"/>
      <c r="X611" s="123"/>
      <c r="AK611" s="69"/>
      <c r="AL611" s="124"/>
      <c r="AM611" s="76"/>
    </row>
    <row r="612" spans="16:39" s="66" customFormat="1" x14ac:dyDescent="0.2">
      <c r="P612" s="122"/>
      <c r="Q612" s="99"/>
      <c r="U612" s="123"/>
      <c r="V612" s="123"/>
      <c r="W612" s="123"/>
      <c r="X612" s="123"/>
      <c r="AK612" s="69"/>
      <c r="AL612" s="124"/>
      <c r="AM612" s="76"/>
    </row>
    <row r="613" spans="16:39" s="66" customFormat="1" x14ac:dyDescent="0.2">
      <c r="P613" s="122"/>
      <c r="Q613" s="99"/>
      <c r="U613" s="123"/>
      <c r="V613" s="123"/>
      <c r="W613" s="123"/>
      <c r="X613" s="123"/>
      <c r="AK613" s="69"/>
      <c r="AL613" s="124"/>
      <c r="AM613" s="76"/>
    </row>
    <row r="614" spans="16:39" s="66" customFormat="1" x14ac:dyDescent="0.2">
      <c r="P614" s="122"/>
      <c r="Q614" s="99"/>
      <c r="U614" s="123"/>
      <c r="V614" s="123"/>
      <c r="W614" s="123"/>
      <c r="X614" s="123"/>
      <c r="AK614" s="69"/>
      <c r="AL614" s="124"/>
      <c r="AM614" s="76"/>
    </row>
    <row r="615" spans="16:39" s="66" customFormat="1" x14ac:dyDescent="0.2">
      <c r="P615" s="122"/>
      <c r="Q615" s="99"/>
      <c r="U615" s="123"/>
      <c r="V615" s="123"/>
      <c r="W615" s="123"/>
      <c r="X615" s="123"/>
      <c r="AK615" s="69"/>
      <c r="AL615" s="124"/>
      <c r="AM615" s="76"/>
    </row>
    <row r="616" spans="16:39" s="66" customFormat="1" x14ac:dyDescent="0.2">
      <c r="P616" s="122"/>
      <c r="Q616" s="99"/>
      <c r="U616" s="123"/>
      <c r="V616" s="123"/>
      <c r="W616" s="123"/>
      <c r="X616" s="123"/>
      <c r="AK616" s="69"/>
      <c r="AL616" s="124"/>
      <c r="AM616" s="76"/>
    </row>
    <row r="617" spans="16:39" s="66" customFormat="1" x14ac:dyDescent="0.2">
      <c r="P617" s="122"/>
      <c r="Q617" s="99"/>
      <c r="U617" s="123"/>
      <c r="V617" s="123"/>
      <c r="W617" s="123"/>
      <c r="X617" s="123"/>
      <c r="AK617" s="69"/>
      <c r="AL617" s="124"/>
      <c r="AM617" s="76"/>
    </row>
    <row r="618" spans="16:39" s="66" customFormat="1" x14ac:dyDescent="0.2">
      <c r="P618" s="122"/>
      <c r="Q618" s="99"/>
      <c r="U618" s="123"/>
      <c r="V618" s="123"/>
      <c r="W618" s="123"/>
      <c r="X618" s="123"/>
      <c r="AK618" s="69"/>
      <c r="AL618" s="124"/>
      <c r="AM618" s="76"/>
    </row>
    <row r="619" spans="16:39" s="66" customFormat="1" x14ac:dyDescent="0.2">
      <c r="P619" s="122"/>
      <c r="Q619" s="99"/>
      <c r="U619" s="123"/>
      <c r="V619" s="123"/>
      <c r="W619" s="123"/>
      <c r="X619" s="123"/>
      <c r="AK619" s="69"/>
      <c r="AL619" s="124"/>
      <c r="AM619" s="76"/>
    </row>
    <row r="620" spans="16:39" s="66" customFormat="1" x14ac:dyDescent="0.2">
      <c r="P620" s="122"/>
      <c r="Q620" s="99"/>
      <c r="U620" s="123"/>
      <c r="V620" s="123"/>
      <c r="W620" s="123"/>
      <c r="X620" s="123"/>
      <c r="AK620" s="69"/>
      <c r="AL620" s="124"/>
      <c r="AM620" s="76"/>
    </row>
    <row r="621" spans="16:39" s="66" customFormat="1" x14ac:dyDescent="0.2">
      <c r="P621" s="122"/>
      <c r="Q621" s="99"/>
      <c r="U621" s="123"/>
      <c r="V621" s="123"/>
      <c r="W621" s="123"/>
      <c r="X621" s="123"/>
      <c r="AK621" s="69"/>
      <c r="AL621" s="124"/>
      <c r="AM621" s="76"/>
    </row>
    <row r="622" spans="16:39" s="66" customFormat="1" x14ac:dyDescent="0.2">
      <c r="P622" s="122"/>
      <c r="Q622" s="99"/>
      <c r="U622" s="123"/>
      <c r="V622" s="123"/>
      <c r="W622" s="123"/>
      <c r="X622" s="123"/>
      <c r="AK622" s="69"/>
      <c r="AL622" s="124"/>
      <c r="AM622" s="76"/>
    </row>
    <row r="623" spans="16:39" s="66" customFormat="1" x14ac:dyDescent="0.2">
      <c r="P623" s="122"/>
      <c r="Q623" s="99"/>
      <c r="U623" s="123"/>
      <c r="V623" s="123"/>
      <c r="W623" s="123"/>
      <c r="X623" s="123"/>
      <c r="AK623" s="69"/>
      <c r="AL623" s="124"/>
      <c r="AM623" s="76"/>
    </row>
    <row r="624" spans="16:39" s="66" customFormat="1" x14ac:dyDescent="0.2">
      <c r="P624" s="122"/>
      <c r="Q624" s="99"/>
      <c r="U624" s="123"/>
      <c r="V624" s="123"/>
      <c r="W624" s="123"/>
      <c r="X624" s="123"/>
      <c r="AK624" s="69"/>
      <c r="AL624" s="124"/>
      <c r="AM624" s="76"/>
    </row>
    <row r="625" spans="16:39" s="66" customFormat="1" x14ac:dyDescent="0.2">
      <c r="P625" s="122"/>
      <c r="Q625" s="99"/>
      <c r="U625" s="123"/>
      <c r="V625" s="123"/>
      <c r="W625" s="123"/>
      <c r="X625" s="123"/>
      <c r="AK625" s="69"/>
      <c r="AL625" s="124"/>
      <c r="AM625" s="76"/>
    </row>
    <row r="626" spans="16:39" s="66" customFormat="1" x14ac:dyDescent="0.2">
      <c r="P626" s="122"/>
      <c r="Q626" s="99"/>
      <c r="U626" s="123"/>
      <c r="V626" s="123"/>
      <c r="W626" s="123"/>
      <c r="X626" s="123"/>
      <c r="AK626" s="69"/>
      <c r="AL626" s="124"/>
      <c r="AM626" s="76"/>
    </row>
    <row r="627" spans="16:39" s="66" customFormat="1" x14ac:dyDescent="0.2">
      <c r="P627" s="122"/>
      <c r="Q627" s="99"/>
      <c r="U627" s="123"/>
      <c r="V627" s="123"/>
      <c r="W627" s="123"/>
      <c r="X627" s="123"/>
      <c r="AK627" s="69"/>
      <c r="AL627" s="124"/>
      <c r="AM627" s="76"/>
    </row>
    <row r="628" spans="16:39" s="66" customFormat="1" x14ac:dyDescent="0.2">
      <c r="P628" s="122"/>
      <c r="Q628" s="99"/>
      <c r="U628" s="123"/>
      <c r="V628" s="123"/>
      <c r="W628" s="123"/>
      <c r="X628" s="123"/>
      <c r="AK628" s="69"/>
      <c r="AL628" s="124"/>
      <c r="AM628" s="76"/>
    </row>
    <row r="629" spans="16:39" s="66" customFormat="1" x14ac:dyDescent="0.2">
      <c r="P629" s="122"/>
      <c r="Q629" s="99"/>
      <c r="U629" s="123"/>
      <c r="V629" s="123"/>
      <c r="W629" s="123"/>
      <c r="X629" s="123"/>
      <c r="AK629" s="69"/>
      <c r="AL629" s="124"/>
      <c r="AM629" s="76"/>
    </row>
    <row r="630" spans="16:39" s="66" customFormat="1" x14ac:dyDescent="0.2">
      <c r="P630" s="122"/>
      <c r="Q630" s="99"/>
      <c r="U630" s="123"/>
      <c r="V630" s="123"/>
      <c r="W630" s="123"/>
      <c r="X630" s="123"/>
      <c r="AK630" s="69"/>
      <c r="AL630" s="124"/>
      <c r="AM630" s="76"/>
    </row>
    <row r="631" spans="16:39" s="66" customFormat="1" x14ac:dyDescent="0.2">
      <c r="P631" s="122"/>
      <c r="Q631" s="99"/>
      <c r="U631" s="123"/>
      <c r="V631" s="123"/>
      <c r="W631" s="123"/>
      <c r="X631" s="123"/>
      <c r="AK631" s="69"/>
      <c r="AL631" s="124"/>
      <c r="AM631" s="76"/>
    </row>
    <row r="632" spans="16:39" s="66" customFormat="1" x14ac:dyDescent="0.2">
      <c r="P632" s="122"/>
      <c r="Q632" s="99"/>
      <c r="U632" s="123"/>
      <c r="V632" s="123"/>
      <c r="W632" s="123"/>
      <c r="X632" s="123"/>
      <c r="AK632" s="69"/>
      <c r="AL632" s="124"/>
      <c r="AM632" s="76"/>
    </row>
    <row r="633" spans="16:39" s="66" customFormat="1" x14ac:dyDescent="0.2">
      <c r="P633" s="122"/>
      <c r="Q633" s="99"/>
      <c r="U633" s="123"/>
      <c r="V633" s="123"/>
      <c r="W633" s="123"/>
      <c r="X633" s="123"/>
      <c r="AK633" s="69"/>
      <c r="AL633" s="124"/>
      <c r="AM633" s="76"/>
    </row>
    <row r="634" spans="16:39" s="66" customFormat="1" x14ac:dyDescent="0.2">
      <c r="P634" s="122"/>
      <c r="Q634" s="99"/>
      <c r="U634" s="123"/>
      <c r="V634" s="123"/>
      <c r="W634" s="123"/>
      <c r="X634" s="123"/>
      <c r="AK634" s="69"/>
      <c r="AL634" s="124"/>
      <c r="AM634" s="76"/>
    </row>
    <row r="635" spans="16:39" s="66" customFormat="1" x14ac:dyDescent="0.2">
      <c r="P635" s="122"/>
      <c r="Q635" s="99"/>
      <c r="U635" s="123"/>
      <c r="V635" s="123"/>
      <c r="W635" s="123"/>
      <c r="X635" s="123"/>
      <c r="AK635" s="69"/>
      <c r="AL635" s="124"/>
      <c r="AM635" s="76"/>
    </row>
    <row r="636" spans="16:39" s="66" customFormat="1" x14ac:dyDescent="0.2">
      <c r="P636" s="122"/>
      <c r="Q636" s="99"/>
      <c r="U636" s="123"/>
      <c r="V636" s="123"/>
      <c r="W636" s="123"/>
      <c r="X636" s="123"/>
      <c r="AK636" s="69"/>
      <c r="AL636" s="124"/>
      <c r="AM636" s="76"/>
    </row>
    <row r="637" spans="16:39" s="66" customFormat="1" x14ac:dyDescent="0.2">
      <c r="P637" s="122"/>
      <c r="Q637" s="99"/>
      <c r="U637" s="123"/>
      <c r="V637" s="123"/>
      <c r="W637" s="123"/>
      <c r="X637" s="123"/>
      <c r="AK637" s="69"/>
      <c r="AL637" s="124"/>
      <c r="AM637" s="76"/>
    </row>
    <row r="638" spans="16:39" s="66" customFormat="1" x14ac:dyDescent="0.2">
      <c r="P638" s="122"/>
      <c r="Q638" s="99"/>
      <c r="U638" s="123"/>
      <c r="V638" s="123"/>
      <c r="W638" s="123"/>
      <c r="X638" s="123"/>
      <c r="AK638" s="69"/>
      <c r="AL638" s="124"/>
      <c r="AM638" s="76"/>
    </row>
    <row r="639" spans="16:39" s="66" customFormat="1" x14ac:dyDescent="0.2">
      <c r="P639" s="122"/>
      <c r="Q639" s="99"/>
      <c r="U639" s="123"/>
      <c r="V639" s="123"/>
      <c r="W639" s="123"/>
      <c r="X639" s="123"/>
      <c r="AK639" s="69"/>
      <c r="AL639" s="124"/>
      <c r="AM639" s="76"/>
    </row>
    <row r="640" spans="16:39" s="66" customFormat="1" x14ac:dyDescent="0.2">
      <c r="P640" s="122"/>
      <c r="Q640" s="99"/>
      <c r="U640" s="123"/>
      <c r="V640" s="123"/>
      <c r="W640" s="123"/>
      <c r="X640" s="123"/>
      <c r="AK640" s="69"/>
      <c r="AL640" s="124"/>
      <c r="AM640" s="76"/>
    </row>
    <row r="641" spans="16:39" s="66" customFormat="1" x14ac:dyDescent="0.2">
      <c r="P641" s="122"/>
      <c r="Q641" s="99"/>
      <c r="U641" s="123"/>
      <c r="V641" s="123"/>
      <c r="W641" s="123"/>
      <c r="X641" s="123"/>
      <c r="AK641" s="69"/>
      <c r="AL641" s="124"/>
      <c r="AM641" s="76"/>
    </row>
    <row r="642" spans="16:39" s="66" customFormat="1" x14ac:dyDescent="0.2">
      <c r="P642" s="122"/>
      <c r="Q642" s="99"/>
      <c r="U642" s="123"/>
      <c r="V642" s="123"/>
      <c r="W642" s="123"/>
      <c r="X642" s="123"/>
      <c r="AK642" s="69"/>
      <c r="AL642" s="124"/>
      <c r="AM642" s="76"/>
    </row>
    <row r="643" spans="16:39" s="66" customFormat="1" x14ac:dyDescent="0.2">
      <c r="P643" s="122"/>
      <c r="Q643" s="99"/>
      <c r="U643" s="123"/>
      <c r="V643" s="123"/>
      <c r="W643" s="123"/>
      <c r="X643" s="123"/>
      <c r="AK643" s="69"/>
      <c r="AL643" s="124"/>
      <c r="AM643" s="76"/>
    </row>
    <row r="644" spans="16:39" s="66" customFormat="1" x14ac:dyDescent="0.2">
      <c r="P644" s="122"/>
      <c r="Q644" s="99"/>
      <c r="U644" s="123"/>
      <c r="V644" s="123"/>
      <c r="W644" s="123"/>
      <c r="X644" s="123"/>
      <c r="AK644" s="69"/>
      <c r="AL644" s="124"/>
      <c r="AM644" s="76"/>
    </row>
    <row r="645" spans="16:39" s="66" customFormat="1" x14ac:dyDescent="0.2">
      <c r="P645" s="122"/>
      <c r="Q645" s="99"/>
      <c r="U645" s="123"/>
      <c r="V645" s="123"/>
      <c r="W645" s="123"/>
      <c r="X645" s="123"/>
      <c r="AK645" s="69"/>
      <c r="AL645" s="124"/>
      <c r="AM645" s="76"/>
    </row>
    <row r="646" spans="16:39" s="66" customFormat="1" x14ac:dyDescent="0.2">
      <c r="P646" s="122"/>
      <c r="Q646" s="99"/>
      <c r="U646" s="123"/>
      <c r="V646" s="123"/>
      <c r="W646" s="123"/>
      <c r="X646" s="123"/>
      <c r="AK646" s="69"/>
      <c r="AL646" s="124"/>
      <c r="AM646" s="76"/>
    </row>
    <row r="647" spans="16:39" s="66" customFormat="1" x14ac:dyDescent="0.2">
      <c r="P647" s="122"/>
      <c r="Q647" s="99"/>
      <c r="U647" s="123"/>
      <c r="V647" s="123"/>
      <c r="W647" s="123"/>
      <c r="X647" s="123"/>
      <c r="AK647" s="69"/>
      <c r="AL647" s="124"/>
      <c r="AM647" s="76"/>
    </row>
    <row r="648" spans="16:39" s="66" customFormat="1" x14ac:dyDescent="0.2">
      <c r="P648" s="122"/>
      <c r="Q648" s="99"/>
      <c r="U648" s="123"/>
      <c r="V648" s="123"/>
      <c r="W648" s="123"/>
      <c r="X648" s="123"/>
      <c r="AK648" s="69"/>
      <c r="AL648" s="124"/>
      <c r="AM648" s="76"/>
    </row>
    <row r="649" spans="16:39" s="66" customFormat="1" x14ac:dyDescent="0.2">
      <c r="P649" s="122"/>
      <c r="Q649" s="99"/>
      <c r="U649" s="123"/>
      <c r="V649" s="123"/>
      <c r="W649" s="123"/>
      <c r="X649" s="123"/>
      <c r="AK649" s="69"/>
      <c r="AL649" s="124"/>
      <c r="AM649" s="76"/>
    </row>
    <row r="650" spans="16:39" s="66" customFormat="1" x14ac:dyDescent="0.2">
      <c r="P650" s="122"/>
      <c r="Q650" s="99"/>
      <c r="U650" s="123"/>
      <c r="V650" s="123"/>
      <c r="W650" s="123"/>
      <c r="X650" s="123"/>
      <c r="AK650" s="69"/>
      <c r="AL650" s="124"/>
      <c r="AM650" s="76"/>
    </row>
    <row r="651" spans="16:39" s="66" customFormat="1" x14ac:dyDescent="0.2">
      <c r="P651" s="122"/>
      <c r="Q651" s="99"/>
      <c r="U651" s="123"/>
      <c r="V651" s="123"/>
      <c r="W651" s="123"/>
      <c r="X651" s="123"/>
      <c r="AK651" s="69"/>
      <c r="AL651" s="124"/>
      <c r="AM651" s="76"/>
    </row>
    <row r="652" spans="16:39" s="66" customFormat="1" x14ac:dyDescent="0.2">
      <c r="P652" s="122"/>
      <c r="Q652" s="99"/>
      <c r="U652" s="123"/>
      <c r="V652" s="123"/>
      <c r="W652" s="123"/>
      <c r="X652" s="123"/>
      <c r="AK652" s="69"/>
      <c r="AL652" s="124"/>
      <c r="AM652" s="76"/>
    </row>
    <row r="653" spans="16:39" s="66" customFormat="1" x14ac:dyDescent="0.2">
      <c r="P653" s="122"/>
      <c r="Q653" s="99"/>
      <c r="U653" s="123"/>
      <c r="V653" s="123"/>
      <c r="W653" s="123"/>
      <c r="X653" s="123"/>
      <c r="AK653" s="69"/>
      <c r="AL653" s="124"/>
      <c r="AM653" s="76"/>
    </row>
    <row r="654" spans="16:39" s="66" customFormat="1" x14ac:dyDescent="0.2">
      <c r="P654" s="122"/>
      <c r="Q654" s="99"/>
      <c r="U654" s="123"/>
      <c r="V654" s="123"/>
      <c r="W654" s="123"/>
      <c r="X654" s="123"/>
      <c r="AK654" s="69"/>
      <c r="AL654" s="124"/>
      <c r="AM654" s="76"/>
    </row>
    <row r="655" spans="16:39" s="66" customFormat="1" x14ac:dyDescent="0.2">
      <c r="P655" s="122"/>
      <c r="Q655" s="99"/>
      <c r="U655" s="123"/>
      <c r="V655" s="123"/>
      <c r="W655" s="123"/>
      <c r="X655" s="123"/>
      <c r="AK655" s="69"/>
      <c r="AL655" s="124"/>
      <c r="AM655" s="76"/>
    </row>
    <row r="656" spans="16:39" s="66" customFormat="1" x14ac:dyDescent="0.2">
      <c r="P656" s="122"/>
      <c r="Q656" s="99"/>
      <c r="U656" s="123"/>
      <c r="V656" s="123"/>
      <c r="W656" s="123"/>
      <c r="X656" s="123"/>
      <c r="AK656" s="69"/>
      <c r="AL656" s="124"/>
      <c r="AM656" s="76"/>
    </row>
    <row r="657" spans="16:39" s="66" customFormat="1" x14ac:dyDescent="0.2">
      <c r="P657" s="122"/>
      <c r="Q657" s="99"/>
      <c r="U657" s="123"/>
      <c r="V657" s="123"/>
      <c r="W657" s="123"/>
      <c r="X657" s="123"/>
      <c r="AK657" s="69"/>
      <c r="AL657" s="124"/>
      <c r="AM657" s="76"/>
    </row>
    <row r="658" spans="16:39" s="66" customFormat="1" x14ac:dyDescent="0.2">
      <c r="P658" s="122"/>
      <c r="Q658" s="99"/>
      <c r="U658" s="123"/>
      <c r="V658" s="123"/>
      <c r="W658" s="123"/>
      <c r="X658" s="123"/>
      <c r="AK658" s="69"/>
      <c r="AL658" s="124"/>
      <c r="AM658" s="76"/>
    </row>
    <row r="659" spans="16:39" s="66" customFormat="1" x14ac:dyDescent="0.2">
      <c r="P659" s="122"/>
      <c r="Q659" s="99"/>
      <c r="U659" s="123"/>
      <c r="V659" s="123"/>
      <c r="W659" s="123"/>
      <c r="X659" s="123"/>
      <c r="AK659" s="69"/>
      <c r="AL659" s="124"/>
      <c r="AM659" s="76"/>
    </row>
    <row r="660" spans="16:39" s="66" customFormat="1" x14ac:dyDescent="0.2">
      <c r="P660" s="122"/>
      <c r="Q660" s="99"/>
      <c r="U660" s="123"/>
      <c r="V660" s="123"/>
      <c r="W660" s="123"/>
      <c r="X660" s="123"/>
      <c r="AK660" s="69"/>
      <c r="AL660" s="124"/>
      <c r="AM660" s="76"/>
    </row>
    <row r="661" spans="16:39" s="66" customFormat="1" x14ac:dyDescent="0.2">
      <c r="P661" s="122"/>
      <c r="Q661" s="99"/>
      <c r="U661" s="123"/>
      <c r="V661" s="123"/>
      <c r="W661" s="123"/>
      <c r="X661" s="123"/>
      <c r="AK661" s="69"/>
      <c r="AL661" s="124"/>
      <c r="AM661" s="76"/>
    </row>
    <row r="662" spans="16:39" s="66" customFormat="1" x14ac:dyDescent="0.2">
      <c r="P662" s="122"/>
      <c r="Q662" s="99"/>
      <c r="U662" s="123"/>
      <c r="V662" s="123"/>
      <c r="W662" s="123"/>
      <c r="X662" s="123"/>
      <c r="AK662" s="69"/>
      <c r="AL662" s="124"/>
      <c r="AM662" s="76"/>
    </row>
    <row r="663" spans="16:39" s="66" customFormat="1" x14ac:dyDescent="0.2">
      <c r="P663" s="122"/>
      <c r="Q663" s="99"/>
      <c r="U663" s="123"/>
      <c r="V663" s="123"/>
      <c r="W663" s="123"/>
      <c r="X663" s="123"/>
      <c r="AK663" s="69"/>
      <c r="AL663" s="124"/>
      <c r="AM663" s="76"/>
    </row>
    <row r="664" spans="16:39" s="66" customFormat="1" x14ac:dyDescent="0.2">
      <c r="P664" s="122"/>
      <c r="Q664" s="99"/>
      <c r="U664" s="123"/>
      <c r="V664" s="123"/>
      <c r="W664" s="123"/>
      <c r="X664" s="123"/>
      <c r="AK664" s="69"/>
      <c r="AL664" s="124"/>
      <c r="AM664" s="76"/>
    </row>
    <row r="665" spans="16:39" s="66" customFormat="1" x14ac:dyDescent="0.2">
      <c r="P665" s="122"/>
      <c r="Q665" s="99"/>
      <c r="U665" s="123"/>
      <c r="V665" s="123"/>
      <c r="W665" s="123"/>
      <c r="X665" s="123"/>
      <c r="AK665" s="69"/>
      <c r="AL665" s="124"/>
      <c r="AM665" s="76"/>
    </row>
    <row r="666" spans="16:39" s="66" customFormat="1" x14ac:dyDescent="0.2">
      <c r="P666" s="122"/>
      <c r="Q666" s="99"/>
      <c r="U666" s="123"/>
      <c r="V666" s="123"/>
      <c r="W666" s="123"/>
      <c r="X666" s="123"/>
      <c r="AK666" s="69"/>
      <c r="AL666" s="124"/>
      <c r="AM666" s="76"/>
    </row>
    <row r="667" spans="16:39" s="66" customFormat="1" x14ac:dyDescent="0.2">
      <c r="P667" s="122"/>
      <c r="Q667" s="99"/>
      <c r="U667" s="123"/>
      <c r="V667" s="123"/>
      <c r="W667" s="123"/>
      <c r="X667" s="123"/>
      <c r="AK667" s="69"/>
      <c r="AL667" s="124"/>
      <c r="AM667" s="76"/>
    </row>
    <row r="668" spans="16:39" s="66" customFormat="1" x14ac:dyDescent="0.2">
      <c r="P668" s="122"/>
      <c r="Q668" s="99"/>
      <c r="U668" s="123"/>
      <c r="V668" s="123"/>
      <c r="W668" s="123"/>
      <c r="X668" s="123"/>
      <c r="AK668" s="69"/>
      <c r="AL668" s="124"/>
      <c r="AM668" s="76"/>
    </row>
    <row r="669" spans="16:39" s="66" customFormat="1" x14ac:dyDescent="0.2">
      <c r="P669" s="122"/>
      <c r="Q669" s="99"/>
      <c r="U669" s="123"/>
      <c r="V669" s="123"/>
      <c r="W669" s="123"/>
      <c r="X669" s="123"/>
      <c r="AK669" s="69"/>
      <c r="AL669" s="124"/>
      <c r="AM669" s="76"/>
    </row>
    <row r="670" spans="16:39" s="66" customFormat="1" x14ac:dyDescent="0.2">
      <c r="P670" s="122"/>
      <c r="Q670" s="99"/>
      <c r="U670" s="123"/>
      <c r="V670" s="123"/>
      <c r="W670" s="123"/>
      <c r="X670" s="123"/>
      <c r="AK670" s="69"/>
      <c r="AL670" s="124"/>
      <c r="AM670" s="76"/>
    </row>
    <row r="671" spans="16:39" s="66" customFormat="1" x14ac:dyDescent="0.2">
      <c r="P671" s="122"/>
      <c r="Q671" s="99"/>
      <c r="U671" s="123"/>
      <c r="V671" s="123"/>
      <c r="W671" s="123"/>
      <c r="X671" s="123"/>
      <c r="AK671" s="69"/>
      <c r="AL671" s="124"/>
      <c r="AM671" s="76"/>
    </row>
    <row r="672" spans="16:39" s="66" customFormat="1" x14ac:dyDescent="0.2">
      <c r="P672" s="122"/>
      <c r="Q672" s="99"/>
      <c r="U672" s="123"/>
      <c r="V672" s="123"/>
      <c r="W672" s="123"/>
      <c r="X672" s="123"/>
      <c r="AK672" s="69"/>
      <c r="AL672" s="124"/>
      <c r="AM672" s="76"/>
    </row>
    <row r="673" spans="16:39" s="66" customFormat="1" x14ac:dyDescent="0.2">
      <c r="P673" s="122"/>
      <c r="Q673" s="99"/>
      <c r="U673" s="123"/>
      <c r="V673" s="123"/>
      <c r="W673" s="123"/>
      <c r="X673" s="123"/>
      <c r="AK673" s="69"/>
      <c r="AL673" s="124"/>
      <c r="AM673" s="76"/>
    </row>
    <row r="674" spans="16:39" s="66" customFormat="1" x14ac:dyDescent="0.2">
      <c r="P674" s="122"/>
      <c r="Q674" s="99"/>
      <c r="U674" s="123"/>
      <c r="V674" s="123"/>
      <c r="W674" s="123"/>
      <c r="X674" s="123"/>
      <c r="AK674" s="69"/>
      <c r="AL674" s="124"/>
      <c r="AM674" s="76"/>
    </row>
  </sheetData>
  <mergeCells count="82">
    <mergeCell ref="A1:AK4"/>
    <mergeCell ref="H7:I15"/>
    <mergeCell ref="A5:M6"/>
    <mergeCell ref="P5:AM5"/>
    <mergeCell ref="P6:X6"/>
    <mergeCell ref="Y6:AJ6"/>
    <mergeCell ref="AK6:AM6"/>
    <mergeCell ref="A7:A15"/>
    <mergeCell ref="B7:C15"/>
    <mergeCell ref="D7:D15"/>
    <mergeCell ref="E7:F15"/>
    <mergeCell ref="G7:G15"/>
    <mergeCell ref="V7:V15"/>
    <mergeCell ref="J7:J15"/>
    <mergeCell ref="K7:K15"/>
    <mergeCell ref="L7:L15"/>
    <mergeCell ref="M7:M15"/>
    <mergeCell ref="N7:N15"/>
    <mergeCell ref="P7:P15"/>
    <mergeCell ref="Q7:Q15"/>
    <mergeCell ref="O7:O15"/>
    <mergeCell ref="R7:R15"/>
    <mergeCell ref="S7:S15"/>
    <mergeCell ref="T7:T15"/>
    <mergeCell ref="U7:U15"/>
    <mergeCell ref="AL7:AL15"/>
    <mergeCell ref="X7:X15"/>
    <mergeCell ref="W7:W14"/>
    <mergeCell ref="AM7:AM15"/>
    <mergeCell ref="Y8:Y15"/>
    <mergeCell ref="Z8:Z15"/>
    <mergeCell ref="AA8:AA15"/>
    <mergeCell ref="AB8:AB15"/>
    <mergeCell ref="AH8:AH15"/>
    <mergeCell ref="Y7:AD7"/>
    <mergeCell ref="AE7:AJ7"/>
    <mergeCell ref="AK7:AK15"/>
    <mergeCell ref="R19:R23"/>
    <mergeCell ref="AI8:AI15"/>
    <mergeCell ref="AJ8:AJ15"/>
    <mergeCell ref="A19:A23"/>
    <mergeCell ref="B19:C23"/>
    <mergeCell ref="D19:D23"/>
    <mergeCell ref="E19:F23"/>
    <mergeCell ref="G19:G23"/>
    <mergeCell ref="H19:I23"/>
    <mergeCell ref="J19:J23"/>
    <mergeCell ref="K19:K23"/>
    <mergeCell ref="AC8:AC15"/>
    <mergeCell ref="AD8:AD15"/>
    <mergeCell ref="AE8:AE15"/>
    <mergeCell ref="AF8:AF15"/>
    <mergeCell ref="AG8:AG15"/>
    <mergeCell ref="L19:L23"/>
    <mergeCell ref="M19:M23"/>
    <mergeCell ref="N19:N23"/>
    <mergeCell ref="P19:P23"/>
    <mergeCell ref="Q19:Q23"/>
    <mergeCell ref="O19:O23"/>
    <mergeCell ref="S19:S23"/>
    <mergeCell ref="Y19:Y23"/>
    <mergeCell ref="Z19:Z23"/>
    <mergeCell ref="AA19:AA23"/>
    <mergeCell ref="AB19:AB23"/>
    <mergeCell ref="AD19:AD23"/>
    <mergeCell ref="AK19:AK23"/>
    <mergeCell ref="AL19:AL23"/>
    <mergeCell ref="AM19:AM23"/>
    <mergeCell ref="T20:T23"/>
    <mergeCell ref="AC19:AC23"/>
    <mergeCell ref="AE19:AE23"/>
    <mergeCell ref="AF19:AF23"/>
    <mergeCell ref="AG19:AG23"/>
    <mergeCell ref="AH19:AH23"/>
    <mergeCell ref="AI19:AI23"/>
    <mergeCell ref="AJ19:AJ23"/>
    <mergeCell ref="B17:C17"/>
    <mergeCell ref="B18:C18"/>
    <mergeCell ref="B16:AM16"/>
    <mergeCell ref="E17:AM17"/>
    <mergeCell ref="H18:AM18"/>
    <mergeCell ref="E18:F18"/>
  </mergeCells>
  <pageMargins left="0.7" right="0.7" top="0.75" bottom="0.75" header="0.3" footer="0.3"/>
  <pageSetup orientation="portrait" horizontalDpi="4294967292"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O32"/>
  <sheetViews>
    <sheetView topLeftCell="A25" zoomScale="50" zoomScaleNormal="50" workbookViewId="0">
      <selection activeCell="D45" sqref="D45"/>
    </sheetView>
  </sheetViews>
  <sheetFormatPr baseColWidth="10" defaultColWidth="11.42578125" defaultRowHeight="14.25" x14ac:dyDescent="0.2"/>
  <cols>
    <col min="1" max="1" width="13.28515625" style="55" customWidth="1"/>
    <col min="2" max="2" width="4" style="55" customWidth="1"/>
    <col min="3" max="3" width="15.5703125" style="55" customWidth="1"/>
    <col min="4" max="4" width="16.140625" style="55" customWidth="1"/>
    <col min="5" max="5" width="7.42578125" style="55" customWidth="1"/>
    <col min="6" max="6" width="17.7109375" style="55" customWidth="1"/>
    <col min="7" max="7" width="16.42578125" style="55" customWidth="1"/>
    <col min="8" max="8" width="8.5703125" style="55" customWidth="1"/>
    <col min="9" max="9" width="22.28515625" style="55" customWidth="1"/>
    <col min="10" max="10" width="13.85546875" style="55" customWidth="1"/>
    <col min="11" max="11" width="32.85546875" style="62" customWidth="1"/>
    <col min="12" max="12" width="22.7109375" style="56" customWidth="1"/>
    <col min="13" max="13" width="24.28515625" style="56" customWidth="1"/>
    <col min="14" max="14" width="29" style="56" customWidth="1"/>
    <col min="15" max="15" width="20.7109375" style="56" customWidth="1"/>
    <col min="16" max="16" width="29" style="59" customWidth="1"/>
    <col min="17" max="17" width="13.28515625" style="60" customWidth="1"/>
    <col min="18" max="18" width="17.85546875" style="61" customWidth="1"/>
    <col min="19" max="19" width="31.7109375" style="56" customWidth="1"/>
    <col min="20" max="20" width="33.42578125" style="56" customWidth="1"/>
    <col min="21" max="21" width="43.28515625" style="62" customWidth="1"/>
    <col min="22" max="23" width="23.42578125" style="62" customWidth="1"/>
    <col min="24" max="24" width="16.85546875" style="62" customWidth="1"/>
    <col min="25" max="25" width="7.28515625" style="55" customWidth="1"/>
    <col min="26" max="26" width="9" style="55" customWidth="1"/>
    <col min="27" max="28" width="7.28515625" style="55" customWidth="1"/>
    <col min="29" max="29" width="10.28515625" style="55" customWidth="1"/>
    <col min="30" max="30" width="7.28515625" style="55" customWidth="1"/>
    <col min="31" max="31" width="8" style="55" customWidth="1"/>
    <col min="32" max="36" width="7.28515625" style="55" customWidth="1"/>
    <col min="37" max="37" width="22.7109375" style="63" customWidth="1"/>
    <col min="38" max="38" width="22.7109375" style="64" customWidth="1"/>
    <col min="39" max="39" width="28.7109375" style="65" customWidth="1"/>
    <col min="40" max="40" width="21.42578125" style="55" customWidth="1"/>
    <col min="41" max="41" width="15.7109375" style="55" bestFit="1" customWidth="1"/>
    <col min="42" max="16384" width="11.42578125" style="55"/>
  </cols>
  <sheetData>
    <row r="1" spans="1:41" ht="21" customHeight="1" x14ac:dyDescent="0.25">
      <c r="A1" s="1586" t="s">
        <v>1646</v>
      </c>
      <c r="B1" s="1586"/>
      <c r="C1" s="1586"/>
      <c r="D1" s="1586"/>
      <c r="E1" s="1586"/>
      <c r="F1" s="1586"/>
      <c r="G1" s="1586"/>
      <c r="H1" s="1586"/>
      <c r="I1" s="1586"/>
      <c r="J1" s="1586"/>
      <c r="K1" s="1586"/>
      <c r="L1" s="1586"/>
      <c r="M1" s="1586"/>
      <c r="N1" s="1586"/>
      <c r="O1" s="1586"/>
      <c r="P1" s="1586"/>
      <c r="Q1" s="1586"/>
      <c r="R1" s="1586"/>
      <c r="S1" s="1586"/>
      <c r="T1" s="1586"/>
      <c r="U1" s="1586"/>
      <c r="V1" s="1586"/>
      <c r="W1" s="1586"/>
      <c r="X1" s="1586"/>
      <c r="Y1" s="1586"/>
      <c r="Z1" s="1586"/>
      <c r="AA1" s="1586"/>
      <c r="AB1" s="1586"/>
      <c r="AC1" s="1586"/>
      <c r="AD1" s="1586"/>
      <c r="AE1" s="1586"/>
      <c r="AF1" s="1586"/>
      <c r="AG1" s="1586"/>
      <c r="AH1" s="1586"/>
      <c r="AI1" s="1586"/>
      <c r="AJ1" s="1586"/>
      <c r="AK1" s="1587"/>
      <c r="AL1" s="888" t="s">
        <v>1637</v>
      </c>
      <c r="AM1" s="889" t="s">
        <v>1638</v>
      </c>
    </row>
    <row r="2" spans="1:41" ht="21" customHeight="1" x14ac:dyDescent="0.25">
      <c r="A2" s="1586"/>
      <c r="B2" s="1586"/>
      <c r="C2" s="1586"/>
      <c r="D2" s="1586"/>
      <c r="E2" s="1586"/>
      <c r="F2" s="1586"/>
      <c r="G2" s="1586"/>
      <c r="H2" s="1586"/>
      <c r="I2" s="1586"/>
      <c r="J2" s="1586"/>
      <c r="K2" s="1586"/>
      <c r="L2" s="1586"/>
      <c r="M2" s="1586"/>
      <c r="N2" s="1586"/>
      <c r="O2" s="1586"/>
      <c r="P2" s="1586"/>
      <c r="Q2" s="1586"/>
      <c r="R2" s="1586"/>
      <c r="S2" s="1586"/>
      <c r="T2" s="1586"/>
      <c r="U2" s="1586"/>
      <c r="V2" s="1586"/>
      <c r="W2" s="1586"/>
      <c r="X2" s="1586"/>
      <c r="Y2" s="1586"/>
      <c r="Z2" s="1586"/>
      <c r="AA2" s="1586"/>
      <c r="AB2" s="1586"/>
      <c r="AC2" s="1586"/>
      <c r="AD2" s="1586"/>
      <c r="AE2" s="1586"/>
      <c r="AF2" s="1586"/>
      <c r="AG2" s="1586"/>
      <c r="AH2" s="1586"/>
      <c r="AI2" s="1586"/>
      <c r="AJ2" s="1586"/>
      <c r="AK2" s="1587"/>
      <c r="AL2" s="890" t="s">
        <v>1642</v>
      </c>
      <c r="AM2" s="891" t="s">
        <v>1639</v>
      </c>
    </row>
    <row r="3" spans="1:41" ht="21" customHeight="1" x14ac:dyDescent="0.25">
      <c r="A3" s="1586"/>
      <c r="B3" s="1586"/>
      <c r="C3" s="1586"/>
      <c r="D3" s="1586"/>
      <c r="E3" s="1586"/>
      <c r="F3" s="1586"/>
      <c r="G3" s="1586"/>
      <c r="H3" s="1586"/>
      <c r="I3" s="1586"/>
      <c r="J3" s="1586"/>
      <c r="K3" s="1586"/>
      <c r="L3" s="1586"/>
      <c r="M3" s="1586"/>
      <c r="N3" s="1586"/>
      <c r="O3" s="1586"/>
      <c r="P3" s="1586"/>
      <c r="Q3" s="1586"/>
      <c r="R3" s="1586"/>
      <c r="S3" s="1586"/>
      <c r="T3" s="1586"/>
      <c r="U3" s="1586"/>
      <c r="V3" s="1586"/>
      <c r="W3" s="1586"/>
      <c r="X3" s="1586"/>
      <c r="Y3" s="1586"/>
      <c r="Z3" s="1586"/>
      <c r="AA3" s="1586"/>
      <c r="AB3" s="1586"/>
      <c r="AC3" s="1586"/>
      <c r="AD3" s="1586"/>
      <c r="AE3" s="1586"/>
      <c r="AF3" s="1586"/>
      <c r="AG3" s="1586"/>
      <c r="AH3" s="1586"/>
      <c r="AI3" s="1586"/>
      <c r="AJ3" s="1586"/>
      <c r="AK3" s="1587"/>
      <c r="AL3" s="892" t="s">
        <v>1643</v>
      </c>
      <c r="AM3" s="1068">
        <v>42219</v>
      </c>
    </row>
    <row r="4" spans="1:41" ht="21" customHeight="1" x14ac:dyDescent="0.2">
      <c r="A4" s="1588"/>
      <c r="B4" s="1588"/>
      <c r="C4" s="1588"/>
      <c r="D4" s="1588"/>
      <c r="E4" s="1588"/>
      <c r="F4" s="1588"/>
      <c r="G4" s="1588"/>
      <c r="H4" s="1588"/>
      <c r="I4" s="1588"/>
      <c r="J4" s="1588"/>
      <c r="K4" s="1588"/>
      <c r="L4" s="1588"/>
      <c r="M4" s="1588"/>
      <c r="N4" s="1588"/>
      <c r="O4" s="1588"/>
      <c r="P4" s="1588"/>
      <c r="Q4" s="1588"/>
      <c r="R4" s="1588"/>
      <c r="S4" s="1588"/>
      <c r="T4" s="1588"/>
      <c r="U4" s="1588"/>
      <c r="V4" s="1588"/>
      <c r="W4" s="1588"/>
      <c r="X4" s="1588"/>
      <c r="Y4" s="1588"/>
      <c r="Z4" s="1588"/>
      <c r="AA4" s="1588"/>
      <c r="AB4" s="1588"/>
      <c r="AC4" s="1588"/>
      <c r="AD4" s="1588"/>
      <c r="AE4" s="1588"/>
      <c r="AF4" s="1588"/>
      <c r="AG4" s="1588"/>
      <c r="AH4" s="1588"/>
      <c r="AI4" s="1588"/>
      <c r="AJ4" s="1588"/>
      <c r="AK4" s="1589"/>
      <c r="AL4" s="977" t="s">
        <v>1644</v>
      </c>
      <c r="AM4" s="894" t="s">
        <v>1641</v>
      </c>
    </row>
    <row r="5" spans="1:41" ht="29.25" customHeight="1" x14ac:dyDescent="0.2">
      <c r="A5" s="1541" t="s">
        <v>2</v>
      </c>
      <c r="B5" s="1541"/>
      <c r="C5" s="1541"/>
      <c r="D5" s="1541"/>
      <c r="E5" s="1541"/>
      <c r="F5" s="1541"/>
      <c r="G5" s="1541"/>
      <c r="H5" s="1541"/>
      <c r="I5" s="1541"/>
      <c r="J5" s="1541"/>
      <c r="K5" s="1541"/>
      <c r="L5" s="1541"/>
      <c r="M5" s="1542"/>
      <c r="N5" s="1583" t="s">
        <v>3</v>
      </c>
      <c r="O5" s="1584"/>
      <c r="P5" s="1584"/>
      <c r="Q5" s="1584"/>
      <c r="R5" s="1584"/>
      <c r="S5" s="1584"/>
      <c r="T5" s="1584"/>
      <c r="U5" s="1584"/>
      <c r="V5" s="1584"/>
      <c r="W5" s="1584"/>
      <c r="X5" s="1584"/>
      <c r="Y5" s="1584"/>
      <c r="Z5" s="1584"/>
      <c r="AA5" s="1584"/>
      <c r="AB5" s="1584"/>
      <c r="AC5" s="1584"/>
      <c r="AD5" s="1584"/>
      <c r="AE5" s="1584"/>
      <c r="AF5" s="1584"/>
      <c r="AG5" s="1584"/>
      <c r="AH5" s="1584"/>
      <c r="AI5" s="1584"/>
      <c r="AJ5" s="1584"/>
      <c r="AK5" s="1584"/>
      <c r="AL5" s="1584"/>
      <c r="AM5" s="1585"/>
    </row>
    <row r="6" spans="1:41" ht="27.75" customHeight="1" thickBot="1" x14ac:dyDescent="0.25">
      <c r="A6" s="1543"/>
      <c r="B6" s="1543"/>
      <c r="C6" s="1543"/>
      <c r="D6" s="1543"/>
      <c r="E6" s="1543"/>
      <c r="F6" s="1543"/>
      <c r="G6" s="1543"/>
      <c r="H6" s="1543"/>
      <c r="I6" s="1543"/>
      <c r="J6" s="1543"/>
      <c r="K6" s="1543"/>
      <c r="L6" s="1543"/>
      <c r="M6" s="1544"/>
      <c r="N6" s="1545"/>
      <c r="O6" s="1546"/>
      <c r="P6" s="1546"/>
      <c r="Q6" s="1546"/>
      <c r="R6" s="1546"/>
      <c r="S6" s="1546"/>
      <c r="T6" s="1546"/>
      <c r="U6" s="1546"/>
      <c r="V6" s="1546"/>
      <c r="W6" s="1546"/>
      <c r="X6" s="1547"/>
      <c r="Y6" s="1545" t="s">
        <v>4</v>
      </c>
      <c r="Z6" s="1546"/>
      <c r="AA6" s="1546"/>
      <c r="AB6" s="1546"/>
      <c r="AC6" s="1546"/>
      <c r="AD6" s="1546"/>
      <c r="AE6" s="1546"/>
      <c r="AF6" s="1546"/>
      <c r="AG6" s="1546"/>
      <c r="AH6" s="1546"/>
      <c r="AI6" s="1546"/>
      <c r="AJ6" s="1547"/>
      <c r="AK6" s="978"/>
      <c r="AL6" s="979"/>
      <c r="AM6" s="980"/>
    </row>
    <row r="7" spans="1:41" ht="19.149999999999999" customHeight="1" x14ac:dyDescent="0.2">
      <c r="A7" s="1548" t="s">
        <v>5</v>
      </c>
      <c r="B7" s="1499" t="s">
        <v>6</v>
      </c>
      <c r="C7" s="1500"/>
      <c r="D7" s="1500" t="s">
        <v>5</v>
      </c>
      <c r="E7" s="1499" t="s">
        <v>7</v>
      </c>
      <c r="F7" s="1500"/>
      <c r="G7" s="1500" t="s">
        <v>5</v>
      </c>
      <c r="H7" s="1499" t="s">
        <v>8</v>
      </c>
      <c r="I7" s="1500"/>
      <c r="J7" s="1500" t="s">
        <v>5</v>
      </c>
      <c r="K7" s="1551" t="s">
        <v>9</v>
      </c>
      <c r="L7" s="1508" t="s">
        <v>10</v>
      </c>
      <c r="M7" s="1508" t="s">
        <v>11</v>
      </c>
      <c r="N7" s="1508" t="s">
        <v>12</v>
      </c>
      <c r="O7" s="1508" t="s">
        <v>1218</v>
      </c>
      <c r="P7" s="1508" t="s">
        <v>3</v>
      </c>
      <c r="Q7" s="1499" t="s">
        <v>13</v>
      </c>
      <c r="R7" s="1511" t="s">
        <v>14</v>
      </c>
      <c r="S7" s="1499" t="s">
        <v>15</v>
      </c>
      <c r="T7" s="1499" t="s">
        <v>16</v>
      </c>
      <c r="U7" s="1508" t="s">
        <v>17</v>
      </c>
      <c r="V7" s="1508" t="s">
        <v>14</v>
      </c>
      <c r="W7" s="1508" t="s">
        <v>1221</v>
      </c>
      <c r="X7" s="1508" t="s">
        <v>18</v>
      </c>
      <c r="Y7" s="1523" t="s">
        <v>19</v>
      </c>
      <c r="Z7" s="1524"/>
      <c r="AA7" s="1524"/>
      <c r="AB7" s="1524"/>
      <c r="AC7" s="1524"/>
      <c r="AD7" s="1525"/>
      <c r="AE7" s="1523" t="s">
        <v>20</v>
      </c>
      <c r="AF7" s="1524"/>
      <c r="AG7" s="1524"/>
      <c r="AH7" s="1524"/>
      <c r="AI7" s="1524"/>
      <c r="AJ7" s="1525"/>
      <c r="AK7" s="1505" t="s">
        <v>21</v>
      </c>
      <c r="AL7" s="1505" t="s">
        <v>22</v>
      </c>
      <c r="AM7" s="1517" t="s">
        <v>23</v>
      </c>
      <c r="AO7" s="1014"/>
    </row>
    <row r="8" spans="1:41" ht="19.149999999999999" customHeight="1" x14ac:dyDescent="0.2">
      <c r="A8" s="1549"/>
      <c r="B8" s="1501"/>
      <c r="C8" s="1502"/>
      <c r="D8" s="1502"/>
      <c r="E8" s="1501"/>
      <c r="F8" s="1502"/>
      <c r="G8" s="1502"/>
      <c r="H8" s="1501"/>
      <c r="I8" s="1502"/>
      <c r="J8" s="1502"/>
      <c r="K8" s="1552"/>
      <c r="L8" s="1509"/>
      <c r="M8" s="1509"/>
      <c r="N8" s="1509"/>
      <c r="O8" s="1509"/>
      <c r="P8" s="1509"/>
      <c r="Q8" s="1501"/>
      <c r="R8" s="1512"/>
      <c r="S8" s="1501"/>
      <c r="T8" s="1501"/>
      <c r="U8" s="1509"/>
      <c r="V8" s="1509"/>
      <c r="W8" s="1509"/>
      <c r="X8" s="1509"/>
      <c r="Y8" s="1514" t="s">
        <v>24</v>
      </c>
      <c r="Z8" s="1520" t="s">
        <v>25</v>
      </c>
      <c r="AA8" s="1514" t="s">
        <v>26</v>
      </c>
      <c r="AB8" s="1514" t="s">
        <v>27</v>
      </c>
      <c r="AC8" s="1514" t="s">
        <v>28</v>
      </c>
      <c r="AD8" s="1514" t="s">
        <v>29</v>
      </c>
      <c r="AE8" s="1514" t="s">
        <v>30</v>
      </c>
      <c r="AF8" s="1514" t="s">
        <v>31</v>
      </c>
      <c r="AG8" s="1514" t="s">
        <v>32</v>
      </c>
      <c r="AH8" s="1514" t="s">
        <v>33</v>
      </c>
      <c r="AI8" s="1514" t="s">
        <v>34</v>
      </c>
      <c r="AJ8" s="1514" t="s">
        <v>35</v>
      </c>
      <c r="AK8" s="1506"/>
      <c r="AL8" s="1506"/>
      <c r="AM8" s="1518"/>
    </row>
    <row r="9" spans="1:41" ht="19.149999999999999" customHeight="1" x14ac:dyDescent="0.2">
      <c r="A9" s="1549"/>
      <c r="B9" s="1501"/>
      <c r="C9" s="1502"/>
      <c r="D9" s="1502"/>
      <c r="E9" s="1501"/>
      <c r="F9" s="1502"/>
      <c r="G9" s="1502"/>
      <c r="H9" s="1501"/>
      <c r="I9" s="1502"/>
      <c r="J9" s="1502"/>
      <c r="K9" s="1552"/>
      <c r="L9" s="1509"/>
      <c r="M9" s="1509"/>
      <c r="N9" s="1509"/>
      <c r="O9" s="1509"/>
      <c r="P9" s="1509"/>
      <c r="Q9" s="1501"/>
      <c r="R9" s="1512"/>
      <c r="S9" s="1501"/>
      <c r="T9" s="1501"/>
      <c r="U9" s="1509"/>
      <c r="V9" s="1509"/>
      <c r="W9" s="1509"/>
      <c r="X9" s="1509"/>
      <c r="Y9" s="1515"/>
      <c r="Z9" s="1521"/>
      <c r="AA9" s="1515"/>
      <c r="AB9" s="1515"/>
      <c r="AC9" s="1515"/>
      <c r="AD9" s="1515"/>
      <c r="AE9" s="1515"/>
      <c r="AF9" s="1515"/>
      <c r="AG9" s="1515"/>
      <c r="AH9" s="1515"/>
      <c r="AI9" s="1515"/>
      <c r="AJ9" s="1515"/>
      <c r="AK9" s="1506"/>
      <c r="AL9" s="1506"/>
      <c r="AM9" s="1518"/>
    </row>
    <row r="10" spans="1:41" ht="19.149999999999999" customHeight="1" x14ac:dyDescent="0.2">
      <c r="A10" s="1549"/>
      <c r="B10" s="1501"/>
      <c r="C10" s="1502"/>
      <c r="D10" s="1502"/>
      <c r="E10" s="1501"/>
      <c r="F10" s="1502"/>
      <c r="G10" s="1502"/>
      <c r="H10" s="1501"/>
      <c r="I10" s="1502"/>
      <c r="J10" s="1502"/>
      <c r="K10" s="1552"/>
      <c r="L10" s="1509"/>
      <c r="M10" s="1509"/>
      <c r="N10" s="1509"/>
      <c r="O10" s="1509"/>
      <c r="P10" s="1509"/>
      <c r="Q10" s="1501"/>
      <c r="R10" s="1512"/>
      <c r="S10" s="1501"/>
      <c r="T10" s="1501"/>
      <c r="U10" s="1509"/>
      <c r="V10" s="1509"/>
      <c r="W10" s="1509"/>
      <c r="X10" s="1509"/>
      <c r="Y10" s="1515"/>
      <c r="Z10" s="1521"/>
      <c r="AA10" s="1515"/>
      <c r="AB10" s="1515"/>
      <c r="AC10" s="1515"/>
      <c r="AD10" s="1515"/>
      <c r="AE10" s="1515"/>
      <c r="AF10" s="1515"/>
      <c r="AG10" s="1515"/>
      <c r="AH10" s="1515"/>
      <c r="AI10" s="1515"/>
      <c r="AJ10" s="1515"/>
      <c r="AK10" s="1506"/>
      <c r="AL10" s="1506"/>
      <c r="AM10" s="1518"/>
    </row>
    <row r="11" spans="1:41" ht="19.149999999999999" customHeight="1" x14ac:dyDescent="0.2">
      <c r="A11" s="1549"/>
      <c r="B11" s="1501"/>
      <c r="C11" s="1502"/>
      <c r="D11" s="1502"/>
      <c r="E11" s="1501"/>
      <c r="F11" s="1502"/>
      <c r="G11" s="1502"/>
      <c r="H11" s="1501"/>
      <c r="I11" s="1502"/>
      <c r="J11" s="1502"/>
      <c r="K11" s="1552"/>
      <c r="L11" s="1509"/>
      <c r="M11" s="1509"/>
      <c r="N11" s="1509"/>
      <c r="O11" s="1509"/>
      <c r="P11" s="1509"/>
      <c r="Q11" s="1501"/>
      <c r="R11" s="1512"/>
      <c r="S11" s="1501"/>
      <c r="T11" s="1501"/>
      <c r="U11" s="1509"/>
      <c r="V11" s="1509"/>
      <c r="W11" s="1509"/>
      <c r="X11" s="1509"/>
      <c r="Y11" s="1515"/>
      <c r="Z11" s="1521"/>
      <c r="AA11" s="1515"/>
      <c r="AB11" s="1515"/>
      <c r="AC11" s="1515"/>
      <c r="AD11" s="1515"/>
      <c r="AE11" s="1515"/>
      <c r="AF11" s="1515"/>
      <c r="AG11" s="1515"/>
      <c r="AH11" s="1515"/>
      <c r="AI11" s="1515"/>
      <c r="AJ11" s="1515"/>
      <c r="AK11" s="1506"/>
      <c r="AL11" s="1506"/>
      <c r="AM11" s="1518"/>
    </row>
    <row r="12" spans="1:41" ht="19.149999999999999" customHeight="1" x14ac:dyDescent="0.2">
      <c r="A12" s="1549"/>
      <c r="B12" s="1501"/>
      <c r="C12" s="1502"/>
      <c r="D12" s="1502"/>
      <c r="E12" s="1501"/>
      <c r="F12" s="1502"/>
      <c r="G12" s="1502"/>
      <c r="H12" s="1501"/>
      <c r="I12" s="1502"/>
      <c r="J12" s="1502"/>
      <c r="K12" s="1552"/>
      <c r="L12" s="1509"/>
      <c r="M12" s="1509"/>
      <c r="N12" s="1509"/>
      <c r="O12" s="1509"/>
      <c r="P12" s="1509"/>
      <c r="Q12" s="1501"/>
      <c r="R12" s="1512"/>
      <c r="S12" s="1501"/>
      <c r="T12" s="1501"/>
      <c r="U12" s="1509"/>
      <c r="V12" s="1509"/>
      <c r="W12" s="1509"/>
      <c r="X12" s="1509"/>
      <c r="Y12" s="1515"/>
      <c r="Z12" s="1521"/>
      <c r="AA12" s="1515"/>
      <c r="AB12" s="1515"/>
      <c r="AC12" s="1515"/>
      <c r="AD12" s="1515"/>
      <c r="AE12" s="1515"/>
      <c r="AF12" s="1515"/>
      <c r="AG12" s="1515"/>
      <c r="AH12" s="1515"/>
      <c r="AI12" s="1515"/>
      <c r="AJ12" s="1515"/>
      <c r="AK12" s="1506"/>
      <c r="AL12" s="1506"/>
      <c r="AM12" s="1518"/>
    </row>
    <row r="13" spans="1:41" ht="19.149999999999999" customHeight="1" x14ac:dyDescent="0.2">
      <c r="A13" s="1549"/>
      <c r="B13" s="1501"/>
      <c r="C13" s="1502"/>
      <c r="D13" s="1502"/>
      <c r="E13" s="1501"/>
      <c r="F13" s="1502"/>
      <c r="G13" s="1502"/>
      <c r="H13" s="1501"/>
      <c r="I13" s="1502"/>
      <c r="J13" s="1502"/>
      <c r="K13" s="1552"/>
      <c r="L13" s="1509"/>
      <c r="M13" s="1509"/>
      <c r="N13" s="1509"/>
      <c r="O13" s="1509"/>
      <c r="P13" s="1509"/>
      <c r="Q13" s="1501"/>
      <c r="R13" s="1512"/>
      <c r="S13" s="1501"/>
      <c r="T13" s="1501"/>
      <c r="U13" s="1509"/>
      <c r="V13" s="1509"/>
      <c r="W13" s="1509"/>
      <c r="X13" s="1509"/>
      <c r="Y13" s="1515"/>
      <c r="Z13" s="1521"/>
      <c r="AA13" s="1515"/>
      <c r="AB13" s="1515"/>
      <c r="AC13" s="1515"/>
      <c r="AD13" s="1515"/>
      <c r="AE13" s="1515"/>
      <c r="AF13" s="1515"/>
      <c r="AG13" s="1515"/>
      <c r="AH13" s="1515"/>
      <c r="AI13" s="1515"/>
      <c r="AJ13" s="1515"/>
      <c r="AK13" s="1506"/>
      <c r="AL13" s="1506"/>
      <c r="AM13" s="1518"/>
    </row>
    <row r="14" spans="1:41" ht="19.149999999999999" customHeight="1" x14ac:dyDescent="0.2">
      <c r="A14" s="1549"/>
      <c r="B14" s="1501"/>
      <c r="C14" s="1502"/>
      <c r="D14" s="1502"/>
      <c r="E14" s="1501"/>
      <c r="F14" s="1502"/>
      <c r="G14" s="1502"/>
      <c r="H14" s="1501"/>
      <c r="I14" s="1502"/>
      <c r="J14" s="1502"/>
      <c r="K14" s="1552"/>
      <c r="L14" s="1509"/>
      <c r="M14" s="1509"/>
      <c r="N14" s="1509"/>
      <c r="O14" s="1509"/>
      <c r="P14" s="1509"/>
      <c r="Q14" s="1501"/>
      <c r="R14" s="1512"/>
      <c r="S14" s="1501"/>
      <c r="T14" s="1501"/>
      <c r="U14" s="1509"/>
      <c r="V14" s="1509"/>
      <c r="W14" s="1509"/>
      <c r="X14" s="1509"/>
      <c r="Y14" s="1515"/>
      <c r="Z14" s="1521"/>
      <c r="AA14" s="1515"/>
      <c r="AB14" s="1515"/>
      <c r="AC14" s="1515"/>
      <c r="AD14" s="1515"/>
      <c r="AE14" s="1515"/>
      <c r="AF14" s="1515"/>
      <c r="AG14" s="1515"/>
      <c r="AH14" s="1515"/>
      <c r="AI14" s="1515"/>
      <c r="AJ14" s="1515"/>
      <c r="AK14" s="1506"/>
      <c r="AL14" s="1506"/>
      <c r="AM14" s="1518"/>
    </row>
    <row r="15" spans="1:41" ht="19.149999999999999" customHeight="1" x14ac:dyDescent="0.2">
      <c r="A15" s="1550"/>
      <c r="B15" s="1503"/>
      <c r="C15" s="1504"/>
      <c r="D15" s="1504"/>
      <c r="E15" s="1503"/>
      <c r="F15" s="1504"/>
      <c r="G15" s="1504"/>
      <c r="H15" s="1503"/>
      <c r="I15" s="1504"/>
      <c r="J15" s="1504"/>
      <c r="K15" s="1553"/>
      <c r="L15" s="1510"/>
      <c r="M15" s="1510"/>
      <c r="N15" s="1510"/>
      <c r="O15" s="1510"/>
      <c r="P15" s="1510"/>
      <c r="Q15" s="1503"/>
      <c r="R15" s="1513"/>
      <c r="S15" s="1503"/>
      <c r="T15" s="1503"/>
      <c r="U15" s="1510"/>
      <c r="V15" s="1510"/>
      <c r="W15" s="1510"/>
      <c r="X15" s="1510"/>
      <c r="Y15" s="1516"/>
      <c r="Z15" s="1522"/>
      <c r="AA15" s="1516"/>
      <c r="AB15" s="1516"/>
      <c r="AC15" s="1516"/>
      <c r="AD15" s="1516"/>
      <c r="AE15" s="1516"/>
      <c r="AF15" s="1516"/>
      <c r="AG15" s="1516"/>
      <c r="AH15" s="1516"/>
      <c r="AI15" s="1516"/>
      <c r="AJ15" s="1516"/>
      <c r="AK15" s="1507"/>
      <c r="AL15" s="1507"/>
      <c r="AM15" s="1519"/>
    </row>
    <row r="16" spans="1:41" ht="29.25" customHeight="1" x14ac:dyDescent="0.2">
      <c r="A16" s="756" t="s">
        <v>1215</v>
      </c>
      <c r="B16" s="756"/>
      <c r="C16" s="756" t="s">
        <v>1216</v>
      </c>
      <c r="D16" s="756"/>
      <c r="E16" s="756"/>
      <c r="F16" s="756"/>
      <c r="G16" s="756"/>
      <c r="H16" s="756"/>
      <c r="I16" s="756"/>
      <c r="J16" s="756"/>
      <c r="K16" s="757"/>
      <c r="L16" s="756"/>
      <c r="M16" s="756"/>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781"/>
    </row>
    <row r="17" spans="1:39" ht="29.25" customHeight="1" x14ac:dyDescent="0.2">
      <c r="A17" s="1592" t="s">
        <v>86</v>
      </c>
      <c r="B17" s="1592"/>
      <c r="C17" s="1592"/>
      <c r="D17" s="789" t="s">
        <v>1217</v>
      </c>
      <c r="E17" s="1591" t="s">
        <v>176</v>
      </c>
      <c r="F17" s="1591"/>
      <c r="G17" s="1591"/>
      <c r="H17" s="1591"/>
      <c r="I17" s="1591"/>
      <c r="J17" s="1591"/>
      <c r="K17" s="1591"/>
      <c r="L17" s="1591"/>
      <c r="M17" s="716"/>
      <c r="N17" s="716"/>
      <c r="O17" s="716"/>
      <c r="P17" s="716"/>
      <c r="Q17" s="716"/>
      <c r="R17" s="716"/>
      <c r="S17" s="716"/>
      <c r="T17" s="716"/>
      <c r="U17" s="716"/>
      <c r="V17" s="716"/>
      <c r="W17" s="716"/>
      <c r="X17" s="716"/>
      <c r="Y17" s="716"/>
      <c r="Z17" s="716"/>
      <c r="AA17" s="716"/>
      <c r="AB17" s="716"/>
      <c r="AC17" s="716"/>
      <c r="AD17" s="716"/>
      <c r="AE17" s="716"/>
      <c r="AF17" s="716"/>
      <c r="AG17" s="716"/>
      <c r="AH17" s="716"/>
      <c r="AI17" s="716"/>
      <c r="AJ17" s="716"/>
      <c r="AK17" s="716"/>
      <c r="AL17" s="716"/>
      <c r="AM17" s="716"/>
    </row>
    <row r="18" spans="1:39" ht="29.25" customHeight="1" x14ac:dyDescent="0.2">
      <c r="A18" s="1593"/>
      <c r="B18" s="1593"/>
      <c r="C18" s="1593"/>
      <c r="D18" s="1595" t="s">
        <v>86</v>
      </c>
      <c r="E18" s="1592"/>
      <c r="F18" s="1596"/>
      <c r="G18" s="788">
        <v>83</v>
      </c>
      <c r="H18" s="784"/>
      <c r="I18" s="784" t="s">
        <v>177</v>
      </c>
      <c r="J18" s="784"/>
      <c r="K18" s="785"/>
      <c r="L18" s="784"/>
      <c r="M18" s="784"/>
      <c r="N18" s="784"/>
      <c r="O18" s="784"/>
      <c r="P18" s="784"/>
      <c r="Q18" s="784"/>
      <c r="R18" s="784"/>
      <c r="S18" s="784"/>
      <c r="T18" s="784"/>
      <c r="U18" s="784"/>
      <c r="V18" s="784"/>
      <c r="W18" s="784"/>
      <c r="X18" s="784"/>
      <c r="Y18" s="784"/>
      <c r="Z18" s="784"/>
      <c r="AA18" s="784"/>
      <c r="AB18" s="784"/>
      <c r="AC18" s="784"/>
      <c r="AD18" s="784"/>
      <c r="AE18" s="784"/>
      <c r="AF18" s="784"/>
      <c r="AG18" s="784"/>
      <c r="AH18" s="784"/>
      <c r="AI18" s="784"/>
      <c r="AJ18" s="784"/>
      <c r="AK18" s="784"/>
      <c r="AL18" s="784"/>
      <c r="AM18" s="784"/>
    </row>
    <row r="19" spans="1:39" ht="66.75" customHeight="1" x14ac:dyDescent="0.2">
      <c r="A19" s="1593"/>
      <c r="B19" s="1593"/>
      <c r="C19" s="1593"/>
      <c r="D19" s="1597"/>
      <c r="E19" s="1593"/>
      <c r="F19" s="1598"/>
      <c r="G19" s="1564" t="s">
        <v>86</v>
      </c>
      <c r="H19" s="1567"/>
      <c r="I19" s="1568"/>
      <c r="J19" s="1564">
        <v>243</v>
      </c>
      <c r="K19" s="1556" t="s">
        <v>178</v>
      </c>
      <c r="L19" s="1530" t="s">
        <v>40</v>
      </c>
      <c r="M19" s="1564">
        <v>2</v>
      </c>
      <c r="N19" s="1530" t="s">
        <v>179</v>
      </c>
      <c r="O19" s="1527">
        <v>130</v>
      </c>
      <c r="P19" s="1614" t="s">
        <v>1219</v>
      </c>
      <c r="Q19" s="1617">
        <v>100</v>
      </c>
      <c r="R19" s="1620">
        <v>48000000</v>
      </c>
      <c r="S19" s="1536" t="s">
        <v>180</v>
      </c>
      <c r="T19" s="1526" t="s">
        <v>181</v>
      </c>
      <c r="U19" s="312" t="s">
        <v>182</v>
      </c>
      <c r="V19" s="1527">
        <v>48000000</v>
      </c>
      <c r="W19" s="1527">
        <v>20</v>
      </c>
      <c r="X19" s="1530" t="s">
        <v>45</v>
      </c>
      <c r="Y19" s="1533">
        <v>64149</v>
      </c>
      <c r="Z19" s="1533">
        <v>72224</v>
      </c>
      <c r="AA19" s="1533">
        <v>27477</v>
      </c>
      <c r="AB19" s="1533">
        <v>86843</v>
      </c>
      <c r="AC19" s="1533">
        <v>236429</v>
      </c>
      <c r="AD19" s="1533">
        <v>81384</v>
      </c>
      <c r="AE19" s="1533">
        <v>13208</v>
      </c>
      <c r="AF19" s="1533">
        <v>1817</v>
      </c>
      <c r="AG19" s="1533"/>
      <c r="AH19" s="1533"/>
      <c r="AI19" s="1533">
        <v>16897</v>
      </c>
      <c r="AJ19" s="1533">
        <v>81384</v>
      </c>
      <c r="AK19" s="1574">
        <v>42371</v>
      </c>
      <c r="AL19" s="1574" t="s">
        <v>183</v>
      </c>
      <c r="AM19" s="1577" t="s">
        <v>184</v>
      </c>
    </row>
    <row r="20" spans="1:39" ht="77.25" customHeight="1" x14ac:dyDescent="0.2">
      <c r="A20" s="1593"/>
      <c r="B20" s="1593"/>
      <c r="C20" s="1593"/>
      <c r="D20" s="1597"/>
      <c r="E20" s="1593"/>
      <c r="F20" s="1598"/>
      <c r="G20" s="1565"/>
      <c r="H20" s="1569"/>
      <c r="I20" s="1570"/>
      <c r="J20" s="1565"/>
      <c r="K20" s="1557"/>
      <c r="L20" s="1531"/>
      <c r="M20" s="1565"/>
      <c r="N20" s="1531"/>
      <c r="O20" s="1528"/>
      <c r="P20" s="1615"/>
      <c r="Q20" s="1618"/>
      <c r="R20" s="1621"/>
      <c r="S20" s="1537"/>
      <c r="T20" s="1526"/>
      <c r="U20" s="313" t="s">
        <v>185</v>
      </c>
      <c r="V20" s="1528"/>
      <c r="W20" s="1528"/>
      <c r="X20" s="1531"/>
      <c r="Y20" s="1534"/>
      <c r="Z20" s="1534"/>
      <c r="AA20" s="1534"/>
      <c r="AB20" s="1534"/>
      <c r="AC20" s="1534"/>
      <c r="AD20" s="1534"/>
      <c r="AE20" s="1534"/>
      <c r="AF20" s="1534"/>
      <c r="AG20" s="1534"/>
      <c r="AH20" s="1534"/>
      <c r="AI20" s="1534"/>
      <c r="AJ20" s="1534"/>
      <c r="AK20" s="1575"/>
      <c r="AL20" s="1575"/>
      <c r="AM20" s="1578"/>
    </row>
    <row r="21" spans="1:39" s="56" customFormat="1" ht="78.75" customHeight="1" x14ac:dyDescent="0.2">
      <c r="A21" s="1593"/>
      <c r="B21" s="1593"/>
      <c r="C21" s="1593"/>
      <c r="D21" s="1597"/>
      <c r="E21" s="1593"/>
      <c r="F21" s="1598"/>
      <c r="G21" s="1565"/>
      <c r="H21" s="1569"/>
      <c r="I21" s="1570"/>
      <c r="J21" s="1565"/>
      <c r="K21" s="1557"/>
      <c r="L21" s="1531"/>
      <c r="M21" s="1565"/>
      <c r="N21" s="1532"/>
      <c r="O21" s="1529"/>
      <c r="P21" s="1616"/>
      <c r="Q21" s="1619"/>
      <c r="R21" s="1622"/>
      <c r="S21" s="1538"/>
      <c r="T21" s="314" t="s">
        <v>186</v>
      </c>
      <c r="U21" s="311" t="s">
        <v>187</v>
      </c>
      <c r="V21" s="1529"/>
      <c r="W21" s="1529"/>
      <c r="X21" s="1532"/>
      <c r="Y21" s="1535"/>
      <c r="Z21" s="1535"/>
      <c r="AA21" s="1535"/>
      <c r="AB21" s="1535"/>
      <c r="AC21" s="1535"/>
      <c r="AD21" s="1535"/>
      <c r="AE21" s="1535"/>
      <c r="AF21" s="1535"/>
      <c r="AG21" s="1535"/>
      <c r="AH21" s="1535"/>
      <c r="AI21" s="1535"/>
      <c r="AJ21" s="1535"/>
      <c r="AK21" s="1576"/>
      <c r="AL21" s="1576"/>
      <c r="AM21" s="1579"/>
    </row>
    <row r="22" spans="1:39" s="56" customFormat="1" ht="15" customHeight="1" x14ac:dyDescent="0.2">
      <c r="A22" s="1593"/>
      <c r="B22" s="1593"/>
      <c r="C22" s="1593"/>
      <c r="D22" s="1597"/>
      <c r="E22" s="1593"/>
      <c r="F22" s="1598"/>
      <c r="G22" s="1565"/>
      <c r="H22" s="1569"/>
      <c r="I22" s="1570"/>
      <c r="J22" s="1565"/>
      <c r="K22" s="1557"/>
      <c r="L22" s="1531"/>
      <c r="M22" s="1565"/>
      <c r="N22" s="1580" t="s">
        <v>188</v>
      </c>
      <c r="O22" s="1601">
        <v>131</v>
      </c>
      <c r="P22" s="1556" t="s">
        <v>1220</v>
      </c>
      <c r="Q22" s="1605">
        <v>100</v>
      </c>
      <c r="R22" s="1608">
        <v>52000000</v>
      </c>
      <c r="S22" s="1556" t="s">
        <v>189</v>
      </c>
      <c r="T22" s="1556" t="s">
        <v>190</v>
      </c>
      <c r="U22" s="1612" t="s">
        <v>191</v>
      </c>
      <c r="V22" s="1613">
        <v>20000000</v>
      </c>
      <c r="W22" s="1527">
        <v>20</v>
      </c>
      <c r="X22" s="1530" t="s">
        <v>45</v>
      </c>
      <c r="Y22" s="1554">
        <v>64149</v>
      </c>
      <c r="Z22" s="1554">
        <v>72224</v>
      </c>
      <c r="AA22" s="1554">
        <v>27477</v>
      </c>
      <c r="AB22" s="1554">
        <v>86843</v>
      </c>
      <c r="AC22" s="1560">
        <v>236429</v>
      </c>
      <c r="AD22" s="1554">
        <v>81384</v>
      </c>
      <c r="AE22" s="1564">
        <v>13208</v>
      </c>
      <c r="AF22" s="1554">
        <v>1817</v>
      </c>
      <c r="AG22" s="1554"/>
      <c r="AH22" s="1560"/>
      <c r="AI22" s="1554">
        <v>16897</v>
      </c>
      <c r="AJ22" s="1554">
        <v>81384</v>
      </c>
      <c r="AK22" s="1562">
        <v>42598</v>
      </c>
      <c r="AL22" s="1562">
        <v>42735</v>
      </c>
      <c r="AM22" s="1539" t="s">
        <v>184</v>
      </c>
    </row>
    <row r="23" spans="1:39" s="56" customFormat="1" ht="125.25" customHeight="1" x14ac:dyDescent="0.2">
      <c r="A23" s="1593"/>
      <c r="B23" s="1593"/>
      <c r="C23" s="1593"/>
      <c r="D23" s="1597"/>
      <c r="E23" s="1593"/>
      <c r="F23" s="1598"/>
      <c r="G23" s="1565"/>
      <c r="H23" s="1569"/>
      <c r="I23" s="1570"/>
      <c r="J23" s="1565"/>
      <c r="K23" s="1557"/>
      <c r="L23" s="1531"/>
      <c r="M23" s="1565"/>
      <c r="N23" s="1581"/>
      <c r="O23" s="1602"/>
      <c r="P23" s="1557"/>
      <c r="Q23" s="1606"/>
      <c r="R23" s="1609"/>
      <c r="S23" s="1557"/>
      <c r="T23" s="1611"/>
      <c r="U23" s="1612"/>
      <c r="V23" s="1613"/>
      <c r="W23" s="1528"/>
      <c r="X23" s="1531"/>
      <c r="Y23" s="1554"/>
      <c r="Z23" s="1554"/>
      <c r="AA23" s="1554"/>
      <c r="AB23" s="1554"/>
      <c r="AC23" s="1560"/>
      <c r="AD23" s="1554"/>
      <c r="AE23" s="1565"/>
      <c r="AF23" s="1554"/>
      <c r="AG23" s="1554"/>
      <c r="AH23" s="1560"/>
      <c r="AI23" s="1554"/>
      <c r="AJ23" s="1554"/>
      <c r="AK23" s="1562"/>
      <c r="AL23" s="1562"/>
      <c r="AM23" s="1539"/>
    </row>
    <row r="24" spans="1:39" s="56" customFormat="1" ht="91.5" customHeight="1" x14ac:dyDescent="0.2">
      <c r="A24" s="1593"/>
      <c r="B24" s="1593"/>
      <c r="C24" s="1593"/>
      <c r="D24" s="1597"/>
      <c r="E24" s="1593"/>
      <c r="F24" s="1598"/>
      <c r="G24" s="1565"/>
      <c r="H24" s="1569"/>
      <c r="I24" s="1570"/>
      <c r="J24" s="1565"/>
      <c r="K24" s="1557"/>
      <c r="L24" s="1531"/>
      <c r="M24" s="1565"/>
      <c r="N24" s="1581"/>
      <c r="O24" s="1602"/>
      <c r="P24" s="1557"/>
      <c r="Q24" s="1606"/>
      <c r="R24" s="1609"/>
      <c r="S24" s="1557"/>
      <c r="T24" s="1556" t="s">
        <v>192</v>
      </c>
      <c r="U24" s="315" t="s">
        <v>193</v>
      </c>
      <c r="V24" s="262">
        <v>20000000</v>
      </c>
      <c r="W24" s="1528"/>
      <c r="X24" s="1531"/>
      <c r="Y24" s="1554"/>
      <c r="Z24" s="1554"/>
      <c r="AA24" s="1554"/>
      <c r="AB24" s="1554"/>
      <c r="AC24" s="1560"/>
      <c r="AD24" s="1554"/>
      <c r="AE24" s="1565"/>
      <c r="AF24" s="1554"/>
      <c r="AG24" s="1554"/>
      <c r="AH24" s="1560"/>
      <c r="AI24" s="1554"/>
      <c r="AJ24" s="1554"/>
      <c r="AK24" s="1562"/>
      <c r="AL24" s="1562"/>
      <c r="AM24" s="1539"/>
    </row>
    <row r="25" spans="1:39" s="56" customFormat="1" ht="118.5" customHeight="1" x14ac:dyDescent="0.2">
      <c r="A25" s="1593"/>
      <c r="B25" s="1593"/>
      <c r="C25" s="1593"/>
      <c r="D25" s="1597"/>
      <c r="E25" s="1593"/>
      <c r="F25" s="1598"/>
      <c r="G25" s="1565"/>
      <c r="H25" s="1569"/>
      <c r="I25" s="1570"/>
      <c r="J25" s="1565"/>
      <c r="K25" s="1557"/>
      <c r="L25" s="1531"/>
      <c r="M25" s="1565"/>
      <c r="N25" s="1581"/>
      <c r="O25" s="1602"/>
      <c r="P25" s="1557"/>
      <c r="Q25" s="1606"/>
      <c r="R25" s="1609"/>
      <c r="S25" s="1557"/>
      <c r="T25" s="1557"/>
      <c r="U25" s="312" t="s">
        <v>194</v>
      </c>
      <c r="V25" s="57">
        <v>0</v>
      </c>
      <c r="W25" s="1528"/>
      <c r="X25" s="1531"/>
      <c r="Y25" s="1554"/>
      <c r="Z25" s="1554"/>
      <c r="AA25" s="1554"/>
      <c r="AB25" s="1554"/>
      <c r="AC25" s="1560"/>
      <c r="AD25" s="1554"/>
      <c r="AE25" s="1565"/>
      <c r="AF25" s="1554"/>
      <c r="AG25" s="1554"/>
      <c r="AH25" s="1560"/>
      <c r="AI25" s="1554"/>
      <c r="AJ25" s="1554"/>
      <c r="AK25" s="1562"/>
      <c r="AL25" s="1562"/>
      <c r="AM25" s="1539"/>
    </row>
    <row r="26" spans="1:39" ht="75" customHeight="1" thickBot="1" x14ac:dyDescent="0.25">
      <c r="A26" s="1594"/>
      <c r="B26" s="1594"/>
      <c r="C26" s="1594"/>
      <c r="D26" s="1599"/>
      <c r="E26" s="1594"/>
      <c r="F26" s="1600"/>
      <c r="G26" s="1566"/>
      <c r="H26" s="1571"/>
      <c r="I26" s="1572"/>
      <c r="J26" s="1566"/>
      <c r="K26" s="1558"/>
      <c r="L26" s="1573"/>
      <c r="M26" s="1566"/>
      <c r="N26" s="1582"/>
      <c r="O26" s="1603"/>
      <c r="P26" s="1558"/>
      <c r="Q26" s="1607"/>
      <c r="R26" s="1610"/>
      <c r="S26" s="1558"/>
      <c r="T26" s="1558"/>
      <c r="U26" s="316" t="s">
        <v>195</v>
      </c>
      <c r="V26" s="58">
        <v>12000000</v>
      </c>
      <c r="W26" s="1604"/>
      <c r="X26" s="1573"/>
      <c r="Y26" s="1555"/>
      <c r="Z26" s="1555"/>
      <c r="AA26" s="1555"/>
      <c r="AB26" s="1555"/>
      <c r="AC26" s="1561"/>
      <c r="AD26" s="1555"/>
      <c r="AE26" s="1566"/>
      <c r="AF26" s="1555"/>
      <c r="AG26" s="1555"/>
      <c r="AH26" s="1561"/>
      <c r="AI26" s="1555"/>
      <c r="AJ26" s="1555"/>
      <c r="AK26" s="1563"/>
      <c r="AL26" s="1563"/>
      <c r="AM26" s="1540"/>
    </row>
    <row r="27" spans="1:39" ht="16.5" customHeight="1" x14ac:dyDescent="0.25">
      <c r="A27" s="1559"/>
      <c r="B27" s="1559"/>
      <c r="C27" s="1559"/>
      <c r="D27" s="1559"/>
      <c r="E27" s="1559"/>
      <c r="F27" s="1559"/>
      <c r="G27" s="1559"/>
      <c r="H27" s="1559"/>
      <c r="I27" s="1559"/>
      <c r="J27" s="1559"/>
      <c r="K27" s="1559"/>
      <c r="L27" s="1559"/>
      <c r="M27" s="1559"/>
      <c r="N27" s="1559"/>
      <c r="O27" s="1559"/>
      <c r="P27" s="1559"/>
      <c r="Q27" s="1559"/>
      <c r="R27" s="1559"/>
      <c r="S27" s="1559"/>
      <c r="T27" s="1559"/>
      <c r="U27" s="1559"/>
      <c r="V27" s="1559"/>
      <c r="W27" s="1559"/>
      <c r="X27" s="1559"/>
      <c r="Y27" s="1559"/>
      <c r="Z27" s="1559"/>
      <c r="AA27" s="1559"/>
      <c r="AB27" s="1559"/>
      <c r="AC27" s="1559"/>
      <c r="AD27" s="1559"/>
      <c r="AE27" s="1559"/>
      <c r="AF27" s="1559"/>
      <c r="AG27" s="1559"/>
      <c r="AH27" s="1559"/>
      <c r="AI27" s="1559"/>
      <c r="AJ27" s="1559"/>
      <c r="AK27" s="1559"/>
      <c r="AL27" s="1559"/>
      <c r="AM27" s="1559"/>
    </row>
    <row r="28" spans="1:39" ht="16.5" customHeight="1" x14ac:dyDescent="0.25">
      <c r="A28" s="353"/>
      <c r="B28" s="353"/>
      <c r="C28" s="353"/>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row>
    <row r="29" spans="1:39" ht="16.5" customHeight="1" x14ac:dyDescent="0.25">
      <c r="A29" s="353"/>
      <c r="B29" s="353"/>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row>
    <row r="30" spans="1:39" ht="15" x14ac:dyDescent="0.25">
      <c r="A30" s="1559"/>
      <c r="B30" s="1559"/>
      <c r="C30" s="1559"/>
      <c r="D30" s="1559"/>
      <c r="E30" s="1559"/>
      <c r="F30" s="1559"/>
      <c r="G30" s="1559"/>
      <c r="H30" s="1559"/>
      <c r="I30" s="1559"/>
      <c r="J30" s="1559"/>
      <c r="K30" s="1559"/>
      <c r="L30" s="1559"/>
      <c r="M30" s="1559"/>
      <c r="N30" s="1559"/>
      <c r="O30" s="1559"/>
      <c r="P30" s="1559"/>
      <c r="Q30" s="1559"/>
      <c r="R30" s="1559"/>
      <c r="S30" s="1559"/>
      <c r="T30" s="1559"/>
      <c r="U30" s="1559"/>
      <c r="V30" s="1559"/>
      <c r="W30" s="1559"/>
      <c r="X30" s="1559"/>
      <c r="Y30" s="1559"/>
      <c r="Z30" s="1559"/>
      <c r="AA30" s="1559"/>
      <c r="AB30" s="1559"/>
      <c r="AC30" s="1559"/>
      <c r="AD30" s="1559"/>
      <c r="AE30" s="1559"/>
      <c r="AF30" s="1559"/>
      <c r="AG30" s="1559"/>
      <c r="AH30" s="1559"/>
      <c r="AI30" s="1559"/>
      <c r="AJ30" s="1559"/>
      <c r="AK30" s="1559"/>
      <c r="AL30" s="1559"/>
      <c r="AM30" s="1559"/>
    </row>
    <row r="31" spans="1:39" ht="15" x14ac:dyDescent="0.25">
      <c r="C31" s="1559"/>
      <c r="D31" s="1559"/>
      <c r="E31" s="1559"/>
      <c r="F31" s="1559"/>
      <c r="G31" s="1559"/>
      <c r="H31" s="1559"/>
      <c r="I31" s="1559"/>
      <c r="J31" s="1559"/>
    </row>
    <row r="32" spans="1:39" x14ac:dyDescent="0.2">
      <c r="C32" s="1590"/>
      <c r="D32" s="1590"/>
      <c r="E32" s="1590"/>
      <c r="F32" s="1590"/>
      <c r="G32" s="1590"/>
      <c r="H32" s="1590"/>
      <c r="I32" s="1590"/>
      <c r="J32" s="1590"/>
    </row>
  </sheetData>
  <mergeCells count="108">
    <mergeCell ref="N5:AM5"/>
    <mergeCell ref="A1:AK4"/>
    <mergeCell ref="C32:J32"/>
    <mergeCell ref="C31:J31"/>
    <mergeCell ref="E17:L17"/>
    <mergeCell ref="A17:C26"/>
    <mergeCell ref="D18:F26"/>
    <mergeCell ref="O7:O15"/>
    <mergeCell ref="O19:O21"/>
    <mergeCell ref="O22:O26"/>
    <mergeCell ref="W7:W15"/>
    <mergeCell ref="W19:W21"/>
    <mergeCell ref="W22:W26"/>
    <mergeCell ref="P22:P26"/>
    <mergeCell ref="Q22:Q26"/>
    <mergeCell ref="R22:R26"/>
    <mergeCell ref="S22:S26"/>
    <mergeCell ref="T22:T23"/>
    <mergeCell ref="U22:U23"/>
    <mergeCell ref="V22:V23"/>
    <mergeCell ref="N19:N21"/>
    <mergeCell ref="P19:P21"/>
    <mergeCell ref="Q19:Q21"/>
    <mergeCell ref="R19:R21"/>
    <mergeCell ref="T24:T26"/>
    <mergeCell ref="A27:AM27"/>
    <mergeCell ref="A30:AM30"/>
    <mergeCell ref="AH22:AH26"/>
    <mergeCell ref="AI22:AI26"/>
    <mergeCell ref="AJ22:AJ26"/>
    <mergeCell ref="AK22:AK26"/>
    <mergeCell ref="AL22:AL26"/>
    <mergeCell ref="AC22:AC26"/>
    <mergeCell ref="AD22:AD26"/>
    <mergeCell ref="AE22:AE26"/>
    <mergeCell ref="AF22:AF26"/>
    <mergeCell ref="AG22:AG26"/>
    <mergeCell ref="H19:I26"/>
    <mergeCell ref="J19:J26"/>
    <mergeCell ref="K19:K26"/>
    <mergeCell ref="L19:L26"/>
    <mergeCell ref="M19:M26"/>
    <mergeCell ref="G19:G26"/>
    <mergeCell ref="AK19:AK21"/>
    <mergeCell ref="AL19:AL21"/>
    <mergeCell ref="AM19:AM21"/>
    <mergeCell ref="N22:N26"/>
    <mergeCell ref="X22:X26"/>
    <mergeCell ref="S19:S21"/>
    <mergeCell ref="AM22:AM26"/>
    <mergeCell ref="A5:M6"/>
    <mergeCell ref="N6:X6"/>
    <mergeCell ref="Y6:AJ6"/>
    <mergeCell ref="A7:A15"/>
    <mergeCell ref="B7:C15"/>
    <mergeCell ref="D7:D15"/>
    <mergeCell ref="E7:F15"/>
    <mergeCell ref="G7:G15"/>
    <mergeCell ref="V7:V15"/>
    <mergeCell ref="J7:J15"/>
    <mergeCell ref="K7:K15"/>
    <mergeCell ref="AI8:AI15"/>
    <mergeCell ref="AJ8:AJ15"/>
    <mergeCell ref="AE8:AE15"/>
    <mergeCell ref="AF8:AF15"/>
    <mergeCell ref="AG8:AG15"/>
    <mergeCell ref="AH8:AH15"/>
    <mergeCell ref="Y22:Y26"/>
    <mergeCell ref="Z22:Z26"/>
    <mergeCell ref="AA22:AA26"/>
    <mergeCell ref="AB22:AB26"/>
    <mergeCell ref="AF19:AF21"/>
    <mergeCell ref="AM7:AM15"/>
    <mergeCell ref="Y8:Y15"/>
    <mergeCell ref="Z8:Z15"/>
    <mergeCell ref="AA8:AA15"/>
    <mergeCell ref="AB8:AB15"/>
    <mergeCell ref="X7:X15"/>
    <mergeCell ref="Y7:AD7"/>
    <mergeCell ref="AE7:AJ7"/>
    <mergeCell ref="T19:T20"/>
    <mergeCell ref="V19:V21"/>
    <mergeCell ref="X19:X21"/>
    <mergeCell ref="Y19:Y21"/>
    <mergeCell ref="Z19:Z21"/>
    <mergeCell ref="AG19:AG21"/>
    <mergeCell ref="AH19:AH21"/>
    <mergeCell ref="AI19:AI21"/>
    <mergeCell ref="AJ19:AJ21"/>
    <mergeCell ref="AA19:AA21"/>
    <mergeCell ref="AB19:AB21"/>
    <mergeCell ref="AC19:AC21"/>
    <mergeCell ref="AD19:AD21"/>
    <mergeCell ref="AE19:AE21"/>
    <mergeCell ref="H7:I15"/>
    <mergeCell ref="AL7:AL15"/>
    <mergeCell ref="P7:P15"/>
    <mergeCell ref="Q7:Q15"/>
    <mergeCell ref="U7:U15"/>
    <mergeCell ref="AK7:AK15"/>
    <mergeCell ref="R7:R15"/>
    <mergeCell ref="AC8:AC15"/>
    <mergeCell ref="AD8:AD15"/>
    <mergeCell ref="S7:S15"/>
    <mergeCell ref="T7:T15"/>
    <mergeCell ref="L7:L15"/>
    <mergeCell ref="M7:M15"/>
    <mergeCell ref="N7:N15"/>
  </mergeCells>
  <pageMargins left="0.70866141732283472" right="0.70866141732283472" top="0.55118110236220474" bottom="0.55118110236220474" header="0.31496062992125984" footer="0.31496062992125984"/>
  <pageSetup paperSize="258" scale="4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OD44"/>
  <sheetViews>
    <sheetView topLeftCell="A30" zoomScale="50" zoomScaleNormal="50" workbookViewId="0">
      <selection activeCell="A30" sqref="A30:A38"/>
    </sheetView>
  </sheetViews>
  <sheetFormatPr baseColWidth="10" defaultColWidth="11.42578125" defaultRowHeight="14.25" x14ac:dyDescent="0.2"/>
  <cols>
    <col min="1" max="1" width="9.28515625" style="19" customWidth="1"/>
    <col min="2" max="2" width="4" style="19" customWidth="1"/>
    <col min="3" max="3" width="19.5703125" style="19" customWidth="1"/>
    <col min="4" max="4" width="12.5703125" style="19" customWidth="1"/>
    <col min="5" max="5" width="7.42578125" style="19" customWidth="1"/>
    <col min="6" max="6" width="14.42578125" style="19" customWidth="1"/>
    <col min="7" max="7" width="14.140625" style="19" customWidth="1"/>
    <col min="8" max="8" width="8.5703125" style="310" customWidth="1"/>
    <col min="9" max="9" width="13.28515625" style="310" customWidth="1"/>
    <col min="10" max="10" width="13.5703125" style="34" customWidth="1"/>
    <col min="11" max="11" width="25" style="48" customWidth="1"/>
    <col min="12" max="13" width="19.42578125" style="50" customWidth="1"/>
    <col min="14" max="14" width="27.140625" style="48" customWidth="1"/>
    <col min="15" max="15" width="14.7109375" style="50" customWidth="1"/>
    <col min="16" max="16" width="24.42578125" style="48" customWidth="1"/>
    <col min="17" max="17" width="9.5703125" style="50" customWidth="1"/>
    <col min="18" max="18" width="21.7109375" style="48" customWidth="1"/>
    <col min="19" max="19" width="26.140625" style="48" customWidth="1"/>
    <col min="20" max="20" width="27.5703125" style="48" customWidth="1"/>
    <col min="21" max="21" width="28.28515625" style="48" customWidth="1"/>
    <col min="22" max="22" width="20.140625" style="48" customWidth="1"/>
    <col min="23" max="23" width="12" style="49" customWidth="1"/>
    <col min="24" max="24" width="15.85546875" style="48" customWidth="1"/>
    <col min="25" max="25" width="7.28515625" style="19" customWidth="1"/>
    <col min="26" max="26" width="9" style="19" customWidth="1"/>
    <col min="27" max="28" width="7.28515625" style="19" customWidth="1"/>
    <col min="29" max="29" width="8.5703125" style="19" customWidth="1"/>
    <col min="30" max="36" width="7.28515625" style="19" customWidth="1"/>
    <col min="37" max="37" width="22.7109375" style="69" customWidth="1"/>
    <col min="38" max="38" width="22.7109375" style="70" customWidth="1"/>
    <col min="39" max="39" width="28.7109375" style="52" customWidth="1"/>
    <col min="40" max="40" width="21.42578125" style="66" customWidth="1"/>
    <col min="41" max="41" width="15.7109375" style="66" bestFit="1" customWidth="1"/>
    <col min="42" max="16384" width="11.42578125" style="19"/>
  </cols>
  <sheetData>
    <row r="1" spans="1:39" ht="20.100000000000001" customHeight="1" x14ac:dyDescent="0.25">
      <c r="A1" s="1483" t="s">
        <v>0</v>
      </c>
      <c r="B1" s="1483"/>
      <c r="C1" s="1483"/>
      <c r="D1" s="1483"/>
      <c r="E1" s="1483"/>
      <c r="F1" s="1483"/>
      <c r="G1" s="1483"/>
      <c r="H1" s="1483"/>
      <c r="I1" s="1483"/>
      <c r="J1" s="1483"/>
      <c r="K1" s="1483"/>
      <c r="L1" s="1483"/>
      <c r="M1" s="1483"/>
      <c r="N1" s="1483"/>
      <c r="O1" s="1483"/>
      <c r="P1" s="1483"/>
      <c r="Q1" s="1483"/>
      <c r="R1" s="1483"/>
      <c r="S1" s="1483"/>
      <c r="T1" s="1483"/>
      <c r="U1" s="1483"/>
      <c r="V1" s="1483"/>
      <c r="W1" s="1483"/>
      <c r="X1" s="1483"/>
      <c r="Y1" s="1483"/>
      <c r="Z1" s="1483"/>
      <c r="AA1" s="1483"/>
      <c r="AB1" s="1483"/>
      <c r="AC1" s="1483"/>
      <c r="AD1" s="1483"/>
      <c r="AE1" s="1483"/>
      <c r="AF1" s="1483"/>
      <c r="AG1" s="1483"/>
      <c r="AH1" s="1483"/>
      <c r="AI1" s="1483"/>
      <c r="AJ1" s="1483"/>
      <c r="AK1" s="1484"/>
      <c r="AL1" s="888" t="s">
        <v>1637</v>
      </c>
      <c r="AM1" s="889" t="s">
        <v>1638</v>
      </c>
    </row>
    <row r="2" spans="1:39" ht="20.100000000000001" customHeight="1" x14ac:dyDescent="0.25">
      <c r="A2" s="1483"/>
      <c r="B2" s="1483"/>
      <c r="C2" s="1483"/>
      <c r="D2" s="1483"/>
      <c r="E2" s="1483"/>
      <c r="F2" s="1483"/>
      <c r="G2" s="1483"/>
      <c r="H2" s="1483"/>
      <c r="I2" s="1483"/>
      <c r="J2" s="1483"/>
      <c r="K2" s="1483"/>
      <c r="L2" s="1483"/>
      <c r="M2" s="1483"/>
      <c r="N2" s="1483"/>
      <c r="O2" s="1483"/>
      <c r="P2" s="1483"/>
      <c r="Q2" s="1483"/>
      <c r="R2" s="1483"/>
      <c r="S2" s="1483"/>
      <c r="T2" s="1483"/>
      <c r="U2" s="1483"/>
      <c r="V2" s="1483"/>
      <c r="W2" s="1483"/>
      <c r="X2" s="1483"/>
      <c r="Y2" s="1483"/>
      <c r="Z2" s="1483"/>
      <c r="AA2" s="1483"/>
      <c r="AB2" s="1483"/>
      <c r="AC2" s="1483"/>
      <c r="AD2" s="1483"/>
      <c r="AE2" s="1483"/>
      <c r="AF2" s="1483"/>
      <c r="AG2" s="1483"/>
      <c r="AH2" s="1483"/>
      <c r="AI2" s="1483"/>
      <c r="AJ2" s="1483"/>
      <c r="AK2" s="1484"/>
      <c r="AL2" s="890" t="s">
        <v>1642</v>
      </c>
      <c r="AM2" s="891" t="s">
        <v>1639</v>
      </c>
    </row>
    <row r="3" spans="1:39" ht="20.100000000000001" customHeight="1" x14ac:dyDescent="0.25">
      <c r="A3" s="1483"/>
      <c r="B3" s="1483"/>
      <c r="C3" s="1483"/>
      <c r="D3" s="1483"/>
      <c r="E3" s="1483"/>
      <c r="F3" s="1483"/>
      <c r="G3" s="1483"/>
      <c r="H3" s="1483"/>
      <c r="I3" s="1483"/>
      <c r="J3" s="1483"/>
      <c r="K3" s="1483"/>
      <c r="L3" s="1483"/>
      <c r="M3" s="1483"/>
      <c r="N3" s="1483"/>
      <c r="O3" s="1483"/>
      <c r="P3" s="1483"/>
      <c r="Q3" s="1483"/>
      <c r="R3" s="1483"/>
      <c r="S3" s="1483"/>
      <c r="T3" s="1483"/>
      <c r="U3" s="1483"/>
      <c r="V3" s="1483"/>
      <c r="W3" s="1483"/>
      <c r="X3" s="1483"/>
      <c r="Y3" s="1483"/>
      <c r="Z3" s="1483"/>
      <c r="AA3" s="1483"/>
      <c r="AB3" s="1483"/>
      <c r="AC3" s="1483"/>
      <c r="AD3" s="1483"/>
      <c r="AE3" s="1483"/>
      <c r="AF3" s="1483"/>
      <c r="AG3" s="1483"/>
      <c r="AH3" s="1483"/>
      <c r="AI3" s="1483"/>
      <c r="AJ3" s="1483"/>
      <c r="AK3" s="1484"/>
      <c r="AL3" s="892" t="s">
        <v>1643</v>
      </c>
      <c r="AM3" s="1069">
        <v>42585</v>
      </c>
    </row>
    <row r="4" spans="1:39" ht="20.100000000000001" customHeight="1" x14ac:dyDescent="0.2">
      <c r="A4" s="1485"/>
      <c r="B4" s="1485"/>
      <c r="C4" s="1485"/>
      <c r="D4" s="1485"/>
      <c r="E4" s="1485"/>
      <c r="F4" s="1485"/>
      <c r="G4" s="1485"/>
      <c r="H4" s="1485"/>
      <c r="I4" s="1485"/>
      <c r="J4" s="1485"/>
      <c r="K4" s="1485"/>
      <c r="L4" s="1485"/>
      <c r="M4" s="1485"/>
      <c r="N4" s="1485"/>
      <c r="O4" s="1485"/>
      <c r="P4" s="1485"/>
      <c r="Q4" s="1485"/>
      <c r="R4" s="1485"/>
      <c r="S4" s="1485"/>
      <c r="T4" s="1485"/>
      <c r="U4" s="1485"/>
      <c r="V4" s="1485"/>
      <c r="W4" s="1485"/>
      <c r="X4" s="1485"/>
      <c r="Y4" s="1485"/>
      <c r="Z4" s="1485"/>
      <c r="AA4" s="1485"/>
      <c r="AB4" s="1485"/>
      <c r="AC4" s="1485"/>
      <c r="AD4" s="1485"/>
      <c r="AE4" s="1485"/>
      <c r="AF4" s="1485"/>
      <c r="AG4" s="1485"/>
      <c r="AH4" s="1485"/>
      <c r="AI4" s="1485"/>
      <c r="AJ4" s="1485"/>
      <c r="AK4" s="1486"/>
      <c r="AL4" s="977" t="s">
        <v>1644</v>
      </c>
      <c r="AM4" s="894" t="s">
        <v>1641</v>
      </c>
    </row>
    <row r="5" spans="1:39" ht="15" x14ac:dyDescent="0.2">
      <c r="A5" s="1390" t="s">
        <v>2</v>
      </c>
      <c r="B5" s="1390"/>
      <c r="C5" s="1390"/>
      <c r="D5" s="1390"/>
      <c r="E5" s="1390"/>
      <c r="F5" s="1390"/>
      <c r="G5" s="1390"/>
      <c r="H5" s="1390"/>
      <c r="I5" s="1390"/>
      <c r="J5" s="1390"/>
      <c r="K5" s="1390"/>
      <c r="L5" s="1390"/>
      <c r="M5" s="1390"/>
      <c r="N5" s="317"/>
      <c r="O5" s="351"/>
      <c r="P5" s="1658" t="s">
        <v>3</v>
      </c>
      <c r="Q5" s="1658"/>
      <c r="R5" s="1658"/>
      <c r="S5" s="1658"/>
      <c r="T5" s="1658"/>
      <c r="U5" s="1658"/>
      <c r="V5" s="1658"/>
      <c r="W5" s="1658"/>
      <c r="X5" s="1658"/>
      <c r="Y5" s="1658"/>
      <c r="Z5" s="1658"/>
      <c r="AA5" s="1658"/>
      <c r="AB5" s="1658"/>
      <c r="AC5" s="1658"/>
      <c r="AD5" s="1658"/>
      <c r="AE5" s="1658"/>
      <c r="AF5" s="1658"/>
      <c r="AG5" s="1658"/>
      <c r="AH5" s="1658"/>
      <c r="AI5" s="1658"/>
      <c r="AJ5" s="1658"/>
      <c r="AK5" s="1658"/>
      <c r="AL5" s="1658"/>
      <c r="AM5" s="1658"/>
    </row>
    <row r="6" spans="1:39" ht="24.6" customHeight="1" x14ac:dyDescent="0.2">
      <c r="A6" s="1391"/>
      <c r="B6" s="1391"/>
      <c r="C6" s="1391"/>
      <c r="D6" s="1391"/>
      <c r="E6" s="1391"/>
      <c r="F6" s="1391"/>
      <c r="G6" s="1391"/>
      <c r="H6" s="1391"/>
      <c r="I6" s="1391"/>
      <c r="J6" s="1391"/>
      <c r="K6" s="1391"/>
      <c r="L6" s="1391"/>
      <c r="M6" s="1391"/>
      <c r="N6" s="318"/>
      <c r="O6" s="352"/>
      <c r="P6" s="407"/>
      <c r="Q6" s="408"/>
      <c r="R6" s="408"/>
      <c r="S6" s="408"/>
      <c r="T6" s="408"/>
      <c r="U6" s="408"/>
      <c r="V6" s="408"/>
      <c r="W6" s="408"/>
      <c r="X6" s="409"/>
      <c r="Y6" s="1658" t="s">
        <v>4</v>
      </c>
      <c r="Z6" s="1658"/>
      <c r="AA6" s="1658"/>
      <c r="AB6" s="1658"/>
      <c r="AC6" s="1658"/>
      <c r="AD6" s="1658"/>
      <c r="AE6" s="1658"/>
      <c r="AF6" s="1658"/>
      <c r="AG6" s="1658"/>
      <c r="AH6" s="1658"/>
      <c r="AI6" s="1658"/>
      <c r="AJ6" s="1658"/>
      <c r="AK6" s="1487"/>
      <c r="AL6" s="1488"/>
      <c r="AM6" s="1489"/>
    </row>
    <row r="7" spans="1:39" ht="26.25" customHeight="1" x14ac:dyDescent="0.2">
      <c r="A7" s="1659" t="s">
        <v>1222</v>
      </c>
      <c r="B7" s="1662" t="s">
        <v>6</v>
      </c>
      <c r="C7" s="1659"/>
      <c r="D7" s="1659" t="s">
        <v>1222</v>
      </c>
      <c r="E7" s="1662" t="s">
        <v>7</v>
      </c>
      <c r="F7" s="1659"/>
      <c r="G7" s="1659" t="s">
        <v>1222</v>
      </c>
      <c r="H7" s="1668" t="s">
        <v>8</v>
      </c>
      <c r="I7" s="1683"/>
      <c r="J7" s="1659" t="s">
        <v>1222</v>
      </c>
      <c r="K7" s="1668" t="s">
        <v>9</v>
      </c>
      <c r="L7" s="1680" t="s">
        <v>10</v>
      </c>
      <c r="M7" s="1680" t="s">
        <v>11</v>
      </c>
      <c r="N7" s="1665" t="s">
        <v>12</v>
      </c>
      <c r="O7" s="1680" t="s">
        <v>40</v>
      </c>
      <c r="P7" s="1665" t="s">
        <v>3</v>
      </c>
      <c r="Q7" s="1662" t="s">
        <v>13</v>
      </c>
      <c r="R7" s="1668" t="s">
        <v>14</v>
      </c>
      <c r="S7" s="1668" t="s">
        <v>15</v>
      </c>
      <c r="T7" s="1668" t="s">
        <v>16</v>
      </c>
      <c r="U7" s="1665" t="s">
        <v>17</v>
      </c>
      <c r="V7" s="1665" t="s">
        <v>14</v>
      </c>
      <c r="W7" s="1686" t="s">
        <v>5</v>
      </c>
      <c r="X7" s="1665" t="s">
        <v>18</v>
      </c>
      <c r="Y7" s="1655" t="s">
        <v>19</v>
      </c>
      <c r="Z7" s="1656"/>
      <c r="AA7" s="1656"/>
      <c r="AB7" s="1656"/>
      <c r="AC7" s="1656"/>
      <c r="AD7" s="1657"/>
      <c r="AE7" s="1655" t="s">
        <v>20</v>
      </c>
      <c r="AF7" s="1656"/>
      <c r="AG7" s="1656"/>
      <c r="AH7" s="1656"/>
      <c r="AI7" s="1656"/>
      <c r="AJ7" s="1657"/>
      <c r="AK7" s="1649" t="s">
        <v>21</v>
      </c>
      <c r="AL7" s="1649" t="s">
        <v>22</v>
      </c>
      <c r="AM7" s="1652" t="s">
        <v>23</v>
      </c>
    </row>
    <row r="8" spans="1:39" ht="13.5" customHeight="1" x14ac:dyDescent="0.2">
      <c r="A8" s="1660"/>
      <c r="B8" s="1663"/>
      <c r="C8" s="1660"/>
      <c r="D8" s="1660"/>
      <c r="E8" s="1663"/>
      <c r="F8" s="1660"/>
      <c r="G8" s="1660"/>
      <c r="H8" s="1669"/>
      <c r="I8" s="1684"/>
      <c r="J8" s="1660"/>
      <c r="K8" s="1669"/>
      <c r="L8" s="1681"/>
      <c r="M8" s="1681"/>
      <c r="N8" s="1666"/>
      <c r="O8" s="1681"/>
      <c r="P8" s="1666"/>
      <c r="Q8" s="1663"/>
      <c r="R8" s="1669"/>
      <c r="S8" s="1669"/>
      <c r="T8" s="1669"/>
      <c r="U8" s="1666"/>
      <c r="V8" s="1666"/>
      <c r="W8" s="1687"/>
      <c r="X8" s="1666"/>
      <c r="Y8" s="1643" t="s">
        <v>24</v>
      </c>
      <c r="Z8" s="1671" t="s">
        <v>25</v>
      </c>
      <c r="AA8" s="1643" t="s">
        <v>26</v>
      </c>
      <c r="AB8" s="1643" t="s">
        <v>27</v>
      </c>
      <c r="AC8" s="1643" t="s">
        <v>28</v>
      </c>
      <c r="AD8" s="1643" t="s">
        <v>29</v>
      </c>
      <c r="AE8" s="1643" t="s">
        <v>30</v>
      </c>
      <c r="AF8" s="1643" t="s">
        <v>31</v>
      </c>
      <c r="AG8" s="1643" t="s">
        <v>32</v>
      </c>
      <c r="AH8" s="1646" t="s">
        <v>33</v>
      </c>
      <c r="AI8" s="1646" t="s">
        <v>34</v>
      </c>
      <c r="AJ8" s="1646" t="s">
        <v>35</v>
      </c>
      <c r="AK8" s="1650"/>
      <c r="AL8" s="1650"/>
      <c r="AM8" s="1653"/>
    </row>
    <row r="9" spans="1:39" ht="14.25" customHeight="1" x14ac:dyDescent="0.2">
      <c r="A9" s="1660"/>
      <c r="B9" s="1663"/>
      <c r="C9" s="1660"/>
      <c r="D9" s="1660"/>
      <c r="E9" s="1663"/>
      <c r="F9" s="1660"/>
      <c r="G9" s="1660"/>
      <c r="H9" s="1669"/>
      <c r="I9" s="1684"/>
      <c r="J9" s="1660"/>
      <c r="K9" s="1669"/>
      <c r="L9" s="1681"/>
      <c r="M9" s="1681"/>
      <c r="N9" s="1666"/>
      <c r="O9" s="1681"/>
      <c r="P9" s="1666"/>
      <c r="Q9" s="1663"/>
      <c r="R9" s="1669"/>
      <c r="S9" s="1669"/>
      <c r="T9" s="1669"/>
      <c r="U9" s="1666"/>
      <c r="V9" s="1666"/>
      <c r="W9" s="1687"/>
      <c r="X9" s="1666"/>
      <c r="Y9" s="1644"/>
      <c r="Z9" s="1672"/>
      <c r="AA9" s="1644"/>
      <c r="AB9" s="1644"/>
      <c r="AC9" s="1644"/>
      <c r="AD9" s="1644"/>
      <c r="AE9" s="1644"/>
      <c r="AF9" s="1644"/>
      <c r="AG9" s="1644"/>
      <c r="AH9" s="1647"/>
      <c r="AI9" s="1647"/>
      <c r="AJ9" s="1647"/>
      <c r="AK9" s="1650"/>
      <c r="AL9" s="1650"/>
      <c r="AM9" s="1653"/>
    </row>
    <row r="10" spans="1:39" ht="9" customHeight="1" x14ac:dyDescent="0.2">
      <c r="A10" s="1660"/>
      <c r="B10" s="1663"/>
      <c r="C10" s="1660"/>
      <c r="D10" s="1660"/>
      <c r="E10" s="1663"/>
      <c r="F10" s="1660"/>
      <c r="G10" s="1660"/>
      <c r="H10" s="1669"/>
      <c r="I10" s="1684"/>
      <c r="J10" s="1660"/>
      <c r="K10" s="1669"/>
      <c r="L10" s="1681"/>
      <c r="M10" s="1681"/>
      <c r="N10" s="1666"/>
      <c r="O10" s="1681"/>
      <c r="P10" s="1666"/>
      <c r="Q10" s="1663"/>
      <c r="R10" s="1669"/>
      <c r="S10" s="1669"/>
      <c r="T10" s="1669"/>
      <c r="U10" s="1666"/>
      <c r="V10" s="1666"/>
      <c r="W10" s="1687"/>
      <c r="X10" s="1666"/>
      <c r="Y10" s="1644"/>
      <c r="Z10" s="1672"/>
      <c r="AA10" s="1644"/>
      <c r="AB10" s="1644"/>
      <c r="AC10" s="1644"/>
      <c r="AD10" s="1644"/>
      <c r="AE10" s="1644"/>
      <c r="AF10" s="1644"/>
      <c r="AG10" s="1644"/>
      <c r="AH10" s="1647"/>
      <c r="AI10" s="1647"/>
      <c r="AJ10" s="1647"/>
      <c r="AK10" s="1650"/>
      <c r="AL10" s="1650"/>
      <c r="AM10" s="1653"/>
    </row>
    <row r="11" spans="1:39" ht="13.5" customHeight="1" x14ac:dyDescent="0.2">
      <c r="A11" s="1660"/>
      <c r="B11" s="1663"/>
      <c r="C11" s="1660"/>
      <c r="D11" s="1660"/>
      <c r="E11" s="1663"/>
      <c r="F11" s="1660"/>
      <c r="G11" s="1660"/>
      <c r="H11" s="1669"/>
      <c r="I11" s="1684"/>
      <c r="J11" s="1660"/>
      <c r="K11" s="1669"/>
      <c r="L11" s="1681"/>
      <c r="M11" s="1681"/>
      <c r="N11" s="1666"/>
      <c r="O11" s="1681"/>
      <c r="P11" s="1666"/>
      <c r="Q11" s="1663"/>
      <c r="R11" s="1669"/>
      <c r="S11" s="1669"/>
      <c r="T11" s="1669"/>
      <c r="U11" s="1666"/>
      <c r="V11" s="1666"/>
      <c r="W11" s="1687"/>
      <c r="X11" s="1666"/>
      <c r="Y11" s="1644"/>
      <c r="Z11" s="1672"/>
      <c r="AA11" s="1644"/>
      <c r="AB11" s="1644"/>
      <c r="AC11" s="1644"/>
      <c r="AD11" s="1644"/>
      <c r="AE11" s="1644"/>
      <c r="AF11" s="1644"/>
      <c r="AG11" s="1644"/>
      <c r="AH11" s="1647"/>
      <c r="AI11" s="1647"/>
      <c r="AJ11" s="1647"/>
      <c r="AK11" s="1650"/>
      <c r="AL11" s="1650"/>
      <c r="AM11" s="1653"/>
    </row>
    <row r="12" spans="1:39" ht="14.25" customHeight="1" x14ac:dyDescent="0.2">
      <c r="A12" s="1660"/>
      <c r="B12" s="1663"/>
      <c r="C12" s="1660"/>
      <c r="D12" s="1660"/>
      <c r="E12" s="1663"/>
      <c r="F12" s="1660"/>
      <c r="G12" s="1660"/>
      <c r="H12" s="1669"/>
      <c r="I12" s="1684"/>
      <c r="J12" s="1660"/>
      <c r="K12" s="1669"/>
      <c r="L12" s="1681"/>
      <c r="M12" s="1681"/>
      <c r="N12" s="1666"/>
      <c r="O12" s="1681"/>
      <c r="P12" s="1666"/>
      <c r="Q12" s="1663"/>
      <c r="R12" s="1669"/>
      <c r="S12" s="1669"/>
      <c r="T12" s="1669"/>
      <c r="U12" s="1666"/>
      <c r="V12" s="1666"/>
      <c r="W12" s="1687"/>
      <c r="X12" s="1666"/>
      <c r="Y12" s="1644"/>
      <c r="Z12" s="1672"/>
      <c r="AA12" s="1644"/>
      <c r="AB12" s="1644"/>
      <c r="AC12" s="1644"/>
      <c r="AD12" s="1644"/>
      <c r="AE12" s="1644"/>
      <c r="AF12" s="1644"/>
      <c r="AG12" s="1644"/>
      <c r="AH12" s="1647"/>
      <c r="AI12" s="1647"/>
      <c r="AJ12" s="1647"/>
      <c r="AK12" s="1650"/>
      <c r="AL12" s="1650"/>
      <c r="AM12" s="1653"/>
    </row>
    <row r="13" spans="1:39" ht="13.5" customHeight="1" x14ac:dyDescent="0.2">
      <c r="A13" s="1660"/>
      <c r="B13" s="1663"/>
      <c r="C13" s="1660"/>
      <c r="D13" s="1660"/>
      <c r="E13" s="1663"/>
      <c r="F13" s="1660"/>
      <c r="G13" s="1660"/>
      <c r="H13" s="1669"/>
      <c r="I13" s="1684"/>
      <c r="J13" s="1660"/>
      <c r="K13" s="1669"/>
      <c r="L13" s="1681"/>
      <c r="M13" s="1681"/>
      <c r="N13" s="1666"/>
      <c r="O13" s="1681"/>
      <c r="P13" s="1666"/>
      <c r="Q13" s="1663"/>
      <c r="R13" s="1669"/>
      <c r="S13" s="1669"/>
      <c r="T13" s="1669"/>
      <c r="U13" s="1666"/>
      <c r="V13" s="1666"/>
      <c r="W13" s="1687"/>
      <c r="X13" s="1666"/>
      <c r="Y13" s="1644"/>
      <c r="Z13" s="1672"/>
      <c r="AA13" s="1644"/>
      <c r="AB13" s="1644"/>
      <c r="AC13" s="1644"/>
      <c r="AD13" s="1644"/>
      <c r="AE13" s="1644"/>
      <c r="AF13" s="1644"/>
      <c r="AG13" s="1644"/>
      <c r="AH13" s="1647"/>
      <c r="AI13" s="1647"/>
      <c r="AJ13" s="1647"/>
      <c r="AK13" s="1650"/>
      <c r="AL13" s="1650"/>
      <c r="AM13" s="1653"/>
    </row>
    <row r="14" spans="1:39" ht="13.5" customHeight="1" x14ac:dyDescent="0.2">
      <c r="A14" s="1660"/>
      <c r="B14" s="1663"/>
      <c r="C14" s="1660"/>
      <c r="D14" s="1660"/>
      <c r="E14" s="1663"/>
      <c r="F14" s="1660"/>
      <c r="G14" s="1660"/>
      <c r="H14" s="1669"/>
      <c r="I14" s="1684"/>
      <c r="J14" s="1660"/>
      <c r="K14" s="1669"/>
      <c r="L14" s="1681"/>
      <c r="M14" s="1681"/>
      <c r="N14" s="1666"/>
      <c r="O14" s="1681"/>
      <c r="P14" s="1666"/>
      <c r="Q14" s="1663"/>
      <c r="R14" s="1669"/>
      <c r="S14" s="1669"/>
      <c r="T14" s="1669"/>
      <c r="U14" s="1666"/>
      <c r="V14" s="1666"/>
      <c r="W14" s="1687"/>
      <c r="X14" s="1666"/>
      <c r="Y14" s="1644"/>
      <c r="Z14" s="1672"/>
      <c r="AA14" s="1644"/>
      <c r="AB14" s="1644"/>
      <c r="AC14" s="1644"/>
      <c r="AD14" s="1644"/>
      <c r="AE14" s="1644"/>
      <c r="AF14" s="1644"/>
      <c r="AG14" s="1644"/>
      <c r="AH14" s="1647"/>
      <c r="AI14" s="1647"/>
      <c r="AJ14" s="1647"/>
      <c r="AK14" s="1650"/>
      <c r="AL14" s="1650"/>
      <c r="AM14" s="1653"/>
    </row>
    <row r="15" spans="1:39" ht="13.5" customHeight="1" x14ac:dyDescent="0.2">
      <c r="A15" s="1661"/>
      <c r="B15" s="1664"/>
      <c r="C15" s="1661"/>
      <c r="D15" s="1661"/>
      <c r="E15" s="1664"/>
      <c r="F15" s="1661"/>
      <c r="G15" s="1661"/>
      <c r="H15" s="1670"/>
      <c r="I15" s="1685"/>
      <c r="J15" s="1661"/>
      <c r="K15" s="1670"/>
      <c r="L15" s="1682"/>
      <c r="M15" s="1682"/>
      <c r="N15" s="1667"/>
      <c r="O15" s="1682"/>
      <c r="P15" s="1667"/>
      <c r="Q15" s="1664"/>
      <c r="R15" s="1670"/>
      <c r="S15" s="1670"/>
      <c r="T15" s="1670"/>
      <c r="U15" s="1667"/>
      <c r="V15" s="1667"/>
      <c r="W15" s="1688"/>
      <c r="X15" s="1667"/>
      <c r="Y15" s="1645"/>
      <c r="Z15" s="1673"/>
      <c r="AA15" s="1645"/>
      <c r="AB15" s="1645"/>
      <c r="AC15" s="1645"/>
      <c r="AD15" s="1645"/>
      <c r="AE15" s="1645"/>
      <c r="AF15" s="1645"/>
      <c r="AG15" s="1645"/>
      <c r="AH15" s="1648"/>
      <c r="AI15" s="1648"/>
      <c r="AJ15" s="1648"/>
      <c r="AK15" s="1651"/>
      <c r="AL15" s="1651"/>
      <c r="AM15" s="1654"/>
    </row>
    <row r="16" spans="1:39" s="55" customFormat="1" ht="29.25" customHeight="1" x14ac:dyDescent="0.2">
      <c r="A16" s="756" t="s">
        <v>1236</v>
      </c>
      <c r="B16" s="756"/>
      <c r="C16" s="756" t="s">
        <v>1237</v>
      </c>
      <c r="D16" s="756"/>
      <c r="E16" s="756"/>
      <c r="F16" s="756"/>
      <c r="G16" s="756"/>
      <c r="H16" s="756"/>
      <c r="I16" s="756"/>
      <c r="J16" s="756"/>
      <c r="K16" s="757"/>
      <c r="L16" s="756"/>
      <c r="M16" s="756"/>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781"/>
    </row>
    <row r="17" spans="1:394" s="55" customFormat="1" ht="29.25" customHeight="1" x14ac:dyDescent="0.2">
      <c r="A17" s="370"/>
      <c r="B17" s="378"/>
      <c r="C17" s="370"/>
      <c r="D17" s="789" t="s">
        <v>1238</v>
      </c>
      <c r="E17" s="1591" t="s">
        <v>497</v>
      </c>
      <c r="F17" s="1591"/>
      <c r="G17" s="1591"/>
      <c r="H17" s="1591"/>
      <c r="I17" s="1591"/>
      <c r="J17" s="1591"/>
      <c r="K17" s="1591"/>
      <c r="L17" s="1591"/>
      <c r="M17" s="716"/>
      <c r="N17" s="716"/>
      <c r="O17" s="716"/>
      <c r="P17" s="716"/>
      <c r="Q17" s="716"/>
      <c r="R17" s="716"/>
      <c r="S17" s="716"/>
      <c r="T17" s="716"/>
      <c r="U17" s="716"/>
      <c r="V17" s="716"/>
      <c r="W17" s="716"/>
      <c r="X17" s="716"/>
      <c r="Y17" s="716"/>
      <c r="Z17" s="716"/>
      <c r="AA17" s="716"/>
      <c r="AB17" s="716"/>
      <c r="AC17" s="716"/>
      <c r="AD17" s="716"/>
      <c r="AE17" s="716"/>
      <c r="AF17" s="716"/>
      <c r="AG17" s="716"/>
      <c r="AH17" s="716"/>
      <c r="AI17" s="716"/>
      <c r="AJ17" s="716"/>
      <c r="AK17" s="716"/>
      <c r="AL17" s="716"/>
      <c r="AM17" s="716"/>
    </row>
    <row r="18" spans="1:394" s="55" customFormat="1" ht="29.25" customHeight="1" x14ac:dyDescent="0.2">
      <c r="A18" s="370"/>
      <c r="B18" s="378"/>
      <c r="C18" s="370"/>
      <c r="D18" s="370"/>
      <c r="E18" s="378"/>
      <c r="F18" s="370"/>
      <c r="G18" s="786" t="s">
        <v>1240</v>
      </c>
      <c r="H18" s="787"/>
      <c r="I18" s="787" t="s">
        <v>1239</v>
      </c>
      <c r="J18" s="721"/>
      <c r="K18" s="722"/>
      <c r="L18" s="721"/>
      <c r="M18" s="721"/>
      <c r="N18" s="721"/>
      <c r="O18" s="721"/>
      <c r="P18" s="721"/>
      <c r="Q18" s="721"/>
      <c r="R18" s="721"/>
      <c r="S18" s="721"/>
      <c r="T18" s="721"/>
      <c r="U18" s="721"/>
      <c r="V18" s="721"/>
      <c r="W18" s="721"/>
      <c r="X18" s="721"/>
      <c r="Y18" s="721"/>
      <c r="Z18" s="721"/>
      <c r="AA18" s="721"/>
      <c r="AB18" s="721"/>
      <c r="AC18" s="721"/>
      <c r="AD18" s="721"/>
      <c r="AE18" s="721"/>
      <c r="AF18" s="721"/>
      <c r="AG18" s="721"/>
      <c r="AH18" s="721"/>
      <c r="AI18" s="721"/>
      <c r="AJ18" s="721"/>
      <c r="AK18" s="721"/>
      <c r="AL18" s="721"/>
      <c r="AM18" s="721"/>
    </row>
    <row r="19" spans="1:394" s="75" customFormat="1" ht="99" customHeight="1" x14ac:dyDescent="0.2">
      <c r="A19" s="1344" t="s">
        <v>86</v>
      </c>
      <c r="B19" s="1695" t="s">
        <v>86</v>
      </c>
      <c r="C19" s="1696"/>
      <c r="D19" s="1344" t="s">
        <v>86</v>
      </c>
      <c r="E19" s="1695" t="s">
        <v>86</v>
      </c>
      <c r="F19" s="1696"/>
      <c r="G19" s="1344" t="s">
        <v>86</v>
      </c>
      <c r="H19" s="1674" t="s">
        <v>86</v>
      </c>
      <c r="I19" s="1675"/>
      <c r="J19" s="345">
        <v>54</v>
      </c>
      <c r="K19" s="307" t="s">
        <v>211</v>
      </c>
      <c r="L19" s="349" t="s">
        <v>212</v>
      </c>
      <c r="M19" s="349">
        <v>130</v>
      </c>
      <c r="N19" s="307" t="s">
        <v>213</v>
      </c>
      <c r="O19" s="326">
        <v>18</v>
      </c>
      <c r="P19" s="303" t="s">
        <v>1223</v>
      </c>
      <c r="Q19" s="349">
        <v>100</v>
      </c>
      <c r="R19" s="320">
        <v>49000000</v>
      </c>
      <c r="S19" s="1347" t="s">
        <v>214</v>
      </c>
      <c r="T19" s="1347" t="s">
        <v>215</v>
      </c>
      <c r="U19" s="307" t="s">
        <v>216</v>
      </c>
      <c r="V19" s="320">
        <v>49000000</v>
      </c>
      <c r="W19" s="345">
        <v>23</v>
      </c>
      <c r="X19" s="307" t="s">
        <v>1231</v>
      </c>
      <c r="Y19" s="231">
        <v>32324</v>
      </c>
      <c r="Z19" s="231">
        <v>35765</v>
      </c>
      <c r="AA19" s="231">
        <v>13582</v>
      </c>
      <c r="AB19" s="231">
        <v>42187</v>
      </c>
      <c r="AC19" s="231">
        <v>109358</v>
      </c>
      <c r="AD19" s="231">
        <v>37091</v>
      </c>
      <c r="AE19" s="231">
        <v>12718</v>
      </c>
      <c r="AF19" s="231">
        <v>2145</v>
      </c>
      <c r="AG19" s="231"/>
      <c r="AH19" s="231">
        <v>412</v>
      </c>
      <c r="AI19" s="231">
        <v>11819</v>
      </c>
      <c r="AJ19" s="231">
        <v>37091</v>
      </c>
      <c r="AK19" s="276"/>
      <c r="AL19" s="276"/>
      <c r="AM19" s="268" t="s">
        <v>1235</v>
      </c>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22"/>
      <c r="KW19" s="22"/>
      <c r="KX19" s="22"/>
      <c r="KY19" s="22"/>
      <c r="KZ19" s="22"/>
      <c r="LA19" s="22"/>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2"/>
      <c r="ND19" s="22"/>
      <c r="NE19" s="22"/>
      <c r="NF19" s="22"/>
      <c r="NG19" s="22"/>
      <c r="NH19" s="22"/>
      <c r="NI19" s="22"/>
      <c r="NJ19" s="22"/>
      <c r="NK19" s="22"/>
      <c r="NL19" s="22"/>
      <c r="NM19" s="22"/>
      <c r="NN19" s="22"/>
      <c r="NO19" s="22"/>
    </row>
    <row r="20" spans="1:394" s="77" customFormat="1" ht="84" customHeight="1" x14ac:dyDescent="0.2">
      <c r="A20" s="1345"/>
      <c r="B20" s="1697"/>
      <c r="C20" s="1623"/>
      <c r="D20" s="1345"/>
      <c r="E20" s="1697"/>
      <c r="F20" s="1623"/>
      <c r="G20" s="1345"/>
      <c r="H20" s="1676"/>
      <c r="I20" s="1677"/>
      <c r="J20" s="331">
        <v>54</v>
      </c>
      <c r="K20" s="304" t="s">
        <v>211</v>
      </c>
      <c r="L20" s="328" t="s">
        <v>212</v>
      </c>
      <c r="M20" s="328">
        <v>130</v>
      </c>
      <c r="N20" s="1347" t="s">
        <v>217</v>
      </c>
      <c r="O20" s="1344">
        <v>19</v>
      </c>
      <c r="P20" s="1347" t="s">
        <v>1224</v>
      </c>
      <c r="Q20" s="406">
        <f>+R20/816550230*100</f>
        <v>33.464731373598411</v>
      </c>
      <c r="R20" s="405">
        <f>+V20</f>
        <v>273256341</v>
      </c>
      <c r="S20" s="1354"/>
      <c r="T20" s="1354"/>
      <c r="U20" s="304" t="s">
        <v>211</v>
      </c>
      <c r="V20" s="321">
        <v>273256341</v>
      </c>
      <c r="W20" s="331">
        <v>23</v>
      </c>
      <c r="X20" s="346" t="s">
        <v>1231</v>
      </c>
      <c r="Y20" s="1640">
        <v>64149</v>
      </c>
      <c r="Z20" s="1641">
        <v>72224</v>
      </c>
      <c r="AA20" s="1640">
        <v>27477</v>
      </c>
      <c r="AB20" s="1640">
        <v>86843</v>
      </c>
      <c r="AC20" s="1640">
        <v>236429</v>
      </c>
      <c r="AD20" s="1640">
        <v>81384</v>
      </c>
      <c r="AE20" s="1640">
        <v>13208</v>
      </c>
      <c r="AF20" s="1640">
        <v>1817</v>
      </c>
      <c r="AG20" s="1640"/>
      <c r="AH20" s="1640"/>
      <c r="AI20" s="1640">
        <v>16897</v>
      </c>
      <c r="AJ20" s="1640">
        <v>81384</v>
      </c>
      <c r="AK20" s="266">
        <v>42583</v>
      </c>
      <c r="AL20" s="266">
        <v>42735</v>
      </c>
      <c r="AM20" s="1642" t="s">
        <v>1235</v>
      </c>
      <c r="AN20" s="76"/>
      <c r="AO20" s="76"/>
    </row>
    <row r="21" spans="1:394" s="77" customFormat="1" ht="78" customHeight="1" x14ac:dyDescent="0.2">
      <c r="A21" s="1345"/>
      <c r="B21" s="1697"/>
      <c r="C21" s="1623"/>
      <c r="D21" s="1345"/>
      <c r="E21" s="1697"/>
      <c r="F21" s="1623"/>
      <c r="G21" s="1345"/>
      <c r="H21" s="1676"/>
      <c r="I21" s="1677"/>
      <c r="J21" s="345">
        <v>55</v>
      </c>
      <c r="K21" s="14" t="s">
        <v>218</v>
      </c>
      <c r="L21" s="328" t="s">
        <v>40</v>
      </c>
      <c r="M21" s="328">
        <v>12</v>
      </c>
      <c r="N21" s="1354"/>
      <c r="O21" s="1345"/>
      <c r="P21" s="1354"/>
      <c r="Q21" s="406">
        <f>363293889/816550230*100</f>
        <v>44.491309371133234</v>
      </c>
      <c r="R21" s="405">
        <f>+V21</f>
        <v>363293889</v>
      </c>
      <c r="S21" s="1354"/>
      <c r="T21" s="1421"/>
      <c r="U21" s="14" t="s">
        <v>218</v>
      </c>
      <c r="V21" s="321">
        <v>363293889</v>
      </c>
      <c r="W21" s="331">
        <v>88</v>
      </c>
      <c r="X21" s="304" t="s">
        <v>45</v>
      </c>
      <c r="Y21" s="1640"/>
      <c r="Z21" s="1641"/>
      <c r="AA21" s="1640"/>
      <c r="AB21" s="1640"/>
      <c r="AC21" s="1640"/>
      <c r="AD21" s="1640"/>
      <c r="AE21" s="1640"/>
      <c r="AF21" s="1640"/>
      <c r="AG21" s="1640"/>
      <c r="AH21" s="1640"/>
      <c r="AI21" s="1640"/>
      <c r="AJ21" s="1640"/>
      <c r="AK21" s="276">
        <v>42583</v>
      </c>
      <c r="AL21" s="276">
        <v>42735</v>
      </c>
      <c r="AM21" s="1642"/>
      <c r="AN21" s="76"/>
      <c r="AO21" s="76"/>
    </row>
    <row r="22" spans="1:394" s="77" customFormat="1" ht="153.75" customHeight="1" x14ac:dyDescent="0.2">
      <c r="A22" s="1345"/>
      <c r="B22" s="1697"/>
      <c r="C22" s="1623"/>
      <c r="D22" s="1345"/>
      <c r="E22" s="1697"/>
      <c r="F22" s="1623"/>
      <c r="G22" s="1449"/>
      <c r="H22" s="1678"/>
      <c r="I22" s="1679"/>
      <c r="J22" s="330">
        <v>56</v>
      </c>
      <c r="K22" s="322" t="s">
        <v>219</v>
      </c>
      <c r="L22" s="327" t="s">
        <v>212</v>
      </c>
      <c r="M22" s="327">
        <v>3</v>
      </c>
      <c r="N22" s="1421"/>
      <c r="O22" s="1449"/>
      <c r="P22" s="1421"/>
      <c r="Q22" s="406">
        <f>180000000/816550230*100</f>
        <v>22.043959255268351</v>
      </c>
      <c r="R22" s="405">
        <f>+V22</f>
        <v>180000000</v>
      </c>
      <c r="S22" s="1421"/>
      <c r="T22" s="307" t="s">
        <v>220</v>
      </c>
      <c r="U22" s="322" t="s">
        <v>221</v>
      </c>
      <c r="V22" s="323">
        <v>180000000</v>
      </c>
      <c r="W22" s="342">
        <v>89</v>
      </c>
      <c r="X22" s="308" t="s">
        <v>1231</v>
      </c>
      <c r="Y22" s="1640"/>
      <c r="Z22" s="1641"/>
      <c r="AA22" s="1640"/>
      <c r="AB22" s="1640"/>
      <c r="AC22" s="1640"/>
      <c r="AD22" s="1640"/>
      <c r="AE22" s="1640"/>
      <c r="AF22" s="1640"/>
      <c r="AG22" s="1640"/>
      <c r="AH22" s="1640"/>
      <c r="AI22" s="1640"/>
      <c r="AJ22" s="1640"/>
      <c r="AK22" s="265">
        <v>42583</v>
      </c>
      <c r="AL22" s="265">
        <v>42735</v>
      </c>
      <c r="AM22" s="1642"/>
      <c r="AN22" s="76"/>
      <c r="AO22" s="76"/>
    </row>
    <row r="23" spans="1:394" s="55" customFormat="1" ht="29.25" customHeight="1" x14ac:dyDescent="0.2">
      <c r="A23" s="1345"/>
      <c r="B23" s="1697"/>
      <c r="C23" s="1623"/>
      <c r="D23" s="1345"/>
      <c r="E23" s="1697"/>
      <c r="F23" s="1623"/>
      <c r="G23" s="782" t="s">
        <v>1241</v>
      </c>
      <c r="H23" s="783"/>
      <c r="I23" s="783" t="s">
        <v>1242</v>
      </c>
      <c r="J23" s="784"/>
      <c r="K23" s="785"/>
      <c r="L23" s="784"/>
      <c r="M23" s="784"/>
      <c r="N23" s="784"/>
      <c r="O23" s="784"/>
      <c r="P23" s="784"/>
      <c r="Q23" s="784"/>
      <c r="R23" s="784"/>
      <c r="S23" s="784"/>
      <c r="T23" s="784"/>
      <c r="U23" s="784"/>
      <c r="V23" s="784"/>
      <c r="W23" s="784"/>
      <c r="X23" s="784"/>
      <c r="Y23" s="784"/>
      <c r="Z23" s="784"/>
      <c r="AA23" s="784"/>
      <c r="AB23" s="784"/>
      <c r="AC23" s="784"/>
      <c r="AD23" s="784"/>
      <c r="AE23" s="784"/>
      <c r="AF23" s="784"/>
      <c r="AG23" s="784"/>
      <c r="AH23" s="784"/>
      <c r="AI23" s="784"/>
      <c r="AJ23" s="784"/>
      <c r="AK23" s="784"/>
      <c r="AL23" s="784"/>
      <c r="AM23" s="784"/>
    </row>
    <row r="24" spans="1:394" s="80" customFormat="1" ht="102.75" customHeight="1" x14ac:dyDescent="0.2">
      <c r="A24" s="1345"/>
      <c r="B24" s="1697"/>
      <c r="C24" s="1623"/>
      <c r="D24" s="1345"/>
      <c r="E24" s="1697"/>
      <c r="F24" s="1623"/>
      <c r="G24" s="1344">
        <v>15</v>
      </c>
      <c r="H24" s="1674" t="s">
        <v>222</v>
      </c>
      <c r="I24" s="1675"/>
      <c r="J24" s="345">
        <v>57</v>
      </c>
      <c r="K24" s="307" t="s">
        <v>223</v>
      </c>
      <c r="L24" s="349" t="s">
        <v>40</v>
      </c>
      <c r="M24" s="349">
        <v>12</v>
      </c>
      <c r="N24" s="307" t="s">
        <v>224</v>
      </c>
      <c r="O24" s="358">
        <v>20</v>
      </c>
      <c r="P24" s="14" t="s">
        <v>1225</v>
      </c>
      <c r="Q24" s="406">
        <f>+R24/V24*100</f>
        <v>100</v>
      </c>
      <c r="R24" s="320">
        <v>74683904</v>
      </c>
      <c r="S24" s="308" t="s">
        <v>225</v>
      </c>
      <c r="T24" s="304" t="s">
        <v>226</v>
      </c>
      <c r="U24" s="307" t="s">
        <v>227</v>
      </c>
      <c r="V24" s="320">
        <v>74683904</v>
      </c>
      <c r="W24" s="345" t="s">
        <v>1234</v>
      </c>
      <c r="X24" s="307" t="s">
        <v>1232</v>
      </c>
      <c r="Y24" s="233">
        <v>32324</v>
      </c>
      <c r="Z24" s="233">
        <v>35765</v>
      </c>
      <c r="AA24" s="233">
        <v>13582</v>
      </c>
      <c r="AB24" s="233">
        <v>42187</v>
      </c>
      <c r="AC24" s="233">
        <v>109358</v>
      </c>
      <c r="AD24" s="233">
        <v>37091</v>
      </c>
      <c r="AE24" s="233">
        <v>12718</v>
      </c>
      <c r="AF24" s="233">
        <v>2145</v>
      </c>
      <c r="AG24" s="233"/>
      <c r="AH24" s="233">
        <v>412</v>
      </c>
      <c r="AI24" s="233">
        <v>11819</v>
      </c>
      <c r="AJ24" s="233">
        <v>37091</v>
      </c>
      <c r="AK24" s="276"/>
      <c r="AL24" s="73"/>
      <c r="AM24" s="246" t="s">
        <v>1235</v>
      </c>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c r="IU24" s="78"/>
      <c r="IV24" s="78"/>
      <c r="IW24" s="78"/>
      <c r="IX24" s="78"/>
      <c r="IY24" s="78"/>
      <c r="IZ24" s="78"/>
      <c r="JA24" s="78"/>
      <c r="JB24" s="78"/>
      <c r="JC24" s="78"/>
      <c r="JD24" s="78"/>
      <c r="JE24" s="78"/>
      <c r="JF24" s="78"/>
      <c r="JG24" s="78"/>
      <c r="JH24" s="78"/>
      <c r="JI24" s="78"/>
      <c r="JJ24" s="78"/>
      <c r="JK24" s="78"/>
      <c r="JL24" s="78"/>
      <c r="JM24" s="78"/>
      <c r="JN24" s="78"/>
      <c r="JO24" s="78"/>
      <c r="JP24" s="78"/>
      <c r="JQ24" s="78"/>
      <c r="JR24" s="78"/>
      <c r="JS24" s="78"/>
      <c r="JT24" s="78"/>
      <c r="JU24" s="78"/>
      <c r="JV24" s="78"/>
      <c r="JW24" s="78"/>
      <c r="JX24" s="78"/>
      <c r="JY24" s="78"/>
      <c r="JZ24" s="78"/>
      <c r="KA24" s="78"/>
      <c r="KB24" s="78"/>
      <c r="KC24" s="78"/>
      <c r="KD24" s="78"/>
      <c r="KE24" s="78"/>
      <c r="KF24" s="78"/>
      <c r="KG24" s="78"/>
      <c r="KH24" s="78"/>
      <c r="KI24" s="78"/>
      <c r="KJ24" s="78"/>
      <c r="KK24" s="78"/>
      <c r="KL24" s="78"/>
      <c r="KM24" s="78"/>
      <c r="KN24" s="78"/>
      <c r="KO24" s="78"/>
      <c r="KP24" s="78"/>
      <c r="KQ24" s="78"/>
      <c r="KR24" s="78"/>
      <c r="KS24" s="78"/>
      <c r="KT24" s="78"/>
      <c r="KU24" s="78"/>
      <c r="KV24" s="78"/>
      <c r="KW24" s="78"/>
      <c r="KX24" s="78"/>
      <c r="KY24" s="78"/>
      <c r="KZ24" s="78"/>
      <c r="LA24" s="78"/>
      <c r="LB24" s="78"/>
      <c r="LC24" s="78"/>
      <c r="LD24" s="78"/>
      <c r="LE24" s="78"/>
      <c r="LF24" s="78"/>
      <c r="LG24" s="78"/>
      <c r="LH24" s="78"/>
      <c r="LI24" s="78"/>
      <c r="LJ24" s="78"/>
      <c r="LK24" s="78"/>
      <c r="LL24" s="78"/>
      <c r="LM24" s="78"/>
      <c r="LN24" s="78"/>
      <c r="LO24" s="78"/>
      <c r="LP24" s="78"/>
      <c r="LQ24" s="78"/>
      <c r="LR24" s="78"/>
      <c r="LS24" s="78"/>
      <c r="LT24" s="78"/>
      <c r="LU24" s="78"/>
      <c r="LV24" s="78"/>
      <c r="LW24" s="78"/>
      <c r="LX24" s="78"/>
      <c r="LY24" s="78"/>
      <c r="LZ24" s="78"/>
      <c r="MA24" s="78"/>
      <c r="MB24" s="78"/>
      <c r="MC24" s="78"/>
      <c r="MD24" s="78"/>
      <c r="ME24" s="78"/>
      <c r="MF24" s="78"/>
      <c r="MG24" s="78"/>
      <c r="MH24" s="78"/>
      <c r="MI24" s="78"/>
      <c r="MJ24" s="78"/>
      <c r="MK24" s="78"/>
      <c r="ML24" s="78"/>
      <c r="MM24" s="78"/>
      <c r="MN24" s="78"/>
      <c r="MO24" s="78"/>
      <c r="MP24" s="78"/>
      <c r="MQ24" s="78"/>
      <c r="MR24" s="78"/>
      <c r="MS24" s="78"/>
      <c r="MT24" s="78"/>
      <c r="MU24" s="78"/>
      <c r="MV24" s="78"/>
      <c r="MW24" s="78"/>
      <c r="MX24" s="78"/>
      <c r="MY24" s="78"/>
      <c r="MZ24" s="78"/>
      <c r="NA24" s="78"/>
      <c r="NB24" s="78"/>
      <c r="NC24" s="78"/>
      <c r="ND24" s="78"/>
      <c r="NE24" s="78"/>
      <c r="NF24" s="78"/>
      <c r="NG24" s="78"/>
      <c r="NH24" s="78"/>
      <c r="NI24" s="78"/>
      <c r="NJ24" s="78"/>
      <c r="NK24" s="78"/>
      <c r="NL24" s="78"/>
      <c r="NM24" s="78"/>
      <c r="NN24" s="78"/>
      <c r="NO24" s="78"/>
      <c r="NP24" s="78"/>
      <c r="NQ24" s="78"/>
      <c r="NR24" s="78"/>
      <c r="NS24" s="78"/>
      <c r="NT24" s="78"/>
      <c r="NU24" s="78"/>
      <c r="NV24" s="78"/>
      <c r="NW24" s="78"/>
      <c r="NX24" s="78"/>
      <c r="NY24" s="78"/>
      <c r="NZ24" s="78"/>
      <c r="OA24" s="78"/>
      <c r="OB24" s="78"/>
      <c r="OC24" s="78"/>
      <c r="OD24" s="79"/>
    </row>
    <row r="25" spans="1:394" s="77" customFormat="1" ht="103.5" customHeight="1" x14ac:dyDescent="0.2">
      <c r="A25" s="1345"/>
      <c r="B25" s="1697"/>
      <c r="C25" s="1623"/>
      <c r="D25" s="1345"/>
      <c r="E25" s="1697"/>
      <c r="F25" s="1623"/>
      <c r="G25" s="1345"/>
      <c r="H25" s="1676"/>
      <c r="I25" s="1677"/>
      <c r="J25" s="403">
        <v>57</v>
      </c>
      <c r="K25" s="14" t="s">
        <v>223</v>
      </c>
      <c r="L25" s="328" t="s">
        <v>40</v>
      </c>
      <c r="M25" s="328">
        <v>12</v>
      </c>
      <c r="N25" s="1347" t="s">
        <v>228</v>
      </c>
      <c r="O25" s="1344">
        <v>21</v>
      </c>
      <c r="P25" s="1347" t="s">
        <v>229</v>
      </c>
      <c r="Q25" s="410">
        <f>3475836000/5475836000*100</f>
        <v>63.475896648475228</v>
      </c>
      <c r="R25" s="360">
        <v>3475836000</v>
      </c>
      <c r="S25" s="1347" t="s">
        <v>230</v>
      </c>
      <c r="T25" s="1354" t="s">
        <v>231</v>
      </c>
      <c r="U25" s="14" t="s">
        <v>227</v>
      </c>
      <c r="V25" s="321">
        <v>3475836000</v>
      </c>
      <c r="W25" s="331">
        <v>4</v>
      </c>
      <c r="X25" s="346" t="s">
        <v>1232</v>
      </c>
      <c r="Y25" s="232"/>
      <c r="Z25" s="232"/>
      <c r="AA25" s="232"/>
      <c r="AB25" s="232"/>
      <c r="AC25" s="232"/>
      <c r="AD25" s="232"/>
      <c r="AE25" s="232"/>
      <c r="AF25" s="232"/>
      <c r="AG25" s="232"/>
      <c r="AH25" s="232"/>
      <c r="AI25" s="232"/>
      <c r="AJ25" s="232"/>
      <c r="AK25" s="266">
        <v>42583</v>
      </c>
      <c r="AL25" s="266">
        <v>42735</v>
      </c>
      <c r="AM25" s="1642" t="s">
        <v>1235</v>
      </c>
      <c r="AN25" s="76"/>
      <c r="AO25" s="76"/>
    </row>
    <row r="26" spans="1:394" s="77" customFormat="1" ht="118.5" customHeight="1" x14ac:dyDescent="0.2">
      <c r="A26" s="1345"/>
      <c r="B26" s="1697"/>
      <c r="C26" s="1623"/>
      <c r="D26" s="1345"/>
      <c r="E26" s="1697"/>
      <c r="F26" s="1623"/>
      <c r="G26" s="1345"/>
      <c r="H26" s="1676"/>
      <c r="I26" s="1677"/>
      <c r="J26" s="404">
        <v>59</v>
      </c>
      <c r="K26" s="307" t="s">
        <v>232</v>
      </c>
      <c r="L26" s="349" t="s">
        <v>40</v>
      </c>
      <c r="M26" s="349">
        <v>4</v>
      </c>
      <c r="N26" s="1354"/>
      <c r="O26" s="1345"/>
      <c r="P26" s="1354"/>
      <c r="Q26" s="410">
        <f>1800000000/5475836000*100</f>
        <v>32.871693016372291</v>
      </c>
      <c r="R26" s="320">
        <v>1800000000</v>
      </c>
      <c r="S26" s="1354"/>
      <c r="T26" s="1354"/>
      <c r="U26" s="307" t="s">
        <v>233</v>
      </c>
      <c r="V26" s="320">
        <v>1800000000</v>
      </c>
      <c r="W26" s="331">
        <v>4</v>
      </c>
      <c r="X26" s="346" t="s">
        <v>1232</v>
      </c>
      <c r="Y26" s="1636">
        <v>64149</v>
      </c>
      <c r="Z26" s="1638">
        <v>72224</v>
      </c>
      <c r="AA26" s="1636">
        <v>27477</v>
      </c>
      <c r="AB26" s="1636">
        <v>86843</v>
      </c>
      <c r="AC26" s="1636">
        <v>236429</v>
      </c>
      <c r="AD26" s="1636">
        <v>81384</v>
      </c>
      <c r="AE26" s="1636">
        <v>13208</v>
      </c>
      <c r="AF26" s="1636">
        <v>1817</v>
      </c>
      <c r="AG26" s="1636"/>
      <c r="AH26" s="1636"/>
      <c r="AI26" s="1636">
        <v>16897</v>
      </c>
      <c r="AJ26" s="1636">
        <v>81384</v>
      </c>
      <c r="AK26" s="276">
        <v>42583</v>
      </c>
      <c r="AL26" s="276">
        <v>42735</v>
      </c>
      <c r="AM26" s="1642"/>
      <c r="AN26" s="76"/>
      <c r="AO26" s="76"/>
    </row>
    <row r="27" spans="1:394" s="52" customFormat="1" ht="155.25" customHeight="1" x14ac:dyDescent="0.2">
      <c r="A27" s="1345"/>
      <c r="B27" s="1697"/>
      <c r="C27" s="1623"/>
      <c r="D27" s="1345"/>
      <c r="E27" s="1697"/>
      <c r="F27" s="1623"/>
      <c r="G27" s="1345"/>
      <c r="H27" s="1676"/>
      <c r="I27" s="1677"/>
      <c r="J27" s="403">
        <v>61</v>
      </c>
      <c r="K27" s="14" t="s">
        <v>234</v>
      </c>
      <c r="L27" s="328" t="s">
        <v>40</v>
      </c>
      <c r="M27" s="386">
        <v>1</v>
      </c>
      <c r="N27" s="1354"/>
      <c r="O27" s="1345"/>
      <c r="P27" s="1354"/>
      <c r="Q27" s="410">
        <f>170000000/5475836000*100</f>
        <v>3.1045487848796056</v>
      </c>
      <c r="R27" s="360">
        <v>170000000</v>
      </c>
      <c r="S27" s="1354"/>
      <c r="T27" s="1354"/>
      <c r="U27" s="14" t="s">
        <v>235</v>
      </c>
      <c r="V27" s="321">
        <v>170000000</v>
      </c>
      <c r="W27" s="331">
        <v>20</v>
      </c>
      <c r="X27" s="304" t="s">
        <v>45</v>
      </c>
      <c r="Y27" s="1637"/>
      <c r="Z27" s="1639"/>
      <c r="AA27" s="1637"/>
      <c r="AB27" s="1637"/>
      <c r="AC27" s="1637"/>
      <c r="AD27" s="1637"/>
      <c r="AE27" s="1637"/>
      <c r="AF27" s="1637"/>
      <c r="AG27" s="1637"/>
      <c r="AH27" s="1637"/>
      <c r="AI27" s="1637"/>
      <c r="AJ27" s="1637"/>
      <c r="AK27" s="276">
        <v>42583</v>
      </c>
      <c r="AL27" s="276">
        <v>42735</v>
      </c>
      <c r="AM27" s="1642"/>
      <c r="AN27" s="76"/>
      <c r="AO27" s="76"/>
    </row>
    <row r="28" spans="1:394" s="52" customFormat="1" ht="149.25" customHeight="1" x14ac:dyDescent="0.2">
      <c r="A28" s="1449"/>
      <c r="B28" s="1698"/>
      <c r="C28" s="1699"/>
      <c r="D28" s="1345"/>
      <c r="E28" s="1697"/>
      <c r="F28" s="1623"/>
      <c r="G28" s="1345"/>
      <c r="H28" s="1676"/>
      <c r="I28" s="1677"/>
      <c r="J28" s="403">
        <v>62</v>
      </c>
      <c r="K28" s="14" t="s">
        <v>236</v>
      </c>
      <c r="L28" s="328" t="s">
        <v>40</v>
      </c>
      <c r="M28" s="328">
        <v>2</v>
      </c>
      <c r="N28" s="1421"/>
      <c r="O28" s="1449"/>
      <c r="P28" s="1421"/>
      <c r="Q28" s="411">
        <f>30000000/5475836000*100</f>
        <v>0.54786155027287153</v>
      </c>
      <c r="R28" s="360">
        <v>30000000</v>
      </c>
      <c r="S28" s="1421"/>
      <c r="T28" s="1421"/>
      <c r="U28" s="14" t="s">
        <v>236</v>
      </c>
      <c r="V28" s="321">
        <v>30000000</v>
      </c>
      <c r="W28" s="331">
        <v>20</v>
      </c>
      <c r="X28" s="304" t="s">
        <v>45</v>
      </c>
      <c r="Y28" s="1637"/>
      <c r="Z28" s="1639"/>
      <c r="AA28" s="1637"/>
      <c r="AB28" s="1637"/>
      <c r="AC28" s="1637"/>
      <c r="AD28" s="1637"/>
      <c r="AE28" s="1637"/>
      <c r="AF28" s="1637"/>
      <c r="AG28" s="1637"/>
      <c r="AH28" s="1637"/>
      <c r="AI28" s="1637"/>
      <c r="AJ28" s="1637"/>
      <c r="AK28" s="276">
        <v>42583</v>
      </c>
      <c r="AL28" s="276">
        <v>42735</v>
      </c>
      <c r="AM28" s="1642"/>
      <c r="AN28" s="76"/>
      <c r="AO28" s="76"/>
    </row>
    <row r="29" spans="1:394" s="55" customFormat="1" ht="29.25" customHeight="1" x14ac:dyDescent="0.2">
      <c r="A29" s="756" t="s">
        <v>1243</v>
      </c>
      <c r="B29" s="756"/>
      <c r="C29" s="756" t="s">
        <v>274</v>
      </c>
      <c r="D29" s="756"/>
      <c r="E29" s="756"/>
      <c r="F29" s="756"/>
      <c r="G29" s="756"/>
      <c r="H29" s="756"/>
      <c r="I29" s="756"/>
      <c r="J29" s="756"/>
      <c r="K29" s="757"/>
      <c r="L29" s="756"/>
      <c r="M29" s="756"/>
      <c r="N29" s="756"/>
      <c r="O29" s="756"/>
      <c r="P29" s="756"/>
      <c r="Q29" s="756"/>
      <c r="R29" s="756"/>
      <c r="S29" s="756"/>
      <c r="T29" s="756"/>
      <c r="U29" s="756"/>
      <c r="V29" s="756"/>
      <c r="W29" s="756"/>
      <c r="X29" s="756"/>
      <c r="Y29" s="756"/>
      <c r="Z29" s="756"/>
      <c r="AA29" s="756"/>
      <c r="AB29" s="756"/>
      <c r="AC29" s="756"/>
      <c r="AD29" s="756"/>
      <c r="AE29" s="756"/>
      <c r="AF29" s="756"/>
      <c r="AG29" s="756"/>
      <c r="AH29" s="756"/>
      <c r="AI29" s="756"/>
      <c r="AJ29" s="756"/>
      <c r="AK29" s="756"/>
      <c r="AL29" s="756"/>
      <c r="AM29" s="781"/>
    </row>
    <row r="30" spans="1:394" s="55" customFormat="1" ht="29.25" customHeight="1" x14ac:dyDescent="0.2">
      <c r="A30" s="1693"/>
      <c r="B30" s="104"/>
      <c r="C30" s="413"/>
      <c r="D30" s="715" t="s">
        <v>1244</v>
      </c>
      <c r="E30" s="1690" t="s">
        <v>1245</v>
      </c>
      <c r="F30" s="1690"/>
      <c r="G30" s="1591"/>
      <c r="H30" s="1591"/>
      <c r="I30" s="1591"/>
      <c r="J30" s="1591"/>
      <c r="K30" s="1591"/>
      <c r="L30" s="1591"/>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row>
    <row r="31" spans="1:394" s="55" customFormat="1" ht="29.25" customHeight="1" x14ac:dyDescent="0.2">
      <c r="A31" s="1693"/>
      <c r="B31" s="104"/>
      <c r="C31" s="413"/>
      <c r="D31" s="357"/>
      <c r="E31" s="350"/>
      <c r="F31" s="350"/>
      <c r="G31" s="790" t="s">
        <v>1236</v>
      </c>
      <c r="H31" s="1691" t="s">
        <v>1246</v>
      </c>
      <c r="I31" s="1691"/>
      <c r="J31" s="1692"/>
      <c r="K31" s="1692"/>
      <c r="L31" s="1692"/>
      <c r="M31" s="784"/>
      <c r="N31" s="784"/>
      <c r="O31" s="784"/>
      <c r="P31" s="784"/>
      <c r="Q31" s="784"/>
      <c r="R31" s="784"/>
      <c r="S31" s="784"/>
      <c r="T31" s="784"/>
      <c r="U31" s="784"/>
      <c r="V31" s="784"/>
      <c r="W31" s="784"/>
      <c r="X31" s="784"/>
      <c r="Y31" s="784"/>
      <c r="Z31" s="784"/>
      <c r="AA31" s="784"/>
      <c r="AB31" s="784"/>
      <c r="AC31" s="784"/>
      <c r="AD31" s="784"/>
      <c r="AE31" s="784"/>
      <c r="AF31" s="784"/>
      <c r="AG31" s="784"/>
      <c r="AH31" s="784"/>
      <c r="AI31" s="784"/>
      <c r="AJ31" s="784"/>
      <c r="AK31" s="784"/>
      <c r="AL31" s="784"/>
      <c r="AM31" s="784"/>
    </row>
    <row r="32" spans="1:394" ht="90.75" customHeight="1" x14ac:dyDescent="0.2">
      <c r="A32" s="1693"/>
      <c r="B32" s="104"/>
      <c r="C32" s="413"/>
      <c r="D32" s="357"/>
      <c r="E32" s="1420"/>
      <c r="F32" s="1420"/>
      <c r="G32" s="327"/>
      <c r="H32" s="1632"/>
      <c r="I32" s="1632"/>
      <c r="J32" s="88">
        <v>9</v>
      </c>
      <c r="K32" s="387" t="s">
        <v>237</v>
      </c>
      <c r="L32" s="374" t="s">
        <v>238</v>
      </c>
      <c r="M32" s="331">
        <v>3</v>
      </c>
      <c r="N32" s="324" t="s">
        <v>239</v>
      </c>
      <c r="O32" s="361">
        <v>22</v>
      </c>
      <c r="P32" s="307" t="s">
        <v>1226</v>
      </c>
      <c r="Q32" s="358">
        <v>100</v>
      </c>
      <c r="R32" s="324">
        <v>106758463</v>
      </c>
      <c r="S32" s="14" t="s">
        <v>240</v>
      </c>
      <c r="T32" s="14" t="s">
        <v>240</v>
      </c>
      <c r="U32" s="304" t="s">
        <v>241</v>
      </c>
      <c r="V32" s="324">
        <v>106758463</v>
      </c>
      <c r="W32" s="331">
        <v>90</v>
      </c>
      <c r="X32" s="304" t="s">
        <v>1233</v>
      </c>
      <c r="Y32" s="81">
        <v>64149</v>
      </c>
      <c r="Z32" s="81" t="s">
        <v>242</v>
      </c>
      <c r="AA32" s="81">
        <v>27477</v>
      </c>
      <c r="AB32" s="81">
        <v>86846</v>
      </c>
      <c r="AC32" s="81">
        <v>236429</v>
      </c>
      <c r="AD32" s="81">
        <v>81398</v>
      </c>
      <c r="AE32" s="81">
        <v>1817</v>
      </c>
      <c r="AF32" s="81">
        <v>13208</v>
      </c>
      <c r="AG32" s="81">
        <v>31</v>
      </c>
      <c r="AH32" s="81">
        <v>520</v>
      </c>
      <c r="AI32" s="81">
        <v>16897</v>
      </c>
      <c r="AJ32" s="82">
        <v>0.09</v>
      </c>
      <c r="AK32" s="74">
        <v>42583</v>
      </c>
      <c r="AL32" s="74">
        <v>42735</v>
      </c>
      <c r="AM32" s="249" t="s">
        <v>1235</v>
      </c>
    </row>
    <row r="33" spans="1:39" ht="105.75" customHeight="1" x14ac:dyDescent="0.2">
      <c r="A33" s="1693"/>
      <c r="B33" s="104"/>
      <c r="C33" s="413"/>
      <c r="D33" s="357"/>
      <c r="E33" s="1420"/>
      <c r="F33" s="1420"/>
      <c r="G33" s="327"/>
      <c r="H33" s="1632"/>
      <c r="I33" s="1632"/>
      <c r="J33" s="88">
        <v>9</v>
      </c>
      <c r="K33" s="387" t="s">
        <v>237</v>
      </c>
      <c r="L33" s="374" t="s">
        <v>243</v>
      </c>
      <c r="M33" s="331">
        <v>5</v>
      </c>
      <c r="N33" s="324" t="s">
        <v>244</v>
      </c>
      <c r="O33" s="361">
        <v>23</v>
      </c>
      <c r="P33" s="307" t="s">
        <v>1227</v>
      </c>
      <c r="Q33" s="358">
        <v>100</v>
      </c>
      <c r="R33" s="324">
        <v>438933783.48000002</v>
      </c>
      <c r="S33" s="14" t="s">
        <v>245</v>
      </c>
      <c r="T33" s="304" t="s">
        <v>246</v>
      </c>
      <c r="U33" s="304" t="s">
        <v>247</v>
      </c>
      <c r="V33" s="324">
        <v>438933783.48000002</v>
      </c>
      <c r="W33" s="331">
        <v>27</v>
      </c>
      <c r="X33" s="333" t="s">
        <v>1233</v>
      </c>
      <c r="Y33" s="81">
        <v>64149</v>
      </c>
      <c r="Z33" s="81" t="s">
        <v>242</v>
      </c>
      <c r="AA33" s="81">
        <v>27477</v>
      </c>
      <c r="AB33" s="81">
        <v>86846</v>
      </c>
      <c r="AC33" s="81">
        <v>236429</v>
      </c>
      <c r="AD33" s="81">
        <v>81398</v>
      </c>
      <c r="AE33" s="81">
        <v>1817</v>
      </c>
      <c r="AF33" s="81">
        <v>13208</v>
      </c>
      <c r="AG33" s="81">
        <v>31</v>
      </c>
      <c r="AH33" s="81">
        <v>520</v>
      </c>
      <c r="AI33" s="81">
        <v>16897</v>
      </c>
      <c r="AJ33" s="82">
        <v>0.09</v>
      </c>
      <c r="AK33" s="74">
        <v>42583</v>
      </c>
      <c r="AL33" s="74">
        <v>42735</v>
      </c>
      <c r="AM33" s="249" t="s">
        <v>1235</v>
      </c>
    </row>
    <row r="34" spans="1:39" ht="136.5" customHeight="1" x14ac:dyDescent="0.2">
      <c r="A34" s="1693"/>
      <c r="B34" s="104"/>
      <c r="C34" s="413"/>
      <c r="D34" s="357"/>
      <c r="E34" s="1420"/>
      <c r="F34" s="1420"/>
      <c r="G34" s="327"/>
      <c r="H34" s="1632"/>
      <c r="I34" s="1632"/>
      <c r="J34" s="88">
        <v>10</v>
      </c>
      <c r="K34" s="387" t="s">
        <v>248</v>
      </c>
      <c r="L34" s="374" t="s">
        <v>249</v>
      </c>
      <c r="M34" s="331">
        <v>5</v>
      </c>
      <c r="N34" s="324" t="s">
        <v>250</v>
      </c>
      <c r="O34" s="361">
        <v>24</v>
      </c>
      <c r="P34" s="307" t="s">
        <v>1228</v>
      </c>
      <c r="Q34" s="358">
        <v>100</v>
      </c>
      <c r="R34" s="324">
        <v>50286511.960000001</v>
      </c>
      <c r="S34" s="14" t="s">
        <v>251</v>
      </c>
      <c r="T34" s="14" t="s">
        <v>252</v>
      </c>
      <c r="U34" s="304" t="s">
        <v>253</v>
      </c>
      <c r="V34" s="324">
        <v>50286511.960000001</v>
      </c>
      <c r="W34" s="331">
        <v>27</v>
      </c>
      <c r="X34" s="333" t="s">
        <v>1233</v>
      </c>
      <c r="Y34" s="81">
        <v>64149</v>
      </c>
      <c r="Z34" s="81" t="s">
        <v>242</v>
      </c>
      <c r="AA34" s="81">
        <v>27477</v>
      </c>
      <c r="AB34" s="81">
        <v>86846</v>
      </c>
      <c r="AC34" s="81">
        <v>236429</v>
      </c>
      <c r="AD34" s="81">
        <v>81398</v>
      </c>
      <c r="AE34" s="81">
        <v>1817</v>
      </c>
      <c r="AF34" s="81">
        <v>13208</v>
      </c>
      <c r="AG34" s="81">
        <v>31</v>
      </c>
      <c r="AH34" s="81">
        <v>520</v>
      </c>
      <c r="AI34" s="81">
        <v>16897</v>
      </c>
      <c r="AJ34" s="82">
        <v>0.09</v>
      </c>
      <c r="AK34" s="74">
        <v>42583</v>
      </c>
      <c r="AL34" s="74">
        <v>42735</v>
      </c>
      <c r="AM34" s="249" t="s">
        <v>1235</v>
      </c>
    </row>
    <row r="35" spans="1:39" ht="290.25" customHeight="1" x14ac:dyDescent="0.2">
      <c r="A35" s="1693"/>
      <c r="B35" s="104"/>
      <c r="C35" s="413"/>
      <c r="D35" s="357"/>
      <c r="E35" s="1420"/>
      <c r="F35" s="1420"/>
      <c r="G35" s="327"/>
      <c r="H35" s="1632"/>
      <c r="I35" s="1632"/>
      <c r="J35" s="88">
        <v>11</v>
      </c>
      <c r="K35" s="387" t="s">
        <v>254</v>
      </c>
      <c r="L35" s="349" t="s">
        <v>255</v>
      </c>
      <c r="M35" s="331">
        <v>1</v>
      </c>
      <c r="N35" s="324" t="s">
        <v>256</v>
      </c>
      <c r="O35" s="361">
        <v>25</v>
      </c>
      <c r="P35" s="307" t="s">
        <v>1229</v>
      </c>
      <c r="Q35" s="358">
        <v>100</v>
      </c>
      <c r="R35" s="324">
        <v>330943049.29000002</v>
      </c>
      <c r="S35" s="14" t="s">
        <v>257</v>
      </c>
      <c r="T35" s="14" t="s">
        <v>258</v>
      </c>
      <c r="U35" s="304" t="s">
        <v>259</v>
      </c>
      <c r="V35" s="324">
        <v>330943049.29000002</v>
      </c>
      <c r="W35" s="331">
        <v>27</v>
      </c>
      <c r="X35" s="333" t="s">
        <v>1233</v>
      </c>
      <c r="Y35" s="81">
        <v>64149</v>
      </c>
      <c r="Z35" s="81" t="s">
        <v>242</v>
      </c>
      <c r="AA35" s="81">
        <v>27477</v>
      </c>
      <c r="AB35" s="81">
        <v>86846</v>
      </c>
      <c r="AC35" s="81">
        <v>236429</v>
      </c>
      <c r="AD35" s="81">
        <v>81398</v>
      </c>
      <c r="AE35" s="81">
        <v>1817</v>
      </c>
      <c r="AF35" s="81">
        <v>13208</v>
      </c>
      <c r="AG35" s="81">
        <v>31</v>
      </c>
      <c r="AH35" s="81">
        <v>520</v>
      </c>
      <c r="AI35" s="81">
        <v>16897</v>
      </c>
      <c r="AJ35" s="82">
        <v>0.09</v>
      </c>
      <c r="AK35" s="74">
        <v>42583</v>
      </c>
      <c r="AL35" s="74">
        <v>42735</v>
      </c>
      <c r="AM35" s="249" t="s">
        <v>1235</v>
      </c>
    </row>
    <row r="36" spans="1:39" ht="46.5" customHeight="1" x14ac:dyDescent="0.2">
      <c r="A36" s="1693"/>
      <c r="B36" s="104"/>
      <c r="C36" s="413"/>
      <c r="D36" s="1623"/>
      <c r="E36" s="1420"/>
      <c r="F36" s="1420"/>
      <c r="G36" s="1345"/>
      <c r="H36" s="1632"/>
      <c r="I36" s="1632"/>
      <c r="J36" s="1633">
        <v>12</v>
      </c>
      <c r="K36" s="1614" t="s">
        <v>260</v>
      </c>
      <c r="L36" s="1634" t="s">
        <v>261</v>
      </c>
      <c r="M36" s="1450">
        <v>3</v>
      </c>
      <c r="N36" s="1417" t="s">
        <v>262</v>
      </c>
      <c r="O36" s="1626">
        <v>26</v>
      </c>
      <c r="P36" s="1347" t="s">
        <v>263</v>
      </c>
      <c r="Q36" s="1344">
        <v>100</v>
      </c>
      <c r="R36" s="1417">
        <v>1051663049.29</v>
      </c>
      <c r="S36" s="1347" t="s">
        <v>264</v>
      </c>
      <c r="T36" s="1347" t="s">
        <v>265</v>
      </c>
      <c r="U36" s="304" t="s">
        <v>266</v>
      </c>
      <c r="V36" s="324">
        <v>720720000</v>
      </c>
      <c r="W36" s="1450">
        <v>27</v>
      </c>
      <c r="X36" s="1347" t="s">
        <v>1233</v>
      </c>
      <c r="Y36" s="1450">
        <v>64149</v>
      </c>
      <c r="Z36" s="1450" t="s">
        <v>242</v>
      </c>
      <c r="AA36" s="1450">
        <v>27477</v>
      </c>
      <c r="AB36" s="1450">
        <v>86846</v>
      </c>
      <c r="AC36" s="1450">
        <v>236429</v>
      </c>
      <c r="AD36" s="1450">
        <v>81398</v>
      </c>
      <c r="AE36" s="1450">
        <v>1817</v>
      </c>
      <c r="AF36" s="1450">
        <v>13208</v>
      </c>
      <c r="AG36" s="1450">
        <v>31</v>
      </c>
      <c r="AH36" s="1450">
        <v>520</v>
      </c>
      <c r="AI36" s="1450">
        <v>16897</v>
      </c>
      <c r="AJ36" s="1630">
        <v>0.09</v>
      </c>
      <c r="AK36" s="1624">
        <v>42583</v>
      </c>
      <c r="AL36" s="1624">
        <v>42735</v>
      </c>
      <c r="AM36" s="1626" t="s">
        <v>1235</v>
      </c>
    </row>
    <row r="37" spans="1:39" ht="83.25" customHeight="1" x14ac:dyDescent="0.2">
      <c r="A37" s="1693"/>
      <c r="B37" s="104"/>
      <c r="C37" s="413"/>
      <c r="D37" s="1623"/>
      <c r="E37" s="1420"/>
      <c r="F37" s="1420"/>
      <c r="G37" s="1345"/>
      <c r="H37" s="1632"/>
      <c r="I37" s="1632"/>
      <c r="J37" s="1633"/>
      <c r="K37" s="1616"/>
      <c r="L37" s="1635"/>
      <c r="M37" s="1441"/>
      <c r="N37" s="1435"/>
      <c r="O37" s="1627"/>
      <c r="P37" s="1421"/>
      <c r="Q37" s="1449"/>
      <c r="R37" s="1435"/>
      <c r="S37" s="1421"/>
      <c r="T37" s="1421"/>
      <c r="U37" s="304" t="s">
        <v>267</v>
      </c>
      <c r="V37" s="324">
        <v>330943049</v>
      </c>
      <c r="W37" s="1441"/>
      <c r="X37" s="1421"/>
      <c r="Y37" s="1441"/>
      <c r="Z37" s="1441"/>
      <c r="AA37" s="1441"/>
      <c r="AB37" s="1441"/>
      <c r="AC37" s="1441"/>
      <c r="AD37" s="1441"/>
      <c r="AE37" s="1441"/>
      <c r="AF37" s="1441"/>
      <c r="AG37" s="1441"/>
      <c r="AH37" s="1441"/>
      <c r="AI37" s="1441"/>
      <c r="AJ37" s="1631"/>
      <c r="AK37" s="1625"/>
      <c r="AL37" s="1625"/>
      <c r="AM37" s="1627"/>
    </row>
    <row r="38" spans="1:39" ht="159.75" customHeight="1" x14ac:dyDescent="0.2">
      <c r="A38" s="1694"/>
      <c r="B38" s="412"/>
      <c r="C38" s="414"/>
      <c r="D38" s="359"/>
      <c r="E38" s="1628"/>
      <c r="F38" s="1628"/>
      <c r="G38" s="328"/>
      <c r="H38" s="1629"/>
      <c r="I38" s="1629"/>
      <c r="J38" s="88">
        <v>13</v>
      </c>
      <c r="K38" s="387" t="s">
        <v>268</v>
      </c>
      <c r="L38" s="374" t="s">
        <v>269</v>
      </c>
      <c r="M38" s="331">
        <v>1</v>
      </c>
      <c r="N38" s="324" t="s">
        <v>270</v>
      </c>
      <c r="O38" s="361">
        <v>27</v>
      </c>
      <c r="P38" s="307" t="s">
        <v>1230</v>
      </c>
      <c r="Q38" s="358">
        <v>100</v>
      </c>
      <c r="R38" s="324">
        <v>270132263.98000002</v>
      </c>
      <c r="S38" s="14" t="s">
        <v>271</v>
      </c>
      <c r="T38" s="14" t="s">
        <v>272</v>
      </c>
      <c r="U38" s="304" t="s">
        <v>273</v>
      </c>
      <c r="V38" s="324">
        <v>270132263.98000002</v>
      </c>
      <c r="W38" s="331">
        <v>27</v>
      </c>
      <c r="X38" s="333" t="s">
        <v>1233</v>
      </c>
      <c r="Y38" s="81">
        <v>64149</v>
      </c>
      <c r="Z38" s="81" t="s">
        <v>242</v>
      </c>
      <c r="AA38" s="81">
        <v>27477</v>
      </c>
      <c r="AB38" s="81">
        <v>86846</v>
      </c>
      <c r="AC38" s="81">
        <v>236429</v>
      </c>
      <c r="AD38" s="81">
        <v>81398</v>
      </c>
      <c r="AE38" s="81">
        <v>1817</v>
      </c>
      <c r="AF38" s="81">
        <v>13208</v>
      </c>
      <c r="AG38" s="81">
        <v>31</v>
      </c>
      <c r="AH38" s="81">
        <v>520</v>
      </c>
      <c r="AI38" s="81">
        <v>16897</v>
      </c>
      <c r="AJ38" s="82">
        <v>0.09</v>
      </c>
      <c r="AK38" s="74">
        <v>42583</v>
      </c>
      <c r="AL38" s="74">
        <v>42735</v>
      </c>
      <c r="AM38" s="249" t="s">
        <v>1235</v>
      </c>
    </row>
    <row r="40" spans="1:39" x14ac:dyDescent="0.2">
      <c r="R40" s="240" t="s">
        <v>86</v>
      </c>
    </row>
    <row r="42" spans="1:39" x14ac:dyDescent="0.2">
      <c r="R42" s="240" t="s">
        <v>86</v>
      </c>
    </row>
    <row r="43" spans="1:39" ht="15" x14ac:dyDescent="0.25">
      <c r="C43" s="1689"/>
      <c r="D43" s="1689"/>
      <c r="E43" s="1689"/>
      <c r="F43" s="1689"/>
      <c r="G43" s="1689"/>
      <c r="H43" s="1689"/>
    </row>
    <row r="44" spans="1:39" x14ac:dyDescent="0.2">
      <c r="C44" s="1497"/>
      <c r="D44" s="1497"/>
      <c r="E44" s="1497"/>
      <c r="F44" s="1497"/>
      <c r="G44" s="1497"/>
      <c r="H44" s="1497"/>
    </row>
  </sheetData>
  <mergeCells count="135">
    <mergeCell ref="A1:AK4"/>
    <mergeCell ref="W36:W37"/>
    <mergeCell ref="O36:O37"/>
    <mergeCell ref="C43:H43"/>
    <mergeCell ref="C44:H44"/>
    <mergeCell ref="E17:L17"/>
    <mergeCell ref="E30:L30"/>
    <mergeCell ref="H31:L31"/>
    <mergeCell ref="A30:A38"/>
    <mergeCell ref="O7:O15"/>
    <mergeCell ref="O20:O22"/>
    <mergeCell ref="O25:O28"/>
    <mergeCell ref="N20:N22"/>
    <mergeCell ref="N25:N28"/>
    <mergeCell ref="T7:T15"/>
    <mergeCell ref="U7:U15"/>
    <mergeCell ref="G19:G22"/>
    <mergeCell ref="A19:A28"/>
    <mergeCell ref="B19:C28"/>
    <mergeCell ref="E19:F28"/>
    <mergeCell ref="D19:D28"/>
    <mergeCell ref="G24:G28"/>
    <mergeCell ref="E35:F35"/>
    <mergeCell ref="H35:I35"/>
    <mergeCell ref="E32:F32"/>
    <mergeCell ref="X7:X15"/>
    <mergeCell ref="H19:I22"/>
    <mergeCell ref="H24:I28"/>
    <mergeCell ref="S25:S28"/>
    <mergeCell ref="T25:T28"/>
    <mergeCell ref="L7:L15"/>
    <mergeCell ref="M7:M15"/>
    <mergeCell ref="N7:N15"/>
    <mergeCell ref="Q7:Q15"/>
    <mergeCell ref="H7:I15"/>
    <mergeCell ref="S19:S22"/>
    <mergeCell ref="T19:T21"/>
    <mergeCell ref="W7:W15"/>
    <mergeCell ref="P20:P22"/>
    <mergeCell ref="P25:P28"/>
    <mergeCell ref="H32:I32"/>
    <mergeCell ref="A5:M6"/>
    <mergeCell ref="P5:AM5"/>
    <mergeCell ref="Y6:AJ6"/>
    <mergeCell ref="AK6:AM6"/>
    <mergeCell ref="A7:A15"/>
    <mergeCell ref="B7:C15"/>
    <mergeCell ref="D7:D15"/>
    <mergeCell ref="E7:F15"/>
    <mergeCell ref="G7:G15"/>
    <mergeCell ref="V7:V15"/>
    <mergeCell ref="J7:J15"/>
    <mergeCell ref="K7:K15"/>
    <mergeCell ref="AD8:AD15"/>
    <mergeCell ref="R7:R15"/>
    <mergeCell ref="S7:S15"/>
    <mergeCell ref="P7:P15"/>
    <mergeCell ref="Y7:AD7"/>
    <mergeCell ref="Y8:Y15"/>
    <mergeCell ref="Z8:Z15"/>
    <mergeCell ref="AA8:AA15"/>
    <mergeCell ref="AB8:AB15"/>
    <mergeCell ref="AC8:AC15"/>
    <mergeCell ref="AM25:AM28"/>
    <mergeCell ref="AE8:AE15"/>
    <mergeCell ref="AF8:AF15"/>
    <mergeCell ref="AG8:AG15"/>
    <mergeCell ref="AH8:AH15"/>
    <mergeCell ref="AM20:AM22"/>
    <mergeCell ref="AK7:AK15"/>
    <mergeCell ref="AL7:AL15"/>
    <mergeCell ref="AI8:AI15"/>
    <mergeCell ref="AJ8:AJ15"/>
    <mergeCell ref="AM7:AM15"/>
    <mergeCell ref="AH26:AH28"/>
    <mergeCell ref="AI26:AI28"/>
    <mergeCell ref="AJ26:AJ28"/>
    <mergeCell ref="AE26:AE28"/>
    <mergeCell ref="AF26:AF28"/>
    <mergeCell ref="AG26:AG28"/>
    <mergeCell ref="AH20:AH22"/>
    <mergeCell ref="AI20:AI22"/>
    <mergeCell ref="AJ20:AJ22"/>
    <mergeCell ref="AE20:AE22"/>
    <mergeCell ref="AF20:AF22"/>
    <mergeCell ref="AG20:AG22"/>
    <mergeCell ref="AE7:AJ7"/>
    <mergeCell ref="AC26:AC28"/>
    <mergeCell ref="AD26:AD28"/>
    <mergeCell ref="Y26:Y28"/>
    <mergeCell ref="Z26:Z28"/>
    <mergeCell ref="AA26:AA28"/>
    <mergeCell ref="AB26:AB28"/>
    <mergeCell ref="AB20:AB22"/>
    <mergeCell ref="AC20:AC22"/>
    <mergeCell ref="AD20:AD22"/>
    <mergeCell ref="Y20:Y22"/>
    <mergeCell ref="Z20:Z22"/>
    <mergeCell ref="AA20:AA22"/>
    <mergeCell ref="E33:F33"/>
    <mergeCell ref="H33:I33"/>
    <mergeCell ref="E34:F34"/>
    <mergeCell ref="H34:I34"/>
    <mergeCell ref="S36:S37"/>
    <mergeCell ref="H36:I37"/>
    <mergeCell ref="J36:J37"/>
    <mergeCell ref="K36:K37"/>
    <mergeCell ref="L36:L37"/>
    <mergeCell ref="M36:M37"/>
    <mergeCell ref="Q36:Q37"/>
    <mergeCell ref="R36:R37"/>
    <mergeCell ref="D36:D37"/>
    <mergeCell ref="E36:F37"/>
    <mergeCell ref="G36:G37"/>
    <mergeCell ref="AL36:AL37"/>
    <mergeCell ref="AM36:AM37"/>
    <mergeCell ref="E38:F38"/>
    <mergeCell ref="H38:I38"/>
    <mergeCell ref="AG36:AG37"/>
    <mergeCell ref="AH36:AH37"/>
    <mergeCell ref="AI36:AI37"/>
    <mergeCell ref="AJ36:AJ37"/>
    <mergeCell ref="AK36:AK37"/>
    <mergeCell ref="AB36:AB37"/>
    <mergeCell ref="AC36:AC37"/>
    <mergeCell ref="AD36:AD37"/>
    <mergeCell ref="AE36:AE37"/>
    <mergeCell ref="AF36:AF37"/>
    <mergeCell ref="T36:T37"/>
    <mergeCell ref="X36:X37"/>
    <mergeCell ref="Y36:Y37"/>
    <mergeCell ref="Z36:Z37"/>
    <mergeCell ref="AA36:AA37"/>
    <mergeCell ref="N36:N37"/>
    <mergeCell ref="P36:P37"/>
  </mergeCells>
  <pageMargins left="0.70866141732283472" right="0.70866141732283472" top="0.35433070866141736" bottom="0.74803149606299213" header="0.31496062992125984" footer="0.31496062992125984"/>
  <pageSetup paperSize="5" scale="50" orientation="landscape" r:id="rId1"/>
  <rowBreaks count="1" manualBreakCount="1">
    <brk id="3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P65"/>
  <sheetViews>
    <sheetView topLeftCell="A57" zoomScale="50" zoomScaleNormal="50" workbookViewId="0">
      <selection activeCell="M71" sqref="M71"/>
    </sheetView>
  </sheetViews>
  <sheetFormatPr baseColWidth="10" defaultColWidth="11.42578125" defaultRowHeight="14.25" x14ac:dyDescent="0.2"/>
  <cols>
    <col min="1" max="1" width="16.28515625" style="19" customWidth="1"/>
    <col min="2" max="2" width="5.85546875" style="19" customWidth="1"/>
    <col min="3" max="3" width="18.85546875" style="19" customWidth="1"/>
    <col min="4" max="4" width="13" style="19" customWidth="1"/>
    <col min="5" max="5" width="7.42578125" style="19" customWidth="1"/>
    <col min="6" max="7" width="14.42578125" style="19" customWidth="1"/>
    <col min="8" max="8" width="8.42578125" style="19" customWidth="1"/>
    <col min="9" max="9" width="13.28515625" style="19" customWidth="1"/>
    <col min="10" max="10" width="11.5703125" style="19" customWidth="1"/>
    <col min="11" max="11" width="25.42578125" style="12" customWidth="1"/>
    <col min="12" max="12" width="17.5703125" style="12" customWidth="1"/>
    <col min="13" max="13" width="17.28515625" style="12" customWidth="1"/>
    <col min="14" max="14" width="26.5703125" style="12" customWidth="1"/>
    <col min="15" max="15" width="10.28515625" style="12" customWidth="1"/>
    <col min="16" max="16" width="24.85546875" style="48" customWidth="1"/>
    <col min="17" max="17" width="10" style="50" customWidth="1"/>
    <col min="18" max="18" width="20.140625" style="12" customWidth="1"/>
    <col min="19" max="19" width="27.140625" style="48" customWidth="1"/>
    <col min="20" max="20" width="41.140625" style="48" customWidth="1"/>
    <col min="21" max="21" width="27.85546875" style="48" customWidth="1"/>
    <col min="22" max="22" width="21.85546875" style="48" customWidth="1"/>
    <col min="23" max="23" width="21.85546875" style="53" customWidth="1"/>
    <col min="24" max="24" width="16.28515625" style="50" customWidth="1"/>
    <col min="25" max="25" width="8.7109375" style="19" customWidth="1"/>
    <col min="26" max="26" width="10.42578125" style="19" customWidth="1"/>
    <col min="27" max="27" width="10.140625" style="19" customWidth="1"/>
    <col min="28" max="28" width="7.28515625" style="19" customWidth="1"/>
    <col min="29" max="29" width="9.140625" style="19" customWidth="1"/>
    <col min="30" max="30" width="9.42578125" style="19" customWidth="1"/>
    <col min="31" max="31" width="8.7109375" style="19" customWidth="1"/>
    <col min="32" max="36" width="7.28515625" style="19" customWidth="1"/>
    <col min="37" max="37" width="22.7109375" style="99" customWidth="1"/>
    <col min="38" max="38" width="22.7109375" style="70" customWidth="1"/>
    <col min="39" max="39" width="28.7109375" style="52" customWidth="1"/>
    <col min="40" max="40" width="0.5703125" style="66" customWidth="1"/>
    <col min="41" max="16384" width="11.42578125" style="19"/>
  </cols>
  <sheetData>
    <row r="1" spans="1:42" ht="21" customHeight="1" x14ac:dyDescent="0.25">
      <c r="A1" s="1774" t="s">
        <v>1647</v>
      </c>
      <c r="B1" s="1774"/>
      <c r="C1" s="1774"/>
      <c r="D1" s="1774"/>
      <c r="E1" s="1774"/>
      <c r="F1" s="1774"/>
      <c r="G1" s="1774"/>
      <c r="H1" s="1774"/>
      <c r="I1" s="1774"/>
      <c r="J1" s="1774"/>
      <c r="K1" s="1774"/>
      <c r="L1" s="1774"/>
      <c r="M1" s="1774"/>
      <c r="N1" s="1774"/>
      <c r="O1" s="1774"/>
      <c r="P1" s="1774"/>
      <c r="Q1" s="1774"/>
      <c r="R1" s="1774"/>
      <c r="S1" s="1774"/>
      <c r="T1" s="1774"/>
      <c r="U1" s="1774"/>
      <c r="V1" s="1774"/>
      <c r="W1" s="1774"/>
      <c r="X1" s="1774"/>
      <c r="Y1" s="1774"/>
      <c r="Z1" s="1774"/>
      <c r="AA1" s="1774"/>
      <c r="AB1" s="1774"/>
      <c r="AC1" s="1774"/>
      <c r="AD1" s="1774"/>
      <c r="AE1" s="1774"/>
      <c r="AF1" s="1774"/>
      <c r="AG1" s="1774"/>
      <c r="AH1" s="1774"/>
      <c r="AI1" s="1774"/>
      <c r="AJ1" s="1774"/>
      <c r="AK1" s="1820"/>
      <c r="AL1" s="888" t="s">
        <v>1637</v>
      </c>
      <c r="AM1" s="889" t="s">
        <v>1638</v>
      </c>
    </row>
    <row r="2" spans="1:42" ht="21" customHeight="1" x14ac:dyDescent="0.25">
      <c r="A2" s="1774"/>
      <c r="B2" s="1774"/>
      <c r="C2" s="1774"/>
      <c r="D2" s="1774"/>
      <c r="E2" s="1774"/>
      <c r="F2" s="1774"/>
      <c r="G2" s="1774"/>
      <c r="H2" s="1774"/>
      <c r="I2" s="1774"/>
      <c r="J2" s="1774"/>
      <c r="K2" s="1774"/>
      <c r="L2" s="1774"/>
      <c r="M2" s="1774"/>
      <c r="N2" s="1774"/>
      <c r="O2" s="1774"/>
      <c r="P2" s="1774"/>
      <c r="Q2" s="1774"/>
      <c r="R2" s="1774"/>
      <c r="S2" s="1774"/>
      <c r="T2" s="1774"/>
      <c r="U2" s="1774"/>
      <c r="V2" s="1774"/>
      <c r="W2" s="1774"/>
      <c r="X2" s="1774"/>
      <c r="Y2" s="1774"/>
      <c r="Z2" s="1774"/>
      <c r="AA2" s="1774"/>
      <c r="AB2" s="1774"/>
      <c r="AC2" s="1774"/>
      <c r="AD2" s="1774"/>
      <c r="AE2" s="1774"/>
      <c r="AF2" s="1774"/>
      <c r="AG2" s="1774"/>
      <c r="AH2" s="1774"/>
      <c r="AI2" s="1774"/>
      <c r="AJ2" s="1774"/>
      <c r="AK2" s="1820"/>
      <c r="AL2" s="890" t="s">
        <v>1642</v>
      </c>
      <c r="AM2" s="891" t="s">
        <v>1639</v>
      </c>
    </row>
    <row r="3" spans="1:42" ht="21" customHeight="1" x14ac:dyDescent="0.25">
      <c r="A3" s="1774"/>
      <c r="B3" s="1774"/>
      <c r="C3" s="1774"/>
      <c r="D3" s="1774"/>
      <c r="E3" s="1774"/>
      <c r="F3" s="1774"/>
      <c r="G3" s="1774"/>
      <c r="H3" s="1774"/>
      <c r="I3" s="1774"/>
      <c r="J3" s="1774"/>
      <c r="K3" s="1774"/>
      <c r="L3" s="1774"/>
      <c r="M3" s="1774"/>
      <c r="N3" s="1774"/>
      <c r="O3" s="1774"/>
      <c r="P3" s="1774"/>
      <c r="Q3" s="1774"/>
      <c r="R3" s="1774"/>
      <c r="S3" s="1774"/>
      <c r="T3" s="1774"/>
      <c r="U3" s="1774"/>
      <c r="V3" s="1774"/>
      <c r="W3" s="1774"/>
      <c r="X3" s="1774"/>
      <c r="Y3" s="1774"/>
      <c r="Z3" s="1774"/>
      <c r="AA3" s="1774"/>
      <c r="AB3" s="1774"/>
      <c r="AC3" s="1774"/>
      <c r="AD3" s="1774"/>
      <c r="AE3" s="1774"/>
      <c r="AF3" s="1774"/>
      <c r="AG3" s="1774"/>
      <c r="AH3" s="1774"/>
      <c r="AI3" s="1774"/>
      <c r="AJ3" s="1774"/>
      <c r="AK3" s="1820"/>
      <c r="AL3" s="892" t="s">
        <v>1643</v>
      </c>
      <c r="AM3" s="1069">
        <v>42585</v>
      </c>
    </row>
    <row r="4" spans="1:42" ht="21" customHeight="1" x14ac:dyDescent="0.2">
      <c r="A4" s="1774"/>
      <c r="B4" s="1774"/>
      <c r="C4" s="1774"/>
      <c r="D4" s="1774"/>
      <c r="E4" s="1774"/>
      <c r="F4" s="1774"/>
      <c r="G4" s="1774"/>
      <c r="H4" s="1774"/>
      <c r="I4" s="1774"/>
      <c r="J4" s="1774"/>
      <c r="K4" s="1774"/>
      <c r="L4" s="1774"/>
      <c r="M4" s="1774"/>
      <c r="N4" s="1774"/>
      <c r="O4" s="1774"/>
      <c r="P4" s="1774"/>
      <c r="Q4" s="1774"/>
      <c r="R4" s="1774"/>
      <c r="S4" s="1774"/>
      <c r="T4" s="1774"/>
      <c r="U4" s="1774"/>
      <c r="V4" s="1774"/>
      <c r="W4" s="1774"/>
      <c r="X4" s="1774"/>
      <c r="Y4" s="1774"/>
      <c r="Z4" s="1774"/>
      <c r="AA4" s="1774"/>
      <c r="AB4" s="1774"/>
      <c r="AC4" s="1774"/>
      <c r="AD4" s="1774"/>
      <c r="AE4" s="1774"/>
      <c r="AF4" s="1774"/>
      <c r="AG4" s="1774"/>
      <c r="AH4" s="1774"/>
      <c r="AI4" s="1774"/>
      <c r="AJ4" s="1774"/>
      <c r="AK4" s="1820"/>
      <c r="AL4" s="977" t="s">
        <v>1644</v>
      </c>
      <c r="AM4" s="894" t="s">
        <v>1641</v>
      </c>
    </row>
    <row r="5" spans="1:42" ht="22.5" customHeight="1" x14ac:dyDescent="0.2">
      <c r="A5" s="1390" t="s">
        <v>2</v>
      </c>
      <c r="B5" s="1390"/>
      <c r="C5" s="1390"/>
      <c r="D5" s="1390"/>
      <c r="E5" s="1390"/>
      <c r="F5" s="1390"/>
      <c r="G5" s="1390"/>
      <c r="H5" s="1390"/>
      <c r="I5" s="1390"/>
      <c r="J5" s="1390"/>
      <c r="K5" s="1390"/>
      <c r="L5" s="1390"/>
      <c r="M5" s="1390"/>
      <c r="N5" s="245"/>
      <c r="O5" s="351"/>
      <c r="P5" s="1658" t="s">
        <v>3</v>
      </c>
      <c r="Q5" s="1658"/>
      <c r="R5" s="1658"/>
      <c r="S5" s="1658"/>
      <c r="T5" s="1658"/>
      <c r="U5" s="1658"/>
      <c r="V5" s="1658"/>
      <c r="W5" s="1658"/>
      <c r="X5" s="1658"/>
      <c r="Y5" s="1658"/>
      <c r="Z5" s="1658"/>
      <c r="AA5" s="1658"/>
      <c r="AB5" s="1658"/>
      <c r="AC5" s="1658"/>
      <c r="AD5" s="1658"/>
      <c r="AE5" s="1658"/>
      <c r="AF5" s="1658"/>
      <c r="AG5" s="1658"/>
      <c r="AH5" s="1658"/>
      <c r="AI5" s="1658"/>
      <c r="AJ5" s="1658"/>
      <c r="AK5" s="1658"/>
      <c r="AL5" s="1658"/>
      <c r="AM5" s="1658"/>
    </row>
    <row r="6" spans="1:42" ht="22.5" customHeight="1" thickBot="1" x14ac:dyDescent="0.25">
      <c r="A6" s="1774"/>
      <c r="B6" s="1774"/>
      <c r="C6" s="1774"/>
      <c r="D6" s="1774"/>
      <c r="E6" s="1774"/>
      <c r="F6" s="1774"/>
      <c r="G6" s="1774"/>
      <c r="H6" s="1774"/>
      <c r="I6" s="1774"/>
      <c r="J6" s="1774"/>
      <c r="K6" s="1774"/>
      <c r="L6" s="1774"/>
      <c r="M6" s="1774"/>
      <c r="N6" s="1022"/>
      <c r="O6" s="1022"/>
      <c r="P6" s="1775"/>
      <c r="Q6" s="1390"/>
      <c r="R6" s="1390"/>
      <c r="S6" s="1390"/>
      <c r="T6" s="1390"/>
      <c r="U6" s="1390"/>
      <c r="V6" s="1390"/>
      <c r="W6" s="1390"/>
      <c r="X6" s="1776"/>
      <c r="Y6" s="1777" t="s">
        <v>4</v>
      </c>
      <c r="Z6" s="1777"/>
      <c r="AA6" s="1777"/>
      <c r="AB6" s="1777"/>
      <c r="AC6" s="1777"/>
      <c r="AD6" s="1777"/>
      <c r="AE6" s="1777"/>
      <c r="AF6" s="1777"/>
      <c r="AG6" s="1777"/>
      <c r="AH6" s="1777"/>
      <c r="AI6" s="1777"/>
      <c r="AJ6" s="1777"/>
      <c r="AK6" s="1775"/>
      <c r="AL6" s="1390"/>
      <c r="AM6" s="1776"/>
    </row>
    <row r="7" spans="1:42" ht="16.5" customHeight="1" x14ac:dyDescent="0.2">
      <c r="A7" s="1779" t="s">
        <v>5</v>
      </c>
      <c r="B7" s="1749" t="s">
        <v>6</v>
      </c>
      <c r="C7" s="1778"/>
      <c r="D7" s="1778" t="s">
        <v>5</v>
      </c>
      <c r="E7" s="1749" t="s">
        <v>7</v>
      </c>
      <c r="F7" s="1778"/>
      <c r="G7" s="1778" t="s">
        <v>5</v>
      </c>
      <c r="H7" s="1749" t="s">
        <v>8</v>
      </c>
      <c r="I7" s="1778"/>
      <c r="J7" s="1778" t="s">
        <v>5</v>
      </c>
      <c r="K7" s="1749" t="s">
        <v>9</v>
      </c>
      <c r="L7" s="1755" t="s">
        <v>10</v>
      </c>
      <c r="M7" s="1755" t="s">
        <v>11</v>
      </c>
      <c r="N7" s="1755" t="s">
        <v>12</v>
      </c>
      <c r="O7" s="1061"/>
      <c r="P7" s="1752" t="s">
        <v>3</v>
      </c>
      <c r="Q7" s="1749" t="s">
        <v>13</v>
      </c>
      <c r="R7" s="1749" t="s">
        <v>14</v>
      </c>
      <c r="S7" s="1750" t="s">
        <v>15</v>
      </c>
      <c r="T7" s="1750" t="s">
        <v>16</v>
      </c>
      <c r="U7" s="1752" t="s">
        <v>17</v>
      </c>
      <c r="V7" s="1755" t="s">
        <v>14</v>
      </c>
      <c r="W7" s="1077"/>
      <c r="X7" s="1755" t="s">
        <v>18</v>
      </c>
      <c r="Y7" s="1792" t="s">
        <v>19</v>
      </c>
      <c r="Z7" s="1793"/>
      <c r="AA7" s="1793"/>
      <c r="AB7" s="1793"/>
      <c r="AC7" s="1793"/>
      <c r="AD7" s="1794"/>
      <c r="AE7" s="1792" t="s">
        <v>20</v>
      </c>
      <c r="AF7" s="1793"/>
      <c r="AG7" s="1793"/>
      <c r="AH7" s="1793"/>
      <c r="AI7" s="1793"/>
      <c r="AJ7" s="1794"/>
      <c r="AK7" s="1785" t="s">
        <v>21</v>
      </c>
      <c r="AL7" s="1785" t="s">
        <v>22</v>
      </c>
      <c r="AM7" s="1782" t="s">
        <v>23</v>
      </c>
    </row>
    <row r="8" spans="1:42" ht="5.45" customHeight="1" x14ac:dyDescent="0.2">
      <c r="A8" s="1780"/>
      <c r="B8" s="1386"/>
      <c r="C8" s="1387"/>
      <c r="D8" s="1387"/>
      <c r="E8" s="1386"/>
      <c r="F8" s="1387"/>
      <c r="G8" s="1387"/>
      <c r="H8" s="1386"/>
      <c r="I8" s="1387"/>
      <c r="J8" s="1387"/>
      <c r="K8" s="1386"/>
      <c r="L8" s="1395"/>
      <c r="M8" s="1395"/>
      <c r="N8" s="1395"/>
      <c r="O8" s="984"/>
      <c r="P8" s="1753"/>
      <c r="Q8" s="1386"/>
      <c r="R8" s="1386"/>
      <c r="S8" s="1379"/>
      <c r="T8" s="1379"/>
      <c r="U8" s="1753"/>
      <c r="V8" s="1395"/>
      <c r="W8" s="1027"/>
      <c r="X8" s="1395"/>
      <c r="Y8" s="1369" t="s">
        <v>24</v>
      </c>
      <c r="Z8" s="1400" t="s">
        <v>25</v>
      </c>
      <c r="AA8" s="1369" t="s">
        <v>26</v>
      </c>
      <c r="AB8" s="1369" t="s">
        <v>27</v>
      </c>
      <c r="AC8" s="1369" t="s">
        <v>28</v>
      </c>
      <c r="AD8" s="1369" t="s">
        <v>29</v>
      </c>
      <c r="AE8" s="1369" t="s">
        <v>30</v>
      </c>
      <c r="AF8" s="1369" t="s">
        <v>31</v>
      </c>
      <c r="AG8" s="1369" t="s">
        <v>32</v>
      </c>
      <c r="AH8" s="1369" t="s">
        <v>33</v>
      </c>
      <c r="AI8" s="1369" t="s">
        <v>34</v>
      </c>
      <c r="AJ8" s="1369" t="s">
        <v>35</v>
      </c>
      <c r="AK8" s="1786"/>
      <c r="AL8" s="1786"/>
      <c r="AM8" s="1783"/>
    </row>
    <row r="9" spans="1:42" ht="15" x14ac:dyDescent="0.2">
      <c r="A9" s="1780"/>
      <c r="B9" s="1386"/>
      <c r="C9" s="1387"/>
      <c r="D9" s="1387"/>
      <c r="E9" s="1386"/>
      <c r="F9" s="1387"/>
      <c r="G9" s="1387"/>
      <c r="H9" s="1386"/>
      <c r="I9" s="1387"/>
      <c r="J9" s="1387"/>
      <c r="K9" s="1386"/>
      <c r="L9" s="1395"/>
      <c r="M9" s="1395"/>
      <c r="N9" s="1395"/>
      <c r="O9" s="984"/>
      <c r="P9" s="1753"/>
      <c r="Q9" s="1386"/>
      <c r="R9" s="1386"/>
      <c r="S9" s="1379"/>
      <c r="T9" s="1379"/>
      <c r="U9" s="1753"/>
      <c r="V9" s="1395"/>
      <c r="W9" s="1027"/>
      <c r="X9" s="1395"/>
      <c r="Y9" s="1370"/>
      <c r="Z9" s="1401"/>
      <c r="AA9" s="1370"/>
      <c r="AB9" s="1370"/>
      <c r="AC9" s="1370"/>
      <c r="AD9" s="1370"/>
      <c r="AE9" s="1370"/>
      <c r="AF9" s="1370"/>
      <c r="AG9" s="1370"/>
      <c r="AH9" s="1370"/>
      <c r="AI9" s="1370"/>
      <c r="AJ9" s="1370"/>
      <c r="AK9" s="1786"/>
      <c r="AL9" s="1786"/>
      <c r="AM9" s="1783"/>
    </row>
    <row r="10" spans="1:42" ht="10.9" customHeight="1" x14ac:dyDescent="0.2">
      <c r="A10" s="1780"/>
      <c r="B10" s="1386"/>
      <c r="C10" s="1387"/>
      <c r="D10" s="1387"/>
      <c r="E10" s="1386"/>
      <c r="F10" s="1387"/>
      <c r="G10" s="1387"/>
      <c r="H10" s="1386"/>
      <c r="I10" s="1387"/>
      <c r="J10" s="1387"/>
      <c r="K10" s="1386"/>
      <c r="L10" s="1395"/>
      <c r="M10" s="1395"/>
      <c r="N10" s="1395"/>
      <c r="O10" s="984"/>
      <c r="P10" s="1753"/>
      <c r="Q10" s="1386"/>
      <c r="R10" s="1386"/>
      <c r="S10" s="1379"/>
      <c r="T10" s="1379"/>
      <c r="U10" s="1753"/>
      <c r="V10" s="1395"/>
      <c r="W10" s="1027"/>
      <c r="X10" s="1395"/>
      <c r="Y10" s="1370"/>
      <c r="Z10" s="1401"/>
      <c r="AA10" s="1370"/>
      <c r="AB10" s="1370"/>
      <c r="AC10" s="1370"/>
      <c r="AD10" s="1370"/>
      <c r="AE10" s="1370"/>
      <c r="AF10" s="1370"/>
      <c r="AG10" s="1370"/>
      <c r="AH10" s="1370"/>
      <c r="AI10" s="1370"/>
      <c r="AJ10" s="1370"/>
      <c r="AK10" s="1786"/>
      <c r="AL10" s="1786"/>
      <c r="AM10" s="1783"/>
      <c r="AN10" s="66">
        <f>SUM(V19:V22)</f>
        <v>70000000</v>
      </c>
    </row>
    <row r="11" spans="1:42" ht="9.6" hidden="1" customHeight="1" x14ac:dyDescent="0.2">
      <c r="A11" s="1780"/>
      <c r="B11" s="1386"/>
      <c r="C11" s="1387"/>
      <c r="D11" s="1387"/>
      <c r="E11" s="1386"/>
      <c r="F11" s="1387"/>
      <c r="G11" s="1387"/>
      <c r="H11" s="1386"/>
      <c r="I11" s="1387"/>
      <c r="J11" s="1387"/>
      <c r="K11" s="1386"/>
      <c r="L11" s="1395"/>
      <c r="M11" s="1395"/>
      <c r="N11" s="1395"/>
      <c r="O11" s="984"/>
      <c r="P11" s="1753"/>
      <c r="Q11" s="1386"/>
      <c r="R11" s="1386"/>
      <c r="S11" s="1379"/>
      <c r="T11" s="1379"/>
      <c r="U11" s="1753"/>
      <c r="V11" s="1395"/>
      <c r="W11" s="1027"/>
      <c r="X11" s="1395"/>
      <c r="Y11" s="1370"/>
      <c r="Z11" s="1401"/>
      <c r="AA11" s="1370"/>
      <c r="AB11" s="1370"/>
      <c r="AC11" s="1370"/>
      <c r="AD11" s="1370"/>
      <c r="AE11" s="1370"/>
      <c r="AF11" s="1370"/>
      <c r="AG11" s="1370"/>
      <c r="AH11" s="1370"/>
      <c r="AI11" s="1370"/>
      <c r="AJ11" s="1370"/>
      <c r="AK11" s="1786"/>
      <c r="AL11" s="1786"/>
      <c r="AM11" s="1783"/>
    </row>
    <row r="12" spans="1:42" ht="7.15" customHeight="1" x14ac:dyDescent="0.2">
      <c r="A12" s="1780"/>
      <c r="B12" s="1386"/>
      <c r="C12" s="1387"/>
      <c r="D12" s="1387"/>
      <c r="E12" s="1386"/>
      <c r="F12" s="1387"/>
      <c r="G12" s="1387"/>
      <c r="H12" s="1386"/>
      <c r="I12" s="1387"/>
      <c r="J12" s="1387"/>
      <c r="K12" s="1386"/>
      <c r="L12" s="1395"/>
      <c r="M12" s="1395"/>
      <c r="N12" s="1395"/>
      <c r="O12" s="984"/>
      <c r="P12" s="1753"/>
      <c r="Q12" s="1386"/>
      <c r="R12" s="1386"/>
      <c r="S12" s="1379"/>
      <c r="T12" s="1379"/>
      <c r="U12" s="1753"/>
      <c r="V12" s="1395"/>
      <c r="W12" s="1027"/>
      <c r="X12" s="1395"/>
      <c r="Y12" s="1370"/>
      <c r="Z12" s="1401"/>
      <c r="AA12" s="1370"/>
      <c r="AB12" s="1370"/>
      <c r="AC12" s="1370"/>
      <c r="AD12" s="1370"/>
      <c r="AE12" s="1370"/>
      <c r="AF12" s="1370"/>
      <c r="AG12" s="1370"/>
      <c r="AH12" s="1370"/>
      <c r="AI12" s="1370"/>
      <c r="AJ12" s="1370"/>
      <c r="AK12" s="1786"/>
      <c r="AL12" s="1786"/>
      <c r="AM12" s="1783"/>
    </row>
    <row r="13" spans="1:42" ht="16.149999999999999" hidden="1" customHeight="1" x14ac:dyDescent="0.2">
      <c r="A13" s="1780"/>
      <c r="B13" s="1386"/>
      <c r="C13" s="1387"/>
      <c r="D13" s="1387"/>
      <c r="E13" s="1386"/>
      <c r="F13" s="1387"/>
      <c r="G13" s="1387"/>
      <c r="H13" s="1386"/>
      <c r="I13" s="1387"/>
      <c r="J13" s="1387"/>
      <c r="K13" s="1386"/>
      <c r="L13" s="1395"/>
      <c r="M13" s="1395"/>
      <c r="N13" s="1395"/>
      <c r="O13" s="984"/>
      <c r="P13" s="1753"/>
      <c r="Q13" s="1386"/>
      <c r="R13" s="1386"/>
      <c r="S13" s="1379"/>
      <c r="T13" s="1379"/>
      <c r="U13" s="1753"/>
      <c r="V13" s="1395"/>
      <c r="W13" s="1027"/>
      <c r="X13" s="1395"/>
      <c r="Y13" s="1370"/>
      <c r="Z13" s="1401"/>
      <c r="AA13" s="1370"/>
      <c r="AB13" s="1370"/>
      <c r="AC13" s="1370"/>
      <c r="AD13" s="1370"/>
      <c r="AE13" s="1370"/>
      <c r="AF13" s="1370"/>
      <c r="AG13" s="1370"/>
      <c r="AH13" s="1370"/>
      <c r="AI13" s="1370"/>
      <c r="AJ13" s="1370"/>
      <c r="AK13" s="1786"/>
      <c r="AL13" s="1786"/>
      <c r="AM13" s="1783"/>
    </row>
    <row r="14" spans="1:42" ht="16.5" customHeight="1" x14ac:dyDescent="0.2">
      <c r="A14" s="1780"/>
      <c r="B14" s="1386"/>
      <c r="C14" s="1387"/>
      <c r="D14" s="1387"/>
      <c r="E14" s="1386"/>
      <c r="F14" s="1387"/>
      <c r="G14" s="1387"/>
      <c r="H14" s="1386"/>
      <c r="I14" s="1387"/>
      <c r="J14" s="1387"/>
      <c r="K14" s="1386"/>
      <c r="L14" s="1395"/>
      <c r="M14" s="1395"/>
      <c r="N14" s="1395"/>
      <c r="O14" s="984"/>
      <c r="P14" s="1753"/>
      <c r="Q14" s="1386"/>
      <c r="R14" s="1386"/>
      <c r="S14" s="1379"/>
      <c r="T14" s="1379"/>
      <c r="U14" s="1753"/>
      <c r="V14" s="1395"/>
      <c r="W14" s="1027"/>
      <c r="X14" s="1395"/>
      <c r="Y14" s="1370"/>
      <c r="Z14" s="1401"/>
      <c r="AA14" s="1370"/>
      <c r="AB14" s="1370"/>
      <c r="AC14" s="1370"/>
      <c r="AD14" s="1370"/>
      <c r="AE14" s="1370"/>
      <c r="AF14" s="1370"/>
      <c r="AG14" s="1370"/>
      <c r="AH14" s="1370"/>
      <c r="AI14" s="1370"/>
      <c r="AJ14" s="1370"/>
      <c r="AK14" s="1786"/>
      <c r="AL14" s="1786"/>
      <c r="AM14" s="1783"/>
    </row>
    <row r="15" spans="1:42" ht="3" customHeight="1" x14ac:dyDescent="0.2">
      <c r="A15" s="1781"/>
      <c r="B15" s="1388"/>
      <c r="C15" s="1389"/>
      <c r="D15" s="1389"/>
      <c r="E15" s="1388"/>
      <c r="F15" s="1389"/>
      <c r="G15" s="1389"/>
      <c r="H15" s="1388"/>
      <c r="I15" s="1389"/>
      <c r="J15" s="1389"/>
      <c r="K15" s="1388"/>
      <c r="L15" s="1396"/>
      <c r="M15" s="1396"/>
      <c r="N15" s="1396"/>
      <c r="O15" s="985"/>
      <c r="P15" s="1754"/>
      <c r="Q15" s="1388"/>
      <c r="R15" s="1388"/>
      <c r="S15" s="1380"/>
      <c r="T15" s="1380"/>
      <c r="U15" s="1754"/>
      <c r="V15" s="1396"/>
      <c r="W15" s="1028"/>
      <c r="X15" s="1396"/>
      <c r="Y15" s="1371"/>
      <c r="Z15" s="1402"/>
      <c r="AA15" s="1371"/>
      <c r="AB15" s="1371"/>
      <c r="AC15" s="1371"/>
      <c r="AD15" s="1371"/>
      <c r="AE15" s="1371"/>
      <c r="AF15" s="1371"/>
      <c r="AG15" s="1371"/>
      <c r="AH15" s="1371"/>
      <c r="AI15" s="1371"/>
      <c r="AJ15" s="1371"/>
      <c r="AK15" s="1787"/>
      <c r="AL15" s="1787"/>
      <c r="AM15" s="1784"/>
    </row>
    <row r="16" spans="1:42" s="10" customFormat="1" ht="25.5" customHeight="1" x14ac:dyDescent="0.2">
      <c r="A16" s="1078">
        <v>1</v>
      </c>
      <c r="B16" s="710" t="s">
        <v>274</v>
      </c>
      <c r="C16" s="749"/>
      <c r="D16" s="710"/>
      <c r="E16" s="710"/>
      <c r="F16" s="710"/>
      <c r="G16" s="710"/>
      <c r="H16" s="710"/>
      <c r="I16" s="710"/>
      <c r="J16" s="710"/>
      <c r="K16" s="710"/>
      <c r="L16" s="710"/>
      <c r="M16" s="710"/>
      <c r="N16" s="710"/>
      <c r="O16" s="710"/>
      <c r="P16" s="711"/>
      <c r="Q16" s="710"/>
      <c r="R16" s="710"/>
      <c r="S16" s="711"/>
      <c r="T16" s="711"/>
      <c r="U16" s="711"/>
      <c r="V16" s="710"/>
      <c r="W16" s="750"/>
      <c r="X16" s="712"/>
      <c r="Y16" s="710"/>
      <c r="Z16" s="710"/>
      <c r="AA16" s="710"/>
      <c r="AB16" s="710"/>
      <c r="AC16" s="710"/>
      <c r="AD16" s="710"/>
      <c r="AE16" s="710"/>
      <c r="AF16" s="710"/>
      <c r="AG16" s="710"/>
      <c r="AH16" s="710"/>
      <c r="AI16" s="710"/>
      <c r="AJ16" s="710"/>
      <c r="AK16" s="712"/>
      <c r="AL16" s="712"/>
      <c r="AM16" s="1079"/>
      <c r="AN16" s="3"/>
      <c r="AO16" s="3"/>
      <c r="AP16" s="3"/>
    </row>
    <row r="17" spans="1:42" s="10" customFormat="1" ht="24" customHeight="1" x14ac:dyDescent="0.2">
      <c r="A17" s="1080"/>
      <c r="D17" s="1126">
        <v>1</v>
      </c>
      <c r="E17" s="1127" t="s">
        <v>275</v>
      </c>
      <c r="F17" s="715"/>
      <c r="G17" s="716"/>
      <c r="H17" s="716"/>
      <c r="I17" s="716"/>
      <c r="J17" s="716"/>
      <c r="K17" s="716"/>
      <c r="L17" s="716"/>
      <c r="M17" s="716"/>
      <c r="N17" s="716"/>
      <c r="O17" s="716"/>
      <c r="P17" s="717"/>
      <c r="Q17" s="716"/>
      <c r="R17" s="716"/>
      <c r="S17" s="717"/>
      <c r="T17" s="717"/>
      <c r="U17" s="717"/>
      <c r="V17" s="716"/>
      <c r="W17" s="754"/>
      <c r="X17" s="718"/>
      <c r="Y17" s="716"/>
      <c r="Z17" s="716"/>
      <c r="AA17" s="716"/>
      <c r="AB17" s="716"/>
      <c r="AC17" s="716"/>
      <c r="AD17" s="716"/>
      <c r="AE17" s="716"/>
      <c r="AF17" s="716"/>
      <c r="AG17" s="716"/>
      <c r="AH17" s="716"/>
      <c r="AI17" s="716"/>
      <c r="AJ17" s="716"/>
      <c r="AK17" s="718"/>
      <c r="AL17" s="718"/>
      <c r="AM17" s="1081"/>
      <c r="AN17" s="3"/>
      <c r="AO17" s="3"/>
      <c r="AP17" s="3"/>
    </row>
    <row r="18" spans="1:42" s="10" customFormat="1" ht="30" customHeight="1" thickBot="1" x14ac:dyDescent="0.25">
      <c r="A18" s="1080"/>
      <c r="B18" s="84"/>
      <c r="C18" s="84"/>
      <c r="D18" s="1128"/>
      <c r="E18" s="84"/>
      <c r="F18" s="86"/>
      <c r="G18" s="758">
        <v>1</v>
      </c>
      <c r="H18" s="762" t="s">
        <v>276</v>
      </c>
      <c r="I18" s="762"/>
      <c r="J18" s="762"/>
      <c r="K18" s="762"/>
      <c r="L18" s="728"/>
      <c r="M18" s="728"/>
      <c r="N18" s="728"/>
      <c r="O18" s="728"/>
      <c r="P18" s="729"/>
      <c r="Q18" s="759"/>
      <c r="R18" s="728"/>
      <c r="S18" s="729"/>
      <c r="T18" s="729"/>
      <c r="U18" s="729"/>
      <c r="V18" s="728"/>
      <c r="W18" s="760"/>
      <c r="X18" s="730"/>
      <c r="Y18" s="728"/>
      <c r="Z18" s="728"/>
      <c r="AA18" s="728"/>
      <c r="AB18" s="728"/>
      <c r="AC18" s="728"/>
      <c r="AD18" s="728"/>
      <c r="AE18" s="728"/>
      <c r="AF18" s="728"/>
      <c r="AG18" s="728"/>
      <c r="AH18" s="728"/>
      <c r="AI18" s="728"/>
      <c r="AJ18" s="728"/>
      <c r="AK18" s="730"/>
      <c r="AL18" s="730"/>
      <c r="AM18" s="1083"/>
      <c r="AN18" s="3"/>
      <c r="AO18" s="3"/>
      <c r="AP18" s="3"/>
    </row>
    <row r="19" spans="1:42" s="12" customFormat="1" ht="85.5" customHeight="1" x14ac:dyDescent="0.2">
      <c r="A19" s="1807"/>
      <c r="B19" s="1808"/>
      <c r="C19" s="1808"/>
      <c r="D19" s="1809"/>
      <c r="E19" s="1808"/>
      <c r="F19" s="1810"/>
      <c r="G19" s="1811"/>
      <c r="H19" s="1693"/>
      <c r="I19" s="1812"/>
      <c r="J19" s="1009">
        <v>1</v>
      </c>
      <c r="K19" s="463" t="s">
        <v>277</v>
      </c>
      <c r="L19" s="87" t="s">
        <v>40</v>
      </c>
      <c r="M19" s="102">
        <v>1</v>
      </c>
      <c r="N19" s="1817" t="s">
        <v>278</v>
      </c>
      <c r="O19" s="1817">
        <v>64</v>
      </c>
      <c r="P19" s="1813" t="s">
        <v>1260</v>
      </c>
      <c r="Q19" s="89">
        <f>V19/$AN$10</f>
        <v>0.42857142857142855</v>
      </c>
      <c r="R19" s="1814">
        <v>70000000</v>
      </c>
      <c r="S19" s="1813" t="s">
        <v>279</v>
      </c>
      <c r="T19" s="363" t="s">
        <v>280</v>
      </c>
      <c r="U19" s="164" t="s">
        <v>1256</v>
      </c>
      <c r="V19" s="494">
        <v>30000000</v>
      </c>
      <c r="W19" s="484">
        <v>20</v>
      </c>
      <c r="X19" s="87" t="s">
        <v>281</v>
      </c>
      <c r="Y19" s="1751">
        <v>7824</v>
      </c>
      <c r="Z19" s="1751" t="s">
        <v>282</v>
      </c>
      <c r="AA19" s="1751">
        <v>3361</v>
      </c>
      <c r="AB19" s="1751">
        <v>39432</v>
      </c>
      <c r="AC19" s="496"/>
      <c r="AD19" s="1751">
        <v>9933</v>
      </c>
      <c r="AE19" s="1805"/>
      <c r="AF19" s="1805"/>
      <c r="AG19" s="1805"/>
      <c r="AH19" s="1805"/>
      <c r="AI19" s="1805"/>
      <c r="AJ19" s="1805"/>
      <c r="AK19" s="1801" t="s">
        <v>283</v>
      </c>
      <c r="AL19" s="1801">
        <v>42735</v>
      </c>
      <c r="AM19" s="1806" t="s">
        <v>284</v>
      </c>
    </row>
    <row r="20" spans="1:42" s="12" customFormat="1" ht="84" customHeight="1" x14ac:dyDescent="0.2">
      <c r="A20" s="1807"/>
      <c r="B20" s="1808"/>
      <c r="C20" s="1808"/>
      <c r="D20" s="1809"/>
      <c r="E20" s="1808"/>
      <c r="F20" s="1810"/>
      <c r="G20" s="1811"/>
      <c r="H20" s="1693"/>
      <c r="I20" s="1812"/>
      <c r="J20" s="1009">
        <v>2</v>
      </c>
      <c r="K20" s="1033" t="s">
        <v>285</v>
      </c>
      <c r="L20" s="989" t="s">
        <v>40</v>
      </c>
      <c r="M20" s="1020">
        <v>4</v>
      </c>
      <c r="N20" s="1345"/>
      <c r="O20" s="1345"/>
      <c r="P20" s="1354"/>
      <c r="Q20" s="1055">
        <f t="shared" ref="Q20:Q21" si="0">V20/$AN$10</f>
        <v>0.14285714285714285</v>
      </c>
      <c r="R20" s="1815"/>
      <c r="S20" s="1354"/>
      <c r="T20" s="363" t="s">
        <v>286</v>
      </c>
      <c r="U20" s="164" t="s">
        <v>1257</v>
      </c>
      <c r="V20" s="494">
        <v>10000000</v>
      </c>
      <c r="W20" s="484">
        <v>20</v>
      </c>
      <c r="X20" s="989" t="s">
        <v>281</v>
      </c>
      <c r="Y20" s="1340"/>
      <c r="Z20" s="1340"/>
      <c r="AA20" s="1340"/>
      <c r="AB20" s="1340"/>
      <c r="AC20" s="497"/>
      <c r="AD20" s="1340"/>
      <c r="AE20" s="1789"/>
      <c r="AF20" s="1789"/>
      <c r="AG20" s="1789"/>
      <c r="AH20" s="1789"/>
      <c r="AI20" s="1789"/>
      <c r="AJ20" s="1789"/>
      <c r="AK20" s="1799"/>
      <c r="AL20" s="1799"/>
      <c r="AM20" s="1800"/>
    </row>
    <row r="21" spans="1:42" s="12" customFormat="1" ht="103.5" customHeight="1" x14ac:dyDescent="0.2">
      <c r="A21" s="1807"/>
      <c r="B21" s="1808"/>
      <c r="C21" s="1808"/>
      <c r="D21" s="1809"/>
      <c r="E21" s="1808"/>
      <c r="F21" s="1810"/>
      <c r="G21" s="1811"/>
      <c r="H21" s="1693"/>
      <c r="I21" s="1812"/>
      <c r="J21" s="1009">
        <v>3</v>
      </c>
      <c r="K21" s="1033" t="s">
        <v>287</v>
      </c>
      <c r="L21" s="989" t="s">
        <v>40</v>
      </c>
      <c r="M21" s="1020">
        <v>1</v>
      </c>
      <c r="N21" s="1345"/>
      <c r="O21" s="1345"/>
      <c r="P21" s="1354"/>
      <c r="Q21" s="1055">
        <f t="shared" si="0"/>
        <v>0.21428571428571427</v>
      </c>
      <c r="R21" s="1815"/>
      <c r="S21" s="1354"/>
      <c r="T21" s="363" t="s">
        <v>288</v>
      </c>
      <c r="U21" s="164" t="s">
        <v>1258</v>
      </c>
      <c r="V21" s="494">
        <v>15000000</v>
      </c>
      <c r="W21" s="484">
        <v>20</v>
      </c>
      <c r="X21" s="989" t="s">
        <v>281</v>
      </c>
      <c r="Y21" s="1340"/>
      <c r="Z21" s="1340"/>
      <c r="AA21" s="1340"/>
      <c r="AB21" s="1340"/>
      <c r="AC21" s="497"/>
      <c r="AD21" s="1340"/>
      <c r="AE21" s="1789"/>
      <c r="AF21" s="1789"/>
      <c r="AG21" s="1789"/>
      <c r="AH21" s="1789"/>
      <c r="AI21" s="1789"/>
      <c r="AJ21" s="1789"/>
      <c r="AK21" s="1799"/>
      <c r="AL21" s="1799"/>
      <c r="AM21" s="1800"/>
    </row>
    <row r="22" spans="1:42" ht="117.75" customHeight="1" thickBot="1" x14ac:dyDescent="0.25">
      <c r="A22" s="1807"/>
      <c r="B22" s="1808"/>
      <c r="C22" s="1808"/>
      <c r="D22" s="1809"/>
      <c r="E22" s="1808"/>
      <c r="F22" s="1810"/>
      <c r="G22" s="1811"/>
      <c r="H22" s="1693"/>
      <c r="I22" s="1812"/>
      <c r="J22" s="1009">
        <v>6</v>
      </c>
      <c r="K22" s="1034" t="s">
        <v>289</v>
      </c>
      <c r="L22" s="988" t="s">
        <v>40</v>
      </c>
      <c r="M22" s="417">
        <v>12</v>
      </c>
      <c r="N22" s="1346"/>
      <c r="O22" s="1346"/>
      <c r="P22" s="1348"/>
      <c r="Q22" s="418"/>
      <c r="R22" s="1816"/>
      <c r="S22" s="1348"/>
      <c r="T22" s="309" t="s">
        <v>290</v>
      </c>
      <c r="U22" s="164" t="s">
        <v>1259</v>
      </c>
      <c r="V22" s="495">
        <v>15000000</v>
      </c>
      <c r="W22" s="481">
        <v>20</v>
      </c>
      <c r="X22" s="17" t="s">
        <v>281</v>
      </c>
      <c r="Y22" s="1341"/>
      <c r="Z22" s="1341"/>
      <c r="AA22" s="1341"/>
      <c r="AB22" s="1341"/>
      <c r="AC22" s="498"/>
      <c r="AD22" s="1341"/>
      <c r="AE22" s="1790"/>
      <c r="AF22" s="1790"/>
      <c r="AG22" s="1790"/>
      <c r="AH22" s="1790"/>
      <c r="AI22" s="1790"/>
      <c r="AJ22" s="1790"/>
      <c r="AK22" s="1802"/>
      <c r="AL22" s="1802"/>
      <c r="AM22" s="1804"/>
    </row>
    <row r="23" spans="1:42" ht="194.25" customHeight="1" thickTop="1" thickBot="1" x14ac:dyDescent="0.25">
      <c r="A23" s="1084"/>
      <c r="B23" s="1024"/>
      <c r="C23" s="1024"/>
      <c r="D23" s="1047"/>
      <c r="E23" s="1024"/>
      <c r="F23" s="1041"/>
      <c r="G23" s="1042"/>
      <c r="H23" s="1015"/>
      <c r="I23" s="1043"/>
      <c r="J23" s="1009">
        <v>5</v>
      </c>
      <c r="K23" s="464" t="s">
        <v>291</v>
      </c>
      <c r="L23" s="419" t="s">
        <v>40</v>
      </c>
      <c r="M23" s="420">
        <v>1</v>
      </c>
      <c r="N23" s="419" t="s">
        <v>292</v>
      </c>
      <c r="O23" s="419">
        <v>65</v>
      </c>
      <c r="P23" s="472" t="s">
        <v>1261</v>
      </c>
      <c r="Q23" s="421">
        <v>1</v>
      </c>
      <c r="R23" s="422">
        <v>5000000</v>
      </c>
      <c r="S23" s="451" t="s">
        <v>293</v>
      </c>
      <c r="T23" s="472" t="s">
        <v>294</v>
      </c>
      <c r="U23" s="995" t="s">
        <v>295</v>
      </c>
      <c r="V23" s="423">
        <v>5000000</v>
      </c>
      <c r="W23" s="493">
        <v>20</v>
      </c>
      <c r="X23" s="419" t="s">
        <v>281</v>
      </c>
      <c r="Y23" s="424">
        <v>1</v>
      </c>
      <c r="Z23" s="424">
        <v>1</v>
      </c>
      <c r="AA23" s="424"/>
      <c r="AB23" s="424"/>
      <c r="AC23" s="424">
        <v>174</v>
      </c>
      <c r="AD23" s="424">
        <v>24</v>
      </c>
      <c r="AE23" s="425"/>
      <c r="AF23" s="425"/>
      <c r="AG23" s="425"/>
      <c r="AH23" s="425"/>
      <c r="AI23" s="425"/>
      <c r="AJ23" s="425"/>
      <c r="AK23" s="426">
        <v>40909</v>
      </c>
      <c r="AL23" s="426">
        <v>42582</v>
      </c>
      <c r="AM23" s="1085" t="s">
        <v>284</v>
      </c>
    </row>
    <row r="24" spans="1:42" ht="409.5" customHeight="1" thickTop="1" x14ac:dyDescent="0.2">
      <c r="A24" s="1084"/>
      <c r="B24" s="1024"/>
      <c r="C24" s="1024"/>
      <c r="D24" s="1047"/>
      <c r="E24" s="1024"/>
      <c r="F24" s="1041"/>
      <c r="G24" s="1114"/>
      <c r="H24" s="104"/>
      <c r="I24" s="147"/>
      <c r="J24" s="319"/>
      <c r="K24" s="1036" t="s">
        <v>291</v>
      </c>
      <c r="L24" s="987" t="s">
        <v>40</v>
      </c>
      <c r="M24" s="1046">
        <v>1</v>
      </c>
      <c r="N24" s="987" t="s">
        <v>296</v>
      </c>
      <c r="O24" s="987">
        <v>66</v>
      </c>
      <c r="P24" s="998" t="s">
        <v>1262</v>
      </c>
      <c r="Q24" s="415">
        <v>1</v>
      </c>
      <c r="R24" s="1029">
        <v>5000000</v>
      </c>
      <c r="S24" s="1050" t="s">
        <v>297</v>
      </c>
      <c r="T24" s="998" t="s">
        <v>298</v>
      </c>
      <c r="U24" s="998" t="s">
        <v>299</v>
      </c>
      <c r="V24" s="416">
        <v>5000000</v>
      </c>
      <c r="W24" s="482">
        <v>20</v>
      </c>
      <c r="X24" s="987" t="s">
        <v>281</v>
      </c>
      <c r="Y24" s="1003">
        <v>2532</v>
      </c>
      <c r="Z24" s="1003">
        <v>6725.1241697191253</v>
      </c>
      <c r="AA24" s="1003">
        <v>3465.4172489727184</v>
      </c>
      <c r="AB24" s="1760">
        <v>20633</v>
      </c>
      <c r="AC24" s="1761"/>
      <c r="AD24" s="1003">
        <v>4899.2643477572519</v>
      </c>
      <c r="AE24" s="1019"/>
      <c r="AF24" s="1019"/>
      <c r="AG24" s="1019"/>
      <c r="AH24" s="1019"/>
      <c r="AI24" s="1019"/>
      <c r="AJ24" s="1019"/>
      <c r="AK24" s="1026">
        <v>40909</v>
      </c>
      <c r="AL24" s="1026">
        <v>42582</v>
      </c>
      <c r="AM24" s="1086" t="s">
        <v>284</v>
      </c>
    </row>
    <row r="25" spans="1:42" ht="41.1" customHeight="1" x14ac:dyDescent="0.2">
      <c r="A25" s="1082"/>
      <c r="B25" s="85"/>
      <c r="C25" s="85"/>
      <c r="D25" s="1129"/>
      <c r="E25" s="85"/>
      <c r="F25" s="1130"/>
      <c r="G25" s="758">
        <v>2</v>
      </c>
      <c r="H25" s="762" t="s">
        <v>300</v>
      </c>
      <c r="I25" s="762"/>
      <c r="J25" s="762"/>
      <c r="K25" s="773"/>
      <c r="L25" s="762"/>
      <c r="M25" s="762"/>
      <c r="N25" s="774"/>
      <c r="O25" s="774"/>
      <c r="P25" s="775"/>
      <c r="Q25" s="762"/>
      <c r="R25" s="762"/>
      <c r="S25" s="775"/>
      <c r="T25" s="775"/>
      <c r="U25" s="775"/>
      <c r="V25" s="776"/>
      <c r="W25" s="777"/>
      <c r="X25" s="762"/>
      <c r="Y25" s="762"/>
      <c r="Z25" s="762"/>
      <c r="AA25" s="762"/>
      <c r="AB25" s="762"/>
      <c r="AC25" s="762"/>
      <c r="AD25" s="762"/>
      <c r="AE25" s="762"/>
      <c r="AF25" s="762"/>
      <c r="AG25" s="762"/>
      <c r="AH25" s="762"/>
      <c r="AI25" s="762"/>
      <c r="AJ25" s="762"/>
      <c r="AK25" s="762"/>
      <c r="AL25" s="762"/>
      <c r="AM25" s="1087"/>
    </row>
    <row r="26" spans="1:42" ht="146.25" customHeight="1" x14ac:dyDescent="0.2">
      <c r="A26" s="1088"/>
      <c r="B26" s="104"/>
      <c r="C26" s="104"/>
      <c r="D26" s="1114"/>
      <c r="E26" s="104"/>
      <c r="F26" s="147"/>
      <c r="G26" s="1114"/>
      <c r="H26" s="104"/>
      <c r="I26" s="147"/>
      <c r="J26" s="1009">
        <v>8</v>
      </c>
      <c r="K26" s="463" t="s">
        <v>301</v>
      </c>
      <c r="L26" s="989" t="s">
        <v>40</v>
      </c>
      <c r="M26" s="992">
        <v>1</v>
      </c>
      <c r="N26" s="1345" t="s">
        <v>302</v>
      </c>
      <c r="O26" s="987"/>
      <c r="P26" s="1354" t="s">
        <v>303</v>
      </c>
      <c r="Q26" s="103">
        <f>V26/$AN$26</f>
        <v>0.79166666666666663</v>
      </c>
      <c r="R26" s="126">
        <v>47500000</v>
      </c>
      <c r="S26" s="1354" t="s">
        <v>304</v>
      </c>
      <c r="T26" s="1089" t="s">
        <v>1254</v>
      </c>
      <c r="U26" s="993" t="s">
        <v>305</v>
      </c>
      <c r="V26" s="126">
        <v>47500000</v>
      </c>
      <c r="W26" s="483">
        <v>20</v>
      </c>
      <c r="X26" s="987" t="s">
        <v>281</v>
      </c>
      <c r="Y26" s="1798">
        <v>48934</v>
      </c>
      <c r="Z26" s="1798">
        <v>48962</v>
      </c>
      <c r="AA26" s="1798">
        <v>53351</v>
      </c>
      <c r="AB26" s="1795">
        <v>140316</v>
      </c>
      <c r="AC26" s="1796"/>
      <c r="AD26" s="1798">
        <v>30825</v>
      </c>
      <c r="AE26" s="1636"/>
      <c r="AF26" s="1636"/>
      <c r="AG26" s="1636"/>
      <c r="AH26" s="1636"/>
      <c r="AI26" s="1636"/>
      <c r="AJ26" s="1636"/>
      <c r="AK26" s="1799">
        <v>42583</v>
      </c>
      <c r="AL26" s="1799">
        <v>42735</v>
      </c>
      <c r="AM26" s="1800" t="s">
        <v>284</v>
      </c>
      <c r="AN26" s="66">
        <f>SUM(V26+V27)</f>
        <v>60000000</v>
      </c>
    </row>
    <row r="27" spans="1:42" ht="120.75" customHeight="1" x14ac:dyDescent="0.2">
      <c r="A27" s="1088"/>
      <c r="B27" s="104"/>
      <c r="C27" s="104"/>
      <c r="D27" s="1114"/>
      <c r="E27" s="104"/>
      <c r="F27" s="147"/>
      <c r="G27" s="1114"/>
      <c r="H27" s="104"/>
      <c r="I27" s="147"/>
      <c r="J27" s="1009">
        <v>7</v>
      </c>
      <c r="K27" s="1017" t="s">
        <v>306</v>
      </c>
      <c r="L27" s="986" t="s">
        <v>40</v>
      </c>
      <c r="M27" s="1007">
        <v>1</v>
      </c>
      <c r="N27" s="1345"/>
      <c r="O27" s="987"/>
      <c r="P27" s="1354"/>
      <c r="Q27" s="427">
        <f>V27/$AN$26</f>
        <v>0.20833333333333334</v>
      </c>
      <c r="R27" s="428">
        <v>12500000</v>
      </c>
      <c r="S27" s="1676"/>
      <c r="T27" s="164" t="s">
        <v>1255</v>
      </c>
      <c r="U27" s="1018" t="s">
        <v>307</v>
      </c>
      <c r="V27" s="428">
        <v>12500000</v>
      </c>
      <c r="W27" s="483">
        <v>20</v>
      </c>
      <c r="X27" s="986" t="s">
        <v>281</v>
      </c>
      <c r="Y27" s="1798"/>
      <c r="Z27" s="1798"/>
      <c r="AA27" s="1798"/>
      <c r="AB27" s="1795"/>
      <c r="AC27" s="1796"/>
      <c r="AD27" s="1798"/>
      <c r="AE27" s="1797"/>
      <c r="AF27" s="1797"/>
      <c r="AG27" s="1797"/>
      <c r="AH27" s="1797"/>
      <c r="AI27" s="1797"/>
      <c r="AJ27" s="1797"/>
      <c r="AK27" s="1799"/>
      <c r="AL27" s="1799"/>
      <c r="AM27" s="1800"/>
      <c r="AN27" s="19"/>
    </row>
    <row r="28" spans="1:42" ht="54" customHeight="1" x14ac:dyDescent="0.2">
      <c r="A28" s="1088"/>
      <c r="B28" s="104"/>
      <c r="C28" s="104"/>
      <c r="D28" s="1114"/>
      <c r="E28" s="104"/>
      <c r="F28" s="147"/>
      <c r="G28" s="758">
        <v>3</v>
      </c>
      <c r="H28" s="762" t="s">
        <v>308</v>
      </c>
      <c r="I28" s="762"/>
      <c r="J28" s="762"/>
      <c r="K28" s="773"/>
      <c r="L28" s="762"/>
      <c r="M28" s="762"/>
      <c r="N28" s="774"/>
      <c r="O28" s="774"/>
      <c r="P28" s="775"/>
      <c r="Q28" s="762"/>
      <c r="R28" s="762"/>
      <c r="S28" s="775"/>
      <c r="T28" s="775"/>
      <c r="U28" s="775"/>
      <c r="V28" s="776"/>
      <c r="W28" s="777"/>
      <c r="X28" s="762"/>
      <c r="Y28" s="762"/>
      <c r="Z28" s="762"/>
      <c r="AA28" s="762"/>
      <c r="AB28" s="762"/>
      <c r="AC28" s="762"/>
      <c r="AD28" s="762"/>
      <c r="AE28" s="762"/>
      <c r="AF28" s="762"/>
      <c r="AG28" s="762"/>
      <c r="AH28" s="762"/>
      <c r="AI28" s="762"/>
      <c r="AJ28" s="762"/>
      <c r="AK28" s="762"/>
      <c r="AL28" s="762"/>
      <c r="AM28" s="1087"/>
      <c r="AN28" s="19"/>
    </row>
    <row r="29" spans="1:42" ht="72.75" customHeight="1" x14ac:dyDescent="0.2">
      <c r="A29" s="1090"/>
      <c r="B29" s="104"/>
      <c r="C29" s="104"/>
      <c r="D29" s="1042"/>
      <c r="E29" s="104"/>
      <c r="F29" s="147"/>
      <c r="G29" s="1042"/>
      <c r="H29" s="104"/>
      <c r="I29" s="147"/>
      <c r="J29" s="1455">
        <v>14</v>
      </c>
      <c r="K29" s="1735" t="s">
        <v>309</v>
      </c>
      <c r="L29" s="1696" t="s">
        <v>40</v>
      </c>
      <c r="M29" s="1450">
        <v>2</v>
      </c>
      <c r="N29" s="1344" t="s">
        <v>310</v>
      </c>
      <c r="O29" s="1344">
        <v>68</v>
      </c>
      <c r="P29" s="1347" t="s">
        <v>1263</v>
      </c>
      <c r="Q29" s="1021">
        <f>V29/$AN$29</f>
        <v>0.14891738611517044</v>
      </c>
      <c r="R29" s="1738">
        <v>483489550</v>
      </c>
      <c r="S29" s="1347" t="s">
        <v>304</v>
      </c>
      <c r="T29" s="1347" t="s">
        <v>311</v>
      </c>
      <c r="U29" s="1052" t="s">
        <v>312</v>
      </c>
      <c r="V29" s="127">
        <v>72000000</v>
      </c>
      <c r="W29" s="484">
        <v>20</v>
      </c>
      <c r="X29" s="1013" t="s">
        <v>281</v>
      </c>
      <c r="Y29" s="1756">
        <v>7824</v>
      </c>
      <c r="Z29" s="1756" t="s">
        <v>282</v>
      </c>
      <c r="AA29" s="1339">
        <v>3361</v>
      </c>
      <c r="AB29" s="1758">
        <v>39432</v>
      </c>
      <c r="AC29" s="1759"/>
      <c r="AD29" s="1339">
        <v>9933</v>
      </c>
      <c r="AE29" s="1788"/>
      <c r="AF29" s="1788"/>
      <c r="AG29" s="1788"/>
      <c r="AH29" s="1788"/>
      <c r="AI29" s="1788"/>
      <c r="AJ29" s="1788"/>
      <c r="AK29" s="1624">
        <v>42583</v>
      </c>
      <c r="AL29" s="1624">
        <v>42705</v>
      </c>
      <c r="AM29" s="1803" t="s">
        <v>284</v>
      </c>
      <c r="AN29" s="19">
        <f>SUM(V29:V33)</f>
        <v>483489550</v>
      </c>
    </row>
    <row r="30" spans="1:42" ht="89.25" customHeight="1" x14ac:dyDescent="0.2">
      <c r="A30" s="1090"/>
      <c r="B30" s="104"/>
      <c r="C30" s="104"/>
      <c r="D30" s="1042"/>
      <c r="E30" s="104"/>
      <c r="F30" s="147"/>
      <c r="G30" s="1114"/>
      <c r="H30" s="104"/>
      <c r="I30" s="147"/>
      <c r="J30" s="1455"/>
      <c r="K30" s="1735"/>
      <c r="L30" s="1623"/>
      <c r="M30" s="1440"/>
      <c r="N30" s="1345"/>
      <c r="O30" s="1345"/>
      <c r="P30" s="1354"/>
      <c r="Q30" s="1048">
        <f t="shared" ref="Q30:Q33" si="1">V30/$AN$29</f>
        <v>0.24819564352528406</v>
      </c>
      <c r="R30" s="1739"/>
      <c r="S30" s="1354"/>
      <c r="T30" s="1354"/>
      <c r="U30" s="1052" t="s">
        <v>313</v>
      </c>
      <c r="V30" s="1035">
        <v>120000000</v>
      </c>
      <c r="W30" s="484">
        <v>20</v>
      </c>
      <c r="X30" s="1013" t="s">
        <v>281</v>
      </c>
      <c r="Y30" s="1756"/>
      <c r="Z30" s="1756"/>
      <c r="AA30" s="1340"/>
      <c r="AB30" s="1760"/>
      <c r="AC30" s="1761"/>
      <c r="AD30" s="1340"/>
      <c r="AE30" s="1789"/>
      <c r="AF30" s="1789"/>
      <c r="AG30" s="1789"/>
      <c r="AH30" s="1789"/>
      <c r="AI30" s="1789"/>
      <c r="AJ30" s="1789"/>
      <c r="AK30" s="1799"/>
      <c r="AL30" s="1799"/>
      <c r="AM30" s="1800"/>
    </row>
    <row r="31" spans="1:42" ht="81" customHeight="1" x14ac:dyDescent="0.2">
      <c r="A31" s="90"/>
      <c r="B31" s="10"/>
      <c r="C31" s="10"/>
      <c r="D31" s="28"/>
      <c r="E31" s="10"/>
      <c r="F31" s="29"/>
      <c r="G31" s="1114"/>
      <c r="H31" s="104"/>
      <c r="I31" s="147"/>
      <c r="J31" s="1455"/>
      <c r="K31" s="1735"/>
      <c r="L31" s="1623"/>
      <c r="M31" s="1440"/>
      <c r="N31" s="1345"/>
      <c r="O31" s="1345"/>
      <c r="P31" s="1354"/>
      <c r="Q31" s="1048">
        <f t="shared" si="1"/>
        <v>0.16546376235018936</v>
      </c>
      <c r="R31" s="1739"/>
      <c r="S31" s="1354"/>
      <c r="T31" s="1354"/>
      <c r="U31" s="1052" t="s">
        <v>314</v>
      </c>
      <c r="V31" s="95">
        <v>80000000</v>
      </c>
      <c r="W31" s="484">
        <v>20</v>
      </c>
      <c r="X31" s="1013" t="s">
        <v>281</v>
      </c>
      <c r="Y31" s="1756"/>
      <c r="Z31" s="1756"/>
      <c r="AA31" s="1340"/>
      <c r="AB31" s="1760"/>
      <c r="AC31" s="1761"/>
      <c r="AD31" s="1340"/>
      <c r="AE31" s="1789"/>
      <c r="AF31" s="1789"/>
      <c r="AG31" s="1789"/>
      <c r="AH31" s="1789"/>
      <c r="AI31" s="1789"/>
      <c r="AJ31" s="1789"/>
      <c r="AK31" s="1799"/>
      <c r="AL31" s="1799"/>
      <c r="AM31" s="1800"/>
    </row>
    <row r="32" spans="1:42" ht="120.75" customHeight="1" x14ac:dyDescent="0.2">
      <c r="A32" s="90"/>
      <c r="B32" s="10"/>
      <c r="C32" s="10"/>
      <c r="D32" s="28"/>
      <c r="E32" s="10"/>
      <c r="F32" s="29"/>
      <c r="G32" s="1114"/>
      <c r="H32" s="104"/>
      <c r="I32" s="147"/>
      <c r="J32" s="1455"/>
      <c r="K32" s="1735"/>
      <c r="L32" s="1623"/>
      <c r="M32" s="1440"/>
      <c r="N32" s="1345"/>
      <c r="O32" s="1345"/>
      <c r="P32" s="1354"/>
      <c r="Q32" s="1048">
        <f t="shared" si="1"/>
        <v>0.23059350507161944</v>
      </c>
      <c r="R32" s="1739"/>
      <c r="S32" s="1354"/>
      <c r="T32" s="1354"/>
      <c r="U32" s="990" t="s">
        <v>315</v>
      </c>
      <c r="V32" s="95">
        <v>111489550</v>
      </c>
      <c r="W32" s="484">
        <v>20</v>
      </c>
      <c r="X32" s="1013" t="s">
        <v>281</v>
      </c>
      <c r="Y32" s="1756"/>
      <c r="Z32" s="1756"/>
      <c r="AA32" s="1340"/>
      <c r="AB32" s="1760"/>
      <c r="AC32" s="1761"/>
      <c r="AD32" s="1340"/>
      <c r="AE32" s="1789"/>
      <c r="AF32" s="1789"/>
      <c r="AG32" s="1789"/>
      <c r="AH32" s="1789"/>
      <c r="AI32" s="1789"/>
      <c r="AJ32" s="1789"/>
      <c r="AK32" s="1799"/>
      <c r="AL32" s="1799"/>
      <c r="AM32" s="1800"/>
    </row>
    <row r="33" spans="1:40" ht="86.25" customHeight="1" thickBot="1" x14ac:dyDescent="0.25">
      <c r="A33" s="90"/>
      <c r="B33" s="10"/>
      <c r="C33" s="10"/>
      <c r="D33" s="28"/>
      <c r="E33" s="10"/>
      <c r="F33" s="29"/>
      <c r="G33" s="1114"/>
      <c r="H33" s="104"/>
      <c r="I33" s="147"/>
      <c r="J33" s="1455"/>
      <c r="K33" s="1736"/>
      <c r="L33" s="1737"/>
      <c r="M33" s="1496"/>
      <c r="N33" s="1346"/>
      <c r="O33" s="1346"/>
      <c r="P33" s="1348"/>
      <c r="Q33" s="429">
        <f t="shared" si="1"/>
        <v>0.2068297029377367</v>
      </c>
      <c r="R33" s="1740"/>
      <c r="S33" s="1348"/>
      <c r="T33" s="1354"/>
      <c r="U33" s="1012" t="s">
        <v>316</v>
      </c>
      <c r="V33" s="430">
        <v>100000000</v>
      </c>
      <c r="W33" s="484">
        <v>20</v>
      </c>
      <c r="X33" s="17" t="s">
        <v>281</v>
      </c>
      <c r="Y33" s="1757"/>
      <c r="Z33" s="1757"/>
      <c r="AA33" s="1341"/>
      <c r="AB33" s="1762"/>
      <c r="AC33" s="1763"/>
      <c r="AD33" s="1341"/>
      <c r="AE33" s="1790"/>
      <c r="AF33" s="1790"/>
      <c r="AG33" s="1790"/>
      <c r="AH33" s="1790"/>
      <c r="AI33" s="1790"/>
      <c r="AJ33" s="1790"/>
      <c r="AK33" s="1802"/>
      <c r="AL33" s="1802"/>
      <c r="AM33" s="1804"/>
    </row>
    <row r="34" spans="1:40" ht="111.75" customHeight="1" thickTop="1" thickBot="1" x14ac:dyDescent="0.25">
      <c r="A34" s="90"/>
      <c r="B34" s="10"/>
      <c r="C34" s="10"/>
      <c r="D34" s="28"/>
      <c r="E34" s="10"/>
      <c r="F34" s="29"/>
      <c r="G34" s="28"/>
      <c r="H34" s="10"/>
      <c r="I34" s="29"/>
      <c r="J34" s="319">
        <v>15</v>
      </c>
      <c r="K34" s="465" t="s">
        <v>317</v>
      </c>
      <c r="L34" s="982" t="s">
        <v>40</v>
      </c>
      <c r="M34" s="1005">
        <v>2</v>
      </c>
      <c r="N34" s="1469" t="s">
        <v>318</v>
      </c>
      <c r="O34" s="1469">
        <v>69</v>
      </c>
      <c r="P34" s="1359" t="s">
        <v>1264</v>
      </c>
      <c r="Q34" s="433">
        <f>V34/$AN$34</f>
        <v>4.2972658479280772E-2</v>
      </c>
      <c r="R34" s="1772">
        <v>215876800</v>
      </c>
      <c r="S34" s="1773" t="s">
        <v>319</v>
      </c>
      <c r="T34" s="164" t="s">
        <v>1247</v>
      </c>
      <c r="U34" s="164" t="s">
        <v>1248</v>
      </c>
      <c r="V34" s="479">
        <v>9276800</v>
      </c>
      <c r="W34" s="487">
        <v>20</v>
      </c>
      <c r="X34" s="982" t="s">
        <v>281</v>
      </c>
      <c r="Y34" s="1726">
        <v>8419</v>
      </c>
      <c r="Z34" s="1726">
        <v>8371</v>
      </c>
      <c r="AA34" s="1726">
        <v>8871</v>
      </c>
      <c r="AB34" s="1729">
        <v>46240</v>
      </c>
      <c r="AC34" s="1730"/>
      <c r="AD34" s="1726">
        <v>10814</v>
      </c>
      <c r="AE34" s="1744"/>
      <c r="AF34" s="1744"/>
      <c r="AG34" s="1744"/>
      <c r="AH34" s="1744"/>
      <c r="AI34" s="1744"/>
      <c r="AJ34" s="1744"/>
      <c r="AK34" s="1741">
        <v>42583</v>
      </c>
      <c r="AL34" s="1742">
        <v>42705</v>
      </c>
      <c r="AM34" s="1743" t="s">
        <v>284</v>
      </c>
      <c r="AN34" s="66">
        <f>SUM(V34:V38)</f>
        <v>215876800</v>
      </c>
    </row>
    <row r="35" spans="1:40" ht="165.75" customHeight="1" thickTop="1" thickBot="1" x14ac:dyDescent="0.25">
      <c r="A35" s="90"/>
      <c r="B35" s="10"/>
      <c r="C35" s="10"/>
      <c r="D35" s="28"/>
      <c r="E35" s="10"/>
      <c r="F35" s="29"/>
      <c r="G35" s="28"/>
      <c r="H35" s="10"/>
      <c r="I35" s="29"/>
      <c r="J35" s="319">
        <v>19</v>
      </c>
      <c r="K35" s="1033" t="s">
        <v>320</v>
      </c>
      <c r="L35" s="1008" t="s">
        <v>40</v>
      </c>
      <c r="M35" s="1011">
        <v>5</v>
      </c>
      <c r="N35" s="1345"/>
      <c r="O35" s="1345"/>
      <c r="P35" s="1354"/>
      <c r="Q35" s="1060">
        <f t="shared" ref="Q35:Q38" si="2">V35/$AN$34</f>
        <v>4.2616900009635125E-2</v>
      </c>
      <c r="R35" s="1712"/>
      <c r="S35" s="1676"/>
      <c r="T35" s="164" t="s">
        <v>1249</v>
      </c>
      <c r="U35" s="164" t="s">
        <v>1250</v>
      </c>
      <c r="V35" s="480">
        <v>9200000</v>
      </c>
      <c r="W35" s="487">
        <v>20</v>
      </c>
      <c r="X35" s="1008" t="s">
        <v>281</v>
      </c>
      <c r="Y35" s="1727"/>
      <c r="Z35" s="1727"/>
      <c r="AA35" s="1727"/>
      <c r="AB35" s="1731"/>
      <c r="AC35" s="1732"/>
      <c r="AD35" s="1727"/>
      <c r="AE35" s="1703"/>
      <c r="AF35" s="1703"/>
      <c r="AG35" s="1703"/>
      <c r="AH35" s="1703"/>
      <c r="AI35" s="1703"/>
      <c r="AJ35" s="1703"/>
      <c r="AK35" s="1705"/>
      <c r="AL35" s="1707"/>
      <c r="AM35" s="1701"/>
    </row>
    <row r="36" spans="1:40" ht="49.5" customHeight="1" thickTop="1" thickBot="1" x14ac:dyDescent="0.25">
      <c r="A36" s="90"/>
      <c r="B36" s="10"/>
      <c r="C36" s="10"/>
      <c r="D36" s="28"/>
      <c r="E36" s="10"/>
      <c r="F36" s="29"/>
      <c r="G36" s="28"/>
      <c r="H36" s="10"/>
      <c r="I36" s="29"/>
      <c r="J36" s="1455">
        <v>20</v>
      </c>
      <c r="K36" s="1723" t="s">
        <v>321</v>
      </c>
      <c r="L36" s="1349" t="s">
        <v>40</v>
      </c>
      <c r="M36" s="1355">
        <v>50</v>
      </c>
      <c r="N36" s="1345"/>
      <c r="O36" s="1345"/>
      <c r="P36" s="1354"/>
      <c r="Q36" s="1058">
        <f t="shared" si="2"/>
        <v>9.2645434803554624E-2</v>
      </c>
      <c r="R36" s="1712"/>
      <c r="S36" s="1354"/>
      <c r="T36" s="1354" t="s">
        <v>322</v>
      </c>
      <c r="U36" s="1051" t="s">
        <v>323</v>
      </c>
      <c r="V36" s="100">
        <v>20000000</v>
      </c>
      <c r="W36" s="487">
        <v>20</v>
      </c>
      <c r="X36" s="1008" t="s">
        <v>281</v>
      </c>
      <c r="Y36" s="1727"/>
      <c r="Z36" s="1727"/>
      <c r="AA36" s="1727"/>
      <c r="AB36" s="1731"/>
      <c r="AC36" s="1732"/>
      <c r="AD36" s="1727"/>
      <c r="AE36" s="1703"/>
      <c r="AF36" s="1703"/>
      <c r="AG36" s="1703"/>
      <c r="AH36" s="1703"/>
      <c r="AI36" s="1703"/>
      <c r="AJ36" s="1703"/>
      <c r="AK36" s="1705"/>
      <c r="AL36" s="1707"/>
      <c r="AM36" s="1701"/>
    </row>
    <row r="37" spans="1:40" ht="78" customHeight="1" thickTop="1" thickBot="1" x14ac:dyDescent="0.25">
      <c r="A37" s="90"/>
      <c r="B37" s="10"/>
      <c r="C37" s="10"/>
      <c r="D37" s="28"/>
      <c r="E37" s="10"/>
      <c r="F37" s="29"/>
      <c r="G37" s="28"/>
      <c r="H37" s="10"/>
      <c r="I37" s="29"/>
      <c r="J37" s="1455"/>
      <c r="K37" s="1724"/>
      <c r="L37" s="1350"/>
      <c r="M37" s="1356"/>
      <c r="N37" s="1345"/>
      <c r="O37" s="1345"/>
      <c r="P37" s="1354"/>
      <c r="Q37" s="1060">
        <f t="shared" si="2"/>
        <v>0.28539426191235001</v>
      </c>
      <c r="R37" s="1712"/>
      <c r="S37" s="1354"/>
      <c r="T37" s="1354"/>
      <c r="U37" s="1052" t="s">
        <v>324</v>
      </c>
      <c r="V37" s="100">
        <v>61610000</v>
      </c>
      <c r="W37" s="487">
        <v>20</v>
      </c>
      <c r="X37" s="1008" t="s">
        <v>281</v>
      </c>
      <c r="Y37" s="1727"/>
      <c r="Z37" s="1727"/>
      <c r="AA37" s="1727"/>
      <c r="AB37" s="1731"/>
      <c r="AC37" s="1732"/>
      <c r="AD37" s="1727"/>
      <c r="AE37" s="1703"/>
      <c r="AF37" s="1703"/>
      <c r="AG37" s="1703"/>
      <c r="AH37" s="1703"/>
      <c r="AI37" s="1703"/>
      <c r="AJ37" s="1703"/>
      <c r="AK37" s="1705"/>
      <c r="AL37" s="1707"/>
      <c r="AM37" s="1701"/>
    </row>
    <row r="38" spans="1:40" ht="60" customHeight="1" thickTop="1" thickBot="1" x14ac:dyDescent="0.25">
      <c r="A38" s="90"/>
      <c r="B38" s="10"/>
      <c r="C38" s="10"/>
      <c r="D38" s="28"/>
      <c r="E38" s="10"/>
      <c r="F38" s="29"/>
      <c r="G38" s="28"/>
      <c r="H38" s="10"/>
      <c r="I38" s="29"/>
      <c r="J38" s="1455"/>
      <c r="K38" s="1725"/>
      <c r="L38" s="1358"/>
      <c r="M38" s="1357"/>
      <c r="N38" s="1346"/>
      <c r="O38" s="1346"/>
      <c r="P38" s="1348"/>
      <c r="Q38" s="434">
        <f t="shared" si="2"/>
        <v>0.53637074479517943</v>
      </c>
      <c r="R38" s="1713"/>
      <c r="S38" s="1348"/>
      <c r="T38" s="1348"/>
      <c r="U38" s="450" t="s">
        <v>325</v>
      </c>
      <c r="V38" s="435">
        <v>115790000</v>
      </c>
      <c r="W38" s="487">
        <v>20</v>
      </c>
      <c r="X38" s="983" t="s">
        <v>281</v>
      </c>
      <c r="Y38" s="1728"/>
      <c r="Z38" s="1728"/>
      <c r="AA38" s="1728"/>
      <c r="AB38" s="1733"/>
      <c r="AC38" s="1734"/>
      <c r="AD38" s="1728"/>
      <c r="AE38" s="1704"/>
      <c r="AF38" s="1704"/>
      <c r="AG38" s="1704"/>
      <c r="AH38" s="1704"/>
      <c r="AI38" s="1704"/>
      <c r="AJ38" s="1704"/>
      <c r="AK38" s="1706"/>
      <c r="AL38" s="1708"/>
      <c r="AM38" s="1702"/>
    </row>
    <row r="39" spans="1:40" ht="203.25" customHeight="1" thickTop="1" thickBot="1" x14ac:dyDescent="0.25">
      <c r="A39" s="456"/>
      <c r="B39" s="93"/>
      <c r="C39" s="93"/>
      <c r="D39" s="1115"/>
      <c r="E39" s="93"/>
      <c r="F39" s="1116"/>
      <c r="G39" s="1115"/>
      <c r="H39" s="93"/>
      <c r="I39" s="1116"/>
      <c r="J39" s="1009">
        <v>15</v>
      </c>
      <c r="K39" s="464" t="s">
        <v>317</v>
      </c>
      <c r="L39" s="436" t="s">
        <v>40</v>
      </c>
      <c r="M39" s="437">
        <v>2</v>
      </c>
      <c r="N39" s="436" t="s">
        <v>326</v>
      </c>
      <c r="O39" s="436">
        <v>71</v>
      </c>
      <c r="P39" s="472" t="s">
        <v>1265</v>
      </c>
      <c r="Q39" s="438">
        <v>1</v>
      </c>
      <c r="R39" s="439">
        <v>5000000</v>
      </c>
      <c r="S39" s="472" t="s">
        <v>327</v>
      </c>
      <c r="T39" s="472" t="s">
        <v>328</v>
      </c>
      <c r="U39" s="472" t="s">
        <v>329</v>
      </c>
      <c r="V39" s="440">
        <v>5000000</v>
      </c>
      <c r="W39" s="488">
        <v>20</v>
      </c>
      <c r="X39" s="436" t="s">
        <v>281</v>
      </c>
      <c r="Y39" s="441">
        <v>36783.199999999997</v>
      </c>
      <c r="Z39" s="442">
        <v>97717</v>
      </c>
      <c r="AA39" s="442">
        <v>50353</v>
      </c>
      <c r="AB39" s="1718">
        <v>299796</v>
      </c>
      <c r="AC39" s="1719"/>
      <c r="AD39" s="442">
        <v>71187</v>
      </c>
      <c r="AE39" s="443"/>
      <c r="AF39" s="443"/>
      <c r="AG39" s="443"/>
      <c r="AH39" s="443"/>
      <c r="AI39" s="443"/>
      <c r="AJ39" s="443"/>
      <c r="AK39" s="426">
        <v>40909</v>
      </c>
      <c r="AL39" s="444" t="s">
        <v>330</v>
      </c>
      <c r="AM39" s="1091" t="s">
        <v>284</v>
      </c>
    </row>
    <row r="40" spans="1:40" ht="220.5" customHeight="1" thickTop="1" x14ac:dyDescent="0.2">
      <c r="A40" s="1092"/>
      <c r="B40" s="1038"/>
      <c r="C40" s="1038"/>
      <c r="D40" s="1118"/>
      <c r="E40" s="1038"/>
      <c r="F40" s="1117"/>
      <c r="G40" s="1115"/>
      <c r="H40" s="1038"/>
      <c r="I40" s="1117"/>
      <c r="J40" s="1009">
        <v>15</v>
      </c>
      <c r="K40" s="466" t="s">
        <v>317</v>
      </c>
      <c r="L40" s="996" t="s">
        <v>40</v>
      </c>
      <c r="M40" s="997">
        <v>2</v>
      </c>
      <c r="N40" s="996" t="s">
        <v>331</v>
      </c>
      <c r="O40" s="996">
        <v>70</v>
      </c>
      <c r="P40" s="994" t="s">
        <v>1266</v>
      </c>
      <c r="Q40" s="457">
        <v>1</v>
      </c>
      <c r="R40" s="1030">
        <v>5000000</v>
      </c>
      <c r="S40" s="994" t="s">
        <v>1252</v>
      </c>
      <c r="T40" s="994" t="s">
        <v>1251</v>
      </c>
      <c r="U40" s="474" t="s">
        <v>329</v>
      </c>
      <c r="V40" s="458">
        <v>5000000</v>
      </c>
      <c r="W40" s="489">
        <v>20</v>
      </c>
      <c r="X40" s="996" t="s">
        <v>281</v>
      </c>
      <c r="Y40" s="1031">
        <v>36783.199999999997</v>
      </c>
      <c r="Z40" s="459">
        <v>97717</v>
      </c>
      <c r="AA40" s="459">
        <v>50353</v>
      </c>
      <c r="AB40" s="1747">
        <v>299796</v>
      </c>
      <c r="AC40" s="1748"/>
      <c r="AD40" s="459">
        <v>71187</v>
      </c>
      <c r="AE40" s="460"/>
      <c r="AF40" s="460"/>
      <c r="AG40" s="460"/>
      <c r="AH40" s="460"/>
      <c r="AI40" s="460"/>
      <c r="AJ40" s="460"/>
      <c r="AK40" s="461" t="s">
        <v>332</v>
      </c>
      <c r="AL40" s="462" t="s">
        <v>330</v>
      </c>
      <c r="AM40" s="1093" t="s">
        <v>284</v>
      </c>
    </row>
    <row r="41" spans="1:40" ht="25.5" customHeight="1" x14ac:dyDescent="0.2">
      <c r="A41" s="90"/>
      <c r="B41" s="10"/>
      <c r="C41" s="10"/>
      <c r="D41" s="28"/>
      <c r="E41" s="10"/>
      <c r="F41" s="29"/>
      <c r="G41" s="758">
        <v>4</v>
      </c>
      <c r="H41" s="762" t="s">
        <v>333</v>
      </c>
      <c r="I41" s="762"/>
      <c r="J41" s="762"/>
      <c r="K41" s="773"/>
      <c r="L41" s="762"/>
      <c r="M41" s="762"/>
      <c r="N41" s="774"/>
      <c r="O41" s="774"/>
      <c r="P41" s="775"/>
      <c r="Q41" s="762"/>
      <c r="R41" s="762"/>
      <c r="S41" s="775"/>
      <c r="T41" s="775"/>
      <c r="U41" s="775"/>
      <c r="V41" s="762"/>
      <c r="W41" s="777"/>
      <c r="X41" s="762"/>
      <c r="Y41" s="762"/>
      <c r="Z41" s="762"/>
      <c r="AA41" s="762"/>
      <c r="AB41" s="762"/>
      <c r="AC41" s="762"/>
      <c r="AD41" s="762"/>
      <c r="AE41" s="762"/>
      <c r="AF41" s="762"/>
      <c r="AG41" s="762"/>
      <c r="AH41" s="762"/>
      <c r="AI41" s="762"/>
      <c r="AJ41" s="762"/>
      <c r="AK41" s="762"/>
      <c r="AL41" s="762"/>
      <c r="AM41" s="1087"/>
    </row>
    <row r="42" spans="1:40" ht="110.25" customHeight="1" x14ac:dyDescent="0.2">
      <c r="A42" s="456"/>
      <c r="B42" s="93"/>
      <c r="C42" s="93"/>
      <c r="D42" s="1115"/>
      <c r="E42" s="93"/>
      <c r="F42" s="1116"/>
      <c r="G42" s="1115"/>
      <c r="H42" s="93"/>
      <c r="I42" s="1116"/>
      <c r="J42" s="1455">
        <v>21</v>
      </c>
      <c r="K42" s="1745" t="s">
        <v>334</v>
      </c>
      <c r="L42" s="1350" t="s">
        <v>40</v>
      </c>
      <c r="M42" s="1356">
        <v>100</v>
      </c>
      <c r="N42" s="1350" t="s">
        <v>335</v>
      </c>
      <c r="O42" s="1349">
        <v>72</v>
      </c>
      <c r="P42" s="1354" t="s">
        <v>1268</v>
      </c>
      <c r="Q42" s="1059">
        <f>V42/$AN$42</f>
        <v>0.48717948717948717</v>
      </c>
      <c r="R42" s="1712">
        <v>195000000</v>
      </c>
      <c r="S42" s="1354" t="s">
        <v>336</v>
      </c>
      <c r="T42" s="1039" t="s">
        <v>1253</v>
      </c>
      <c r="U42" s="475" t="s">
        <v>337</v>
      </c>
      <c r="V42" s="94">
        <v>95000000</v>
      </c>
      <c r="W42" s="490">
        <v>20</v>
      </c>
      <c r="X42" s="1002" t="s">
        <v>281</v>
      </c>
      <c r="Y42" s="1703"/>
      <c r="Z42" s="1703"/>
      <c r="AA42" s="1703"/>
      <c r="AB42" s="1703"/>
      <c r="AC42" s="1770">
        <v>350</v>
      </c>
      <c r="AD42" s="1770">
        <v>250</v>
      </c>
      <c r="AE42" s="1720"/>
      <c r="AF42" s="1720"/>
      <c r="AG42" s="1720"/>
      <c r="AH42" s="1720"/>
      <c r="AI42" s="1720"/>
      <c r="AJ42" s="1720"/>
      <c r="AK42" s="1705" t="s">
        <v>332</v>
      </c>
      <c r="AL42" s="1707">
        <v>42705</v>
      </c>
      <c r="AM42" s="1701" t="s">
        <v>284</v>
      </c>
      <c r="AN42" s="66">
        <f>SUM(V42:V43)</f>
        <v>195000000</v>
      </c>
    </row>
    <row r="43" spans="1:40" ht="151.5" customHeight="1" thickBot="1" x14ac:dyDescent="0.25">
      <c r="A43" s="456"/>
      <c r="B43" s="93"/>
      <c r="C43" s="93"/>
      <c r="D43" s="1115"/>
      <c r="E43" s="93"/>
      <c r="F43" s="1116"/>
      <c r="G43" s="1115"/>
      <c r="H43" s="93"/>
      <c r="I43" s="1116"/>
      <c r="J43" s="1455"/>
      <c r="K43" s="1746"/>
      <c r="L43" s="1358"/>
      <c r="M43" s="1357"/>
      <c r="N43" s="1358"/>
      <c r="O43" s="1358"/>
      <c r="P43" s="1348"/>
      <c r="Q43" s="445">
        <f>V43/$AN$42</f>
        <v>0.51282051282051277</v>
      </c>
      <c r="R43" s="1713"/>
      <c r="S43" s="1348"/>
      <c r="T43" s="450" t="s">
        <v>338</v>
      </c>
      <c r="U43" s="450" t="s">
        <v>339</v>
      </c>
      <c r="V43" s="446">
        <v>100000000</v>
      </c>
      <c r="W43" s="490">
        <v>20</v>
      </c>
      <c r="X43" s="983" t="s">
        <v>281</v>
      </c>
      <c r="Y43" s="1704"/>
      <c r="Z43" s="1704"/>
      <c r="AA43" s="1704"/>
      <c r="AB43" s="1704"/>
      <c r="AC43" s="1771"/>
      <c r="AD43" s="1771"/>
      <c r="AE43" s="1704"/>
      <c r="AF43" s="1704"/>
      <c r="AG43" s="1704"/>
      <c r="AH43" s="1704"/>
      <c r="AI43" s="1704"/>
      <c r="AJ43" s="1704"/>
      <c r="AK43" s="1706"/>
      <c r="AL43" s="1708"/>
      <c r="AM43" s="1702"/>
    </row>
    <row r="44" spans="1:40" ht="409.6" customHeight="1" thickTop="1" x14ac:dyDescent="0.2">
      <c r="A44" s="1092"/>
      <c r="B44" s="1038"/>
      <c r="C44" s="1038"/>
      <c r="D44" s="1118"/>
      <c r="E44" s="1038"/>
      <c r="F44" s="1117"/>
      <c r="G44" s="1118"/>
      <c r="H44" s="1038"/>
      <c r="I44" s="1117"/>
      <c r="J44" s="1009">
        <v>21</v>
      </c>
      <c r="K44" s="1037" t="s">
        <v>334</v>
      </c>
      <c r="L44" s="999" t="s">
        <v>40</v>
      </c>
      <c r="M44" s="1000">
        <v>100</v>
      </c>
      <c r="N44" s="999" t="s">
        <v>340</v>
      </c>
      <c r="O44" s="999">
        <v>73</v>
      </c>
      <c r="P44" s="998" t="s">
        <v>1269</v>
      </c>
      <c r="Q44" s="431">
        <v>1</v>
      </c>
      <c r="R44" s="1023">
        <v>5000000</v>
      </c>
      <c r="S44" s="998" t="s">
        <v>341</v>
      </c>
      <c r="T44" s="471" t="s">
        <v>342</v>
      </c>
      <c r="U44" s="1050" t="s">
        <v>299</v>
      </c>
      <c r="V44" s="447">
        <v>5000000</v>
      </c>
      <c r="W44" s="491">
        <v>20</v>
      </c>
      <c r="X44" s="999" t="s">
        <v>281</v>
      </c>
      <c r="Y44" s="1053">
        <v>7824</v>
      </c>
      <c r="Z44" s="1053">
        <v>8808</v>
      </c>
      <c r="AA44" s="1053">
        <v>3361</v>
      </c>
      <c r="AB44" s="1709">
        <v>39432</v>
      </c>
      <c r="AC44" s="1710"/>
      <c r="AD44" s="1053">
        <v>9933</v>
      </c>
      <c r="AE44" s="432"/>
      <c r="AF44" s="432"/>
      <c r="AG44" s="432"/>
      <c r="AH44" s="432"/>
      <c r="AI44" s="432"/>
      <c r="AJ44" s="432"/>
      <c r="AK44" s="448">
        <v>40909</v>
      </c>
      <c r="AL44" s="1032">
        <v>42582</v>
      </c>
      <c r="AM44" s="1094" t="s">
        <v>284</v>
      </c>
    </row>
    <row r="45" spans="1:40" ht="30" customHeight="1" x14ac:dyDescent="0.2">
      <c r="A45" s="90"/>
      <c r="B45" s="10"/>
      <c r="C45" s="10"/>
      <c r="D45" s="28"/>
      <c r="E45" s="10"/>
      <c r="F45" s="29"/>
      <c r="G45" s="758">
        <v>6</v>
      </c>
      <c r="H45" s="762" t="s">
        <v>343</v>
      </c>
      <c r="I45" s="762"/>
      <c r="J45" s="762"/>
      <c r="K45" s="773"/>
      <c r="L45" s="762"/>
      <c r="M45" s="762"/>
      <c r="N45" s="774"/>
      <c r="O45" s="774"/>
      <c r="P45" s="775"/>
      <c r="Q45" s="762"/>
      <c r="R45" s="762"/>
      <c r="S45" s="775"/>
      <c r="T45" s="775"/>
      <c r="U45" s="775"/>
      <c r="V45" s="762"/>
      <c r="W45" s="777"/>
      <c r="X45" s="762"/>
      <c r="Y45" s="762"/>
      <c r="Z45" s="762"/>
      <c r="AA45" s="762"/>
      <c r="AB45" s="762"/>
      <c r="AC45" s="762"/>
      <c r="AD45" s="762"/>
      <c r="AE45" s="762"/>
      <c r="AF45" s="762"/>
      <c r="AG45" s="762"/>
      <c r="AH45" s="762"/>
      <c r="AI45" s="762"/>
      <c r="AJ45" s="762"/>
      <c r="AK45" s="762"/>
      <c r="AL45" s="762"/>
      <c r="AM45" s="1087"/>
    </row>
    <row r="46" spans="1:40" ht="128.25" x14ac:dyDescent="0.2">
      <c r="A46" s="90"/>
      <c r="B46" s="10"/>
      <c r="C46" s="10"/>
      <c r="D46" s="28"/>
      <c r="E46" s="10"/>
      <c r="F46" s="29"/>
      <c r="G46" s="28"/>
      <c r="H46" s="10"/>
      <c r="I46" s="29"/>
      <c r="J46" s="514">
        <v>31</v>
      </c>
      <c r="K46" s="467" t="s">
        <v>344</v>
      </c>
      <c r="L46" s="1008" t="s">
        <v>40</v>
      </c>
      <c r="M46" s="1011">
        <v>4</v>
      </c>
      <c r="N46" s="1344" t="s">
        <v>345</v>
      </c>
      <c r="O46" s="1344">
        <v>75</v>
      </c>
      <c r="P46" s="1347" t="s">
        <v>1267</v>
      </c>
      <c r="Q46" s="1057">
        <f>V46/$AN$46</f>
        <v>7.6923076923076927E-2</v>
      </c>
      <c r="R46" s="1711">
        <v>130000000</v>
      </c>
      <c r="S46" s="1347" t="s">
        <v>346</v>
      </c>
      <c r="T46" s="1054" t="s">
        <v>347</v>
      </c>
      <c r="U46" s="476" t="s">
        <v>348</v>
      </c>
      <c r="V46" s="91">
        <v>10000000</v>
      </c>
      <c r="W46" s="485">
        <v>20</v>
      </c>
      <c r="X46" s="1008" t="s">
        <v>281</v>
      </c>
      <c r="Y46" s="1720"/>
      <c r="Z46" s="1720"/>
      <c r="AA46" s="1720"/>
      <c r="AB46" s="1764">
        <v>300</v>
      </c>
      <c r="AC46" s="1765"/>
      <c r="AD46" s="1791">
        <v>100</v>
      </c>
      <c r="AE46" s="1720"/>
      <c r="AF46" s="1720"/>
      <c r="AG46" s="1720"/>
      <c r="AH46" s="1720"/>
      <c r="AI46" s="1720"/>
      <c r="AJ46" s="1720"/>
      <c r="AK46" s="1714" t="s">
        <v>332</v>
      </c>
      <c r="AL46" s="1715">
        <v>42735</v>
      </c>
      <c r="AM46" s="1700" t="s">
        <v>284</v>
      </c>
      <c r="AN46" s="66">
        <f>SUM(V46:V49)</f>
        <v>130000000</v>
      </c>
    </row>
    <row r="47" spans="1:40" ht="72.75" customHeight="1" x14ac:dyDescent="0.2">
      <c r="A47" s="90"/>
      <c r="B47" s="10"/>
      <c r="C47" s="10"/>
      <c r="D47" s="28"/>
      <c r="E47" s="10"/>
      <c r="F47" s="29"/>
      <c r="G47" s="28"/>
      <c r="H47" s="10"/>
      <c r="I47" s="29"/>
      <c r="J47" s="514">
        <v>32</v>
      </c>
      <c r="K47" s="1033" t="s">
        <v>349</v>
      </c>
      <c r="L47" s="1008" t="s">
        <v>40</v>
      </c>
      <c r="M47" s="1011">
        <v>15</v>
      </c>
      <c r="N47" s="1345"/>
      <c r="O47" s="1345"/>
      <c r="P47" s="1354"/>
      <c r="Q47" s="1060">
        <f t="shared" ref="Q47:Q49" si="3">V47/$AN$46</f>
        <v>7.6923076923076927E-2</v>
      </c>
      <c r="R47" s="1712"/>
      <c r="S47" s="1354"/>
      <c r="T47" s="1716" t="s">
        <v>350</v>
      </c>
      <c r="U47" s="1010" t="s">
        <v>351</v>
      </c>
      <c r="V47" s="91">
        <v>10000000</v>
      </c>
      <c r="W47" s="485">
        <v>20</v>
      </c>
      <c r="X47" s="1008" t="s">
        <v>281</v>
      </c>
      <c r="Y47" s="1703"/>
      <c r="Z47" s="1703"/>
      <c r="AA47" s="1703"/>
      <c r="AB47" s="1766"/>
      <c r="AC47" s="1767"/>
      <c r="AD47" s="1770"/>
      <c r="AE47" s="1703"/>
      <c r="AF47" s="1703"/>
      <c r="AG47" s="1703"/>
      <c r="AH47" s="1703"/>
      <c r="AI47" s="1703"/>
      <c r="AJ47" s="1703"/>
      <c r="AK47" s="1705"/>
      <c r="AL47" s="1707"/>
      <c r="AM47" s="1701"/>
    </row>
    <row r="48" spans="1:40" ht="96.75" customHeight="1" x14ac:dyDescent="0.2">
      <c r="A48" s="90"/>
      <c r="B48" s="10"/>
      <c r="C48" s="10"/>
      <c r="D48" s="28"/>
      <c r="E48" s="10"/>
      <c r="F48" s="29"/>
      <c r="G48" s="28"/>
      <c r="H48" s="10"/>
      <c r="I48" s="29"/>
      <c r="J48" s="514">
        <v>33</v>
      </c>
      <c r="K48" s="467" t="s">
        <v>352</v>
      </c>
      <c r="L48" s="1008" t="s">
        <v>40</v>
      </c>
      <c r="M48" s="1011">
        <v>200</v>
      </c>
      <c r="N48" s="1345"/>
      <c r="O48" s="1345"/>
      <c r="P48" s="1354"/>
      <c r="Q48" s="1060">
        <f t="shared" si="3"/>
        <v>7.6923076923076927E-2</v>
      </c>
      <c r="R48" s="1712"/>
      <c r="S48" s="1354"/>
      <c r="T48" s="1717"/>
      <c r="U48" s="1010" t="s">
        <v>353</v>
      </c>
      <c r="V48" s="91">
        <v>10000000</v>
      </c>
      <c r="W48" s="485">
        <v>20</v>
      </c>
      <c r="X48" s="1008" t="s">
        <v>281</v>
      </c>
      <c r="Y48" s="1703"/>
      <c r="Z48" s="1703"/>
      <c r="AA48" s="1703"/>
      <c r="AB48" s="1766"/>
      <c r="AC48" s="1767"/>
      <c r="AD48" s="1770"/>
      <c r="AE48" s="1703"/>
      <c r="AF48" s="1703"/>
      <c r="AG48" s="1703"/>
      <c r="AH48" s="1703"/>
      <c r="AI48" s="1703"/>
      <c r="AJ48" s="1703"/>
      <c r="AK48" s="1705"/>
      <c r="AL48" s="1707"/>
      <c r="AM48" s="1701"/>
    </row>
    <row r="49" spans="1:40" ht="159" customHeight="1" thickBot="1" x14ac:dyDescent="0.25">
      <c r="A49" s="90"/>
      <c r="B49" s="10"/>
      <c r="C49" s="10"/>
      <c r="D49" s="28"/>
      <c r="E49" s="10"/>
      <c r="F49" s="29"/>
      <c r="G49" s="28"/>
      <c r="H49" s="10"/>
      <c r="I49" s="29"/>
      <c r="J49" s="514">
        <v>34</v>
      </c>
      <c r="K49" s="468" t="s">
        <v>354</v>
      </c>
      <c r="L49" s="983" t="s">
        <v>40</v>
      </c>
      <c r="M49" s="1006">
        <v>400</v>
      </c>
      <c r="N49" s="1346"/>
      <c r="O49" s="1346"/>
      <c r="P49" s="1348"/>
      <c r="Q49" s="434">
        <f t="shared" si="3"/>
        <v>0.76923076923076927</v>
      </c>
      <c r="R49" s="1713"/>
      <c r="S49" s="1348"/>
      <c r="T49" s="477" t="s">
        <v>355</v>
      </c>
      <c r="U49" s="1004" t="s">
        <v>356</v>
      </c>
      <c r="V49" s="446">
        <v>100000000</v>
      </c>
      <c r="W49" s="485">
        <v>20</v>
      </c>
      <c r="X49" s="983" t="s">
        <v>281</v>
      </c>
      <c r="Y49" s="1704"/>
      <c r="Z49" s="1704"/>
      <c r="AA49" s="1704"/>
      <c r="AB49" s="1768"/>
      <c r="AC49" s="1769"/>
      <c r="AD49" s="1771"/>
      <c r="AE49" s="1704"/>
      <c r="AF49" s="1704"/>
      <c r="AG49" s="1704"/>
      <c r="AH49" s="1704"/>
      <c r="AI49" s="1704"/>
      <c r="AJ49" s="1704"/>
      <c r="AK49" s="1706"/>
      <c r="AL49" s="1708"/>
      <c r="AM49" s="1702"/>
    </row>
    <row r="50" spans="1:40" ht="163.5" customHeight="1" thickTop="1" x14ac:dyDescent="0.2">
      <c r="A50" s="90"/>
      <c r="B50" s="10"/>
      <c r="C50" s="10"/>
      <c r="D50" s="28"/>
      <c r="E50" s="10"/>
      <c r="F50" s="29"/>
      <c r="G50" s="1119"/>
      <c r="H50" s="1120"/>
      <c r="I50" s="38"/>
      <c r="J50" s="514">
        <v>31</v>
      </c>
      <c r="K50" s="1037" t="s">
        <v>344</v>
      </c>
      <c r="L50" s="999" t="s">
        <v>40</v>
      </c>
      <c r="M50" s="1000">
        <v>4</v>
      </c>
      <c r="N50" s="987" t="s">
        <v>357</v>
      </c>
      <c r="O50" s="987"/>
      <c r="P50" s="998" t="s">
        <v>358</v>
      </c>
      <c r="Q50" s="431">
        <v>1</v>
      </c>
      <c r="R50" s="1023">
        <v>100000000</v>
      </c>
      <c r="S50" s="998" t="s">
        <v>359</v>
      </c>
      <c r="T50" s="998" t="s">
        <v>360</v>
      </c>
      <c r="U50" s="998" t="s">
        <v>299</v>
      </c>
      <c r="V50" s="447">
        <v>100000000</v>
      </c>
      <c r="W50" s="491">
        <v>20</v>
      </c>
      <c r="X50" s="999" t="s">
        <v>281</v>
      </c>
      <c r="Y50" s="1053">
        <v>7824</v>
      </c>
      <c r="Z50" s="1044">
        <v>8808</v>
      </c>
      <c r="AA50" s="1053">
        <v>3361</v>
      </c>
      <c r="AB50" s="1709">
        <v>39432</v>
      </c>
      <c r="AC50" s="1710"/>
      <c r="AD50" s="1053">
        <v>9933</v>
      </c>
      <c r="AE50" s="449"/>
      <c r="AF50" s="432"/>
      <c r="AG50" s="432"/>
      <c r="AH50" s="432"/>
      <c r="AI50" s="432"/>
      <c r="AJ50" s="432"/>
      <c r="AK50" s="448">
        <v>40909</v>
      </c>
      <c r="AL50" s="1049">
        <v>41121</v>
      </c>
      <c r="AM50" s="1095" t="s">
        <v>284</v>
      </c>
    </row>
    <row r="51" spans="1:40" ht="33" customHeight="1" x14ac:dyDescent="0.2">
      <c r="A51" s="90"/>
      <c r="B51" s="10"/>
      <c r="C51" s="10"/>
      <c r="D51" s="28"/>
      <c r="E51" s="10"/>
      <c r="F51" s="1131"/>
      <c r="G51" s="778">
        <v>7</v>
      </c>
      <c r="H51" s="762" t="s">
        <v>361</v>
      </c>
      <c r="I51" s="772"/>
      <c r="J51" s="762"/>
      <c r="K51" s="773"/>
      <c r="L51" s="762"/>
      <c r="M51" s="762"/>
      <c r="N51" s="774"/>
      <c r="O51" s="774"/>
      <c r="P51" s="775"/>
      <c r="Q51" s="762"/>
      <c r="R51" s="762"/>
      <c r="S51" s="775"/>
      <c r="T51" s="775"/>
      <c r="U51" s="775"/>
      <c r="V51" s="762"/>
      <c r="W51" s="777"/>
      <c r="X51" s="762"/>
      <c r="Y51" s="762"/>
      <c r="Z51" s="762"/>
      <c r="AA51" s="762"/>
      <c r="AB51" s="762"/>
      <c r="AC51" s="762"/>
      <c r="AD51" s="762"/>
      <c r="AE51" s="762"/>
      <c r="AF51" s="762"/>
      <c r="AG51" s="762"/>
      <c r="AH51" s="762"/>
      <c r="AI51" s="762"/>
      <c r="AJ51" s="762"/>
      <c r="AK51" s="762"/>
      <c r="AL51" s="762"/>
      <c r="AM51" s="1087"/>
    </row>
    <row r="52" spans="1:40" ht="119.25" customHeight="1" thickBot="1" x14ac:dyDescent="0.25">
      <c r="A52" s="90"/>
      <c r="B52" s="10"/>
      <c r="C52" s="10"/>
      <c r="D52" s="28"/>
      <c r="E52" s="10"/>
      <c r="F52" s="29"/>
      <c r="G52" s="1121"/>
      <c r="H52" s="606"/>
      <c r="I52" s="1122"/>
      <c r="J52" s="319">
        <v>35</v>
      </c>
      <c r="K52" s="469" t="s">
        <v>362</v>
      </c>
      <c r="L52" s="372" t="s">
        <v>40</v>
      </c>
      <c r="M52" s="1001">
        <v>1</v>
      </c>
      <c r="N52" s="1345" t="s">
        <v>363</v>
      </c>
      <c r="O52" s="1344">
        <v>78</v>
      </c>
      <c r="P52" s="1354" t="s">
        <v>1271</v>
      </c>
      <c r="Q52" s="1059">
        <f>V52/$AN$52</f>
        <v>0.5</v>
      </c>
      <c r="R52" s="1818">
        <v>6000000</v>
      </c>
      <c r="S52" s="1354" t="s">
        <v>364</v>
      </c>
      <c r="T52" s="1039" t="s">
        <v>365</v>
      </c>
      <c r="U52" s="42" t="s">
        <v>366</v>
      </c>
      <c r="V52" s="94">
        <v>3000000</v>
      </c>
      <c r="W52" s="490">
        <v>88</v>
      </c>
      <c r="X52" s="1002" t="s">
        <v>281</v>
      </c>
      <c r="Y52" s="1703"/>
      <c r="Z52" s="1703"/>
      <c r="AA52" s="1703"/>
      <c r="AB52" s="1766">
        <v>62</v>
      </c>
      <c r="AC52" s="1767"/>
      <c r="AD52" s="1770">
        <v>3</v>
      </c>
      <c r="AE52" s="1703"/>
      <c r="AF52" s="1703"/>
      <c r="AG52" s="1703"/>
      <c r="AH52" s="1703"/>
      <c r="AI52" s="1703"/>
      <c r="AJ52" s="1703"/>
      <c r="AK52" s="1705" t="s">
        <v>332</v>
      </c>
      <c r="AL52" s="1707">
        <v>42705</v>
      </c>
      <c r="AM52" s="1701" t="s">
        <v>284</v>
      </c>
      <c r="AN52" s="66">
        <f>SUM(V52:V53)</f>
        <v>6000000</v>
      </c>
    </row>
    <row r="53" spans="1:40" ht="70.5" customHeight="1" thickBot="1" x14ac:dyDescent="0.25">
      <c r="A53" s="90"/>
      <c r="B53" s="10"/>
      <c r="C53" s="10"/>
      <c r="D53" s="28"/>
      <c r="E53" s="10"/>
      <c r="F53" s="29"/>
      <c r="G53" s="28"/>
      <c r="H53" s="10"/>
      <c r="I53" s="29"/>
      <c r="J53" s="319">
        <v>36</v>
      </c>
      <c r="K53" s="1034" t="s">
        <v>367</v>
      </c>
      <c r="L53" s="983" t="s">
        <v>40</v>
      </c>
      <c r="M53" s="1006">
        <v>1</v>
      </c>
      <c r="N53" s="1346"/>
      <c r="O53" s="1346"/>
      <c r="P53" s="1348"/>
      <c r="Q53" s="434">
        <f>V53/$AN$52</f>
        <v>0.5</v>
      </c>
      <c r="R53" s="1819"/>
      <c r="S53" s="1452"/>
      <c r="T53" s="473" t="s">
        <v>368</v>
      </c>
      <c r="U53" s="991" t="s">
        <v>369</v>
      </c>
      <c r="V53" s="446">
        <v>3000000</v>
      </c>
      <c r="W53" s="486">
        <v>88</v>
      </c>
      <c r="X53" s="983" t="s">
        <v>281</v>
      </c>
      <c r="Y53" s="1704"/>
      <c r="Z53" s="1704"/>
      <c r="AA53" s="1704"/>
      <c r="AB53" s="1768"/>
      <c r="AC53" s="1769"/>
      <c r="AD53" s="1771"/>
      <c r="AE53" s="1704"/>
      <c r="AF53" s="1704"/>
      <c r="AG53" s="1704"/>
      <c r="AH53" s="1704"/>
      <c r="AI53" s="1704"/>
      <c r="AJ53" s="1704"/>
      <c r="AK53" s="1706"/>
      <c r="AL53" s="1708"/>
      <c r="AM53" s="1702"/>
    </row>
    <row r="54" spans="1:40" ht="409.5" customHeight="1" thickTop="1" thickBot="1" x14ac:dyDescent="0.25">
      <c r="A54" s="90"/>
      <c r="B54" s="10"/>
      <c r="C54" s="10"/>
      <c r="D54" s="28"/>
      <c r="E54" s="10"/>
      <c r="F54" s="29"/>
      <c r="G54" s="28"/>
      <c r="H54" s="10"/>
      <c r="I54" s="29"/>
      <c r="J54" s="319">
        <v>35</v>
      </c>
      <c r="K54" s="470" t="s">
        <v>362</v>
      </c>
      <c r="L54" s="436" t="s">
        <v>40</v>
      </c>
      <c r="M54" s="437">
        <v>1</v>
      </c>
      <c r="N54" s="419" t="s">
        <v>370</v>
      </c>
      <c r="O54" s="419">
        <v>76</v>
      </c>
      <c r="P54" s="472" t="s">
        <v>1270</v>
      </c>
      <c r="Q54" s="438">
        <v>1</v>
      </c>
      <c r="R54" s="452">
        <v>79000000</v>
      </c>
      <c r="S54" s="472" t="s">
        <v>341</v>
      </c>
      <c r="T54" s="451" t="s">
        <v>371</v>
      </c>
      <c r="U54" s="451" t="s">
        <v>299</v>
      </c>
      <c r="V54" s="453">
        <v>79000000</v>
      </c>
      <c r="W54" s="492" t="s">
        <v>1214</v>
      </c>
      <c r="X54" s="436" t="s">
        <v>281</v>
      </c>
      <c r="Y54" s="442">
        <v>7824</v>
      </c>
      <c r="Z54" s="442">
        <v>8808</v>
      </c>
      <c r="AA54" s="442">
        <v>3361</v>
      </c>
      <c r="AB54" s="1718">
        <v>39432</v>
      </c>
      <c r="AC54" s="1719"/>
      <c r="AD54" s="442">
        <v>9933</v>
      </c>
      <c r="AE54" s="443"/>
      <c r="AF54" s="443"/>
      <c r="AG54" s="443"/>
      <c r="AH54" s="443"/>
      <c r="AI54" s="443"/>
      <c r="AJ54" s="443"/>
      <c r="AK54" s="454">
        <v>40909</v>
      </c>
      <c r="AL54" s="455">
        <v>42582</v>
      </c>
      <c r="AM54" s="1091" t="s">
        <v>284</v>
      </c>
    </row>
    <row r="55" spans="1:40" ht="409.5" customHeight="1" thickTop="1" x14ac:dyDescent="0.2">
      <c r="A55" s="90"/>
      <c r="B55" s="10"/>
      <c r="C55" s="10"/>
      <c r="D55" s="28"/>
      <c r="E55" s="10"/>
      <c r="F55" s="29"/>
      <c r="G55" s="1119"/>
      <c r="H55" s="1120"/>
      <c r="I55" s="38"/>
      <c r="J55" s="319">
        <v>35</v>
      </c>
      <c r="K55" s="1037" t="s">
        <v>362</v>
      </c>
      <c r="L55" s="999" t="s">
        <v>40</v>
      </c>
      <c r="M55" s="1000">
        <v>1</v>
      </c>
      <c r="N55" s="987" t="s">
        <v>372</v>
      </c>
      <c r="O55" s="987"/>
      <c r="P55" s="998" t="s">
        <v>373</v>
      </c>
      <c r="Q55" s="431">
        <v>1</v>
      </c>
      <c r="R55" s="1025">
        <v>5000000</v>
      </c>
      <c r="S55" s="998" t="s">
        <v>341</v>
      </c>
      <c r="T55" s="998" t="s">
        <v>371</v>
      </c>
      <c r="U55" s="1050" t="s">
        <v>299</v>
      </c>
      <c r="V55" s="447">
        <v>5000000</v>
      </c>
      <c r="W55" s="491" t="s">
        <v>1214</v>
      </c>
      <c r="X55" s="999" t="s">
        <v>281</v>
      </c>
      <c r="Y55" s="1053">
        <v>7824</v>
      </c>
      <c r="Z55" s="1053">
        <v>8808</v>
      </c>
      <c r="AA55" s="1053">
        <v>3361</v>
      </c>
      <c r="AB55" s="1709">
        <v>39432</v>
      </c>
      <c r="AC55" s="1710"/>
      <c r="AD55" s="1053">
        <v>9933</v>
      </c>
      <c r="AE55" s="432"/>
      <c r="AF55" s="432"/>
      <c r="AG55" s="432"/>
      <c r="AH55" s="432"/>
      <c r="AI55" s="432"/>
      <c r="AJ55" s="432"/>
      <c r="AK55" s="448">
        <v>40909</v>
      </c>
      <c r="AL55" s="1032">
        <v>42582</v>
      </c>
      <c r="AM55" s="1094" t="s">
        <v>284</v>
      </c>
    </row>
    <row r="56" spans="1:40" ht="24" customHeight="1" x14ac:dyDescent="0.2">
      <c r="A56" s="456"/>
      <c r="B56" s="93"/>
      <c r="C56" s="93"/>
      <c r="D56" s="1115"/>
      <c r="E56" s="93"/>
      <c r="F56" s="1116"/>
      <c r="G56" s="1123">
        <v>34</v>
      </c>
      <c r="H56" s="779" t="s">
        <v>374</v>
      </c>
      <c r="I56" s="780"/>
      <c r="J56" s="762"/>
      <c r="K56" s="773"/>
      <c r="L56" s="762"/>
      <c r="M56" s="762"/>
      <c r="N56" s="774"/>
      <c r="O56" s="774"/>
      <c r="P56" s="775"/>
      <c r="Q56" s="762"/>
      <c r="R56" s="762"/>
      <c r="S56" s="775"/>
      <c r="T56" s="775"/>
      <c r="U56" s="775"/>
      <c r="V56" s="762"/>
      <c r="W56" s="777"/>
      <c r="X56" s="762"/>
      <c r="Y56" s="762"/>
      <c r="Z56" s="762"/>
      <c r="AA56" s="762"/>
      <c r="AB56" s="762"/>
      <c r="AC56" s="762"/>
      <c r="AD56" s="762"/>
      <c r="AE56" s="762"/>
      <c r="AF56" s="762"/>
      <c r="AG56" s="762"/>
      <c r="AH56" s="762"/>
      <c r="AI56" s="762"/>
      <c r="AJ56" s="762"/>
      <c r="AK56" s="762"/>
      <c r="AL56" s="762"/>
      <c r="AM56" s="1087"/>
    </row>
    <row r="57" spans="1:40" ht="121.5" customHeight="1" x14ac:dyDescent="0.2">
      <c r="A57" s="456"/>
      <c r="B57" s="93"/>
      <c r="C57" s="93"/>
      <c r="D57" s="1115"/>
      <c r="E57" s="93"/>
      <c r="F57" s="1116"/>
      <c r="G57" s="1124"/>
      <c r="H57" s="1125"/>
      <c r="I57" s="1721"/>
      <c r="J57" s="1455">
        <v>122</v>
      </c>
      <c r="K57" s="1723" t="s">
        <v>375</v>
      </c>
      <c r="L57" s="1349" t="s">
        <v>40</v>
      </c>
      <c r="M57" s="1355">
        <v>1</v>
      </c>
      <c r="N57" s="1344" t="s">
        <v>376</v>
      </c>
      <c r="O57" s="1344">
        <v>79</v>
      </c>
      <c r="P57" s="1347" t="s">
        <v>1272</v>
      </c>
      <c r="Q57" s="1060">
        <f>V57/$AN$57</f>
        <v>0.68888888888888888</v>
      </c>
      <c r="R57" s="1711">
        <v>45000000</v>
      </c>
      <c r="S57" s="1347" t="s">
        <v>377</v>
      </c>
      <c r="T57" s="1054" t="s">
        <v>378</v>
      </c>
      <c r="U57" s="476" t="s">
        <v>379</v>
      </c>
      <c r="V57" s="91">
        <v>31000000</v>
      </c>
      <c r="W57" s="485">
        <v>20</v>
      </c>
      <c r="X57" s="1008" t="s">
        <v>281</v>
      </c>
      <c r="Y57" s="1791">
        <v>20</v>
      </c>
      <c r="Z57" s="1791">
        <v>20</v>
      </c>
      <c r="AA57" s="1764">
        <v>20</v>
      </c>
      <c r="AB57" s="1765"/>
      <c r="AC57" s="1791">
        <v>20</v>
      </c>
      <c r="AD57" s="1791">
        <v>20</v>
      </c>
      <c r="AE57" s="1720"/>
      <c r="AF57" s="1720"/>
      <c r="AG57" s="1720"/>
      <c r="AH57" s="1720"/>
      <c r="AI57" s="1720"/>
      <c r="AJ57" s="1720"/>
      <c r="AK57" s="1714" t="s">
        <v>332</v>
      </c>
      <c r="AL57" s="1715">
        <v>42705</v>
      </c>
      <c r="AM57" s="1700" t="s">
        <v>284</v>
      </c>
      <c r="AN57" s="66">
        <f>SUM(V57:V59)</f>
        <v>45000000</v>
      </c>
    </row>
    <row r="58" spans="1:40" ht="80.25" customHeight="1" x14ac:dyDescent="0.2">
      <c r="A58" s="456"/>
      <c r="B58" s="93"/>
      <c r="C58" s="93"/>
      <c r="D58" s="1115"/>
      <c r="E58" s="93"/>
      <c r="F58" s="1116"/>
      <c r="G58" s="1115"/>
      <c r="H58" s="93"/>
      <c r="I58" s="1722"/>
      <c r="J58" s="1455"/>
      <c r="K58" s="1724"/>
      <c r="L58" s="1350"/>
      <c r="M58" s="1356"/>
      <c r="N58" s="1345"/>
      <c r="O58" s="1345"/>
      <c r="P58" s="1354"/>
      <c r="Q58" s="1060">
        <f t="shared" ref="Q58:Q59" si="4">V58/$AN$57</f>
        <v>0.30504444444444445</v>
      </c>
      <c r="R58" s="1712"/>
      <c r="S58" s="1354"/>
      <c r="T58" s="1054" t="s">
        <v>380</v>
      </c>
      <c r="U58" s="990" t="s">
        <v>381</v>
      </c>
      <c r="V58" s="91">
        <v>13727000</v>
      </c>
      <c r="W58" s="485">
        <v>20</v>
      </c>
      <c r="X58" s="1008" t="s">
        <v>281</v>
      </c>
      <c r="Y58" s="1770"/>
      <c r="Z58" s="1770"/>
      <c r="AA58" s="1766"/>
      <c r="AB58" s="1767"/>
      <c r="AC58" s="1770"/>
      <c r="AD58" s="1770"/>
      <c r="AE58" s="1703"/>
      <c r="AF58" s="1703"/>
      <c r="AG58" s="1703"/>
      <c r="AH58" s="1703"/>
      <c r="AI58" s="1703"/>
      <c r="AJ58" s="1703"/>
      <c r="AK58" s="1705"/>
      <c r="AL58" s="1707"/>
      <c r="AM58" s="1701"/>
    </row>
    <row r="59" spans="1:40" ht="82.5" customHeight="1" thickBot="1" x14ac:dyDescent="0.25">
      <c r="A59" s="456"/>
      <c r="B59" s="93"/>
      <c r="C59" s="93"/>
      <c r="D59" s="1115"/>
      <c r="E59" s="93"/>
      <c r="F59" s="1116"/>
      <c r="G59" s="1115"/>
      <c r="H59" s="93"/>
      <c r="I59" s="1722"/>
      <c r="J59" s="1455"/>
      <c r="K59" s="1725"/>
      <c r="L59" s="1358"/>
      <c r="M59" s="1357"/>
      <c r="N59" s="1346"/>
      <c r="O59" s="1346"/>
      <c r="P59" s="1348"/>
      <c r="Q59" s="445">
        <f t="shared" si="4"/>
        <v>6.0666666666666664E-3</v>
      </c>
      <c r="R59" s="1713"/>
      <c r="S59" s="1348"/>
      <c r="T59" s="478" t="s">
        <v>382</v>
      </c>
      <c r="U59" s="991" t="s">
        <v>383</v>
      </c>
      <c r="V59" s="446">
        <v>273000</v>
      </c>
      <c r="W59" s="486">
        <v>20</v>
      </c>
      <c r="X59" s="983" t="s">
        <v>281</v>
      </c>
      <c r="Y59" s="1771"/>
      <c r="Z59" s="1771"/>
      <c r="AA59" s="1768"/>
      <c r="AB59" s="1769"/>
      <c r="AC59" s="1771"/>
      <c r="AD59" s="1771"/>
      <c r="AE59" s="1704"/>
      <c r="AF59" s="1704"/>
      <c r="AG59" s="1704"/>
      <c r="AH59" s="1704"/>
      <c r="AI59" s="1704"/>
      <c r="AJ59" s="1704"/>
      <c r="AK59" s="1706"/>
      <c r="AL59" s="1708"/>
      <c r="AM59" s="1702"/>
    </row>
    <row r="60" spans="1:40" ht="322.5" customHeight="1" thickTop="1" thickBot="1" x14ac:dyDescent="0.25">
      <c r="A60" s="1096"/>
      <c r="B60" s="1097"/>
      <c r="C60" s="1097"/>
      <c r="D60" s="1133"/>
      <c r="E60" s="1097"/>
      <c r="F60" s="1134"/>
      <c r="G60" s="1133"/>
      <c r="H60" s="1097"/>
      <c r="I60" s="1134"/>
      <c r="J60" s="1330">
        <v>125</v>
      </c>
      <c r="K60" s="1098" t="s">
        <v>384</v>
      </c>
      <c r="L60" s="1099" t="s">
        <v>40</v>
      </c>
      <c r="M60" s="1100">
        <v>1200</v>
      </c>
      <c r="N60" s="1101" t="s">
        <v>385</v>
      </c>
      <c r="O60" s="1101">
        <v>80</v>
      </c>
      <c r="P60" s="1102" t="s">
        <v>1273</v>
      </c>
      <c r="Q60" s="1103">
        <v>1</v>
      </c>
      <c r="R60" s="1104">
        <v>5000000</v>
      </c>
      <c r="S60" s="1105" t="s">
        <v>386</v>
      </c>
      <c r="T60" s="1105" t="s">
        <v>387</v>
      </c>
      <c r="U60" s="1106" t="s">
        <v>299</v>
      </c>
      <c r="V60" s="1107">
        <v>5000000</v>
      </c>
      <c r="W60" s="1108">
        <v>20</v>
      </c>
      <c r="X60" s="1099" t="s">
        <v>281</v>
      </c>
      <c r="Y60" s="1109">
        <v>42</v>
      </c>
      <c r="Z60" s="1109">
        <v>56</v>
      </c>
      <c r="AA60" s="1110"/>
      <c r="AB60" s="1110"/>
      <c r="AC60" s="1109">
        <v>1067</v>
      </c>
      <c r="AD60" s="1109">
        <v>35</v>
      </c>
      <c r="AE60" s="1110"/>
      <c r="AF60" s="1110"/>
      <c r="AG60" s="1110"/>
      <c r="AH60" s="1110"/>
      <c r="AI60" s="1110"/>
      <c r="AJ60" s="1110"/>
      <c r="AK60" s="1111" t="s">
        <v>332</v>
      </c>
      <c r="AL60" s="1112">
        <v>42706</v>
      </c>
      <c r="AM60" s="1113" t="s">
        <v>284</v>
      </c>
    </row>
    <row r="61" spans="1:40" ht="34.5" customHeight="1" x14ac:dyDescent="0.2">
      <c r="J61" s="101"/>
      <c r="V61" s="98"/>
    </row>
    <row r="62" spans="1:40" ht="35.1" customHeight="1" x14ac:dyDescent="0.2">
      <c r="AD62" s="1822"/>
      <c r="AE62" s="1822"/>
      <c r="AF62" s="1822"/>
      <c r="AG62" s="1822"/>
      <c r="AH62" s="1822"/>
      <c r="AI62" s="1822"/>
      <c r="AJ62" s="1822"/>
    </row>
    <row r="63" spans="1:40" ht="35.1" customHeight="1" x14ac:dyDescent="0.2">
      <c r="F63" s="1821"/>
      <c r="G63" s="1821"/>
      <c r="H63" s="1821"/>
      <c r="I63" s="1821"/>
      <c r="J63" s="1821"/>
      <c r="K63" s="1821"/>
      <c r="L63" s="1821"/>
      <c r="R63" s="239" t="s">
        <v>86</v>
      </c>
      <c r="AD63" s="1822"/>
      <c r="AE63" s="1822"/>
      <c r="AF63" s="1822"/>
      <c r="AG63" s="1822"/>
      <c r="AH63" s="1822"/>
      <c r="AI63" s="1822"/>
      <c r="AJ63" s="1822"/>
    </row>
    <row r="64" spans="1:40" ht="20.25" customHeight="1" x14ac:dyDescent="0.2">
      <c r="F64" s="1821"/>
      <c r="G64" s="1821"/>
      <c r="H64" s="1821"/>
      <c r="I64" s="1821"/>
      <c r="J64" s="1821"/>
      <c r="K64" s="1821"/>
      <c r="L64" s="1821"/>
      <c r="AD64" s="66"/>
      <c r="AE64" s="66"/>
      <c r="AF64" s="66"/>
      <c r="AG64" s="66"/>
      <c r="AH64" s="66"/>
      <c r="AI64" s="66"/>
      <c r="AJ64" s="66"/>
    </row>
    <row r="65" spans="6:12" ht="35.1" customHeight="1" x14ac:dyDescent="0.2">
      <c r="F65" s="10"/>
      <c r="G65" s="10"/>
      <c r="H65" s="10"/>
      <c r="I65" s="10"/>
      <c r="J65" s="10"/>
      <c r="K65" s="22"/>
      <c r="L65" s="22"/>
    </row>
  </sheetData>
  <mergeCells count="230">
    <mergeCell ref="A1:AK4"/>
    <mergeCell ref="F63:L63"/>
    <mergeCell ref="F64:L64"/>
    <mergeCell ref="AD63:AJ63"/>
    <mergeCell ref="AE57:AE59"/>
    <mergeCell ref="AF57:AF59"/>
    <mergeCell ref="AG57:AG59"/>
    <mergeCell ref="AH57:AH59"/>
    <mergeCell ref="AI57:AI59"/>
    <mergeCell ref="AJ57:AJ59"/>
    <mergeCell ref="AC57:AC59"/>
    <mergeCell ref="AD62:AJ62"/>
    <mergeCell ref="R57:R59"/>
    <mergeCell ref="S57:S59"/>
    <mergeCell ref="Y57:Y59"/>
    <mergeCell ref="Z57:Z59"/>
    <mergeCell ref="AA57:AB59"/>
    <mergeCell ref="AI52:AI53"/>
    <mergeCell ref="AD57:AD59"/>
    <mergeCell ref="O19:O22"/>
    <mergeCell ref="O29:O33"/>
    <mergeCell ref="O34:O38"/>
    <mergeCell ref="O46:O49"/>
    <mergeCell ref="O42:O43"/>
    <mergeCell ref="AD52:AD53"/>
    <mergeCell ref="AE52:AE53"/>
    <mergeCell ref="AF52:AF53"/>
    <mergeCell ref="AG52:AG53"/>
    <mergeCell ref="AH52:AH53"/>
    <mergeCell ref="R52:R53"/>
    <mergeCell ref="S52:S53"/>
    <mergeCell ref="Y52:Y53"/>
    <mergeCell ref="Z52:Z53"/>
    <mergeCell ref="AA52:AA53"/>
    <mergeCell ref="AB52:AC53"/>
    <mergeCell ref="A19:A22"/>
    <mergeCell ref="B19:C22"/>
    <mergeCell ref="D19:D22"/>
    <mergeCell ref="E19:F22"/>
    <mergeCell ref="G19:G22"/>
    <mergeCell ref="H19:I22"/>
    <mergeCell ref="S26:S27"/>
    <mergeCell ref="Y26:Y27"/>
    <mergeCell ref="N52:N53"/>
    <mergeCell ref="Y46:Y49"/>
    <mergeCell ref="P26:P27"/>
    <mergeCell ref="N46:N49"/>
    <mergeCell ref="N42:N43"/>
    <mergeCell ref="R42:R43"/>
    <mergeCell ref="T29:T33"/>
    <mergeCell ref="Y29:Y33"/>
    <mergeCell ref="P19:P22"/>
    <mergeCell ref="R19:R22"/>
    <mergeCell ref="S19:S22"/>
    <mergeCell ref="N19:N22"/>
    <mergeCell ref="N26:N27"/>
    <mergeCell ref="O52:O53"/>
    <mergeCell ref="N29:N33"/>
    <mergeCell ref="Y34:Y38"/>
    <mergeCell ref="AK26:AK27"/>
    <mergeCell ref="AL26:AL27"/>
    <mergeCell ref="AM26:AM27"/>
    <mergeCell ref="AK19:AK22"/>
    <mergeCell ref="AD29:AD33"/>
    <mergeCell ref="AK29:AK33"/>
    <mergeCell ref="AL29:AL33"/>
    <mergeCell ref="AM29:AM33"/>
    <mergeCell ref="AI29:AI33"/>
    <mergeCell ref="AJ29:AJ33"/>
    <mergeCell ref="AH29:AH33"/>
    <mergeCell ref="AI19:AI22"/>
    <mergeCell ref="AJ19:AJ22"/>
    <mergeCell ref="AI26:AI27"/>
    <mergeCell ref="AJ26:AJ27"/>
    <mergeCell ref="AD26:AD27"/>
    <mergeCell ref="AL19:AL22"/>
    <mergeCell ref="AM19:AM22"/>
    <mergeCell ref="AE19:AE22"/>
    <mergeCell ref="AF19:AF22"/>
    <mergeCell ref="AG19:AG22"/>
    <mergeCell ref="AH19:AH22"/>
    <mergeCell ref="AE26:AE27"/>
    <mergeCell ref="AF26:AF27"/>
    <mergeCell ref="AI8:AI15"/>
    <mergeCell ref="AJ8:AJ15"/>
    <mergeCell ref="AD8:AD15"/>
    <mergeCell ref="AE8:AE15"/>
    <mergeCell ref="AF8:AF15"/>
    <mergeCell ref="AG8:AG15"/>
    <mergeCell ref="AE7:AJ7"/>
    <mergeCell ref="AB19:AB22"/>
    <mergeCell ref="AB26:AC27"/>
    <mergeCell ref="Y7:AD7"/>
    <mergeCell ref="AD19:AD22"/>
    <mergeCell ref="AG26:AG27"/>
    <mergeCell ref="AH26:AH27"/>
    <mergeCell ref="AB24:AC24"/>
    <mergeCell ref="Z26:Z27"/>
    <mergeCell ref="AA26:AA27"/>
    <mergeCell ref="AE29:AE33"/>
    <mergeCell ref="AF29:AF33"/>
    <mergeCell ref="AG29:AG33"/>
    <mergeCell ref="AE46:AE49"/>
    <mergeCell ref="AF46:AF49"/>
    <mergeCell ref="AD46:AD49"/>
    <mergeCell ref="AE42:AE43"/>
    <mergeCell ref="AF42:AF43"/>
    <mergeCell ref="AH42:AH43"/>
    <mergeCell ref="AG46:AG49"/>
    <mergeCell ref="AH46:AH49"/>
    <mergeCell ref="AD34:AD38"/>
    <mergeCell ref="AD42:AD43"/>
    <mergeCell ref="A5:M6"/>
    <mergeCell ref="P5:AM5"/>
    <mergeCell ref="P6:X6"/>
    <mergeCell ref="Y6:AJ6"/>
    <mergeCell ref="AK6:AM6"/>
    <mergeCell ref="J7:J15"/>
    <mergeCell ref="K7:K15"/>
    <mergeCell ref="L7:L15"/>
    <mergeCell ref="M7:M15"/>
    <mergeCell ref="N7:N15"/>
    <mergeCell ref="P7:P15"/>
    <mergeCell ref="A7:A15"/>
    <mergeCell ref="B7:C15"/>
    <mergeCell ref="D7:D15"/>
    <mergeCell ref="E7:F15"/>
    <mergeCell ref="G7:G15"/>
    <mergeCell ref="AC8:AC15"/>
    <mergeCell ref="X7:X15"/>
    <mergeCell ref="H7:I15"/>
    <mergeCell ref="AM7:AM15"/>
    <mergeCell ref="Y8:Y15"/>
    <mergeCell ref="AH8:AH15"/>
    <mergeCell ref="AK7:AK15"/>
    <mergeCell ref="AL7:AL15"/>
    <mergeCell ref="AB50:AC50"/>
    <mergeCell ref="P52:P53"/>
    <mergeCell ref="Q7:Q15"/>
    <mergeCell ref="R7:R15"/>
    <mergeCell ref="S7:S15"/>
    <mergeCell ref="AA8:AA15"/>
    <mergeCell ref="AB8:AB15"/>
    <mergeCell ref="Y19:Y22"/>
    <mergeCell ref="Z19:Z22"/>
    <mergeCell ref="AA19:AA22"/>
    <mergeCell ref="T7:T15"/>
    <mergeCell ref="U7:U15"/>
    <mergeCell ref="V7:V15"/>
    <mergeCell ref="Z8:Z15"/>
    <mergeCell ref="Z29:Z33"/>
    <mergeCell ref="AA29:AA33"/>
    <mergeCell ref="AB29:AC33"/>
    <mergeCell ref="AA46:AA49"/>
    <mergeCell ref="AB46:AC49"/>
    <mergeCell ref="Z46:Z49"/>
    <mergeCell ref="AC42:AC43"/>
    <mergeCell ref="P34:P38"/>
    <mergeCell ref="R34:R38"/>
    <mergeCell ref="S34:S38"/>
    <mergeCell ref="AK42:AK43"/>
    <mergeCell ref="AK34:AK38"/>
    <mergeCell ref="AL34:AL38"/>
    <mergeCell ref="AM34:AM38"/>
    <mergeCell ref="AI34:AI38"/>
    <mergeCell ref="AJ34:AJ38"/>
    <mergeCell ref="AI42:AI43"/>
    <mergeCell ref="AJ42:AJ43"/>
    <mergeCell ref="J42:J43"/>
    <mergeCell ref="K42:K43"/>
    <mergeCell ref="AB39:AC39"/>
    <mergeCell ref="N34:N38"/>
    <mergeCell ref="AE34:AE38"/>
    <mergeCell ref="AF34:AF38"/>
    <mergeCell ref="AG34:AG38"/>
    <mergeCell ref="AH34:AH38"/>
    <mergeCell ref="L42:L43"/>
    <mergeCell ref="M42:M43"/>
    <mergeCell ref="AG42:AG43"/>
    <mergeCell ref="L36:L38"/>
    <mergeCell ref="M36:M38"/>
    <mergeCell ref="T36:T38"/>
    <mergeCell ref="AB42:AB43"/>
    <mergeCell ref="AB40:AC40"/>
    <mergeCell ref="Z34:Z38"/>
    <mergeCell ref="AA34:AA38"/>
    <mergeCell ref="AB34:AC38"/>
    <mergeCell ref="J29:J33"/>
    <mergeCell ref="K29:K33"/>
    <mergeCell ref="L29:L33"/>
    <mergeCell ref="M29:M33"/>
    <mergeCell ref="P29:P33"/>
    <mergeCell ref="R29:R33"/>
    <mergeCell ref="S29:S33"/>
    <mergeCell ref="J36:J38"/>
    <mergeCell ref="K36:K38"/>
    <mergeCell ref="I57:I59"/>
    <mergeCell ref="J57:J59"/>
    <mergeCell ref="K57:K59"/>
    <mergeCell ref="L57:L59"/>
    <mergeCell ref="M57:M59"/>
    <mergeCell ref="N57:N59"/>
    <mergeCell ref="P57:P59"/>
    <mergeCell ref="AK57:AK59"/>
    <mergeCell ref="AL57:AL59"/>
    <mergeCell ref="O57:O59"/>
    <mergeCell ref="AM57:AM59"/>
    <mergeCell ref="P42:P43"/>
    <mergeCell ref="Y42:Y43"/>
    <mergeCell ref="Z42:Z43"/>
    <mergeCell ref="AA42:AA43"/>
    <mergeCell ref="AJ52:AJ53"/>
    <mergeCell ref="AK52:AK53"/>
    <mergeCell ref="AL52:AL53"/>
    <mergeCell ref="AB44:AC44"/>
    <mergeCell ref="P46:P49"/>
    <mergeCell ref="R46:R49"/>
    <mergeCell ref="S46:S49"/>
    <mergeCell ref="AK46:AK49"/>
    <mergeCell ref="AL46:AL49"/>
    <mergeCell ref="AM46:AM49"/>
    <mergeCell ref="T47:T48"/>
    <mergeCell ref="AB54:AC54"/>
    <mergeCell ref="AB55:AC55"/>
    <mergeCell ref="S42:S43"/>
    <mergeCell ref="AL42:AL43"/>
    <mergeCell ref="AI46:AI49"/>
    <mergeCell ref="AJ46:AJ49"/>
    <mergeCell ref="AM42:AM43"/>
    <mergeCell ref="AM52:AM53"/>
  </mergeCells>
  <pageMargins left="0.70866141732283472" right="0.70866141732283472" top="0.74803149606299213" bottom="0.74803149606299213" header="0.31496062992125984" footer="0.31496062992125984"/>
  <pageSetup paperSize="258" scale="40" orientation="landscape" r:id="rId1"/>
  <rowBreaks count="1" manualBreakCount="1">
    <brk id="5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R62"/>
  <sheetViews>
    <sheetView tabSelected="1" zoomScale="50" zoomScaleNormal="50" workbookViewId="0">
      <selection activeCell="S22" sqref="S22"/>
    </sheetView>
  </sheetViews>
  <sheetFormatPr baseColWidth="10" defaultColWidth="11.42578125" defaultRowHeight="14.25" x14ac:dyDescent="0.2"/>
  <cols>
    <col min="1" max="1" width="13" style="19" customWidth="1"/>
    <col min="2" max="2" width="4" style="19" customWidth="1"/>
    <col min="3" max="3" width="18.5703125" style="19" customWidth="1"/>
    <col min="4" max="4" width="14.140625" style="19" customWidth="1"/>
    <col min="5" max="5" width="7.42578125" style="19" customWidth="1"/>
    <col min="6" max="6" width="14.85546875" style="19" customWidth="1"/>
    <col min="7" max="7" width="16.28515625" style="19" customWidth="1"/>
    <col min="8" max="9" width="10.7109375" style="19" customWidth="1"/>
    <col min="10" max="10" width="13.5703125" style="19" customWidth="1"/>
    <col min="11" max="11" width="26.5703125" style="48" customWidth="1"/>
    <col min="12" max="12" width="16.7109375" style="12" customWidth="1"/>
    <col min="13" max="13" width="15.7109375" style="83" customWidth="1"/>
    <col min="14" max="14" width="21.7109375" style="12" customWidth="1"/>
    <col min="15" max="15" width="10" style="12" customWidth="1"/>
    <col min="16" max="16" width="22.5703125" style="46" customWidth="1"/>
    <col min="17" max="17" width="12.85546875" style="50" customWidth="1"/>
    <col min="18" max="18" width="19.42578125" style="239" customWidth="1"/>
    <col min="19" max="19" width="25.7109375" style="12" customWidth="1"/>
    <col min="20" max="20" width="31.5703125" style="12" customWidth="1"/>
    <col min="21" max="21" width="27.85546875" style="48" customWidth="1"/>
    <col min="22" max="22" width="21.85546875" style="240" customWidth="1"/>
    <col min="23" max="23" width="11.28515625" style="53" customWidth="1"/>
    <col min="24" max="24" width="21.140625" style="48" customWidth="1"/>
    <col min="25" max="25" width="7.28515625" style="19" customWidth="1"/>
    <col min="26" max="26" width="9" style="19" customWidth="1"/>
    <col min="27" max="36" width="7.28515625" style="19" customWidth="1"/>
    <col min="37" max="37" width="22.7109375" style="69" customWidth="1"/>
    <col min="38" max="38" width="22.7109375" style="70" customWidth="1"/>
    <col min="39" max="39" width="28.7109375" style="52" customWidth="1"/>
    <col min="40" max="40" width="21.42578125" style="66" customWidth="1"/>
    <col min="41" max="41" width="15.7109375" style="66" bestFit="1" customWidth="1"/>
    <col min="42" max="16384" width="11.42578125" style="19"/>
  </cols>
  <sheetData>
    <row r="1" spans="1:44" ht="21" customHeight="1" x14ac:dyDescent="0.25">
      <c r="A1" s="1774" t="s">
        <v>1647</v>
      </c>
      <c r="B1" s="1774"/>
      <c r="C1" s="1774"/>
      <c r="D1" s="1774"/>
      <c r="E1" s="1774"/>
      <c r="F1" s="1774"/>
      <c r="G1" s="1774"/>
      <c r="H1" s="1774"/>
      <c r="I1" s="1774"/>
      <c r="J1" s="1774"/>
      <c r="K1" s="1774"/>
      <c r="L1" s="1774"/>
      <c r="M1" s="1774"/>
      <c r="N1" s="1774"/>
      <c r="O1" s="1774"/>
      <c r="P1" s="1774"/>
      <c r="Q1" s="1774"/>
      <c r="R1" s="1774"/>
      <c r="S1" s="1774"/>
      <c r="T1" s="1774"/>
      <c r="U1" s="1774"/>
      <c r="V1" s="1774"/>
      <c r="W1" s="1774"/>
      <c r="X1" s="1774"/>
      <c r="Y1" s="1774"/>
      <c r="Z1" s="1774"/>
      <c r="AA1" s="1774"/>
      <c r="AB1" s="1774"/>
      <c r="AC1" s="1774"/>
      <c r="AD1" s="1774"/>
      <c r="AE1" s="1774"/>
      <c r="AF1" s="1774"/>
      <c r="AG1" s="1774"/>
      <c r="AH1" s="1774"/>
      <c r="AI1" s="1774"/>
      <c r="AJ1" s="1774"/>
      <c r="AK1" s="1774"/>
      <c r="AL1" s="888" t="s">
        <v>1637</v>
      </c>
      <c r="AM1" s="889" t="s">
        <v>1638</v>
      </c>
    </row>
    <row r="2" spans="1:44" ht="21" customHeight="1" x14ac:dyDescent="0.25">
      <c r="A2" s="1774"/>
      <c r="B2" s="1774"/>
      <c r="C2" s="1774"/>
      <c r="D2" s="1774"/>
      <c r="E2" s="1774"/>
      <c r="F2" s="1774"/>
      <c r="G2" s="1774"/>
      <c r="H2" s="1774"/>
      <c r="I2" s="1774"/>
      <c r="J2" s="1774"/>
      <c r="K2" s="1774"/>
      <c r="L2" s="1774"/>
      <c r="M2" s="1774"/>
      <c r="N2" s="1774"/>
      <c r="O2" s="1774"/>
      <c r="P2" s="1774"/>
      <c r="Q2" s="1774"/>
      <c r="R2" s="1774"/>
      <c r="S2" s="1774"/>
      <c r="T2" s="1774"/>
      <c r="U2" s="1774"/>
      <c r="V2" s="1774"/>
      <c r="W2" s="1774"/>
      <c r="X2" s="1774"/>
      <c r="Y2" s="1774"/>
      <c r="Z2" s="1774"/>
      <c r="AA2" s="1774"/>
      <c r="AB2" s="1774"/>
      <c r="AC2" s="1774"/>
      <c r="AD2" s="1774"/>
      <c r="AE2" s="1774"/>
      <c r="AF2" s="1774"/>
      <c r="AG2" s="1774"/>
      <c r="AH2" s="1774"/>
      <c r="AI2" s="1774"/>
      <c r="AJ2" s="1774"/>
      <c r="AK2" s="1774"/>
      <c r="AL2" s="890" t="s">
        <v>1642</v>
      </c>
      <c r="AM2" s="891" t="s">
        <v>1639</v>
      </c>
    </row>
    <row r="3" spans="1:44" ht="21" customHeight="1" x14ac:dyDescent="0.25">
      <c r="A3" s="1774"/>
      <c r="B3" s="1774"/>
      <c r="C3" s="1774"/>
      <c r="D3" s="1774"/>
      <c r="E3" s="1774"/>
      <c r="F3" s="1774"/>
      <c r="G3" s="1774"/>
      <c r="H3" s="1774"/>
      <c r="I3" s="1774"/>
      <c r="J3" s="1774"/>
      <c r="K3" s="1774"/>
      <c r="L3" s="1774"/>
      <c r="M3" s="1774"/>
      <c r="N3" s="1774"/>
      <c r="O3" s="1774"/>
      <c r="P3" s="1774"/>
      <c r="Q3" s="1774"/>
      <c r="R3" s="1774"/>
      <c r="S3" s="1774"/>
      <c r="T3" s="1774"/>
      <c r="U3" s="1774"/>
      <c r="V3" s="1774"/>
      <c r="W3" s="1774"/>
      <c r="X3" s="1774"/>
      <c r="Y3" s="1774"/>
      <c r="Z3" s="1774"/>
      <c r="AA3" s="1774"/>
      <c r="AB3" s="1774"/>
      <c r="AC3" s="1774"/>
      <c r="AD3" s="1774"/>
      <c r="AE3" s="1774"/>
      <c r="AF3" s="1774"/>
      <c r="AG3" s="1774"/>
      <c r="AH3" s="1774"/>
      <c r="AI3" s="1774"/>
      <c r="AJ3" s="1774"/>
      <c r="AK3" s="1774"/>
      <c r="AL3" s="892" t="s">
        <v>1643</v>
      </c>
      <c r="AM3" s="1069">
        <v>42585</v>
      </c>
    </row>
    <row r="4" spans="1:44" ht="21" customHeight="1" x14ac:dyDescent="0.2">
      <c r="A4" s="1391"/>
      <c r="B4" s="1391"/>
      <c r="C4" s="1391"/>
      <c r="D4" s="1391"/>
      <c r="E4" s="1391"/>
      <c r="F4" s="1391"/>
      <c r="G4" s="1391"/>
      <c r="H4" s="1391"/>
      <c r="I4" s="1391"/>
      <c r="J4" s="1391"/>
      <c r="K4" s="1391"/>
      <c r="L4" s="1391"/>
      <c r="M4" s="1391"/>
      <c r="N4" s="1391"/>
      <c r="O4" s="1391"/>
      <c r="P4" s="1391"/>
      <c r="Q4" s="1391"/>
      <c r="R4" s="1391"/>
      <c r="S4" s="1391"/>
      <c r="T4" s="1391"/>
      <c r="U4" s="1391"/>
      <c r="V4" s="1391"/>
      <c r="W4" s="1391"/>
      <c r="X4" s="1391"/>
      <c r="Y4" s="1391"/>
      <c r="Z4" s="1391"/>
      <c r="AA4" s="1391"/>
      <c r="AB4" s="1391"/>
      <c r="AC4" s="1391"/>
      <c r="AD4" s="1391"/>
      <c r="AE4" s="1391"/>
      <c r="AF4" s="1391"/>
      <c r="AG4" s="1391"/>
      <c r="AH4" s="1391"/>
      <c r="AI4" s="1391"/>
      <c r="AJ4" s="1391"/>
      <c r="AK4" s="1391"/>
      <c r="AL4" s="977" t="s">
        <v>1644</v>
      </c>
      <c r="AM4" s="894" t="s">
        <v>1641</v>
      </c>
    </row>
    <row r="5" spans="1:44" ht="19.5" customHeight="1" x14ac:dyDescent="0.2">
      <c r="A5" s="1390" t="s">
        <v>2</v>
      </c>
      <c r="B5" s="1390"/>
      <c r="C5" s="1390"/>
      <c r="D5" s="1390"/>
      <c r="E5" s="1390"/>
      <c r="F5" s="1390"/>
      <c r="G5" s="1390"/>
      <c r="H5" s="1390"/>
      <c r="I5" s="1390"/>
      <c r="J5" s="1390"/>
      <c r="K5" s="1390"/>
      <c r="L5" s="1390"/>
      <c r="M5" s="1390"/>
      <c r="N5" s="1658" t="s">
        <v>3</v>
      </c>
      <c r="O5" s="1658"/>
      <c r="P5" s="1658"/>
      <c r="Q5" s="1658"/>
      <c r="R5" s="1658"/>
      <c r="S5" s="1658"/>
      <c r="T5" s="1658"/>
      <c r="U5" s="1658"/>
      <c r="V5" s="1658"/>
      <c r="W5" s="1658"/>
      <c r="X5" s="1658"/>
      <c r="Y5" s="1658"/>
      <c r="Z5" s="1658"/>
      <c r="AA5" s="1658"/>
      <c r="AB5" s="1658"/>
      <c r="AC5" s="1658"/>
      <c r="AD5" s="1658"/>
      <c r="AE5" s="1658"/>
      <c r="AF5" s="1658"/>
      <c r="AG5" s="1658"/>
      <c r="AH5" s="1658"/>
      <c r="AI5" s="1658"/>
      <c r="AJ5" s="1658"/>
      <c r="AK5" s="1658"/>
      <c r="AL5" s="1658"/>
      <c r="AM5" s="1658"/>
    </row>
    <row r="6" spans="1:44" ht="19.5" customHeight="1" x14ac:dyDescent="0.2">
      <c r="A6" s="1391"/>
      <c r="B6" s="1391"/>
      <c r="C6" s="1391"/>
      <c r="D6" s="1391"/>
      <c r="E6" s="1391"/>
      <c r="F6" s="1391"/>
      <c r="G6" s="1391"/>
      <c r="H6" s="1391"/>
      <c r="I6" s="1391"/>
      <c r="J6" s="1391"/>
      <c r="K6" s="1391"/>
      <c r="L6" s="1391"/>
      <c r="M6" s="1391"/>
      <c r="N6" s="1658"/>
      <c r="O6" s="1658"/>
      <c r="P6" s="1658"/>
      <c r="Q6" s="1658"/>
      <c r="R6" s="1658"/>
      <c r="S6" s="1658"/>
      <c r="T6" s="1658"/>
      <c r="U6" s="1658"/>
      <c r="V6" s="1658"/>
      <c r="W6" s="1658"/>
      <c r="X6" s="1658"/>
      <c r="Y6" s="1658"/>
      <c r="Z6" s="1658"/>
      <c r="AA6" s="1658"/>
      <c r="AB6" s="1658"/>
      <c r="AC6" s="1658"/>
      <c r="AD6" s="1658"/>
      <c r="AE6" s="1658"/>
      <c r="AF6" s="1658"/>
      <c r="AG6" s="1658"/>
      <c r="AH6" s="1658"/>
      <c r="AI6" s="1658"/>
      <c r="AJ6" s="1658"/>
      <c r="AK6" s="1658"/>
      <c r="AL6" s="1658"/>
      <c r="AM6" s="1658"/>
    </row>
    <row r="7" spans="1:44" ht="16.149999999999999" customHeight="1" x14ac:dyDescent="0.2">
      <c r="A7" s="1385" t="s">
        <v>5</v>
      </c>
      <c r="B7" s="1384" t="s">
        <v>6</v>
      </c>
      <c r="C7" s="1385"/>
      <c r="D7" s="1385" t="s">
        <v>5</v>
      </c>
      <c r="E7" s="1384" t="s">
        <v>7</v>
      </c>
      <c r="F7" s="1385"/>
      <c r="G7" s="1385" t="s">
        <v>5</v>
      </c>
      <c r="H7" s="1384" t="s">
        <v>8</v>
      </c>
      <c r="I7" s="1385"/>
      <c r="J7" s="1826" t="s">
        <v>5</v>
      </c>
      <c r="K7" s="1378" t="s">
        <v>9</v>
      </c>
      <c r="L7" s="1394" t="s">
        <v>10</v>
      </c>
      <c r="M7" s="1394" t="s">
        <v>11</v>
      </c>
      <c r="N7" s="1394" t="s">
        <v>12</v>
      </c>
      <c r="O7" s="1394" t="s">
        <v>5</v>
      </c>
      <c r="P7" s="1394" t="s">
        <v>3</v>
      </c>
      <c r="Q7" s="1384" t="s">
        <v>13</v>
      </c>
      <c r="R7" s="1375" t="s">
        <v>14</v>
      </c>
      <c r="S7" s="1384" t="s">
        <v>15</v>
      </c>
      <c r="T7" s="1384" t="s">
        <v>16</v>
      </c>
      <c r="U7" s="1394" t="s">
        <v>17</v>
      </c>
      <c r="V7" s="1397" t="s">
        <v>14</v>
      </c>
      <c r="W7" s="367"/>
      <c r="X7" s="1394" t="s">
        <v>18</v>
      </c>
      <c r="Y7" s="1403" t="s">
        <v>19</v>
      </c>
      <c r="Z7" s="1404"/>
      <c r="AA7" s="1404"/>
      <c r="AB7" s="1404"/>
      <c r="AC7" s="1404"/>
      <c r="AD7" s="1405"/>
      <c r="AE7" s="1403" t="s">
        <v>20</v>
      </c>
      <c r="AF7" s="1404"/>
      <c r="AG7" s="1404"/>
      <c r="AH7" s="1404"/>
      <c r="AI7" s="1404"/>
      <c r="AJ7" s="1405"/>
      <c r="AK7" s="1849" t="s">
        <v>21</v>
      </c>
      <c r="AL7" s="1849" t="s">
        <v>22</v>
      </c>
      <c r="AM7" s="1833" t="s">
        <v>23</v>
      </c>
    </row>
    <row r="8" spans="1:44" ht="16.149999999999999" customHeight="1" x14ac:dyDescent="0.2">
      <c r="A8" s="1387"/>
      <c r="B8" s="1386"/>
      <c r="C8" s="1387"/>
      <c r="D8" s="1387"/>
      <c r="E8" s="1386"/>
      <c r="F8" s="1387"/>
      <c r="G8" s="1387"/>
      <c r="H8" s="1386"/>
      <c r="I8" s="1387"/>
      <c r="J8" s="1826"/>
      <c r="K8" s="1379"/>
      <c r="L8" s="1395"/>
      <c r="M8" s="1395"/>
      <c r="N8" s="1395"/>
      <c r="O8" s="1395"/>
      <c r="P8" s="1395"/>
      <c r="Q8" s="1386"/>
      <c r="R8" s="1376"/>
      <c r="S8" s="1386"/>
      <c r="T8" s="1386"/>
      <c r="U8" s="1395"/>
      <c r="V8" s="1398"/>
      <c r="W8" s="368"/>
      <c r="X8" s="1395"/>
      <c r="Y8" s="1836" t="s">
        <v>24</v>
      </c>
      <c r="Z8" s="1839" t="s">
        <v>25</v>
      </c>
      <c r="AA8" s="1830" t="s">
        <v>26</v>
      </c>
      <c r="AB8" s="1830" t="s">
        <v>27</v>
      </c>
      <c r="AC8" s="1830" t="s">
        <v>28</v>
      </c>
      <c r="AD8" s="1830" t="s">
        <v>29</v>
      </c>
      <c r="AE8" s="1830" t="s">
        <v>30</v>
      </c>
      <c r="AF8" s="1830" t="s">
        <v>31</v>
      </c>
      <c r="AG8" s="1830" t="s">
        <v>32</v>
      </c>
      <c r="AH8" s="1830" t="s">
        <v>33</v>
      </c>
      <c r="AI8" s="1830" t="s">
        <v>34</v>
      </c>
      <c r="AJ8" s="1830" t="s">
        <v>35</v>
      </c>
      <c r="AK8" s="1786"/>
      <c r="AL8" s="1786"/>
      <c r="AM8" s="1834"/>
    </row>
    <row r="9" spans="1:44" ht="16.149999999999999" customHeight="1" x14ac:dyDescent="0.2">
      <c r="A9" s="1387"/>
      <c r="B9" s="1386"/>
      <c r="C9" s="1387"/>
      <c r="D9" s="1387"/>
      <c r="E9" s="1386"/>
      <c r="F9" s="1387"/>
      <c r="G9" s="1387"/>
      <c r="H9" s="1386"/>
      <c r="I9" s="1387"/>
      <c r="J9" s="1826"/>
      <c r="K9" s="1379"/>
      <c r="L9" s="1395"/>
      <c r="M9" s="1395"/>
      <c r="N9" s="1395"/>
      <c r="O9" s="1395"/>
      <c r="P9" s="1395"/>
      <c r="Q9" s="1386"/>
      <c r="R9" s="1376"/>
      <c r="S9" s="1386"/>
      <c r="T9" s="1386"/>
      <c r="U9" s="1395"/>
      <c r="V9" s="1398"/>
      <c r="W9" s="368"/>
      <c r="X9" s="1395"/>
      <c r="Y9" s="1837"/>
      <c r="Z9" s="1840"/>
      <c r="AA9" s="1831"/>
      <c r="AB9" s="1831"/>
      <c r="AC9" s="1831"/>
      <c r="AD9" s="1831"/>
      <c r="AE9" s="1831"/>
      <c r="AF9" s="1831"/>
      <c r="AG9" s="1831"/>
      <c r="AH9" s="1831"/>
      <c r="AI9" s="1831"/>
      <c r="AJ9" s="1831"/>
      <c r="AK9" s="1786"/>
      <c r="AL9" s="1786"/>
      <c r="AM9" s="1834"/>
    </row>
    <row r="10" spans="1:44" ht="16.149999999999999" customHeight="1" x14ac:dyDescent="0.2">
      <c r="A10" s="1387"/>
      <c r="B10" s="1386"/>
      <c r="C10" s="1387"/>
      <c r="D10" s="1387"/>
      <c r="E10" s="1386"/>
      <c r="F10" s="1387"/>
      <c r="G10" s="1387"/>
      <c r="H10" s="1386"/>
      <c r="I10" s="1387"/>
      <c r="J10" s="1826"/>
      <c r="K10" s="1379"/>
      <c r="L10" s="1395"/>
      <c r="M10" s="1395"/>
      <c r="N10" s="1395"/>
      <c r="O10" s="1395"/>
      <c r="P10" s="1395"/>
      <c r="Q10" s="1386"/>
      <c r="R10" s="1376"/>
      <c r="S10" s="1386"/>
      <c r="T10" s="1386"/>
      <c r="U10" s="1395"/>
      <c r="V10" s="1398"/>
      <c r="W10" s="368"/>
      <c r="X10" s="1395"/>
      <c r="Y10" s="1837"/>
      <c r="Z10" s="1840"/>
      <c r="AA10" s="1831"/>
      <c r="AB10" s="1831"/>
      <c r="AC10" s="1831"/>
      <c r="AD10" s="1831"/>
      <c r="AE10" s="1831"/>
      <c r="AF10" s="1831"/>
      <c r="AG10" s="1831"/>
      <c r="AH10" s="1831"/>
      <c r="AI10" s="1831"/>
      <c r="AJ10" s="1831"/>
      <c r="AK10" s="1786"/>
      <c r="AL10" s="1786"/>
      <c r="AM10" s="1834"/>
    </row>
    <row r="11" spans="1:44" ht="16.149999999999999" customHeight="1" x14ac:dyDescent="0.2">
      <c r="A11" s="1387"/>
      <c r="B11" s="1386"/>
      <c r="C11" s="1387"/>
      <c r="D11" s="1387"/>
      <c r="E11" s="1386"/>
      <c r="F11" s="1387"/>
      <c r="G11" s="1387"/>
      <c r="H11" s="1386"/>
      <c r="I11" s="1387"/>
      <c r="J11" s="1826"/>
      <c r="K11" s="1379"/>
      <c r="L11" s="1395"/>
      <c r="M11" s="1395"/>
      <c r="N11" s="1395"/>
      <c r="O11" s="1395"/>
      <c r="P11" s="1395"/>
      <c r="Q11" s="1386"/>
      <c r="R11" s="1376"/>
      <c r="S11" s="1386"/>
      <c r="T11" s="1386"/>
      <c r="U11" s="1395"/>
      <c r="V11" s="1398"/>
      <c r="W11" s="368"/>
      <c r="X11" s="1395"/>
      <c r="Y11" s="1837"/>
      <c r="Z11" s="1840"/>
      <c r="AA11" s="1831"/>
      <c r="AB11" s="1831"/>
      <c r="AC11" s="1831"/>
      <c r="AD11" s="1831"/>
      <c r="AE11" s="1831"/>
      <c r="AF11" s="1831"/>
      <c r="AG11" s="1831"/>
      <c r="AH11" s="1831"/>
      <c r="AI11" s="1831"/>
      <c r="AJ11" s="1831"/>
      <c r="AK11" s="1786"/>
      <c r="AL11" s="1786"/>
      <c r="AM11" s="1834"/>
    </row>
    <row r="12" spans="1:44" ht="16.149999999999999" customHeight="1" x14ac:dyDescent="0.2">
      <c r="A12" s="1387"/>
      <c r="B12" s="1386"/>
      <c r="C12" s="1387"/>
      <c r="D12" s="1387"/>
      <c r="E12" s="1386"/>
      <c r="F12" s="1387"/>
      <c r="G12" s="1387"/>
      <c r="H12" s="1386"/>
      <c r="I12" s="1387"/>
      <c r="J12" s="1826"/>
      <c r="K12" s="1379"/>
      <c r="L12" s="1395"/>
      <c r="M12" s="1395"/>
      <c r="N12" s="1395"/>
      <c r="O12" s="1395"/>
      <c r="P12" s="1395"/>
      <c r="Q12" s="1386"/>
      <c r="R12" s="1376"/>
      <c r="S12" s="1386"/>
      <c r="T12" s="1386"/>
      <c r="U12" s="1395"/>
      <c r="V12" s="1398"/>
      <c r="W12" s="368"/>
      <c r="X12" s="1395"/>
      <c r="Y12" s="1837"/>
      <c r="Z12" s="1840"/>
      <c r="AA12" s="1831"/>
      <c r="AB12" s="1831"/>
      <c r="AC12" s="1831"/>
      <c r="AD12" s="1831"/>
      <c r="AE12" s="1831"/>
      <c r="AF12" s="1831"/>
      <c r="AG12" s="1831"/>
      <c r="AH12" s="1831"/>
      <c r="AI12" s="1831"/>
      <c r="AJ12" s="1831"/>
      <c r="AK12" s="1786"/>
      <c r="AL12" s="1786"/>
      <c r="AM12" s="1834"/>
    </row>
    <row r="13" spans="1:44" ht="16.149999999999999" customHeight="1" x14ac:dyDescent="0.2">
      <c r="A13" s="1387"/>
      <c r="B13" s="1386"/>
      <c r="C13" s="1387"/>
      <c r="D13" s="1387"/>
      <c r="E13" s="1386"/>
      <c r="F13" s="1387"/>
      <c r="G13" s="1387"/>
      <c r="H13" s="1386"/>
      <c r="I13" s="1387"/>
      <c r="J13" s="1826"/>
      <c r="K13" s="1379"/>
      <c r="L13" s="1395"/>
      <c r="M13" s="1395"/>
      <c r="N13" s="1395"/>
      <c r="O13" s="1395"/>
      <c r="P13" s="1395"/>
      <c r="Q13" s="1386"/>
      <c r="R13" s="1376"/>
      <c r="S13" s="1386"/>
      <c r="T13" s="1386"/>
      <c r="U13" s="1395"/>
      <c r="V13" s="1398"/>
      <c r="W13" s="368"/>
      <c r="X13" s="1395"/>
      <c r="Y13" s="1837"/>
      <c r="Z13" s="1840"/>
      <c r="AA13" s="1831"/>
      <c r="AB13" s="1831"/>
      <c r="AC13" s="1831"/>
      <c r="AD13" s="1831"/>
      <c r="AE13" s="1831"/>
      <c r="AF13" s="1831"/>
      <c r="AG13" s="1831"/>
      <c r="AH13" s="1831"/>
      <c r="AI13" s="1831"/>
      <c r="AJ13" s="1831"/>
      <c r="AK13" s="1786"/>
      <c r="AL13" s="1786"/>
      <c r="AM13" s="1834"/>
    </row>
    <row r="14" spans="1:44" ht="16.149999999999999" customHeight="1" x14ac:dyDescent="0.2">
      <c r="A14" s="1387"/>
      <c r="B14" s="1386"/>
      <c r="C14" s="1387"/>
      <c r="D14" s="1387"/>
      <c r="E14" s="1386"/>
      <c r="F14" s="1387"/>
      <c r="G14" s="1387"/>
      <c r="H14" s="1386"/>
      <c r="I14" s="1387"/>
      <c r="J14" s="1826"/>
      <c r="K14" s="1379"/>
      <c r="L14" s="1395"/>
      <c r="M14" s="1395"/>
      <c r="N14" s="1395"/>
      <c r="O14" s="1395"/>
      <c r="P14" s="1395"/>
      <c r="Q14" s="1386"/>
      <c r="R14" s="1376"/>
      <c r="S14" s="1386"/>
      <c r="T14" s="1386"/>
      <c r="U14" s="1395"/>
      <c r="V14" s="1398"/>
      <c r="W14" s="368"/>
      <c r="X14" s="1395"/>
      <c r="Y14" s="1837"/>
      <c r="Z14" s="1840"/>
      <c r="AA14" s="1831"/>
      <c r="AB14" s="1831"/>
      <c r="AC14" s="1831"/>
      <c r="AD14" s="1831"/>
      <c r="AE14" s="1831"/>
      <c r="AF14" s="1831"/>
      <c r="AG14" s="1831"/>
      <c r="AH14" s="1831"/>
      <c r="AI14" s="1831"/>
      <c r="AJ14" s="1831"/>
      <c r="AK14" s="1786"/>
      <c r="AL14" s="1786"/>
      <c r="AM14" s="1834"/>
    </row>
    <row r="15" spans="1:44" ht="16.149999999999999" customHeight="1" x14ac:dyDescent="0.2">
      <c r="A15" s="1389"/>
      <c r="B15" s="1388"/>
      <c r="C15" s="1389"/>
      <c r="D15" s="1389"/>
      <c r="E15" s="1388"/>
      <c r="F15" s="1389"/>
      <c r="G15" s="1389"/>
      <c r="H15" s="1388"/>
      <c r="I15" s="1389"/>
      <c r="J15" s="1826"/>
      <c r="K15" s="1380"/>
      <c r="L15" s="1396"/>
      <c r="M15" s="1396"/>
      <c r="N15" s="1396"/>
      <c r="O15" s="1396"/>
      <c r="P15" s="1396"/>
      <c r="Q15" s="1388"/>
      <c r="R15" s="1377"/>
      <c r="S15" s="1388"/>
      <c r="T15" s="1388"/>
      <c r="U15" s="1396"/>
      <c r="V15" s="1399"/>
      <c r="W15" s="369"/>
      <c r="X15" s="1396"/>
      <c r="Y15" s="1838"/>
      <c r="Z15" s="1841"/>
      <c r="AA15" s="1832"/>
      <c r="AB15" s="1832"/>
      <c r="AC15" s="1832"/>
      <c r="AD15" s="1832"/>
      <c r="AE15" s="1832"/>
      <c r="AF15" s="1832"/>
      <c r="AG15" s="1832"/>
      <c r="AH15" s="1832"/>
      <c r="AI15" s="1832"/>
      <c r="AJ15" s="1832"/>
      <c r="AK15" s="1787"/>
      <c r="AL15" s="1787"/>
      <c r="AM15" s="1835"/>
    </row>
    <row r="16" spans="1:44" s="10" customFormat="1" ht="25.5" customHeight="1" x14ac:dyDescent="0.2">
      <c r="A16" s="1132" t="s">
        <v>1286</v>
      </c>
      <c r="B16" s="710" t="s">
        <v>1287</v>
      </c>
      <c r="C16" s="1139"/>
      <c r="D16" s="710"/>
      <c r="E16" s="710"/>
      <c r="F16" s="710"/>
      <c r="G16" s="710"/>
      <c r="H16" s="710"/>
      <c r="I16" s="710"/>
      <c r="J16" s="710"/>
      <c r="K16" s="710"/>
      <c r="L16" s="710"/>
      <c r="M16" s="710"/>
      <c r="N16" s="710"/>
      <c r="O16" s="710"/>
      <c r="P16" s="711"/>
      <c r="Q16" s="710"/>
      <c r="R16" s="710"/>
      <c r="S16" s="711"/>
      <c r="T16" s="711"/>
      <c r="U16" s="711"/>
      <c r="V16" s="710"/>
      <c r="W16" s="750"/>
      <c r="X16" s="712"/>
      <c r="Y16" s="710"/>
      <c r="Z16" s="710"/>
      <c r="AA16" s="710"/>
      <c r="AB16" s="710"/>
      <c r="AC16" s="710"/>
      <c r="AD16" s="710"/>
      <c r="AE16" s="710"/>
      <c r="AF16" s="710"/>
      <c r="AG16" s="710"/>
      <c r="AH16" s="710"/>
      <c r="AI16" s="710"/>
      <c r="AJ16" s="710"/>
      <c r="AK16" s="712"/>
      <c r="AL16" s="712"/>
      <c r="AM16" s="751"/>
      <c r="AN16" s="3"/>
      <c r="AO16" s="3"/>
      <c r="AP16" s="3"/>
      <c r="AQ16" s="3"/>
      <c r="AR16" s="3"/>
    </row>
    <row r="17" spans="1:44" s="10" customFormat="1" ht="24" customHeight="1" x14ac:dyDescent="0.2">
      <c r="A17" s="1129"/>
      <c r="C17" s="29"/>
      <c r="D17" s="752" t="s">
        <v>1288</v>
      </c>
      <c r="E17" s="753" t="s">
        <v>389</v>
      </c>
      <c r="F17" s="716"/>
      <c r="G17" s="716"/>
      <c r="H17" s="716"/>
      <c r="I17" s="716"/>
      <c r="J17" s="716"/>
      <c r="K17" s="716"/>
      <c r="L17" s="716"/>
      <c r="M17" s="716"/>
      <c r="N17" s="716"/>
      <c r="O17" s="716"/>
      <c r="P17" s="717"/>
      <c r="Q17" s="716"/>
      <c r="R17" s="716"/>
      <c r="S17" s="717"/>
      <c r="T17" s="717"/>
      <c r="U17" s="717"/>
      <c r="V17" s="716"/>
      <c r="W17" s="754"/>
      <c r="X17" s="718"/>
      <c r="Y17" s="716"/>
      <c r="Z17" s="716"/>
      <c r="AA17" s="716"/>
      <c r="AB17" s="716"/>
      <c r="AC17" s="716"/>
      <c r="AD17" s="716"/>
      <c r="AE17" s="716"/>
      <c r="AF17" s="716"/>
      <c r="AG17" s="716"/>
      <c r="AH17" s="716"/>
      <c r="AI17" s="716"/>
      <c r="AJ17" s="716"/>
      <c r="AK17" s="718"/>
      <c r="AL17" s="718"/>
      <c r="AM17" s="755"/>
      <c r="AN17" s="3"/>
      <c r="AO17" s="3"/>
      <c r="AP17" s="3"/>
      <c r="AQ17" s="3"/>
      <c r="AR17" s="3"/>
    </row>
    <row r="18" spans="1:44" s="10" customFormat="1" ht="30" customHeight="1" thickBot="1" x14ac:dyDescent="0.25">
      <c r="A18" s="1129"/>
      <c r="B18" s="85"/>
      <c r="C18" s="1130"/>
      <c r="D18" s="84"/>
      <c r="E18" s="84"/>
      <c r="F18" s="86"/>
      <c r="G18" s="758" t="s">
        <v>1289</v>
      </c>
      <c r="H18" s="762" t="s">
        <v>1290</v>
      </c>
      <c r="I18" s="762"/>
      <c r="J18" s="762"/>
      <c r="K18" s="762"/>
      <c r="L18" s="728"/>
      <c r="M18" s="728"/>
      <c r="N18" s="728"/>
      <c r="O18" s="728"/>
      <c r="P18" s="729"/>
      <c r="Q18" s="759"/>
      <c r="R18" s="728"/>
      <c r="S18" s="729"/>
      <c r="T18" s="729"/>
      <c r="U18" s="729"/>
      <c r="V18" s="728"/>
      <c r="W18" s="760"/>
      <c r="X18" s="730"/>
      <c r="Y18" s="728"/>
      <c r="Z18" s="728"/>
      <c r="AA18" s="728"/>
      <c r="AB18" s="728"/>
      <c r="AC18" s="728"/>
      <c r="AD18" s="728"/>
      <c r="AE18" s="728"/>
      <c r="AF18" s="728"/>
      <c r="AG18" s="728"/>
      <c r="AH18" s="728"/>
      <c r="AI18" s="728"/>
      <c r="AJ18" s="728"/>
      <c r="AK18" s="730"/>
      <c r="AL18" s="730"/>
      <c r="AM18" s="761"/>
      <c r="AN18" s="3"/>
      <c r="AO18" s="3"/>
      <c r="AP18" s="3"/>
      <c r="AQ18" s="3"/>
      <c r="AR18" s="3"/>
    </row>
    <row r="19" spans="1:44" s="12" customFormat="1" ht="41.25" customHeight="1" x14ac:dyDescent="0.2">
      <c r="A19" s="1136" t="s">
        <v>1291</v>
      </c>
      <c r="B19" s="502" t="s">
        <v>86</v>
      </c>
      <c r="C19" s="765"/>
      <c r="D19" s="502" t="s">
        <v>86</v>
      </c>
      <c r="E19" s="1870" t="s">
        <v>86</v>
      </c>
      <c r="F19" s="1845"/>
      <c r="G19" s="537" t="s">
        <v>86</v>
      </c>
      <c r="H19" s="763" t="s">
        <v>86</v>
      </c>
      <c r="I19" s="764"/>
      <c r="J19" s="1827">
        <v>114</v>
      </c>
      <c r="K19" s="1614" t="s">
        <v>390</v>
      </c>
      <c r="L19" s="1614" t="s">
        <v>391</v>
      </c>
      <c r="M19" s="1827">
        <v>30</v>
      </c>
      <c r="N19" s="1614" t="s">
        <v>392</v>
      </c>
      <c r="O19" s="1634">
        <v>43</v>
      </c>
      <c r="P19" s="1614" t="s">
        <v>1276</v>
      </c>
      <c r="Q19" s="112">
        <f>V19/R19</f>
        <v>0.15276971493171193</v>
      </c>
      <c r="R19" s="1823">
        <v>130916000</v>
      </c>
      <c r="S19" s="1850" t="s">
        <v>393</v>
      </c>
      <c r="T19" s="387" t="s">
        <v>394</v>
      </c>
      <c r="U19" s="387" t="s">
        <v>395</v>
      </c>
      <c r="V19" s="499">
        <v>20000000</v>
      </c>
      <c r="W19" s="1859">
        <v>20</v>
      </c>
      <c r="X19" s="1614" t="s">
        <v>396</v>
      </c>
      <c r="Y19" s="1853">
        <v>64149</v>
      </c>
      <c r="Z19" s="1853">
        <v>72224</v>
      </c>
      <c r="AA19" s="1853">
        <v>27477</v>
      </c>
      <c r="AB19" s="1853">
        <v>86843</v>
      </c>
      <c r="AC19" s="1853">
        <v>236429</v>
      </c>
      <c r="AD19" s="1853"/>
      <c r="AE19" s="1853">
        <v>13208</v>
      </c>
      <c r="AF19" s="1853">
        <v>1817</v>
      </c>
      <c r="AG19" s="1853">
        <v>520</v>
      </c>
      <c r="AH19" s="1853"/>
      <c r="AI19" s="1853">
        <v>16897</v>
      </c>
      <c r="AJ19" s="1853"/>
      <c r="AK19" s="1862">
        <v>42583</v>
      </c>
      <c r="AL19" s="1856">
        <v>42735</v>
      </c>
      <c r="AM19" s="1859" t="s">
        <v>1274</v>
      </c>
    </row>
    <row r="20" spans="1:44" s="12" customFormat="1" ht="49.5" customHeight="1" x14ac:dyDescent="0.2">
      <c r="A20" s="1136"/>
      <c r="B20" s="502"/>
      <c r="C20" s="765"/>
      <c r="D20" s="502"/>
      <c r="E20" s="1870"/>
      <c r="F20" s="1845"/>
      <c r="G20" s="1138"/>
      <c r="H20" s="766"/>
      <c r="I20" s="767"/>
      <c r="J20" s="1828"/>
      <c r="K20" s="1615"/>
      <c r="L20" s="1615"/>
      <c r="M20" s="1828"/>
      <c r="N20" s="1615"/>
      <c r="O20" s="1848"/>
      <c r="P20" s="1615"/>
      <c r="Q20" s="113">
        <f>V20/R19</f>
        <v>9.1020196156313973E-2</v>
      </c>
      <c r="R20" s="1824"/>
      <c r="S20" s="1851"/>
      <c r="T20" s="387" t="s">
        <v>397</v>
      </c>
      <c r="U20" s="355" t="s">
        <v>398</v>
      </c>
      <c r="V20" s="500">
        <v>11916000</v>
      </c>
      <c r="W20" s="1860"/>
      <c r="X20" s="1615"/>
      <c r="Y20" s="1854"/>
      <c r="Z20" s="1854"/>
      <c r="AA20" s="1854"/>
      <c r="AB20" s="1854"/>
      <c r="AC20" s="1854"/>
      <c r="AD20" s="1854"/>
      <c r="AE20" s="1854"/>
      <c r="AF20" s="1854"/>
      <c r="AG20" s="1854"/>
      <c r="AH20" s="1854"/>
      <c r="AI20" s="1854"/>
      <c r="AJ20" s="1854"/>
      <c r="AK20" s="1863"/>
      <c r="AL20" s="1857"/>
      <c r="AM20" s="1860"/>
    </row>
    <row r="21" spans="1:44" s="12" customFormat="1" ht="72.75" customHeight="1" x14ac:dyDescent="0.2">
      <c r="A21" s="1136"/>
      <c r="B21" s="502"/>
      <c r="C21" s="765"/>
      <c r="D21" s="502"/>
      <c r="E21" s="1870"/>
      <c r="F21" s="1845"/>
      <c r="G21" s="1138"/>
      <c r="H21" s="766"/>
      <c r="I21" s="767"/>
      <c r="J21" s="1829"/>
      <c r="K21" s="1616"/>
      <c r="L21" s="1616"/>
      <c r="M21" s="1829"/>
      <c r="N21" s="1616"/>
      <c r="O21" s="1635"/>
      <c r="P21" s="1616"/>
      <c r="Q21" s="113">
        <f>V21/R19</f>
        <v>0.75621008891197405</v>
      </c>
      <c r="R21" s="1825"/>
      <c r="S21" s="1852"/>
      <c r="T21" s="387" t="s">
        <v>399</v>
      </c>
      <c r="U21" s="355" t="s">
        <v>400</v>
      </c>
      <c r="V21" s="500">
        <v>99000000</v>
      </c>
      <c r="W21" s="1861"/>
      <c r="X21" s="1616"/>
      <c r="Y21" s="1855"/>
      <c r="Z21" s="1855"/>
      <c r="AA21" s="1855"/>
      <c r="AB21" s="1855"/>
      <c r="AC21" s="1855"/>
      <c r="AD21" s="1855"/>
      <c r="AE21" s="1855"/>
      <c r="AF21" s="1855"/>
      <c r="AG21" s="1855"/>
      <c r="AH21" s="1855"/>
      <c r="AI21" s="1855"/>
      <c r="AJ21" s="1855"/>
      <c r="AK21" s="1864"/>
      <c r="AL21" s="1858"/>
      <c r="AM21" s="1861"/>
    </row>
    <row r="22" spans="1:44" s="12" customFormat="1" ht="103.5" customHeight="1" x14ac:dyDescent="0.2">
      <c r="A22" s="1136"/>
      <c r="B22" s="502"/>
      <c r="C22" s="765"/>
      <c r="D22" s="502"/>
      <c r="E22" s="1870"/>
      <c r="F22" s="1845"/>
      <c r="G22" s="1138"/>
      <c r="H22" s="766"/>
      <c r="I22" s="767"/>
      <c r="J22" s="107">
        <v>114</v>
      </c>
      <c r="K22" s="355" t="s">
        <v>390</v>
      </c>
      <c r="L22" s="387" t="s">
        <v>391</v>
      </c>
      <c r="M22" s="373">
        <v>30</v>
      </c>
      <c r="N22" s="106" t="s">
        <v>401</v>
      </c>
      <c r="O22" s="106">
        <v>44</v>
      </c>
      <c r="P22" s="387" t="s">
        <v>1277</v>
      </c>
      <c r="Q22" s="113">
        <f>V22/R22</f>
        <v>0.5</v>
      </c>
      <c r="R22" s="501">
        <f>12500000+12500000</f>
        <v>25000000</v>
      </c>
      <c r="S22" s="106" t="s">
        <v>402</v>
      </c>
      <c r="T22" s="355" t="s">
        <v>403</v>
      </c>
      <c r="U22" s="355" t="s">
        <v>404</v>
      </c>
      <c r="V22" s="500">
        <v>12500000</v>
      </c>
      <c r="W22" s="375">
        <v>20</v>
      </c>
      <c r="X22" s="387" t="s">
        <v>396</v>
      </c>
      <c r="Y22" s="114">
        <v>64149</v>
      </c>
      <c r="Z22" s="114">
        <v>7224</v>
      </c>
      <c r="AA22" s="114">
        <v>27477</v>
      </c>
      <c r="AB22" s="114">
        <v>86843</v>
      </c>
      <c r="AC22" s="114">
        <v>236429</v>
      </c>
      <c r="AD22" s="114">
        <v>0</v>
      </c>
      <c r="AE22" s="114">
        <v>13208</v>
      </c>
      <c r="AF22" s="114">
        <v>1817</v>
      </c>
      <c r="AG22" s="114">
        <v>520</v>
      </c>
      <c r="AH22" s="114">
        <v>0</v>
      </c>
      <c r="AI22" s="114">
        <v>16897</v>
      </c>
      <c r="AJ22" s="114">
        <v>0</v>
      </c>
      <c r="AK22" s="115">
        <v>42583</v>
      </c>
      <c r="AL22" s="115">
        <v>42735</v>
      </c>
      <c r="AM22" s="375" t="s">
        <v>1274</v>
      </c>
    </row>
    <row r="23" spans="1:44" s="12" customFormat="1" ht="78" customHeight="1" x14ac:dyDescent="0.2">
      <c r="A23" s="1136"/>
      <c r="B23" s="502"/>
      <c r="C23" s="765"/>
      <c r="D23" s="502"/>
      <c r="E23" s="1870"/>
      <c r="F23" s="1845"/>
      <c r="G23" s="1138"/>
      <c r="H23" s="766"/>
      <c r="I23" s="767"/>
      <c r="J23" s="1827">
        <v>114</v>
      </c>
      <c r="K23" s="1614" t="s">
        <v>390</v>
      </c>
      <c r="L23" s="1614" t="s">
        <v>391</v>
      </c>
      <c r="M23" s="1827">
        <v>30</v>
      </c>
      <c r="N23" s="1614" t="s">
        <v>405</v>
      </c>
      <c r="O23" s="1634">
        <v>45</v>
      </c>
      <c r="P23" s="1614" t="s">
        <v>1278</v>
      </c>
      <c r="Q23" s="113">
        <f>V23/R23</f>
        <v>4.0584415584415581E-3</v>
      </c>
      <c r="R23" s="1823">
        <v>123200000</v>
      </c>
      <c r="S23" s="1614" t="s">
        <v>406</v>
      </c>
      <c r="T23" s="1614" t="s">
        <v>407</v>
      </c>
      <c r="U23" s="355" t="s">
        <v>408</v>
      </c>
      <c r="V23" s="500">
        <v>500000</v>
      </c>
      <c r="W23" s="1859">
        <v>33</v>
      </c>
      <c r="X23" s="1614" t="s">
        <v>409</v>
      </c>
      <c r="Y23" s="1853">
        <v>0</v>
      </c>
      <c r="Z23" s="1853">
        <v>500</v>
      </c>
      <c r="AA23" s="1853">
        <v>500</v>
      </c>
      <c r="AB23" s="1853">
        <v>500</v>
      </c>
      <c r="AC23" s="1853">
        <v>500</v>
      </c>
      <c r="AD23" s="1853">
        <v>0</v>
      </c>
      <c r="AE23" s="1853">
        <v>100</v>
      </c>
      <c r="AF23" s="1853">
        <v>100</v>
      </c>
      <c r="AG23" s="1853">
        <v>20</v>
      </c>
      <c r="AH23" s="1853">
        <v>0</v>
      </c>
      <c r="AI23" s="1853">
        <v>32</v>
      </c>
      <c r="AJ23" s="1853">
        <v>0</v>
      </c>
      <c r="AK23" s="1865">
        <v>42583</v>
      </c>
      <c r="AL23" s="1865">
        <v>42735</v>
      </c>
      <c r="AM23" s="1859" t="s">
        <v>1274</v>
      </c>
    </row>
    <row r="24" spans="1:44" s="12" customFormat="1" ht="83.25" customHeight="1" x14ac:dyDescent="0.2">
      <c r="A24" s="1136"/>
      <c r="B24" s="502"/>
      <c r="C24" s="765"/>
      <c r="D24" s="502"/>
      <c r="E24" s="1870"/>
      <c r="F24" s="1845"/>
      <c r="G24" s="1138"/>
      <c r="H24" s="766"/>
      <c r="I24" s="767"/>
      <c r="J24" s="1829"/>
      <c r="K24" s="1616"/>
      <c r="L24" s="1616"/>
      <c r="M24" s="1829"/>
      <c r="N24" s="1616"/>
      <c r="O24" s="1635"/>
      <c r="P24" s="1616"/>
      <c r="Q24" s="113">
        <f>V24/R23</f>
        <v>0.99594155844155841</v>
      </c>
      <c r="R24" s="1825"/>
      <c r="S24" s="1616"/>
      <c r="T24" s="1616"/>
      <c r="U24" s="355" t="s">
        <v>410</v>
      </c>
      <c r="V24" s="500">
        <v>122700000</v>
      </c>
      <c r="W24" s="1861"/>
      <c r="X24" s="1616"/>
      <c r="Y24" s="1855"/>
      <c r="Z24" s="1855"/>
      <c r="AA24" s="1855"/>
      <c r="AB24" s="1855"/>
      <c r="AC24" s="1855"/>
      <c r="AD24" s="1855"/>
      <c r="AE24" s="1855"/>
      <c r="AF24" s="1855"/>
      <c r="AG24" s="1855"/>
      <c r="AH24" s="1855"/>
      <c r="AI24" s="1855"/>
      <c r="AJ24" s="1855"/>
      <c r="AK24" s="1866"/>
      <c r="AL24" s="1866"/>
      <c r="AM24" s="1861"/>
    </row>
    <row r="25" spans="1:44" s="12" customFormat="1" ht="150" customHeight="1" x14ac:dyDescent="0.2">
      <c r="A25" s="1136"/>
      <c r="B25" s="502"/>
      <c r="C25" s="765"/>
      <c r="D25" s="502"/>
      <c r="E25" s="1870"/>
      <c r="F25" s="1845"/>
      <c r="G25" s="1138"/>
      <c r="H25" s="766"/>
      <c r="I25" s="767"/>
      <c r="J25" s="107">
        <v>114</v>
      </c>
      <c r="K25" s="354" t="s">
        <v>390</v>
      </c>
      <c r="L25" s="1614" t="s">
        <v>411</v>
      </c>
      <c r="M25" s="107">
        <v>30</v>
      </c>
      <c r="N25" s="1614" t="s">
        <v>412</v>
      </c>
      <c r="O25" s="1634">
        <v>46</v>
      </c>
      <c r="P25" s="1614" t="s">
        <v>1279</v>
      </c>
      <c r="Q25" s="113">
        <f>V25/R25</f>
        <v>2.762881112136556E-2</v>
      </c>
      <c r="R25" s="1823">
        <f>V25+V26+V27</f>
        <v>962184000</v>
      </c>
      <c r="S25" s="1614" t="s">
        <v>413</v>
      </c>
      <c r="T25" s="387" t="s">
        <v>414</v>
      </c>
      <c r="U25" s="355" t="s">
        <v>415</v>
      </c>
      <c r="V25" s="500">
        <v>26584000</v>
      </c>
      <c r="W25" s="375">
        <v>20</v>
      </c>
      <c r="X25" s="355" t="s">
        <v>396</v>
      </c>
      <c r="Y25" s="1853">
        <v>64149</v>
      </c>
      <c r="Z25" s="1853">
        <v>72224</v>
      </c>
      <c r="AA25" s="1853">
        <v>27477</v>
      </c>
      <c r="AB25" s="1853">
        <v>86843</v>
      </c>
      <c r="AC25" s="1853">
        <v>236429</v>
      </c>
      <c r="AD25" s="1853">
        <v>0</v>
      </c>
      <c r="AE25" s="1853">
        <v>13208</v>
      </c>
      <c r="AF25" s="1853">
        <v>1817</v>
      </c>
      <c r="AG25" s="1853">
        <v>520</v>
      </c>
      <c r="AH25" s="1853">
        <v>0</v>
      </c>
      <c r="AI25" s="1853">
        <v>16897</v>
      </c>
      <c r="AJ25" s="1853">
        <v>0</v>
      </c>
      <c r="AK25" s="1865">
        <v>42583</v>
      </c>
      <c r="AL25" s="1865">
        <v>42735</v>
      </c>
      <c r="AM25" s="1859" t="s">
        <v>1274</v>
      </c>
    </row>
    <row r="26" spans="1:44" s="12" customFormat="1" ht="101.25" customHeight="1" x14ac:dyDescent="0.2">
      <c r="A26" s="1136"/>
      <c r="B26" s="502"/>
      <c r="C26" s="765"/>
      <c r="D26" s="502"/>
      <c r="E26" s="1870"/>
      <c r="F26" s="1845"/>
      <c r="G26" s="1138"/>
      <c r="H26" s="766"/>
      <c r="I26" s="767"/>
      <c r="J26" s="107">
        <v>115</v>
      </c>
      <c r="K26" s="387" t="s">
        <v>416</v>
      </c>
      <c r="L26" s="1615"/>
      <c r="M26" s="107">
        <v>16</v>
      </c>
      <c r="N26" s="1615"/>
      <c r="O26" s="1848"/>
      <c r="P26" s="1615"/>
      <c r="Q26" s="113">
        <f>V26/R25</f>
        <v>0.84432915118106311</v>
      </c>
      <c r="R26" s="1824"/>
      <c r="S26" s="1615"/>
      <c r="T26" s="387" t="s">
        <v>417</v>
      </c>
      <c r="U26" s="355" t="s">
        <v>418</v>
      </c>
      <c r="V26" s="500">
        <v>812400000</v>
      </c>
      <c r="W26" s="375">
        <v>39</v>
      </c>
      <c r="X26" s="355" t="s">
        <v>409</v>
      </c>
      <c r="Y26" s="1854"/>
      <c r="Z26" s="1854"/>
      <c r="AA26" s="1854"/>
      <c r="AB26" s="1854"/>
      <c r="AC26" s="1854"/>
      <c r="AD26" s="1854"/>
      <c r="AE26" s="1854"/>
      <c r="AF26" s="1854"/>
      <c r="AG26" s="1854"/>
      <c r="AH26" s="1854"/>
      <c r="AI26" s="1854"/>
      <c r="AJ26" s="1854"/>
      <c r="AK26" s="1867"/>
      <c r="AL26" s="1867"/>
      <c r="AM26" s="1860"/>
    </row>
    <row r="27" spans="1:44" s="12" customFormat="1" ht="60.75" customHeight="1" x14ac:dyDescent="0.2">
      <c r="A27" s="1136"/>
      <c r="B27" s="502"/>
      <c r="C27" s="765"/>
      <c r="D27" s="502"/>
      <c r="E27" s="1870"/>
      <c r="F27" s="1845"/>
      <c r="G27" s="1138"/>
      <c r="H27" s="768"/>
      <c r="I27" s="769"/>
      <c r="J27" s="107">
        <v>116</v>
      </c>
      <c r="K27" s="387" t="s">
        <v>419</v>
      </c>
      <c r="L27" s="1616"/>
      <c r="M27" s="107">
        <v>5</v>
      </c>
      <c r="N27" s="1616"/>
      <c r="O27" s="1635"/>
      <c r="P27" s="1616"/>
      <c r="Q27" s="113">
        <f>V27/R25</f>
        <v>0.12804203769757136</v>
      </c>
      <c r="R27" s="1825"/>
      <c r="S27" s="1616"/>
      <c r="T27" s="387" t="s">
        <v>420</v>
      </c>
      <c r="U27" s="355" t="s">
        <v>421</v>
      </c>
      <c r="V27" s="500">
        <v>123200000</v>
      </c>
      <c r="W27" s="375">
        <v>41</v>
      </c>
      <c r="X27" s="355" t="s">
        <v>409</v>
      </c>
      <c r="Y27" s="1855"/>
      <c r="Z27" s="1855"/>
      <c r="AA27" s="1855"/>
      <c r="AB27" s="1855"/>
      <c r="AC27" s="1855"/>
      <c r="AD27" s="1855"/>
      <c r="AE27" s="1855"/>
      <c r="AF27" s="1855"/>
      <c r="AG27" s="1855"/>
      <c r="AH27" s="1855"/>
      <c r="AI27" s="1855"/>
      <c r="AJ27" s="1855"/>
      <c r="AK27" s="1866"/>
      <c r="AL27" s="1866"/>
      <c r="AM27" s="1861"/>
    </row>
    <row r="28" spans="1:44" s="10" customFormat="1" ht="30" customHeight="1" x14ac:dyDescent="0.2">
      <c r="A28" s="1129"/>
      <c r="B28" s="85"/>
      <c r="C28" s="1130"/>
      <c r="D28" s="85"/>
      <c r="E28" s="1870"/>
      <c r="F28" s="1845"/>
      <c r="G28" s="758">
        <v>30</v>
      </c>
      <c r="H28" s="762" t="s">
        <v>422</v>
      </c>
      <c r="I28" s="762"/>
      <c r="J28" s="762"/>
      <c r="K28" s="762"/>
      <c r="L28" s="721"/>
      <c r="M28" s="721"/>
      <c r="N28" s="721"/>
      <c r="O28" s="721"/>
      <c r="P28" s="722"/>
      <c r="Q28" s="721"/>
      <c r="R28" s="721"/>
      <c r="S28" s="722"/>
      <c r="T28" s="722"/>
      <c r="U28" s="722"/>
      <c r="V28" s="721"/>
      <c r="W28" s="1331"/>
      <c r="X28" s="723"/>
      <c r="Y28" s="721"/>
      <c r="Z28" s="721"/>
      <c r="AA28" s="721"/>
      <c r="AB28" s="721"/>
      <c r="AC28" s="721"/>
      <c r="AD28" s="721"/>
      <c r="AE28" s="721"/>
      <c r="AF28" s="721"/>
      <c r="AG28" s="721"/>
      <c r="AH28" s="721"/>
      <c r="AI28" s="721"/>
      <c r="AJ28" s="721"/>
      <c r="AK28" s="723"/>
      <c r="AL28" s="723"/>
      <c r="AM28" s="1332"/>
      <c r="AN28" s="3"/>
      <c r="AO28" s="3"/>
      <c r="AP28" s="3"/>
      <c r="AQ28" s="3"/>
      <c r="AR28" s="3"/>
    </row>
    <row r="29" spans="1:44" s="12" customFormat="1" ht="46.5" customHeight="1" x14ac:dyDescent="0.2">
      <c r="A29" s="1136"/>
      <c r="B29" s="502"/>
      <c r="C29" s="765"/>
      <c r="D29" s="502"/>
      <c r="E29" s="1870"/>
      <c r="F29" s="1845"/>
      <c r="G29" s="1848" t="s">
        <v>86</v>
      </c>
      <c r="H29" s="1844"/>
      <c r="I29" s="1845"/>
      <c r="J29" s="1828">
        <v>117</v>
      </c>
      <c r="K29" s="1615" t="s">
        <v>423</v>
      </c>
      <c r="L29" s="1615" t="s">
        <v>424</v>
      </c>
      <c r="M29" s="1828">
        <v>1</v>
      </c>
      <c r="N29" s="1615" t="s">
        <v>425</v>
      </c>
      <c r="O29" s="1848">
        <v>47</v>
      </c>
      <c r="P29" s="1615" t="s">
        <v>426</v>
      </c>
      <c r="Q29" s="113">
        <f>V29/R29</f>
        <v>0.5</v>
      </c>
      <c r="R29" s="1824">
        <v>50000000</v>
      </c>
      <c r="S29" s="1615" t="s">
        <v>393</v>
      </c>
      <c r="T29" s="1328" t="s">
        <v>427</v>
      </c>
      <c r="U29" s="355" t="s">
        <v>428</v>
      </c>
      <c r="V29" s="500">
        <v>25000000</v>
      </c>
      <c r="W29" s="375">
        <v>39</v>
      </c>
      <c r="X29" s="355" t="s">
        <v>409</v>
      </c>
      <c r="Y29" s="1854">
        <v>0</v>
      </c>
      <c r="Z29" s="1854">
        <v>0</v>
      </c>
      <c r="AA29" s="1854">
        <v>0</v>
      </c>
      <c r="AB29" s="1854">
        <v>40000</v>
      </c>
      <c r="AC29" s="1854">
        <v>100000</v>
      </c>
      <c r="AD29" s="1854"/>
      <c r="AE29" s="1854">
        <v>500</v>
      </c>
      <c r="AF29" s="1854">
        <v>500</v>
      </c>
      <c r="AG29" s="1854">
        <v>200</v>
      </c>
      <c r="AH29" s="1854"/>
      <c r="AI29" s="1854">
        <v>16897</v>
      </c>
      <c r="AJ29" s="1854"/>
      <c r="AK29" s="1867">
        <v>42583</v>
      </c>
      <c r="AL29" s="1867">
        <v>42735</v>
      </c>
      <c r="AM29" s="1860" t="s">
        <v>1274</v>
      </c>
    </row>
    <row r="30" spans="1:44" s="12" customFormat="1" ht="54.75" customHeight="1" x14ac:dyDescent="0.2">
      <c r="A30" s="1136"/>
      <c r="B30" s="502"/>
      <c r="C30" s="765"/>
      <c r="D30" s="502"/>
      <c r="E30" s="1870"/>
      <c r="F30" s="1845"/>
      <c r="G30" s="1848"/>
      <c r="H30" s="1844"/>
      <c r="I30" s="1845"/>
      <c r="J30" s="1828"/>
      <c r="K30" s="1615"/>
      <c r="L30" s="1615"/>
      <c r="M30" s="1828"/>
      <c r="N30" s="1615"/>
      <c r="O30" s="1848"/>
      <c r="P30" s="1615"/>
      <c r="Q30" s="113">
        <f>V30/R29</f>
        <v>0.22</v>
      </c>
      <c r="R30" s="1824"/>
      <c r="S30" s="1615"/>
      <c r="T30" s="387" t="s">
        <v>429</v>
      </c>
      <c r="U30" s="355" t="s">
        <v>430</v>
      </c>
      <c r="V30" s="500">
        <v>11000000</v>
      </c>
      <c r="W30" s="375">
        <v>39</v>
      </c>
      <c r="X30" s="355" t="s">
        <v>409</v>
      </c>
      <c r="Y30" s="1854"/>
      <c r="Z30" s="1854"/>
      <c r="AA30" s="1854"/>
      <c r="AB30" s="1854"/>
      <c r="AC30" s="1854"/>
      <c r="AD30" s="1854"/>
      <c r="AE30" s="1854"/>
      <c r="AF30" s="1854"/>
      <c r="AG30" s="1854"/>
      <c r="AH30" s="1854"/>
      <c r="AI30" s="1854"/>
      <c r="AJ30" s="1854"/>
      <c r="AK30" s="1867"/>
      <c r="AL30" s="1867"/>
      <c r="AM30" s="1860"/>
    </row>
    <row r="31" spans="1:44" s="12" customFormat="1" ht="54.75" customHeight="1" x14ac:dyDescent="0.2">
      <c r="A31" s="1136"/>
      <c r="B31" s="502"/>
      <c r="C31" s="765"/>
      <c r="D31" s="502"/>
      <c r="E31" s="1870"/>
      <c r="F31" s="1845"/>
      <c r="G31" s="1848"/>
      <c r="H31" s="1846"/>
      <c r="I31" s="1847"/>
      <c r="J31" s="1829"/>
      <c r="K31" s="1616"/>
      <c r="L31" s="1616"/>
      <c r="M31" s="1829"/>
      <c r="N31" s="1616"/>
      <c r="O31" s="1635"/>
      <c r="P31" s="1616"/>
      <c r="Q31" s="113">
        <f>V31/R29</f>
        <v>0.28000000000000003</v>
      </c>
      <c r="R31" s="1825"/>
      <c r="S31" s="1616"/>
      <c r="T31" s="355" t="s">
        <v>431</v>
      </c>
      <c r="U31" s="355" t="s">
        <v>432</v>
      </c>
      <c r="V31" s="500">
        <v>14000000</v>
      </c>
      <c r="W31" s="375">
        <v>39</v>
      </c>
      <c r="X31" s="355" t="s">
        <v>409</v>
      </c>
      <c r="Y31" s="1855"/>
      <c r="Z31" s="1855"/>
      <c r="AA31" s="1855"/>
      <c r="AB31" s="1855"/>
      <c r="AC31" s="1855"/>
      <c r="AD31" s="1855"/>
      <c r="AE31" s="1855"/>
      <c r="AF31" s="1855"/>
      <c r="AG31" s="1855"/>
      <c r="AH31" s="1855"/>
      <c r="AI31" s="1855"/>
      <c r="AJ31" s="1855"/>
      <c r="AK31" s="1866"/>
      <c r="AL31" s="1866"/>
      <c r="AM31" s="1861"/>
    </row>
    <row r="32" spans="1:44" s="10" customFormat="1" ht="30" customHeight="1" thickBot="1" x14ac:dyDescent="0.25">
      <c r="A32" s="1129"/>
      <c r="B32" s="85"/>
      <c r="C32" s="1130"/>
      <c r="D32" s="85"/>
      <c r="E32" s="1870"/>
      <c r="F32" s="1845"/>
      <c r="G32" s="758">
        <v>31</v>
      </c>
      <c r="H32" s="762" t="s">
        <v>433</v>
      </c>
      <c r="I32" s="762"/>
      <c r="J32" s="762"/>
      <c r="K32" s="762"/>
      <c r="L32" s="728"/>
      <c r="M32" s="728"/>
      <c r="N32" s="728"/>
      <c r="O32" s="728"/>
      <c r="P32" s="729"/>
      <c r="Q32" s="759"/>
      <c r="R32" s="728"/>
      <c r="S32" s="729"/>
      <c r="T32" s="729"/>
      <c r="U32" s="729"/>
      <c r="V32" s="728"/>
      <c r="W32" s="760"/>
      <c r="X32" s="730"/>
      <c r="Y32" s="728"/>
      <c r="Z32" s="728"/>
      <c r="AA32" s="728"/>
      <c r="AB32" s="728"/>
      <c r="AC32" s="728"/>
      <c r="AD32" s="728"/>
      <c r="AE32" s="728"/>
      <c r="AF32" s="728"/>
      <c r="AG32" s="728"/>
      <c r="AH32" s="728"/>
      <c r="AI32" s="728"/>
      <c r="AJ32" s="728"/>
      <c r="AK32" s="730"/>
      <c r="AL32" s="730"/>
      <c r="AM32" s="761"/>
      <c r="AN32" s="3"/>
      <c r="AO32" s="3"/>
      <c r="AP32" s="3"/>
      <c r="AQ32" s="3"/>
      <c r="AR32" s="3"/>
    </row>
    <row r="33" spans="1:44" s="12" customFormat="1" ht="78.75" customHeight="1" x14ac:dyDescent="0.2">
      <c r="A33" s="1136"/>
      <c r="B33" s="502"/>
      <c r="C33" s="765"/>
      <c r="D33" s="502"/>
      <c r="E33" s="1870"/>
      <c r="F33" s="1845"/>
      <c r="G33" s="1848" t="s">
        <v>86</v>
      </c>
      <c r="H33" s="1842"/>
      <c r="I33" s="1843"/>
      <c r="J33" s="1827">
        <v>118</v>
      </c>
      <c r="K33" s="1614" t="s">
        <v>434</v>
      </c>
      <c r="L33" s="1614" t="s">
        <v>435</v>
      </c>
      <c r="M33" s="1827">
        <v>4</v>
      </c>
      <c r="N33" s="1614" t="s">
        <v>436</v>
      </c>
      <c r="O33" s="1634">
        <v>48</v>
      </c>
      <c r="P33" s="1614" t="s">
        <v>1280</v>
      </c>
      <c r="Q33" s="113">
        <f>V33/R33</f>
        <v>0.2857142857142857</v>
      </c>
      <c r="R33" s="1823">
        <v>123200000</v>
      </c>
      <c r="S33" s="1614" t="s">
        <v>402</v>
      </c>
      <c r="T33" s="354" t="s">
        <v>437</v>
      </c>
      <c r="U33" s="355" t="s">
        <v>438</v>
      </c>
      <c r="V33" s="500">
        <v>35200000</v>
      </c>
      <c r="W33" s="375" t="s">
        <v>1283</v>
      </c>
      <c r="X33" s="355" t="s">
        <v>409</v>
      </c>
      <c r="Y33" s="1853">
        <v>64149</v>
      </c>
      <c r="Z33" s="1853">
        <v>72224</v>
      </c>
      <c r="AA33" s="1853">
        <v>27477</v>
      </c>
      <c r="AB33" s="1853">
        <v>86843</v>
      </c>
      <c r="AC33" s="1853">
        <v>236429</v>
      </c>
      <c r="AD33" s="1853"/>
      <c r="AE33" s="1853">
        <v>13208</v>
      </c>
      <c r="AF33" s="1853">
        <v>1817</v>
      </c>
      <c r="AG33" s="1853">
        <v>520</v>
      </c>
      <c r="AH33" s="1853"/>
      <c r="AI33" s="1853">
        <v>16897</v>
      </c>
      <c r="AJ33" s="1853"/>
      <c r="AK33" s="1865">
        <v>42583</v>
      </c>
      <c r="AL33" s="1865">
        <v>42735</v>
      </c>
      <c r="AM33" s="1859" t="s">
        <v>1275</v>
      </c>
    </row>
    <row r="34" spans="1:44" s="12" customFormat="1" ht="49.5" customHeight="1" x14ac:dyDescent="0.2">
      <c r="A34" s="1136"/>
      <c r="B34" s="502"/>
      <c r="C34" s="765"/>
      <c r="D34" s="502"/>
      <c r="E34" s="1870"/>
      <c r="F34" s="1845"/>
      <c r="G34" s="1848"/>
      <c r="H34" s="1844"/>
      <c r="I34" s="1845"/>
      <c r="J34" s="1828"/>
      <c r="K34" s="1615"/>
      <c r="L34" s="1615"/>
      <c r="M34" s="1828"/>
      <c r="N34" s="1615"/>
      <c r="O34" s="1848"/>
      <c r="P34" s="1615"/>
      <c r="Q34" s="113">
        <f>V34/R33</f>
        <v>0.22727272727272727</v>
      </c>
      <c r="R34" s="1824"/>
      <c r="S34" s="1615"/>
      <c r="T34" s="387" t="s">
        <v>439</v>
      </c>
      <c r="U34" s="355" t="s">
        <v>440</v>
      </c>
      <c r="V34" s="500">
        <v>28000000</v>
      </c>
      <c r="W34" s="375" t="s">
        <v>1284</v>
      </c>
      <c r="X34" s="355" t="s">
        <v>409</v>
      </c>
      <c r="Y34" s="1854"/>
      <c r="Z34" s="1854"/>
      <c r="AA34" s="1854"/>
      <c r="AB34" s="1854"/>
      <c r="AC34" s="1854"/>
      <c r="AD34" s="1854"/>
      <c r="AE34" s="1854"/>
      <c r="AF34" s="1854"/>
      <c r="AG34" s="1854"/>
      <c r="AH34" s="1854"/>
      <c r="AI34" s="1854"/>
      <c r="AJ34" s="1854"/>
      <c r="AK34" s="1867"/>
      <c r="AL34" s="1867"/>
      <c r="AM34" s="1860"/>
    </row>
    <row r="35" spans="1:44" s="12" customFormat="1" ht="57" customHeight="1" x14ac:dyDescent="0.2">
      <c r="A35" s="1136"/>
      <c r="B35" s="502"/>
      <c r="C35" s="765"/>
      <c r="D35" s="502"/>
      <c r="E35" s="1870"/>
      <c r="F35" s="1845"/>
      <c r="G35" s="1635"/>
      <c r="H35" s="1846"/>
      <c r="I35" s="1847"/>
      <c r="J35" s="1829"/>
      <c r="K35" s="1616"/>
      <c r="L35" s="1616"/>
      <c r="M35" s="1829"/>
      <c r="N35" s="1616"/>
      <c r="O35" s="1635"/>
      <c r="P35" s="1616"/>
      <c r="Q35" s="113">
        <f>V35/R33</f>
        <v>0.48701298701298701</v>
      </c>
      <c r="R35" s="1825"/>
      <c r="S35" s="1616"/>
      <c r="T35" s="355" t="s">
        <v>441</v>
      </c>
      <c r="U35" s="355" t="s">
        <v>442</v>
      </c>
      <c r="V35" s="500">
        <v>60000000</v>
      </c>
      <c r="W35" s="375" t="s">
        <v>1285</v>
      </c>
      <c r="X35" s="355" t="s">
        <v>409</v>
      </c>
      <c r="Y35" s="1855"/>
      <c r="Z35" s="1855"/>
      <c r="AA35" s="1855"/>
      <c r="AB35" s="1855"/>
      <c r="AC35" s="1855"/>
      <c r="AD35" s="1855"/>
      <c r="AE35" s="1855"/>
      <c r="AF35" s="1855"/>
      <c r="AG35" s="1855"/>
      <c r="AH35" s="1855"/>
      <c r="AI35" s="1855"/>
      <c r="AJ35" s="1855"/>
      <c r="AK35" s="1866"/>
      <c r="AL35" s="1866"/>
      <c r="AM35" s="1861"/>
    </row>
    <row r="36" spans="1:44" s="10" customFormat="1" ht="34.5" customHeight="1" x14ac:dyDescent="0.2">
      <c r="A36" s="1129"/>
      <c r="C36" s="29"/>
      <c r="D36" s="770">
        <v>10</v>
      </c>
      <c r="E36" s="771" t="s">
        <v>443</v>
      </c>
      <c r="F36" s="742"/>
      <c r="G36" s="716"/>
      <c r="H36" s="716"/>
      <c r="I36" s="716"/>
      <c r="J36" s="716"/>
      <c r="K36" s="716"/>
      <c r="L36" s="716"/>
      <c r="M36" s="716"/>
      <c r="N36" s="716"/>
      <c r="O36" s="716"/>
      <c r="P36" s="717"/>
      <c r="Q36" s="716"/>
      <c r="R36" s="716"/>
      <c r="S36" s="717"/>
      <c r="T36" s="717"/>
      <c r="U36" s="717"/>
      <c r="V36" s="716"/>
      <c r="W36" s="754"/>
      <c r="X36" s="718"/>
      <c r="Y36" s="716"/>
      <c r="Z36" s="716"/>
      <c r="AA36" s="716"/>
      <c r="AB36" s="716"/>
      <c r="AC36" s="716"/>
      <c r="AD36" s="716"/>
      <c r="AE36" s="716"/>
      <c r="AF36" s="716"/>
      <c r="AG36" s="716"/>
      <c r="AH36" s="716"/>
      <c r="AI36" s="716"/>
      <c r="AJ36" s="716"/>
      <c r="AK36" s="718"/>
      <c r="AL36" s="718"/>
      <c r="AM36" s="755"/>
      <c r="AN36" s="3"/>
      <c r="AO36" s="3"/>
      <c r="AP36" s="3"/>
      <c r="AQ36" s="3"/>
      <c r="AR36" s="3"/>
    </row>
    <row r="37" spans="1:44" s="10" customFormat="1" ht="30" customHeight="1" thickBot="1" x14ac:dyDescent="0.25">
      <c r="A37" s="1129"/>
      <c r="B37" s="85"/>
      <c r="C37" s="1130"/>
      <c r="D37" s="84"/>
      <c r="E37" s="1135"/>
      <c r="F37" s="1040"/>
      <c r="G37" s="758">
        <v>32</v>
      </c>
      <c r="H37" s="762" t="s">
        <v>444</v>
      </c>
      <c r="I37" s="762"/>
      <c r="J37" s="762"/>
      <c r="K37" s="762"/>
      <c r="L37" s="728"/>
      <c r="M37" s="728"/>
      <c r="N37" s="728"/>
      <c r="O37" s="728"/>
      <c r="P37" s="729"/>
      <c r="Q37" s="759"/>
      <c r="R37" s="728"/>
      <c r="S37" s="729"/>
      <c r="T37" s="729"/>
      <c r="U37" s="729"/>
      <c r="V37" s="728"/>
      <c r="W37" s="760"/>
      <c r="X37" s="730"/>
      <c r="Y37" s="728"/>
      <c r="Z37" s="728"/>
      <c r="AA37" s="728"/>
      <c r="AB37" s="728"/>
      <c r="AC37" s="728"/>
      <c r="AD37" s="728"/>
      <c r="AE37" s="728"/>
      <c r="AF37" s="728"/>
      <c r="AG37" s="728"/>
      <c r="AH37" s="728"/>
      <c r="AI37" s="728"/>
      <c r="AJ37" s="728"/>
      <c r="AK37" s="730"/>
      <c r="AL37" s="730"/>
      <c r="AM37" s="761"/>
      <c r="AN37" s="3"/>
      <c r="AO37" s="3"/>
      <c r="AP37" s="3"/>
      <c r="AQ37" s="3"/>
      <c r="AR37" s="3"/>
    </row>
    <row r="38" spans="1:44" s="12" customFormat="1" ht="35.25" customHeight="1" x14ac:dyDescent="0.2">
      <c r="A38" s="1136"/>
      <c r="B38" s="502"/>
      <c r="C38" s="765"/>
      <c r="D38" s="502"/>
      <c r="E38" s="1870"/>
      <c r="F38" s="1845"/>
      <c r="G38" s="1634" t="s">
        <v>86</v>
      </c>
      <c r="H38" s="1842"/>
      <c r="I38" s="1843"/>
      <c r="J38" s="1827">
        <v>119</v>
      </c>
      <c r="K38" s="1614" t="s">
        <v>445</v>
      </c>
      <c r="L38" s="1614" t="s">
        <v>446</v>
      </c>
      <c r="M38" s="1827">
        <v>7</v>
      </c>
      <c r="N38" s="1614" t="s">
        <v>447</v>
      </c>
      <c r="O38" s="1634">
        <v>49</v>
      </c>
      <c r="P38" s="1614" t="s">
        <v>1281</v>
      </c>
      <c r="Q38" s="1868">
        <f>V38/R38</f>
        <v>0.53430692536196589</v>
      </c>
      <c r="R38" s="1823">
        <v>393032525</v>
      </c>
      <c r="S38" s="1614" t="s">
        <v>448</v>
      </c>
      <c r="T38" s="1614" t="s">
        <v>449</v>
      </c>
      <c r="U38" s="1614" t="s">
        <v>450</v>
      </c>
      <c r="V38" s="499">
        <v>210000000</v>
      </c>
      <c r="W38" s="389">
        <v>109</v>
      </c>
      <c r="X38" s="387" t="s">
        <v>451</v>
      </c>
      <c r="Y38" s="1853">
        <v>64149</v>
      </c>
      <c r="Z38" s="1853">
        <v>72224</v>
      </c>
      <c r="AA38" s="1853">
        <v>27477</v>
      </c>
      <c r="AB38" s="1853">
        <v>86843</v>
      </c>
      <c r="AC38" s="1853">
        <v>236429</v>
      </c>
      <c r="AD38" s="1853"/>
      <c r="AE38" s="1853">
        <v>13208</v>
      </c>
      <c r="AF38" s="1853">
        <v>1817</v>
      </c>
      <c r="AG38" s="1853">
        <v>520</v>
      </c>
      <c r="AH38" s="1853"/>
      <c r="AI38" s="1853">
        <v>16897</v>
      </c>
      <c r="AJ38" s="1853"/>
      <c r="AK38" s="1865">
        <v>42583</v>
      </c>
      <c r="AL38" s="1865">
        <v>42735</v>
      </c>
      <c r="AM38" s="1859" t="s">
        <v>1274</v>
      </c>
    </row>
    <row r="39" spans="1:44" s="12" customFormat="1" ht="45.75" customHeight="1" x14ac:dyDescent="0.2">
      <c r="A39" s="1136"/>
      <c r="B39" s="502"/>
      <c r="C39" s="765"/>
      <c r="D39" s="502"/>
      <c r="E39" s="1870"/>
      <c r="F39" s="1845"/>
      <c r="G39" s="1848"/>
      <c r="H39" s="1844"/>
      <c r="I39" s="1845"/>
      <c r="J39" s="1828"/>
      <c r="K39" s="1615"/>
      <c r="L39" s="1615"/>
      <c r="M39" s="1828"/>
      <c r="N39" s="1615"/>
      <c r="O39" s="1848"/>
      <c r="P39" s="1615"/>
      <c r="Q39" s="1869"/>
      <c r="R39" s="1824"/>
      <c r="S39" s="1615"/>
      <c r="T39" s="1616"/>
      <c r="U39" s="1616"/>
      <c r="V39" s="499">
        <v>60000000</v>
      </c>
      <c r="W39" s="389">
        <v>20</v>
      </c>
      <c r="X39" s="387" t="s">
        <v>396</v>
      </c>
      <c r="Y39" s="1854"/>
      <c r="Z39" s="1854"/>
      <c r="AA39" s="1854"/>
      <c r="AB39" s="1854"/>
      <c r="AC39" s="1854"/>
      <c r="AD39" s="1854"/>
      <c r="AE39" s="1854"/>
      <c r="AF39" s="1854"/>
      <c r="AG39" s="1854"/>
      <c r="AH39" s="1854"/>
      <c r="AI39" s="1854"/>
      <c r="AJ39" s="1854"/>
      <c r="AK39" s="1867"/>
      <c r="AL39" s="1867"/>
      <c r="AM39" s="1860"/>
    </row>
    <row r="40" spans="1:44" s="12" customFormat="1" ht="75.75" customHeight="1" x14ac:dyDescent="0.2">
      <c r="A40" s="1136"/>
      <c r="B40" s="502"/>
      <c r="C40" s="765"/>
      <c r="D40" s="502"/>
      <c r="E40" s="1870"/>
      <c r="F40" s="1845"/>
      <c r="G40" s="1848"/>
      <c r="H40" s="1844"/>
      <c r="I40" s="1845"/>
      <c r="J40" s="1828"/>
      <c r="K40" s="1615"/>
      <c r="L40" s="1615"/>
      <c r="M40" s="1828"/>
      <c r="N40" s="1615"/>
      <c r="O40" s="1848"/>
      <c r="P40" s="1615"/>
      <c r="Q40" s="112">
        <f>V40/R38</f>
        <v>0.16538071499298945</v>
      </c>
      <c r="R40" s="1824"/>
      <c r="S40" s="1615"/>
      <c r="T40" s="387" t="s">
        <v>452</v>
      </c>
      <c r="U40" s="354" t="s">
        <v>453</v>
      </c>
      <c r="V40" s="499">
        <v>65000000</v>
      </c>
      <c r="W40" s="389">
        <v>109</v>
      </c>
      <c r="X40" s="387" t="s">
        <v>451</v>
      </c>
      <c r="Y40" s="1854"/>
      <c r="Z40" s="1854"/>
      <c r="AA40" s="1854"/>
      <c r="AB40" s="1854"/>
      <c r="AC40" s="1854"/>
      <c r="AD40" s="1854"/>
      <c r="AE40" s="1854"/>
      <c r="AF40" s="1854"/>
      <c r="AG40" s="1854"/>
      <c r="AH40" s="1854"/>
      <c r="AI40" s="1854"/>
      <c r="AJ40" s="1854"/>
      <c r="AK40" s="1867"/>
      <c r="AL40" s="1867"/>
      <c r="AM40" s="1860"/>
    </row>
    <row r="41" spans="1:44" s="12" customFormat="1" ht="67.5" customHeight="1" x14ac:dyDescent="0.2">
      <c r="A41" s="1136"/>
      <c r="B41" s="502"/>
      <c r="C41" s="765"/>
      <c r="D41" s="1056"/>
      <c r="E41" s="1870"/>
      <c r="F41" s="1845"/>
      <c r="G41" s="1848"/>
      <c r="H41" s="1844"/>
      <c r="I41" s="1845"/>
      <c r="J41" s="1828"/>
      <c r="K41" s="1615"/>
      <c r="L41" s="1615"/>
      <c r="M41" s="1828"/>
      <c r="N41" s="1615"/>
      <c r="O41" s="1848"/>
      <c r="P41" s="1615"/>
      <c r="Q41" s="112">
        <f>V41/R38</f>
        <v>5.8602083886060065E-2</v>
      </c>
      <c r="R41" s="1824"/>
      <c r="S41" s="1615"/>
      <c r="T41" s="387" t="s">
        <v>454</v>
      </c>
      <c r="U41" s="354" t="s">
        <v>455</v>
      </c>
      <c r="V41" s="499">
        <v>23032525</v>
      </c>
      <c r="W41" s="389">
        <v>109</v>
      </c>
      <c r="X41" s="387" t="s">
        <v>451</v>
      </c>
      <c r="Y41" s="1854"/>
      <c r="Z41" s="1854"/>
      <c r="AA41" s="1854"/>
      <c r="AB41" s="1854"/>
      <c r="AC41" s="1854"/>
      <c r="AD41" s="1854"/>
      <c r="AE41" s="1854"/>
      <c r="AF41" s="1854"/>
      <c r="AG41" s="1854"/>
      <c r="AH41" s="1854"/>
      <c r="AI41" s="1854"/>
      <c r="AJ41" s="1854"/>
      <c r="AK41" s="1867"/>
      <c r="AL41" s="1867"/>
      <c r="AM41" s="1860"/>
    </row>
    <row r="42" spans="1:44" s="12" customFormat="1" ht="40.5" customHeight="1" x14ac:dyDescent="0.2">
      <c r="A42" s="1136"/>
      <c r="B42" s="502"/>
      <c r="C42" s="765"/>
      <c r="D42" s="502"/>
      <c r="E42" s="1870"/>
      <c r="F42" s="1845"/>
      <c r="G42" s="1635"/>
      <c r="H42" s="1846"/>
      <c r="I42" s="1847"/>
      <c r="J42" s="1829"/>
      <c r="K42" s="1616"/>
      <c r="L42" s="1616"/>
      <c r="M42" s="1829"/>
      <c r="N42" s="1616"/>
      <c r="O42" s="1635"/>
      <c r="P42" s="1616"/>
      <c r="Q42" s="112">
        <f>V42/R38</f>
        <v>8.905115422699432E-2</v>
      </c>
      <c r="R42" s="1825"/>
      <c r="S42" s="1616"/>
      <c r="T42" s="387" t="s">
        <v>456</v>
      </c>
      <c r="U42" s="354" t="s">
        <v>457</v>
      </c>
      <c r="V42" s="499">
        <v>35000000</v>
      </c>
      <c r="W42" s="389">
        <v>109</v>
      </c>
      <c r="X42" s="387" t="s">
        <v>451</v>
      </c>
      <c r="Y42" s="1855"/>
      <c r="Z42" s="1855"/>
      <c r="AA42" s="1855"/>
      <c r="AB42" s="1855"/>
      <c r="AC42" s="1855"/>
      <c r="AD42" s="1855"/>
      <c r="AE42" s="1855"/>
      <c r="AF42" s="1855"/>
      <c r="AG42" s="1855"/>
      <c r="AH42" s="1855"/>
      <c r="AI42" s="1855"/>
      <c r="AJ42" s="1855"/>
      <c r="AK42" s="1866"/>
      <c r="AL42" s="1866"/>
      <c r="AM42" s="1861"/>
    </row>
    <row r="43" spans="1:44" s="10" customFormat="1" ht="30" customHeight="1" thickBot="1" x14ac:dyDescent="0.25">
      <c r="A43" s="1129"/>
      <c r="B43" s="85"/>
      <c r="C43" s="1130"/>
      <c r="D43" s="85"/>
      <c r="E43" s="1870"/>
      <c r="F43" s="1845"/>
      <c r="G43" s="758">
        <v>33</v>
      </c>
      <c r="H43" s="762" t="s">
        <v>458</v>
      </c>
      <c r="I43" s="762"/>
      <c r="J43" s="762"/>
      <c r="K43" s="762"/>
      <c r="L43" s="728"/>
      <c r="M43" s="728"/>
      <c r="N43" s="728"/>
      <c r="O43" s="728"/>
      <c r="P43" s="729"/>
      <c r="Q43" s="759"/>
      <c r="R43" s="728"/>
      <c r="S43" s="729"/>
      <c r="T43" s="729"/>
      <c r="U43" s="729"/>
      <c r="V43" s="728"/>
      <c r="W43" s="760"/>
      <c r="X43" s="730"/>
      <c r="Y43" s="728"/>
      <c r="Z43" s="728"/>
      <c r="AA43" s="728"/>
      <c r="AB43" s="728"/>
      <c r="AC43" s="728"/>
      <c r="AD43" s="728"/>
      <c r="AE43" s="728"/>
      <c r="AF43" s="728"/>
      <c r="AG43" s="728"/>
      <c r="AH43" s="728"/>
      <c r="AI43" s="728"/>
      <c r="AJ43" s="728"/>
      <c r="AK43" s="730"/>
      <c r="AL43" s="730"/>
      <c r="AM43" s="761"/>
      <c r="AN43" s="3"/>
      <c r="AO43" s="3"/>
      <c r="AP43" s="3"/>
      <c r="AQ43" s="3"/>
      <c r="AR43" s="3"/>
    </row>
    <row r="44" spans="1:44" s="12" customFormat="1" ht="90" customHeight="1" x14ac:dyDescent="0.2">
      <c r="A44" s="1136"/>
      <c r="B44" s="502"/>
      <c r="C44" s="765"/>
      <c r="D44" s="502"/>
      <c r="E44" s="1870"/>
      <c r="F44" s="1845"/>
      <c r="G44" s="1634" t="s">
        <v>86</v>
      </c>
      <c r="H44" s="1842"/>
      <c r="I44" s="1843"/>
      <c r="J44" s="107">
        <v>120</v>
      </c>
      <c r="K44" s="387" t="s">
        <v>459</v>
      </c>
      <c r="L44" s="387" t="s">
        <v>446</v>
      </c>
      <c r="M44" s="107">
        <v>2</v>
      </c>
      <c r="N44" s="1614" t="s">
        <v>460</v>
      </c>
      <c r="O44" s="1634">
        <v>50</v>
      </c>
      <c r="P44" s="1614" t="s">
        <v>1282</v>
      </c>
      <c r="Q44" s="112">
        <f>V44/R44</f>
        <v>0.5</v>
      </c>
      <c r="R44" s="1823">
        <v>30000000</v>
      </c>
      <c r="S44" s="1614" t="s">
        <v>461</v>
      </c>
      <c r="T44" s="355" t="s">
        <v>462</v>
      </c>
      <c r="U44" s="387" t="s">
        <v>463</v>
      </c>
      <c r="V44" s="499">
        <v>15000000</v>
      </c>
      <c r="W44" s="389">
        <v>20</v>
      </c>
      <c r="X44" s="387" t="s">
        <v>396</v>
      </c>
      <c r="Y44" s="1853">
        <v>0</v>
      </c>
      <c r="Z44" s="1853">
        <v>0</v>
      </c>
      <c r="AA44" s="1853">
        <v>0</v>
      </c>
      <c r="AB44" s="1853">
        <v>40000</v>
      </c>
      <c r="AC44" s="1853">
        <v>100000</v>
      </c>
      <c r="AD44" s="1853"/>
      <c r="AE44" s="1853">
        <v>500</v>
      </c>
      <c r="AF44" s="1853">
        <v>500</v>
      </c>
      <c r="AG44" s="1853">
        <v>200</v>
      </c>
      <c r="AH44" s="1853"/>
      <c r="AI44" s="1853">
        <v>16897</v>
      </c>
      <c r="AJ44" s="1853"/>
      <c r="AK44" s="1865">
        <v>42583</v>
      </c>
      <c r="AL44" s="1865">
        <v>42735</v>
      </c>
      <c r="AM44" s="1859" t="s">
        <v>1274</v>
      </c>
    </row>
    <row r="45" spans="1:44" ht="114.75" customHeight="1" x14ac:dyDescent="0.2">
      <c r="A45" s="1137"/>
      <c r="B45" s="503"/>
      <c r="C45" s="1140"/>
      <c r="D45" s="503"/>
      <c r="E45" s="1871"/>
      <c r="F45" s="1847"/>
      <c r="G45" s="1635"/>
      <c r="H45" s="1846"/>
      <c r="I45" s="1847"/>
      <c r="J45" s="107">
        <v>121</v>
      </c>
      <c r="K45" s="387" t="s">
        <v>464</v>
      </c>
      <c r="L45" s="355" t="s">
        <v>465</v>
      </c>
      <c r="M45" s="373">
        <v>4</v>
      </c>
      <c r="N45" s="1616"/>
      <c r="O45" s="1635"/>
      <c r="P45" s="1616"/>
      <c r="Q45" s="113">
        <f>V45/R44</f>
        <v>0.5</v>
      </c>
      <c r="R45" s="1825"/>
      <c r="S45" s="1616"/>
      <c r="T45" s="387" t="s">
        <v>466</v>
      </c>
      <c r="U45" s="355" t="s">
        <v>467</v>
      </c>
      <c r="V45" s="500">
        <v>15000000</v>
      </c>
      <c r="W45" s="375">
        <v>20</v>
      </c>
      <c r="X45" s="387" t="s">
        <v>396</v>
      </c>
      <c r="Y45" s="1855"/>
      <c r="Z45" s="1855"/>
      <c r="AA45" s="1855"/>
      <c r="AB45" s="1855"/>
      <c r="AC45" s="1855"/>
      <c r="AD45" s="1855"/>
      <c r="AE45" s="1855"/>
      <c r="AF45" s="1855"/>
      <c r="AG45" s="1855"/>
      <c r="AH45" s="1855"/>
      <c r="AI45" s="1855"/>
      <c r="AJ45" s="1855"/>
      <c r="AK45" s="1866"/>
      <c r="AL45" s="1866"/>
      <c r="AM45" s="1861"/>
    </row>
    <row r="48" spans="1:44" x14ac:dyDescent="0.2">
      <c r="X48" s="123"/>
    </row>
    <row r="49" spans="4:17" x14ac:dyDescent="0.2">
      <c r="D49" s="1497"/>
      <c r="E49" s="1497"/>
      <c r="F49" s="1497"/>
      <c r="G49" s="1497"/>
      <c r="H49" s="1497"/>
      <c r="I49" s="1497"/>
    </row>
    <row r="50" spans="4:17" x14ac:dyDescent="0.2">
      <c r="D50" s="1497"/>
      <c r="E50" s="1497"/>
      <c r="F50" s="1497"/>
      <c r="G50" s="1497"/>
      <c r="H50" s="1497"/>
      <c r="I50" s="1497"/>
    </row>
    <row r="54" spans="4:17" x14ac:dyDescent="0.2">
      <c r="J54" s="10"/>
      <c r="K54" s="390"/>
      <c r="L54" s="22"/>
      <c r="M54" s="391"/>
      <c r="N54" s="22"/>
      <c r="O54" s="22"/>
      <c r="P54" s="109"/>
      <c r="Q54" s="110"/>
    </row>
    <row r="55" spans="4:17" ht="69" customHeight="1" x14ac:dyDescent="0.2">
      <c r="J55" s="10"/>
      <c r="K55" s="400"/>
      <c r="L55" s="22"/>
      <c r="M55" s="391"/>
      <c r="N55" s="22"/>
      <c r="O55" s="22"/>
      <c r="P55" s="109"/>
      <c r="Q55" s="110"/>
    </row>
    <row r="56" spans="4:17" x14ac:dyDescent="0.2">
      <c r="J56" s="10"/>
      <c r="K56" s="400"/>
      <c r="L56" s="22"/>
      <c r="M56" s="391"/>
      <c r="N56" s="22"/>
      <c r="O56" s="22"/>
      <c r="P56" s="109"/>
      <c r="Q56" s="110"/>
    </row>
    <row r="57" spans="4:17" ht="16.5" customHeight="1" x14ac:dyDescent="0.2">
      <c r="J57" s="10"/>
      <c r="K57" s="400"/>
      <c r="L57" s="22"/>
      <c r="M57" s="391"/>
      <c r="N57" s="22"/>
      <c r="O57" s="22"/>
      <c r="P57" s="111"/>
      <c r="Q57" s="110"/>
    </row>
    <row r="58" spans="4:17" x14ac:dyDescent="0.2">
      <c r="J58" s="10"/>
      <c r="K58" s="390"/>
      <c r="L58" s="22"/>
      <c r="M58" s="391"/>
      <c r="N58" s="22"/>
      <c r="O58" s="22"/>
      <c r="P58" s="111"/>
      <c r="Q58" s="110"/>
    </row>
    <row r="59" spans="4:17" x14ac:dyDescent="0.2">
      <c r="J59" s="10"/>
      <c r="K59" s="390"/>
      <c r="L59" s="22"/>
      <c r="M59" s="391"/>
      <c r="N59" s="22"/>
      <c r="O59" s="22"/>
      <c r="P59" s="111"/>
      <c r="Q59" s="110"/>
    </row>
    <row r="60" spans="4:17" x14ac:dyDescent="0.2">
      <c r="J60" s="10"/>
      <c r="K60" s="390"/>
      <c r="L60" s="22"/>
      <c r="M60" s="391"/>
      <c r="N60" s="22"/>
      <c r="O60" s="22"/>
      <c r="P60" s="109"/>
      <c r="Q60" s="110"/>
    </row>
    <row r="61" spans="4:17" x14ac:dyDescent="0.2">
      <c r="J61" s="10"/>
      <c r="K61" s="390"/>
      <c r="L61" s="22"/>
      <c r="M61" s="391"/>
      <c r="N61" s="22"/>
      <c r="O61" s="22"/>
      <c r="P61" s="109"/>
      <c r="Q61" s="110"/>
    </row>
    <row r="62" spans="4:17" x14ac:dyDescent="0.2">
      <c r="J62" s="10"/>
      <c r="K62" s="390"/>
      <c r="L62" s="22"/>
      <c r="M62" s="391"/>
      <c r="N62" s="22"/>
      <c r="O62" s="22"/>
      <c r="P62" s="109"/>
      <c r="Q62" s="110"/>
    </row>
  </sheetData>
  <mergeCells count="221">
    <mergeCell ref="A1:AK4"/>
    <mergeCell ref="D49:I49"/>
    <mergeCell ref="D50:I50"/>
    <mergeCell ref="O19:O21"/>
    <mergeCell ref="O23:O24"/>
    <mergeCell ref="O25:O27"/>
    <mergeCell ref="O29:O31"/>
    <mergeCell ref="O33:O35"/>
    <mergeCell ref="O38:O42"/>
    <mergeCell ref="O44:O45"/>
    <mergeCell ref="J38:J42"/>
    <mergeCell ref="K38:K42"/>
    <mergeCell ref="L38:L42"/>
    <mergeCell ref="M38:M42"/>
    <mergeCell ref="N38:N42"/>
    <mergeCell ref="G44:G45"/>
    <mergeCell ref="H29:I31"/>
    <mergeCell ref="J29:J31"/>
    <mergeCell ref="K29:K31"/>
    <mergeCell ref="L29:L31"/>
    <mergeCell ref="M29:M31"/>
    <mergeCell ref="N29:N31"/>
    <mergeCell ref="L23:L24"/>
    <mergeCell ref="E19:F35"/>
    <mergeCell ref="E38:F45"/>
    <mergeCell ref="W23:W24"/>
    <mergeCell ref="AK33:AK35"/>
    <mergeCell ref="AL33:AL35"/>
    <mergeCell ref="AL29:AL31"/>
    <mergeCell ref="P29:P31"/>
    <mergeCell ref="R29:R31"/>
    <mergeCell ref="AL44:AL45"/>
    <mergeCell ref="AK38:AK42"/>
    <mergeCell ref="AL38:AL42"/>
    <mergeCell ref="T38:T39"/>
    <mergeCell ref="AB33:AB35"/>
    <mergeCell ref="AC33:AC35"/>
    <mergeCell ref="AD33:AD35"/>
    <mergeCell ref="AE33:AE35"/>
    <mergeCell ref="AF33:AF35"/>
    <mergeCell ref="AG33:AG35"/>
    <mergeCell ref="Y33:Y35"/>
    <mergeCell ref="Z33:Z35"/>
    <mergeCell ref="AA33:AA35"/>
    <mergeCell ref="Y29:Y31"/>
    <mergeCell ref="AE44:AE45"/>
    <mergeCell ref="AF44:AF45"/>
    <mergeCell ref="AG44:AG45"/>
    <mergeCell ref="AJ44:AJ45"/>
    <mergeCell ref="Y44:Y45"/>
    <mergeCell ref="Z44:Z45"/>
    <mergeCell ref="AA44:AA45"/>
    <mergeCell ref="AB44:AB45"/>
    <mergeCell ref="AC44:AC45"/>
    <mergeCell ref="AD44:AD45"/>
    <mergeCell ref="AM38:AM42"/>
    <mergeCell ref="AJ38:AJ42"/>
    <mergeCell ref="AK44:AK45"/>
    <mergeCell ref="AM44:AM45"/>
    <mergeCell ref="P44:P45"/>
    <mergeCell ref="R44:R45"/>
    <mergeCell ref="S44:S45"/>
    <mergeCell ref="AE38:AE42"/>
    <mergeCell ref="AF38:AF42"/>
    <mergeCell ref="AG38:AG42"/>
    <mergeCell ref="AH38:AH42"/>
    <mergeCell ref="AI38:AI42"/>
    <mergeCell ref="Y38:Y42"/>
    <mergeCell ref="Z38:Z42"/>
    <mergeCell ref="AA38:AA42"/>
    <mergeCell ref="AB38:AB42"/>
    <mergeCell ref="AC38:AC42"/>
    <mergeCell ref="AD38:AD42"/>
    <mergeCell ref="P38:P42"/>
    <mergeCell ref="Q38:Q39"/>
    <mergeCell ref="R38:R42"/>
    <mergeCell ref="S38:S42"/>
    <mergeCell ref="U38:U39"/>
    <mergeCell ref="AI44:AI45"/>
    <mergeCell ref="AH44:AH45"/>
    <mergeCell ref="AM29:AM31"/>
    <mergeCell ref="H33:I35"/>
    <mergeCell ref="J33:J35"/>
    <mergeCell ref="K33:K35"/>
    <mergeCell ref="L33:L35"/>
    <mergeCell ref="M33:M35"/>
    <mergeCell ref="N33:N35"/>
    <mergeCell ref="P33:P35"/>
    <mergeCell ref="AF29:AF31"/>
    <mergeCell ref="AG29:AG31"/>
    <mergeCell ref="AH29:AH31"/>
    <mergeCell ref="AI29:AI31"/>
    <mergeCell ref="AJ29:AJ31"/>
    <mergeCell ref="AK29:AK31"/>
    <mergeCell ref="Z29:Z31"/>
    <mergeCell ref="AA29:AA31"/>
    <mergeCell ref="AH33:AH35"/>
    <mergeCell ref="AI33:AI35"/>
    <mergeCell ref="AJ33:AJ35"/>
    <mergeCell ref="AB29:AB31"/>
    <mergeCell ref="AC29:AC31"/>
    <mergeCell ref="AD29:AD31"/>
    <mergeCell ref="AE29:AE31"/>
    <mergeCell ref="AM33:AM35"/>
    <mergeCell ref="AH25:AH27"/>
    <mergeCell ref="AI25:AI27"/>
    <mergeCell ref="AJ25:AJ27"/>
    <mergeCell ref="Y25:Y27"/>
    <mergeCell ref="Z25:Z27"/>
    <mergeCell ref="AA25:AA27"/>
    <mergeCell ref="AB25:AB27"/>
    <mergeCell ref="AC25:AC27"/>
    <mergeCell ref="AD25:AD27"/>
    <mergeCell ref="AL23:AL24"/>
    <mergeCell ref="AM23:AM24"/>
    <mergeCell ref="P25:P27"/>
    <mergeCell ref="R25:R27"/>
    <mergeCell ref="S25:S27"/>
    <mergeCell ref="AC23:AC24"/>
    <mergeCell ref="AD23:AD24"/>
    <mergeCell ref="AE23:AE24"/>
    <mergeCell ref="AF23:AF24"/>
    <mergeCell ref="AG23:AG24"/>
    <mergeCell ref="AH23:AH24"/>
    <mergeCell ref="S23:S24"/>
    <mergeCell ref="Y23:Y24"/>
    <mergeCell ref="Z23:Z24"/>
    <mergeCell ref="AA23:AA24"/>
    <mergeCell ref="AB23:AB24"/>
    <mergeCell ref="AK25:AK27"/>
    <mergeCell ref="AL25:AL27"/>
    <mergeCell ref="AM25:AM27"/>
    <mergeCell ref="AE25:AE27"/>
    <mergeCell ref="AF25:AF27"/>
    <mergeCell ref="AG25:AG27"/>
    <mergeCell ref="X23:X24"/>
    <mergeCell ref="T23:T24"/>
    <mergeCell ref="AM19:AM21"/>
    <mergeCell ref="J23:J24"/>
    <mergeCell ref="K23:K24"/>
    <mergeCell ref="M23:M24"/>
    <mergeCell ref="N23:N24"/>
    <mergeCell ref="P23:P24"/>
    <mergeCell ref="R23:R24"/>
    <mergeCell ref="AF19:AF21"/>
    <mergeCell ref="AG19:AG21"/>
    <mergeCell ref="AH19:AH21"/>
    <mergeCell ref="AI19:AI21"/>
    <mergeCell ref="AJ19:AJ21"/>
    <mergeCell ref="AK19:AK21"/>
    <mergeCell ref="Z19:Z21"/>
    <mergeCell ref="AA19:AA21"/>
    <mergeCell ref="AB19:AB21"/>
    <mergeCell ref="AC19:AC21"/>
    <mergeCell ref="AD19:AD21"/>
    <mergeCell ref="AE19:AE21"/>
    <mergeCell ref="P19:P21"/>
    <mergeCell ref="R19:R21"/>
    <mergeCell ref="AI23:AI24"/>
    <mergeCell ref="AJ23:AJ24"/>
    <mergeCell ref="AK23:AK24"/>
    <mergeCell ref="V7:V15"/>
    <mergeCell ref="X7:X15"/>
    <mergeCell ref="Y7:AD7"/>
    <mergeCell ref="AE7:AJ7"/>
    <mergeCell ref="AK7:AK15"/>
    <mergeCell ref="AL7:AL15"/>
    <mergeCell ref="S19:S21"/>
    <mergeCell ref="X19:X21"/>
    <mergeCell ref="Y19:Y21"/>
    <mergeCell ref="AL19:AL21"/>
    <mergeCell ref="U7:U15"/>
    <mergeCell ref="S7:S15"/>
    <mergeCell ref="T7:T15"/>
    <mergeCell ref="W19:W21"/>
    <mergeCell ref="H38:I42"/>
    <mergeCell ref="J19:J21"/>
    <mergeCell ref="K19:K21"/>
    <mergeCell ref="L19:L21"/>
    <mergeCell ref="N44:N45"/>
    <mergeCell ref="L25:L27"/>
    <mergeCell ref="G29:G31"/>
    <mergeCell ref="G33:G35"/>
    <mergeCell ref="G38:G42"/>
    <mergeCell ref="H44:I45"/>
    <mergeCell ref="A5:M6"/>
    <mergeCell ref="N5:AM6"/>
    <mergeCell ref="A7:A15"/>
    <mergeCell ref="B7:C15"/>
    <mergeCell ref="D7:D15"/>
    <mergeCell ref="E7:F15"/>
    <mergeCell ref="G7:G15"/>
    <mergeCell ref="H7:I15"/>
    <mergeCell ref="AH8:AH15"/>
    <mergeCell ref="AI8:AI15"/>
    <mergeCell ref="AJ8:AJ15"/>
    <mergeCell ref="P7:P15"/>
    <mergeCell ref="Q7:Q15"/>
    <mergeCell ref="R7:R15"/>
    <mergeCell ref="AM7:AM15"/>
    <mergeCell ref="Y8:Y15"/>
    <mergeCell ref="Z8:Z15"/>
    <mergeCell ref="AA8:AA15"/>
    <mergeCell ref="AB8:AB15"/>
    <mergeCell ref="AC8:AC15"/>
    <mergeCell ref="AD8:AD15"/>
    <mergeCell ref="AE8:AE15"/>
    <mergeCell ref="AF8:AF15"/>
    <mergeCell ref="AG8:AG15"/>
    <mergeCell ref="R33:R35"/>
    <mergeCell ref="S33:S35"/>
    <mergeCell ref="J7:J15"/>
    <mergeCell ref="K7:K15"/>
    <mergeCell ref="L7:L15"/>
    <mergeCell ref="M7:M15"/>
    <mergeCell ref="N7:N15"/>
    <mergeCell ref="M19:M21"/>
    <mergeCell ref="N19:N21"/>
    <mergeCell ref="S29:S31"/>
    <mergeCell ref="N25:N27"/>
    <mergeCell ref="O7:O15"/>
  </mergeCells>
  <pageMargins left="0.70866141732283472" right="0.70866141732283472" top="0.35433070866141736" bottom="0.55118110236220474" header="0.11811023622047245" footer="0.31496062992125984"/>
  <pageSetup paperSize="258" scale="50" orientation="landscape" r:id="rId1"/>
  <rowBreaks count="1" manualBreakCount="1">
    <brk id="2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R33"/>
  <sheetViews>
    <sheetView zoomScale="50" zoomScaleNormal="50" workbookViewId="0">
      <selection activeCell="S19" sqref="S19:S21"/>
    </sheetView>
  </sheetViews>
  <sheetFormatPr baseColWidth="10" defaultColWidth="11.42578125" defaultRowHeight="14.25" x14ac:dyDescent="0.2"/>
  <cols>
    <col min="1" max="1" width="12.85546875" style="19" customWidth="1"/>
    <col min="2" max="2" width="4" style="19" customWidth="1"/>
    <col min="3" max="3" width="12.7109375" style="19" customWidth="1"/>
    <col min="4" max="4" width="12.5703125" style="19" customWidth="1"/>
    <col min="5" max="5" width="7.42578125" style="19" customWidth="1"/>
    <col min="6" max="6" width="10.42578125" style="19" customWidth="1"/>
    <col min="7" max="7" width="17" style="19" customWidth="1"/>
    <col min="8" max="8" width="8.5703125" style="19" customWidth="1"/>
    <col min="9" max="9" width="12.42578125" style="19" customWidth="1"/>
    <col min="10" max="10" width="11" style="19" customWidth="1"/>
    <col min="11" max="11" width="22.7109375" style="12" customWidth="1"/>
    <col min="12" max="12" width="17" style="83" customWidth="1"/>
    <col min="13" max="13" width="20.5703125" style="83" customWidth="1"/>
    <col min="14" max="14" width="22.85546875" style="12" customWidth="1"/>
    <col min="15" max="15" width="13.28515625" style="83" customWidth="1"/>
    <col min="16" max="16" width="21.42578125" style="46" customWidth="1"/>
    <col min="17" max="17" width="15.85546875" style="53" customWidth="1"/>
    <col min="18" max="18" width="21" style="12" customWidth="1"/>
    <col min="19" max="19" width="28.7109375" style="12" customWidth="1"/>
    <col min="20" max="20" width="34.42578125" style="12" customWidth="1"/>
    <col min="21" max="21" width="22.5703125" style="48" customWidth="1"/>
    <col min="22" max="22" width="21.85546875" style="508" customWidth="1"/>
    <col min="23" max="23" width="17.85546875" style="120" customWidth="1"/>
    <col min="24" max="24" width="16.28515625" style="48" customWidth="1"/>
    <col min="25" max="25" width="7.28515625" style="19" customWidth="1"/>
    <col min="26" max="26" width="9" style="19" customWidth="1"/>
    <col min="27" max="36" width="7.28515625" style="19" customWidth="1"/>
    <col min="37" max="37" width="22.7109375" style="69" customWidth="1"/>
    <col min="38" max="38" width="22.7109375" style="70" customWidth="1"/>
    <col min="39" max="39" width="28.7109375" style="52" customWidth="1"/>
    <col min="40" max="40" width="21.42578125" style="66" customWidth="1"/>
    <col min="41" max="41" width="15.7109375" style="66" bestFit="1" customWidth="1"/>
    <col min="42" max="16384" width="11.42578125" style="19"/>
  </cols>
  <sheetData>
    <row r="1" spans="1:44" ht="15" customHeight="1" x14ac:dyDescent="0.25">
      <c r="A1" s="1774" t="s">
        <v>0</v>
      </c>
      <c r="B1" s="1774"/>
      <c r="C1" s="1774"/>
      <c r="D1" s="1774"/>
      <c r="E1" s="1774"/>
      <c r="F1" s="1774"/>
      <c r="G1" s="1774"/>
      <c r="H1" s="1774"/>
      <c r="I1" s="1774"/>
      <c r="J1" s="1774"/>
      <c r="K1" s="1774"/>
      <c r="L1" s="1774"/>
      <c r="M1" s="1774"/>
      <c r="N1" s="1774"/>
      <c r="O1" s="1774"/>
      <c r="P1" s="1774"/>
      <c r="Q1" s="1774"/>
      <c r="R1" s="1774"/>
      <c r="S1" s="1774"/>
      <c r="T1" s="1774"/>
      <c r="U1" s="1774"/>
      <c r="V1" s="1774"/>
      <c r="W1" s="1774"/>
      <c r="X1" s="1774"/>
      <c r="Y1" s="1774"/>
      <c r="Z1" s="1774"/>
      <c r="AA1" s="1774"/>
      <c r="AB1" s="1774"/>
      <c r="AC1" s="1774"/>
      <c r="AD1" s="1774"/>
      <c r="AE1" s="1774"/>
      <c r="AF1" s="1774"/>
      <c r="AG1" s="1774"/>
      <c r="AH1" s="1774"/>
      <c r="AI1" s="1774"/>
      <c r="AJ1" s="1774"/>
      <c r="AK1" s="1774"/>
      <c r="AL1" s="888" t="s">
        <v>1637</v>
      </c>
      <c r="AM1" s="889" t="s">
        <v>1638</v>
      </c>
    </row>
    <row r="2" spans="1:44" ht="15" x14ac:dyDescent="0.25">
      <c r="A2" s="1774"/>
      <c r="B2" s="1774"/>
      <c r="C2" s="1774"/>
      <c r="D2" s="1774"/>
      <c r="E2" s="1774"/>
      <c r="F2" s="1774"/>
      <c r="G2" s="1774"/>
      <c r="H2" s="1774"/>
      <c r="I2" s="1774"/>
      <c r="J2" s="1774"/>
      <c r="K2" s="1774"/>
      <c r="L2" s="1774"/>
      <c r="M2" s="1774"/>
      <c r="N2" s="1774"/>
      <c r="O2" s="1774"/>
      <c r="P2" s="1774"/>
      <c r="Q2" s="1774"/>
      <c r="R2" s="1774"/>
      <c r="S2" s="1774"/>
      <c r="T2" s="1774"/>
      <c r="U2" s="1774"/>
      <c r="V2" s="1774"/>
      <c r="W2" s="1774"/>
      <c r="X2" s="1774"/>
      <c r="Y2" s="1774"/>
      <c r="Z2" s="1774"/>
      <c r="AA2" s="1774"/>
      <c r="AB2" s="1774"/>
      <c r="AC2" s="1774"/>
      <c r="AD2" s="1774"/>
      <c r="AE2" s="1774"/>
      <c r="AF2" s="1774"/>
      <c r="AG2" s="1774"/>
      <c r="AH2" s="1774"/>
      <c r="AI2" s="1774"/>
      <c r="AJ2" s="1774"/>
      <c r="AK2" s="1774"/>
      <c r="AL2" s="890" t="s">
        <v>1642</v>
      </c>
      <c r="AM2" s="891" t="s">
        <v>1639</v>
      </c>
    </row>
    <row r="3" spans="1:44" ht="15" x14ac:dyDescent="0.25">
      <c r="A3" s="1774"/>
      <c r="B3" s="1774"/>
      <c r="C3" s="1774"/>
      <c r="D3" s="1774"/>
      <c r="E3" s="1774"/>
      <c r="F3" s="1774"/>
      <c r="G3" s="1774"/>
      <c r="H3" s="1774"/>
      <c r="I3" s="1774"/>
      <c r="J3" s="1774"/>
      <c r="K3" s="1774"/>
      <c r="L3" s="1774"/>
      <c r="M3" s="1774"/>
      <c r="N3" s="1774"/>
      <c r="O3" s="1774"/>
      <c r="P3" s="1774"/>
      <c r="Q3" s="1774"/>
      <c r="R3" s="1774"/>
      <c r="S3" s="1774"/>
      <c r="T3" s="1774"/>
      <c r="U3" s="1774"/>
      <c r="V3" s="1774"/>
      <c r="W3" s="1774"/>
      <c r="X3" s="1774"/>
      <c r="Y3" s="1774"/>
      <c r="Z3" s="1774"/>
      <c r="AA3" s="1774"/>
      <c r="AB3" s="1774"/>
      <c r="AC3" s="1774"/>
      <c r="AD3" s="1774"/>
      <c r="AE3" s="1774"/>
      <c r="AF3" s="1774"/>
      <c r="AG3" s="1774"/>
      <c r="AH3" s="1774"/>
      <c r="AI3" s="1774"/>
      <c r="AJ3" s="1774"/>
      <c r="AK3" s="1774"/>
      <c r="AL3" s="892" t="s">
        <v>1643</v>
      </c>
      <c r="AM3" s="1069">
        <v>42585</v>
      </c>
    </row>
    <row r="4" spans="1:44" ht="33" customHeight="1" x14ac:dyDescent="0.2">
      <c r="A4" s="1391"/>
      <c r="B4" s="1391"/>
      <c r="C4" s="1391"/>
      <c r="D4" s="1391"/>
      <c r="E4" s="1391"/>
      <c r="F4" s="1391"/>
      <c r="G4" s="1391"/>
      <c r="H4" s="1391"/>
      <c r="I4" s="1391"/>
      <c r="J4" s="1391"/>
      <c r="K4" s="1391"/>
      <c r="L4" s="1391"/>
      <c r="M4" s="1391"/>
      <c r="N4" s="1391"/>
      <c r="O4" s="1391"/>
      <c r="P4" s="1391"/>
      <c r="Q4" s="1391"/>
      <c r="R4" s="1391"/>
      <c r="S4" s="1391"/>
      <c r="T4" s="1391"/>
      <c r="U4" s="1391"/>
      <c r="V4" s="1391"/>
      <c r="W4" s="1391"/>
      <c r="X4" s="1391"/>
      <c r="Y4" s="1391"/>
      <c r="Z4" s="1391"/>
      <c r="AA4" s="1391"/>
      <c r="AB4" s="1391"/>
      <c r="AC4" s="1391"/>
      <c r="AD4" s="1391"/>
      <c r="AE4" s="1391"/>
      <c r="AF4" s="1391"/>
      <c r="AG4" s="1391"/>
      <c r="AH4" s="1391"/>
      <c r="AI4" s="1391"/>
      <c r="AJ4" s="1391"/>
      <c r="AK4" s="1391"/>
      <c r="AL4" s="977" t="s">
        <v>1644</v>
      </c>
      <c r="AM4" s="894" t="s">
        <v>1641</v>
      </c>
    </row>
    <row r="5" spans="1:44" ht="13.15" customHeight="1" x14ac:dyDescent="0.2">
      <c r="A5" s="1390" t="s">
        <v>2</v>
      </c>
      <c r="B5" s="1390"/>
      <c r="C5" s="1390"/>
      <c r="D5" s="1390"/>
      <c r="E5" s="1390"/>
      <c r="F5" s="1390"/>
      <c r="G5" s="1390"/>
      <c r="H5" s="1390"/>
      <c r="I5" s="1390"/>
      <c r="J5" s="1390"/>
      <c r="K5" s="1390"/>
      <c r="L5" s="1390"/>
      <c r="M5" s="1390"/>
      <c r="N5" s="245"/>
      <c r="O5" s="351"/>
      <c r="P5" s="1658" t="s">
        <v>3</v>
      </c>
      <c r="Q5" s="1658"/>
      <c r="R5" s="1658"/>
      <c r="S5" s="1658"/>
      <c r="T5" s="1658"/>
      <c r="U5" s="1658"/>
      <c r="V5" s="1658"/>
      <c r="W5" s="1658"/>
      <c r="X5" s="1658"/>
      <c r="Y5" s="1658"/>
      <c r="Z5" s="1658"/>
      <c r="AA5" s="1658"/>
      <c r="AB5" s="1658"/>
      <c r="AC5" s="1658"/>
      <c r="AD5" s="1658"/>
      <c r="AE5" s="1658"/>
      <c r="AF5" s="1658"/>
      <c r="AG5" s="1658"/>
      <c r="AH5" s="1658"/>
      <c r="AI5" s="1658"/>
      <c r="AJ5" s="1658"/>
      <c r="AK5" s="1658"/>
      <c r="AL5" s="1658"/>
      <c r="AM5" s="1658"/>
    </row>
    <row r="6" spans="1:44" ht="15" x14ac:dyDescent="0.2">
      <c r="A6" s="1391"/>
      <c r="B6" s="1391"/>
      <c r="C6" s="1391"/>
      <c r="D6" s="1391"/>
      <c r="E6" s="1391"/>
      <c r="F6" s="1391"/>
      <c r="G6" s="1391"/>
      <c r="H6" s="1391"/>
      <c r="I6" s="1391"/>
      <c r="J6" s="1391"/>
      <c r="K6" s="1391"/>
      <c r="L6" s="1391"/>
      <c r="M6" s="1391"/>
      <c r="N6" s="244"/>
      <c r="O6" s="352"/>
      <c r="P6" s="1487"/>
      <c r="Q6" s="1488"/>
      <c r="R6" s="1488"/>
      <c r="S6" s="1488"/>
      <c r="T6" s="1488"/>
      <c r="U6" s="1488"/>
      <c r="V6" s="1488"/>
      <c r="W6" s="1488"/>
      <c r="X6" s="1489"/>
      <c r="Y6" s="1658" t="s">
        <v>4</v>
      </c>
      <c r="Z6" s="1658"/>
      <c r="AA6" s="1658"/>
      <c r="AB6" s="1658"/>
      <c r="AC6" s="1658"/>
      <c r="AD6" s="1658"/>
      <c r="AE6" s="1658"/>
      <c r="AF6" s="1658"/>
      <c r="AG6" s="1658"/>
      <c r="AH6" s="1658"/>
      <c r="AI6" s="1658"/>
      <c r="AJ6" s="1658"/>
      <c r="AK6" s="1487"/>
      <c r="AL6" s="1488"/>
      <c r="AM6" s="1489"/>
    </row>
    <row r="7" spans="1:44" ht="13.5" customHeight="1" x14ac:dyDescent="0.2">
      <c r="A7" s="1826" t="s">
        <v>5</v>
      </c>
      <c r="B7" s="1826" t="s">
        <v>6</v>
      </c>
      <c r="C7" s="1826"/>
      <c r="D7" s="1826" t="s">
        <v>5</v>
      </c>
      <c r="E7" s="1826" t="s">
        <v>7</v>
      </c>
      <c r="F7" s="1826"/>
      <c r="G7" s="1826" t="s">
        <v>5</v>
      </c>
      <c r="H7" s="1826" t="s">
        <v>8</v>
      </c>
      <c r="I7" s="1826"/>
      <c r="J7" s="1826" t="s">
        <v>5</v>
      </c>
      <c r="K7" s="1826" t="s">
        <v>9</v>
      </c>
      <c r="L7" s="1826" t="s">
        <v>10</v>
      </c>
      <c r="M7" s="1826" t="s">
        <v>11</v>
      </c>
      <c r="N7" s="1826" t="s">
        <v>12</v>
      </c>
      <c r="O7" s="1394" t="s">
        <v>1221</v>
      </c>
      <c r="P7" s="1826" t="s">
        <v>3</v>
      </c>
      <c r="Q7" s="1877" t="s">
        <v>13</v>
      </c>
      <c r="R7" s="1826" t="s">
        <v>14</v>
      </c>
      <c r="S7" s="1826" t="s">
        <v>15</v>
      </c>
      <c r="T7" s="1826" t="s">
        <v>16</v>
      </c>
      <c r="U7" s="1826" t="s">
        <v>17</v>
      </c>
      <c r="V7" s="1876" t="s">
        <v>14</v>
      </c>
      <c r="W7" s="1893" t="s">
        <v>5</v>
      </c>
      <c r="X7" s="1826" t="s">
        <v>18</v>
      </c>
      <c r="Y7" s="1880" t="s">
        <v>19</v>
      </c>
      <c r="Z7" s="1880"/>
      <c r="AA7" s="1880"/>
      <c r="AB7" s="1880"/>
      <c r="AC7" s="1880"/>
      <c r="AD7" s="1880"/>
      <c r="AE7" s="1880" t="s">
        <v>20</v>
      </c>
      <c r="AF7" s="1880"/>
      <c r="AG7" s="1880"/>
      <c r="AH7" s="1880"/>
      <c r="AI7" s="1880"/>
      <c r="AJ7" s="1880"/>
      <c r="AK7" s="1881" t="s">
        <v>21</v>
      </c>
      <c r="AL7" s="1881" t="s">
        <v>22</v>
      </c>
      <c r="AM7" s="1877" t="s">
        <v>23</v>
      </c>
    </row>
    <row r="8" spans="1:44" ht="15" customHeight="1" x14ac:dyDescent="0.2">
      <c r="A8" s="1826"/>
      <c r="B8" s="1826"/>
      <c r="C8" s="1826"/>
      <c r="D8" s="1826"/>
      <c r="E8" s="1826"/>
      <c r="F8" s="1826"/>
      <c r="G8" s="1826"/>
      <c r="H8" s="1826"/>
      <c r="I8" s="1826"/>
      <c r="J8" s="1826"/>
      <c r="K8" s="1826"/>
      <c r="L8" s="1826"/>
      <c r="M8" s="1826"/>
      <c r="N8" s="1826"/>
      <c r="O8" s="1395"/>
      <c r="P8" s="1826"/>
      <c r="Q8" s="1877"/>
      <c r="R8" s="1826"/>
      <c r="S8" s="1826"/>
      <c r="T8" s="1826"/>
      <c r="U8" s="1826"/>
      <c r="V8" s="1876"/>
      <c r="W8" s="1894"/>
      <c r="X8" s="1826"/>
      <c r="Y8" s="1878" t="s">
        <v>24</v>
      </c>
      <c r="Z8" s="1879" t="s">
        <v>25</v>
      </c>
      <c r="AA8" s="1878" t="s">
        <v>26</v>
      </c>
      <c r="AB8" s="1878" t="s">
        <v>27</v>
      </c>
      <c r="AC8" s="1878" t="s">
        <v>28</v>
      </c>
      <c r="AD8" s="1878" t="s">
        <v>29</v>
      </c>
      <c r="AE8" s="1878" t="s">
        <v>30</v>
      </c>
      <c r="AF8" s="1878" t="s">
        <v>31</v>
      </c>
      <c r="AG8" s="1878" t="s">
        <v>32</v>
      </c>
      <c r="AH8" s="1878" t="s">
        <v>33</v>
      </c>
      <c r="AI8" s="1878" t="s">
        <v>34</v>
      </c>
      <c r="AJ8" s="1878" t="s">
        <v>35</v>
      </c>
      <c r="AK8" s="1881"/>
      <c r="AL8" s="1881"/>
      <c r="AM8" s="1877"/>
    </row>
    <row r="9" spans="1:44" ht="14.25" customHeight="1" x14ac:dyDescent="0.2">
      <c r="A9" s="1826"/>
      <c r="B9" s="1826"/>
      <c r="C9" s="1826"/>
      <c r="D9" s="1826"/>
      <c r="E9" s="1826"/>
      <c r="F9" s="1826"/>
      <c r="G9" s="1826"/>
      <c r="H9" s="1826"/>
      <c r="I9" s="1826"/>
      <c r="J9" s="1826"/>
      <c r="K9" s="1826"/>
      <c r="L9" s="1826"/>
      <c r="M9" s="1826"/>
      <c r="N9" s="1826"/>
      <c r="O9" s="1395"/>
      <c r="P9" s="1826"/>
      <c r="Q9" s="1877"/>
      <c r="R9" s="1826"/>
      <c r="S9" s="1826"/>
      <c r="T9" s="1826"/>
      <c r="U9" s="1826"/>
      <c r="V9" s="1876"/>
      <c r="W9" s="1894"/>
      <c r="X9" s="1826"/>
      <c r="Y9" s="1878"/>
      <c r="Z9" s="1879"/>
      <c r="AA9" s="1878"/>
      <c r="AB9" s="1878"/>
      <c r="AC9" s="1878"/>
      <c r="AD9" s="1878"/>
      <c r="AE9" s="1878"/>
      <c r="AF9" s="1878"/>
      <c r="AG9" s="1878"/>
      <c r="AH9" s="1878"/>
      <c r="AI9" s="1878"/>
      <c r="AJ9" s="1878"/>
      <c r="AK9" s="1881"/>
      <c r="AL9" s="1881"/>
      <c r="AM9" s="1877"/>
    </row>
    <row r="10" spans="1:44" ht="14.25" customHeight="1" x14ac:dyDescent="0.2">
      <c r="A10" s="1826"/>
      <c r="B10" s="1826"/>
      <c r="C10" s="1826"/>
      <c r="D10" s="1826"/>
      <c r="E10" s="1826"/>
      <c r="F10" s="1826"/>
      <c r="G10" s="1826"/>
      <c r="H10" s="1826"/>
      <c r="I10" s="1826"/>
      <c r="J10" s="1826"/>
      <c r="K10" s="1826"/>
      <c r="L10" s="1826"/>
      <c r="M10" s="1826"/>
      <c r="N10" s="1826"/>
      <c r="O10" s="1395"/>
      <c r="P10" s="1826"/>
      <c r="Q10" s="1877"/>
      <c r="R10" s="1826"/>
      <c r="S10" s="1826"/>
      <c r="T10" s="1826"/>
      <c r="U10" s="1826"/>
      <c r="V10" s="1876"/>
      <c r="W10" s="1894"/>
      <c r="X10" s="1826"/>
      <c r="Y10" s="1878"/>
      <c r="Z10" s="1879"/>
      <c r="AA10" s="1878"/>
      <c r="AB10" s="1878"/>
      <c r="AC10" s="1878"/>
      <c r="AD10" s="1878"/>
      <c r="AE10" s="1878"/>
      <c r="AF10" s="1878"/>
      <c r="AG10" s="1878"/>
      <c r="AH10" s="1878"/>
      <c r="AI10" s="1878"/>
      <c r="AJ10" s="1878"/>
      <c r="AK10" s="1881"/>
      <c r="AL10" s="1881"/>
      <c r="AM10" s="1877"/>
    </row>
    <row r="11" spans="1:44" ht="15" hidden="1" customHeight="1" x14ac:dyDescent="0.2">
      <c r="A11" s="1826"/>
      <c r="B11" s="1826"/>
      <c r="C11" s="1826"/>
      <c r="D11" s="1826"/>
      <c r="E11" s="1826"/>
      <c r="F11" s="1826"/>
      <c r="G11" s="1826"/>
      <c r="H11" s="1826"/>
      <c r="I11" s="1826"/>
      <c r="J11" s="1826"/>
      <c r="K11" s="1826"/>
      <c r="L11" s="1826"/>
      <c r="M11" s="1826"/>
      <c r="N11" s="1826"/>
      <c r="O11" s="1395"/>
      <c r="P11" s="1826"/>
      <c r="Q11" s="1877"/>
      <c r="R11" s="1826"/>
      <c r="S11" s="1826"/>
      <c r="T11" s="1826"/>
      <c r="U11" s="1826"/>
      <c r="V11" s="1876"/>
      <c r="W11" s="1894"/>
      <c r="X11" s="1826"/>
      <c r="Y11" s="1878"/>
      <c r="Z11" s="1879"/>
      <c r="AA11" s="1878"/>
      <c r="AB11" s="1878"/>
      <c r="AC11" s="1878"/>
      <c r="AD11" s="1878"/>
      <c r="AE11" s="1878"/>
      <c r="AF11" s="1878"/>
      <c r="AG11" s="1878"/>
      <c r="AH11" s="1878"/>
      <c r="AI11" s="1878"/>
      <c r="AJ11" s="1878"/>
      <c r="AK11" s="1881"/>
      <c r="AL11" s="1881"/>
      <c r="AM11" s="1877"/>
    </row>
    <row r="12" spans="1:44" ht="8.25" hidden="1" customHeight="1" x14ac:dyDescent="0.2">
      <c r="A12" s="1826"/>
      <c r="B12" s="1826"/>
      <c r="C12" s="1826"/>
      <c r="D12" s="1826"/>
      <c r="E12" s="1826"/>
      <c r="F12" s="1826"/>
      <c r="G12" s="1826"/>
      <c r="H12" s="1826"/>
      <c r="I12" s="1826"/>
      <c r="J12" s="1826"/>
      <c r="K12" s="1826"/>
      <c r="L12" s="1826"/>
      <c r="M12" s="1826"/>
      <c r="N12" s="1826"/>
      <c r="O12" s="1395"/>
      <c r="P12" s="1826"/>
      <c r="Q12" s="1877"/>
      <c r="R12" s="1826"/>
      <c r="S12" s="1826"/>
      <c r="T12" s="1826"/>
      <c r="U12" s="1826"/>
      <c r="V12" s="1876"/>
      <c r="W12" s="1894"/>
      <c r="X12" s="1826"/>
      <c r="Y12" s="1878"/>
      <c r="Z12" s="1879"/>
      <c r="AA12" s="1878"/>
      <c r="AB12" s="1878"/>
      <c r="AC12" s="1878"/>
      <c r="AD12" s="1878"/>
      <c r="AE12" s="1878"/>
      <c r="AF12" s="1878"/>
      <c r="AG12" s="1878"/>
      <c r="AH12" s="1878"/>
      <c r="AI12" s="1878"/>
      <c r="AJ12" s="1878"/>
      <c r="AK12" s="1881"/>
      <c r="AL12" s="1881"/>
      <c r="AM12" s="1877"/>
    </row>
    <row r="13" spans="1:44" ht="15" customHeight="1" x14ac:dyDescent="0.2">
      <c r="A13" s="1826"/>
      <c r="B13" s="1826"/>
      <c r="C13" s="1826"/>
      <c r="D13" s="1826"/>
      <c r="E13" s="1826"/>
      <c r="F13" s="1826"/>
      <c r="G13" s="1826"/>
      <c r="H13" s="1826"/>
      <c r="I13" s="1826"/>
      <c r="J13" s="1826"/>
      <c r="K13" s="1826"/>
      <c r="L13" s="1826"/>
      <c r="M13" s="1826"/>
      <c r="N13" s="1826"/>
      <c r="O13" s="1395"/>
      <c r="P13" s="1826"/>
      <c r="Q13" s="1877"/>
      <c r="R13" s="1826"/>
      <c r="S13" s="1826"/>
      <c r="T13" s="1826"/>
      <c r="U13" s="1826"/>
      <c r="V13" s="1876"/>
      <c r="W13" s="1894"/>
      <c r="X13" s="1826"/>
      <c r="Y13" s="1878"/>
      <c r="Z13" s="1879"/>
      <c r="AA13" s="1878"/>
      <c r="AB13" s="1878"/>
      <c r="AC13" s="1878"/>
      <c r="AD13" s="1878"/>
      <c r="AE13" s="1878"/>
      <c r="AF13" s="1878"/>
      <c r="AG13" s="1878"/>
      <c r="AH13" s="1878"/>
      <c r="AI13" s="1878"/>
      <c r="AJ13" s="1878"/>
      <c r="AK13" s="1881"/>
      <c r="AL13" s="1881"/>
      <c r="AM13" s="1877"/>
    </row>
    <row r="14" spans="1:44" ht="15" customHeight="1" x14ac:dyDescent="0.2">
      <c r="A14" s="1826"/>
      <c r="B14" s="1826"/>
      <c r="C14" s="1826"/>
      <c r="D14" s="1826"/>
      <c r="E14" s="1826"/>
      <c r="F14" s="1826"/>
      <c r="G14" s="1826"/>
      <c r="H14" s="1826"/>
      <c r="I14" s="1826"/>
      <c r="J14" s="1826"/>
      <c r="K14" s="1826"/>
      <c r="L14" s="1826"/>
      <c r="M14" s="1826"/>
      <c r="N14" s="1826"/>
      <c r="O14" s="1395"/>
      <c r="P14" s="1826"/>
      <c r="Q14" s="1877"/>
      <c r="R14" s="1826"/>
      <c r="S14" s="1826"/>
      <c r="T14" s="1826"/>
      <c r="U14" s="1826"/>
      <c r="V14" s="1876"/>
      <c r="W14" s="1894"/>
      <c r="X14" s="1826"/>
      <c r="Y14" s="1878"/>
      <c r="Z14" s="1879"/>
      <c r="AA14" s="1878"/>
      <c r="AB14" s="1878"/>
      <c r="AC14" s="1878"/>
      <c r="AD14" s="1878"/>
      <c r="AE14" s="1878"/>
      <c r="AF14" s="1878"/>
      <c r="AG14" s="1878"/>
      <c r="AH14" s="1878"/>
      <c r="AI14" s="1878"/>
      <c r="AJ14" s="1878"/>
      <c r="AK14" s="1881"/>
      <c r="AL14" s="1881"/>
      <c r="AM14" s="1877"/>
    </row>
    <row r="15" spans="1:44" ht="13.5" customHeight="1" x14ac:dyDescent="0.2">
      <c r="A15" s="1826"/>
      <c r="B15" s="1826"/>
      <c r="C15" s="1826"/>
      <c r="D15" s="1826"/>
      <c r="E15" s="1826"/>
      <c r="F15" s="1826"/>
      <c r="G15" s="1826"/>
      <c r="H15" s="1826"/>
      <c r="I15" s="1826"/>
      <c r="J15" s="1826"/>
      <c r="K15" s="1826"/>
      <c r="L15" s="1826"/>
      <c r="M15" s="1826"/>
      <c r="N15" s="1826"/>
      <c r="O15" s="1396"/>
      <c r="P15" s="1826"/>
      <c r="Q15" s="1877"/>
      <c r="R15" s="1826"/>
      <c r="S15" s="1826"/>
      <c r="T15" s="1826"/>
      <c r="U15" s="1826"/>
      <c r="V15" s="1876"/>
      <c r="W15" s="1895"/>
      <c r="X15" s="1826"/>
      <c r="Y15" s="1878"/>
      <c r="Z15" s="1879"/>
      <c r="AA15" s="1878"/>
      <c r="AB15" s="1878"/>
      <c r="AC15" s="1878"/>
      <c r="AD15" s="1878"/>
      <c r="AE15" s="1878"/>
      <c r="AF15" s="1878"/>
      <c r="AG15" s="1878"/>
      <c r="AH15" s="1878"/>
      <c r="AI15" s="1878"/>
      <c r="AJ15" s="1878"/>
      <c r="AK15" s="1881"/>
      <c r="AL15" s="1881"/>
      <c r="AM15" s="1877"/>
    </row>
    <row r="16" spans="1:44" s="10" customFormat="1" ht="25.5" customHeight="1" x14ac:dyDescent="0.2">
      <c r="A16" s="748" t="s">
        <v>1215</v>
      </c>
      <c r="B16" s="710" t="s">
        <v>1294</v>
      </c>
      <c r="C16" s="749"/>
      <c r="D16" s="710"/>
      <c r="E16" s="710"/>
      <c r="F16" s="710"/>
      <c r="G16" s="710"/>
      <c r="H16" s="710"/>
      <c r="I16" s="710"/>
      <c r="J16" s="710"/>
      <c r="K16" s="710"/>
      <c r="L16" s="710"/>
      <c r="M16" s="710"/>
      <c r="N16" s="710"/>
      <c r="O16" s="710"/>
      <c r="P16" s="711"/>
      <c r="Q16" s="710"/>
      <c r="R16" s="710"/>
      <c r="S16" s="711"/>
      <c r="T16" s="711"/>
      <c r="U16" s="711"/>
      <c r="V16" s="710"/>
      <c r="W16" s="750"/>
      <c r="X16" s="712"/>
      <c r="Y16" s="710"/>
      <c r="Z16" s="710"/>
      <c r="AA16" s="710"/>
      <c r="AB16" s="710"/>
      <c r="AC16" s="710"/>
      <c r="AD16" s="710"/>
      <c r="AE16" s="710"/>
      <c r="AF16" s="710"/>
      <c r="AG16" s="710"/>
      <c r="AH16" s="710"/>
      <c r="AI16" s="710"/>
      <c r="AJ16" s="710"/>
      <c r="AK16" s="712"/>
      <c r="AL16" s="712"/>
      <c r="AM16" s="751"/>
      <c r="AN16" s="3"/>
      <c r="AO16" s="3"/>
      <c r="AP16" s="3"/>
      <c r="AQ16" s="3"/>
      <c r="AR16" s="3"/>
    </row>
    <row r="17" spans="1:44" s="10" customFormat="1" ht="24" customHeight="1" x14ac:dyDescent="0.2">
      <c r="A17" s="1883"/>
      <c r="B17" s="1885"/>
      <c r="C17" s="1721"/>
      <c r="D17" s="752" t="s">
        <v>1295</v>
      </c>
      <c r="E17" s="753" t="s">
        <v>1296</v>
      </c>
      <c r="F17" s="716"/>
      <c r="G17" s="716"/>
      <c r="H17" s="716"/>
      <c r="I17" s="716"/>
      <c r="J17" s="716"/>
      <c r="K17" s="716"/>
      <c r="L17" s="716"/>
      <c r="M17" s="716"/>
      <c r="N17" s="716"/>
      <c r="O17" s="716"/>
      <c r="P17" s="717"/>
      <c r="Q17" s="716"/>
      <c r="R17" s="716"/>
      <c r="S17" s="717"/>
      <c r="T17" s="717"/>
      <c r="U17" s="717"/>
      <c r="V17" s="716"/>
      <c r="W17" s="754"/>
      <c r="X17" s="718"/>
      <c r="Y17" s="716"/>
      <c r="Z17" s="716"/>
      <c r="AA17" s="716"/>
      <c r="AB17" s="716"/>
      <c r="AC17" s="716"/>
      <c r="AD17" s="716"/>
      <c r="AE17" s="716"/>
      <c r="AF17" s="716"/>
      <c r="AG17" s="716"/>
      <c r="AH17" s="716"/>
      <c r="AI17" s="716"/>
      <c r="AJ17" s="716"/>
      <c r="AK17" s="718"/>
      <c r="AL17" s="718"/>
      <c r="AM17" s="755"/>
      <c r="AN17" s="3"/>
      <c r="AO17" s="3"/>
      <c r="AP17" s="3"/>
      <c r="AQ17" s="3"/>
      <c r="AR17" s="3"/>
    </row>
    <row r="18" spans="1:44" s="10" customFormat="1" ht="30" customHeight="1" thickBot="1" x14ac:dyDescent="0.25">
      <c r="A18" s="1809"/>
      <c r="B18" s="1821"/>
      <c r="C18" s="1722"/>
      <c r="D18" s="1888"/>
      <c r="E18" s="1888"/>
      <c r="F18" s="1890"/>
      <c r="G18" s="758" t="s">
        <v>1297</v>
      </c>
      <c r="H18" s="1896" t="s">
        <v>468</v>
      </c>
      <c r="I18" s="1897"/>
      <c r="J18" s="1897"/>
      <c r="K18" s="1898"/>
      <c r="L18" s="728"/>
      <c r="M18" s="728"/>
      <c r="N18" s="728"/>
      <c r="O18" s="728"/>
      <c r="P18" s="729"/>
      <c r="Q18" s="759"/>
      <c r="R18" s="728"/>
      <c r="S18" s="729"/>
      <c r="T18" s="729"/>
      <c r="U18" s="729"/>
      <c r="V18" s="728"/>
      <c r="W18" s="760"/>
      <c r="X18" s="730"/>
      <c r="Y18" s="728"/>
      <c r="Z18" s="728"/>
      <c r="AA18" s="728"/>
      <c r="AB18" s="728"/>
      <c r="AC18" s="728"/>
      <c r="AD18" s="728"/>
      <c r="AE18" s="728"/>
      <c r="AF18" s="728"/>
      <c r="AG18" s="728"/>
      <c r="AH18" s="728"/>
      <c r="AI18" s="728"/>
      <c r="AJ18" s="728"/>
      <c r="AK18" s="730"/>
      <c r="AL18" s="730"/>
      <c r="AM18" s="761"/>
      <c r="AN18" s="3"/>
      <c r="AO18" s="3"/>
      <c r="AP18" s="3"/>
      <c r="AQ18" s="3"/>
      <c r="AR18" s="3"/>
    </row>
    <row r="19" spans="1:44" s="12" customFormat="1" ht="248.25" customHeight="1" x14ac:dyDescent="0.2">
      <c r="A19" s="1809"/>
      <c r="B19" s="1821"/>
      <c r="C19" s="1722"/>
      <c r="D19" s="1808"/>
      <c r="E19" s="1808"/>
      <c r="F19" s="1810"/>
      <c r="G19" s="1882"/>
      <c r="H19" s="1882"/>
      <c r="I19" s="1882"/>
      <c r="J19" s="271">
        <v>275</v>
      </c>
      <c r="K19" s="387" t="s">
        <v>469</v>
      </c>
      <c r="L19" s="371" t="s">
        <v>470</v>
      </c>
      <c r="M19" s="371">
        <v>4</v>
      </c>
      <c r="N19" s="1614" t="s">
        <v>471</v>
      </c>
      <c r="O19" s="1634">
        <v>16</v>
      </c>
      <c r="P19" s="1874" t="s">
        <v>1292</v>
      </c>
      <c r="Q19" s="118">
        <f>+V19/$R$19*100</f>
        <v>61.335330866840685</v>
      </c>
      <c r="R19" s="1899">
        <v>1415055779</v>
      </c>
      <c r="S19" s="1874" t="s">
        <v>472</v>
      </c>
      <c r="T19" s="387" t="s">
        <v>473</v>
      </c>
      <c r="U19" s="505" t="s">
        <v>474</v>
      </c>
      <c r="V19" s="507" t="s">
        <v>475</v>
      </c>
      <c r="W19" s="506"/>
      <c r="X19" s="387" t="s">
        <v>476</v>
      </c>
      <c r="Y19" s="1873">
        <v>64149</v>
      </c>
      <c r="Z19" s="1872">
        <v>72224</v>
      </c>
      <c r="AA19" s="1873">
        <v>27477</v>
      </c>
      <c r="AB19" s="1873">
        <v>86843</v>
      </c>
      <c r="AC19" s="1873">
        <v>236429</v>
      </c>
      <c r="AD19" s="1873">
        <v>81384</v>
      </c>
      <c r="AE19" s="1873">
        <v>13208</v>
      </c>
      <c r="AF19" s="1873">
        <v>1817</v>
      </c>
      <c r="AG19" s="1873"/>
      <c r="AH19" s="1873"/>
      <c r="AI19" s="1873">
        <v>16897</v>
      </c>
      <c r="AJ19" s="1873">
        <v>81384</v>
      </c>
      <c r="AK19" s="273">
        <v>42583</v>
      </c>
      <c r="AL19" s="273">
        <v>42735</v>
      </c>
      <c r="AM19" s="972" t="s">
        <v>1298</v>
      </c>
    </row>
    <row r="20" spans="1:44" s="12" customFormat="1" ht="228.75" customHeight="1" x14ac:dyDescent="0.2">
      <c r="A20" s="1809"/>
      <c r="B20" s="1821"/>
      <c r="C20" s="1722"/>
      <c r="D20" s="1808"/>
      <c r="E20" s="1808"/>
      <c r="F20" s="1810"/>
      <c r="G20" s="1882"/>
      <c r="H20" s="1882"/>
      <c r="I20" s="1882"/>
      <c r="J20" s="271">
        <v>276</v>
      </c>
      <c r="K20" s="387" t="s">
        <v>477</v>
      </c>
      <c r="L20" s="371" t="s">
        <v>470</v>
      </c>
      <c r="M20" s="371">
        <v>1</v>
      </c>
      <c r="N20" s="1615"/>
      <c r="O20" s="1848"/>
      <c r="P20" s="1874"/>
      <c r="Q20" s="118">
        <f>+V20/$R$19*100</f>
        <v>4.4285650735468289</v>
      </c>
      <c r="R20" s="1899"/>
      <c r="S20" s="1874"/>
      <c r="T20" s="387" t="s">
        <v>478</v>
      </c>
      <c r="U20" s="387" t="s">
        <v>479</v>
      </c>
      <c r="V20" s="507" t="s">
        <v>480</v>
      </c>
      <c r="W20" s="506"/>
      <c r="X20" s="387" t="s">
        <v>481</v>
      </c>
      <c r="Y20" s="1873"/>
      <c r="Z20" s="1872"/>
      <c r="AA20" s="1873"/>
      <c r="AB20" s="1873"/>
      <c r="AC20" s="1873"/>
      <c r="AD20" s="1873"/>
      <c r="AE20" s="1873"/>
      <c r="AF20" s="1873"/>
      <c r="AG20" s="1873"/>
      <c r="AH20" s="1873"/>
      <c r="AI20" s="1873"/>
      <c r="AJ20" s="1873"/>
      <c r="AK20" s="273">
        <v>42584</v>
      </c>
      <c r="AL20" s="273">
        <v>42736</v>
      </c>
      <c r="AM20" s="972" t="s">
        <v>1298</v>
      </c>
    </row>
    <row r="21" spans="1:44" s="12" customFormat="1" ht="199.5" x14ac:dyDescent="0.2">
      <c r="A21" s="1809"/>
      <c r="B21" s="1821"/>
      <c r="C21" s="1722"/>
      <c r="D21" s="1808"/>
      <c r="E21" s="1808"/>
      <c r="F21" s="1810"/>
      <c r="G21" s="1882"/>
      <c r="H21" s="1882"/>
      <c r="I21" s="1882"/>
      <c r="J21" s="271">
        <v>277</v>
      </c>
      <c r="K21" s="387" t="s">
        <v>482</v>
      </c>
      <c r="L21" s="371" t="s">
        <v>470</v>
      </c>
      <c r="M21" s="371">
        <v>1</v>
      </c>
      <c r="N21" s="1616"/>
      <c r="O21" s="1635"/>
      <c r="P21" s="1874"/>
      <c r="Q21" s="118">
        <f>+V21/$R$19*100</f>
        <v>34.236104059612479</v>
      </c>
      <c r="R21" s="1899"/>
      <c r="S21" s="1874"/>
      <c r="T21" s="387" t="s">
        <v>483</v>
      </c>
      <c r="U21" s="387" t="s">
        <v>484</v>
      </c>
      <c r="V21" s="507" t="s">
        <v>485</v>
      </c>
      <c r="W21" s="506"/>
      <c r="X21" s="387" t="s">
        <v>486</v>
      </c>
      <c r="Y21" s="1873"/>
      <c r="Z21" s="1872"/>
      <c r="AA21" s="1873"/>
      <c r="AB21" s="1873"/>
      <c r="AC21" s="1873"/>
      <c r="AD21" s="1873"/>
      <c r="AE21" s="1873"/>
      <c r="AF21" s="1873"/>
      <c r="AG21" s="1873"/>
      <c r="AH21" s="1873"/>
      <c r="AI21" s="1873"/>
      <c r="AJ21" s="1873"/>
      <c r="AK21" s="273">
        <v>42585</v>
      </c>
      <c r="AL21" s="273">
        <v>42737</v>
      </c>
      <c r="AM21" s="972" t="s">
        <v>1298</v>
      </c>
    </row>
    <row r="22" spans="1:44" s="12" customFormat="1" ht="185.25" x14ac:dyDescent="0.2">
      <c r="A22" s="1809"/>
      <c r="B22" s="1821"/>
      <c r="C22" s="1722"/>
      <c r="D22" s="1808"/>
      <c r="E22" s="1808"/>
      <c r="F22" s="1810"/>
      <c r="G22" s="1882"/>
      <c r="H22" s="1882"/>
      <c r="I22" s="1882"/>
      <c r="J22" s="271">
        <v>278</v>
      </c>
      <c r="K22" s="274" t="s">
        <v>487</v>
      </c>
      <c r="L22" s="371" t="s">
        <v>470</v>
      </c>
      <c r="M22" s="371">
        <v>1</v>
      </c>
      <c r="N22" s="1634" t="s">
        <v>488</v>
      </c>
      <c r="O22" s="1634">
        <v>17</v>
      </c>
      <c r="P22" s="1874" t="s">
        <v>1293</v>
      </c>
      <c r="Q22" s="118">
        <f>+V22/R22*100</f>
        <v>80</v>
      </c>
      <c r="R22" s="1875">
        <v>40000000</v>
      </c>
      <c r="S22" s="1874" t="s">
        <v>489</v>
      </c>
      <c r="T22" s="108" t="s">
        <v>490</v>
      </c>
      <c r="U22" s="536" t="s">
        <v>491</v>
      </c>
      <c r="V22" s="507" t="s">
        <v>492</v>
      </c>
      <c r="W22" s="117"/>
      <c r="X22" s="271" t="s">
        <v>476</v>
      </c>
      <c r="Y22" s="1873"/>
      <c r="Z22" s="1872"/>
      <c r="AA22" s="1873"/>
      <c r="AB22" s="1873"/>
      <c r="AC22" s="1873"/>
      <c r="AD22" s="1873"/>
      <c r="AE22" s="1873"/>
      <c r="AF22" s="1873"/>
      <c r="AG22" s="1873"/>
      <c r="AH22" s="1873"/>
      <c r="AI22" s="1873"/>
      <c r="AJ22" s="1873"/>
      <c r="AK22" s="273">
        <v>42586</v>
      </c>
      <c r="AL22" s="273">
        <v>42738</v>
      </c>
      <c r="AM22" s="972" t="s">
        <v>1298</v>
      </c>
    </row>
    <row r="23" spans="1:44" s="12" customFormat="1" ht="245.25" customHeight="1" x14ac:dyDescent="0.2">
      <c r="A23" s="1884"/>
      <c r="B23" s="1886"/>
      <c r="C23" s="1887"/>
      <c r="D23" s="1889"/>
      <c r="E23" s="1889"/>
      <c r="F23" s="1891"/>
      <c r="G23" s="1882"/>
      <c r="H23" s="1882"/>
      <c r="I23" s="1882"/>
      <c r="J23" s="271">
        <v>279</v>
      </c>
      <c r="K23" s="274" t="s">
        <v>493</v>
      </c>
      <c r="L23" s="371" t="s">
        <v>470</v>
      </c>
      <c r="M23" s="371">
        <v>1</v>
      </c>
      <c r="N23" s="1635"/>
      <c r="O23" s="1635"/>
      <c r="P23" s="1874"/>
      <c r="Q23" s="118">
        <f>+V23/R22*100</f>
        <v>20</v>
      </c>
      <c r="R23" s="1875"/>
      <c r="S23" s="1874"/>
      <c r="T23" s="108" t="s">
        <v>494</v>
      </c>
      <c r="U23" s="536" t="s">
        <v>495</v>
      </c>
      <c r="V23" s="507" t="s">
        <v>496</v>
      </c>
      <c r="W23" s="117"/>
      <c r="X23" s="271" t="s">
        <v>476</v>
      </c>
      <c r="Y23" s="1873"/>
      <c r="Z23" s="1872"/>
      <c r="AA23" s="1873"/>
      <c r="AB23" s="1873"/>
      <c r="AC23" s="1873"/>
      <c r="AD23" s="1873"/>
      <c r="AE23" s="1873"/>
      <c r="AF23" s="1873"/>
      <c r="AG23" s="1873"/>
      <c r="AH23" s="1873"/>
      <c r="AI23" s="1873"/>
      <c r="AJ23" s="1873"/>
      <c r="AK23" s="273">
        <v>42587</v>
      </c>
      <c r="AL23" s="273">
        <v>42739</v>
      </c>
      <c r="AM23" s="972" t="s">
        <v>1298</v>
      </c>
    </row>
    <row r="24" spans="1:44" ht="15" x14ac:dyDescent="0.25">
      <c r="R24" s="119" t="s">
        <v>86</v>
      </c>
    </row>
    <row r="26" spans="1:44" x14ac:dyDescent="0.2">
      <c r="R26" s="239" t="s">
        <v>86</v>
      </c>
    </row>
    <row r="30" spans="1:44" ht="32.25" customHeight="1" x14ac:dyDescent="0.2">
      <c r="E30" s="1821"/>
      <c r="F30" s="1821"/>
      <c r="G30" s="1821"/>
      <c r="H30" s="1821"/>
      <c r="I30" s="1821"/>
      <c r="J30" s="1821"/>
      <c r="K30" s="1821"/>
    </row>
    <row r="31" spans="1:44" x14ac:dyDescent="0.2">
      <c r="E31" s="1821"/>
      <c r="F31" s="1821"/>
      <c r="G31" s="1821"/>
      <c r="H31" s="1821"/>
      <c r="I31" s="1821"/>
      <c r="J31" s="1821"/>
      <c r="K31" s="1821"/>
      <c r="W31" s="1892"/>
      <c r="X31" s="1892"/>
    </row>
    <row r="32" spans="1:44" x14ac:dyDescent="0.2">
      <c r="E32" s="10"/>
      <c r="F32" s="10"/>
      <c r="G32" s="10"/>
      <c r="H32" s="10"/>
      <c r="I32" s="10"/>
      <c r="J32" s="10"/>
      <c r="K32" s="22"/>
    </row>
    <row r="33" spans="5:11" x14ac:dyDescent="0.2">
      <c r="E33" s="10"/>
      <c r="F33" s="10"/>
      <c r="G33" s="10"/>
      <c r="H33" s="10"/>
      <c r="I33" s="10"/>
      <c r="J33" s="10"/>
      <c r="K33" s="22"/>
    </row>
  </sheetData>
  <mergeCells count="76">
    <mergeCell ref="W31:X31"/>
    <mergeCell ref="E30:K30"/>
    <mergeCell ref="E31:K31"/>
    <mergeCell ref="O7:O15"/>
    <mergeCell ref="W7:W15"/>
    <mergeCell ref="H18:K18"/>
    <mergeCell ref="T7:T15"/>
    <mergeCell ref="J7:J15"/>
    <mergeCell ref="K7:K15"/>
    <mergeCell ref="U7:U15"/>
    <mergeCell ref="P19:P21"/>
    <mergeCell ref="R19:R21"/>
    <mergeCell ref="L7:L15"/>
    <mergeCell ref="M7:M15"/>
    <mergeCell ref="N7:N15"/>
    <mergeCell ref="N19:N21"/>
    <mergeCell ref="AI19:AI23"/>
    <mergeCell ref="AJ19:AJ23"/>
    <mergeCell ref="AD19:AD23"/>
    <mergeCell ref="AE19:AE23"/>
    <mergeCell ref="AF19:AF23"/>
    <mergeCell ref="AG19:AG23"/>
    <mergeCell ref="AH19:AH23"/>
    <mergeCell ref="A5:M6"/>
    <mergeCell ref="P5:AM5"/>
    <mergeCell ref="P6:X6"/>
    <mergeCell ref="Y6:AJ6"/>
    <mergeCell ref="AK6:AM6"/>
    <mergeCell ref="A1:AK4"/>
    <mergeCell ref="G19:G23"/>
    <mergeCell ref="H7:I15"/>
    <mergeCell ref="A7:A15"/>
    <mergeCell ref="B7:C15"/>
    <mergeCell ref="D7:D15"/>
    <mergeCell ref="E7:F15"/>
    <mergeCell ref="G7:G15"/>
    <mergeCell ref="H19:I23"/>
    <mergeCell ref="A17:A23"/>
    <mergeCell ref="B17:C23"/>
    <mergeCell ref="D18:D23"/>
    <mergeCell ref="E18:F23"/>
    <mergeCell ref="N22:N23"/>
    <mergeCell ref="O19:O21"/>
    <mergeCell ref="O22:O23"/>
    <mergeCell ref="AM7:AM15"/>
    <mergeCell ref="Y8:Y15"/>
    <mergeCell ref="Z8:Z15"/>
    <mergeCell ref="AA8:AA15"/>
    <mergeCell ref="AB8:AB15"/>
    <mergeCell ref="AF8:AF15"/>
    <mergeCell ref="AG8:AG15"/>
    <mergeCell ref="AH8:AH15"/>
    <mergeCell ref="Y7:AD7"/>
    <mergeCell ref="AE7:AJ7"/>
    <mergeCell ref="AI8:AI15"/>
    <mergeCell ref="AJ8:AJ15"/>
    <mergeCell ref="AK7:AK15"/>
    <mergeCell ref="AL7:AL15"/>
    <mergeCell ref="AE8:AE15"/>
    <mergeCell ref="AD8:AD15"/>
    <mergeCell ref="Z19:Z23"/>
    <mergeCell ref="AA19:AA23"/>
    <mergeCell ref="AB19:AB23"/>
    <mergeCell ref="AC19:AC23"/>
    <mergeCell ref="P7:P15"/>
    <mergeCell ref="S19:S21"/>
    <mergeCell ref="R22:R23"/>
    <mergeCell ref="V7:V15"/>
    <mergeCell ref="S22:S23"/>
    <mergeCell ref="Q7:Q15"/>
    <mergeCell ref="Y19:Y23"/>
    <mergeCell ref="P22:P23"/>
    <mergeCell ref="AC8:AC15"/>
    <mergeCell ref="X7:X15"/>
    <mergeCell ref="R7:R15"/>
    <mergeCell ref="S7:S15"/>
  </mergeCells>
  <pageMargins left="0.70866141732283472" right="0.70866141732283472" top="0.74803149606299213" bottom="0.74803149606299213" header="0.31496062992125984" footer="0.31496062992125984"/>
  <pageSetup paperSize="258"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8"/>
  <sheetViews>
    <sheetView topLeftCell="A119" zoomScale="50" zoomScaleNormal="50" workbookViewId="0">
      <selection activeCell="J132" sqref="J132:N138"/>
    </sheetView>
  </sheetViews>
  <sheetFormatPr baseColWidth="10" defaultColWidth="11.42578125" defaultRowHeight="14.25" x14ac:dyDescent="0.2"/>
  <cols>
    <col min="1" max="1" width="10.7109375" style="179" customWidth="1"/>
    <col min="2" max="2" width="4" style="179" customWidth="1"/>
    <col min="3" max="3" width="11.5703125" style="179" customWidth="1"/>
    <col min="4" max="4" width="10.7109375" style="179" customWidth="1"/>
    <col min="5" max="5" width="7" style="179" customWidth="1"/>
    <col min="6" max="6" width="8.140625" style="179" customWidth="1"/>
    <col min="7" max="7" width="12.28515625" style="179" customWidth="1"/>
    <col min="8" max="8" width="8.5703125" style="179" customWidth="1"/>
    <col min="9" max="9" width="10.5703125" style="179" customWidth="1"/>
    <col min="10" max="10" width="11.5703125" style="179" customWidth="1"/>
    <col min="11" max="11" width="33.85546875" style="187" customWidth="1"/>
    <col min="12" max="12" width="18.85546875" style="300" customWidth="1"/>
    <col min="13" max="13" width="10.42578125" style="187" customWidth="1"/>
    <col min="14" max="14" width="28" style="187" customWidth="1"/>
    <col min="15" max="15" width="13.42578125" style="662" customWidth="1"/>
    <col min="16" max="16" width="21.42578125" style="188" customWidth="1"/>
    <col min="17" max="17" width="11.85546875" style="189" customWidth="1"/>
    <col min="18" max="18" width="21.42578125" style="1324" customWidth="1"/>
    <col min="19" max="19" width="27.5703125" style="187" customWidth="1"/>
    <col min="20" max="20" width="30.42578125" style="187" customWidth="1"/>
    <col min="21" max="21" width="28" style="190" customWidth="1"/>
    <col min="22" max="22" width="21.85546875" style="227" customWidth="1"/>
    <col min="23" max="23" width="12.140625" style="227" customWidth="1"/>
    <col min="24" max="24" width="17.140625" style="190" customWidth="1"/>
    <col min="25" max="25" width="8.7109375" style="179" bestFit="1" customWidth="1"/>
    <col min="26" max="30" width="10.42578125" style="179" customWidth="1"/>
    <col min="31" max="31" width="6" style="179" customWidth="1"/>
    <col min="32" max="32" width="5.28515625" style="179" customWidth="1"/>
    <col min="33" max="33" width="15.28515625" style="179" customWidth="1"/>
    <col min="34" max="34" width="15.7109375" style="177" customWidth="1"/>
    <col min="35" max="35" width="16.42578125" style="191" customWidth="1"/>
    <col min="36" max="36" width="36.28515625" style="192" customWidth="1"/>
    <col min="37" max="37" width="21.42578125" style="178" customWidth="1"/>
    <col min="38" max="38" width="15.7109375" style="178" bestFit="1" customWidth="1"/>
    <col min="39" max="16384" width="11.42578125" style="179"/>
  </cols>
  <sheetData>
    <row r="1" spans="1:40" ht="13.5" customHeight="1" x14ac:dyDescent="0.2">
      <c r="A1" s="1900"/>
      <c r="B1" s="1900"/>
      <c r="C1" s="1900"/>
      <c r="D1" s="1900"/>
      <c r="E1" s="1900"/>
      <c r="F1" s="1900"/>
      <c r="G1" s="1900"/>
      <c r="H1" s="1900"/>
      <c r="I1" s="1900"/>
      <c r="J1" s="1900"/>
      <c r="K1" s="1900"/>
      <c r="L1" s="1900"/>
      <c r="M1" s="1900"/>
      <c r="N1" s="1900"/>
      <c r="O1" s="1900"/>
      <c r="P1" s="1900"/>
      <c r="Q1" s="1900"/>
      <c r="R1" s="1900"/>
      <c r="S1" s="1900"/>
      <c r="T1" s="1900"/>
      <c r="U1" s="1900"/>
      <c r="V1" s="1900"/>
      <c r="W1" s="1900"/>
      <c r="X1" s="1900"/>
      <c r="Y1" s="1900"/>
      <c r="Z1" s="1900"/>
      <c r="AA1" s="1900"/>
      <c r="AB1" s="1900"/>
      <c r="AC1" s="1900"/>
      <c r="AD1" s="1900"/>
      <c r="AE1" s="1900"/>
      <c r="AF1" s="1900"/>
      <c r="AG1" s="1900"/>
      <c r="AH1" s="1900"/>
      <c r="AI1" s="1900"/>
      <c r="AJ1" s="1900"/>
    </row>
    <row r="2" spans="1:40" s="55" customFormat="1" ht="15" customHeight="1" x14ac:dyDescent="0.25">
      <c r="A2" s="1586" t="s">
        <v>1646</v>
      </c>
      <c r="B2" s="1586"/>
      <c r="C2" s="1586"/>
      <c r="D2" s="1586"/>
      <c r="E2" s="1586"/>
      <c r="F2" s="1586"/>
      <c r="G2" s="1586"/>
      <c r="H2" s="1586"/>
      <c r="I2" s="1586"/>
      <c r="J2" s="1586"/>
      <c r="K2" s="1586"/>
      <c r="L2" s="1586"/>
      <c r="M2" s="1586"/>
      <c r="N2" s="1586"/>
      <c r="O2" s="1586"/>
      <c r="P2" s="1586"/>
      <c r="Q2" s="1586"/>
      <c r="R2" s="1586"/>
      <c r="S2" s="1586"/>
      <c r="T2" s="1586"/>
      <c r="U2" s="1586"/>
      <c r="V2" s="1586"/>
      <c r="W2" s="1586"/>
      <c r="X2" s="1586"/>
      <c r="Y2" s="1586"/>
      <c r="Z2" s="1586"/>
      <c r="AA2" s="1586"/>
      <c r="AB2" s="1586"/>
      <c r="AC2" s="1586"/>
      <c r="AD2" s="1586"/>
      <c r="AE2" s="1586"/>
      <c r="AF2" s="1586"/>
      <c r="AG2" s="1586"/>
      <c r="AH2" s="1586"/>
      <c r="AI2" s="888" t="s">
        <v>1637</v>
      </c>
      <c r="AJ2" s="889" t="s">
        <v>1638</v>
      </c>
      <c r="AK2" s="1325"/>
    </row>
    <row r="3" spans="1:40" s="55" customFormat="1" ht="15" customHeight="1" x14ac:dyDescent="0.25">
      <c r="A3" s="1586"/>
      <c r="B3" s="1586"/>
      <c r="C3" s="1586"/>
      <c r="D3" s="1586"/>
      <c r="E3" s="1586"/>
      <c r="F3" s="1586"/>
      <c r="G3" s="1586"/>
      <c r="H3" s="1586"/>
      <c r="I3" s="1586"/>
      <c r="J3" s="1586"/>
      <c r="K3" s="1586"/>
      <c r="L3" s="1586"/>
      <c r="M3" s="1586"/>
      <c r="N3" s="1586"/>
      <c r="O3" s="1586"/>
      <c r="P3" s="1586"/>
      <c r="Q3" s="1586"/>
      <c r="R3" s="1586"/>
      <c r="S3" s="1586"/>
      <c r="T3" s="1586"/>
      <c r="U3" s="1586"/>
      <c r="V3" s="1586"/>
      <c r="W3" s="1586"/>
      <c r="X3" s="1586"/>
      <c r="Y3" s="1586"/>
      <c r="Z3" s="1586"/>
      <c r="AA3" s="1586"/>
      <c r="AB3" s="1586"/>
      <c r="AC3" s="1586"/>
      <c r="AD3" s="1586"/>
      <c r="AE3" s="1586"/>
      <c r="AF3" s="1586"/>
      <c r="AG3" s="1586"/>
      <c r="AH3" s="1586"/>
      <c r="AI3" s="890" t="s">
        <v>1642</v>
      </c>
      <c r="AJ3" s="891" t="s">
        <v>1639</v>
      </c>
      <c r="AK3" s="1325"/>
    </row>
    <row r="4" spans="1:40" s="55" customFormat="1" ht="15" customHeight="1" x14ac:dyDescent="0.25">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c r="AG4" s="1586"/>
      <c r="AH4" s="1586"/>
      <c r="AI4" s="892" t="s">
        <v>1643</v>
      </c>
      <c r="AJ4" s="1069">
        <v>42219</v>
      </c>
      <c r="AK4" s="1325"/>
    </row>
    <row r="5" spans="1:40" s="55" customFormat="1" ht="15" customHeight="1" x14ac:dyDescent="0.2">
      <c r="A5" s="1588"/>
      <c r="B5" s="1588"/>
      <c r="C5" s="1588"/>
      <c r="D5" s="1588"/>
      <c r="E5" s="1588"/>
      <c r="F5" s="1588"/>
      <c r="G5" s="1588"/>
      <c r="H5" s="1588"/>
      <c r="I5" s="1588"/>
      <c r="J5" s="1588"/>
      <c r="K5" s="1588"/>
      <c r="L5" s="1588"/>
      <c r="M5" s="1588"/>
      <c r="N5" s="1588"/>
      <c r="O5" s="1588"/>
      <c r="P5" s="1588"/>
      <c r="Q5" s="1588"/>
      <c r="R5" s="1588"/>
      <c r="S5" s="1588"/>
      <c r="T5" s="1588"/>
      <c r="U5" s="1588"/>
      <c r="V5" s="1588"/>
      <c r="W5" s="1588"/>
      <c r="X5" s="1588"/>
      <c r="Y5" s="1588"/>
      <c r="Z5" s="1588"/>
      <c r="AA5" s="1588"/>
      <c r="AB5" s="1588"/>
      <c r="AC5" s="1588"/>
      <c r="AD5" s="1588"/>
      <c r="AE5" s="1588"/>
      <c r="AF5" s="1588"/>
      <c r="AG5" s="1588"/>
      <c r="AH5" s="1588"/>
      <c r="AI5" s="977" t="s">
        <v>1644</v>
      </c>
      <c r="AJ5" s="894" t="s">
        <v>1641</v>
      </c>
      <c r="AK5" s="1325"/>
    </row>
    <row r="6" spans="1:40" s="55" customFormat="1" ht="29.25" customHeight="1" x14ac:dyDescent="0.2">
      <c r="A6" s="1541" t="s">
        <v>2</v>
      </c>
      <c r="B6" s="1541"/>
      <c r="C6" s="1541"/>
      <c r="D6" s="1541"/>
      <c r="E6" s="1541"/>
      <c r="F6" s="1541"/>
      <c r="G6" s="1541"/>
      <c r="H6" s="1541"/>
      <c r="I6" s="1541"/>
      <c r="J6" s="1541"/>
      <c r="K6" s="1541"/>
      <c r="L6" s="1541"/>
      <c r="M6" s="1542"/>
      <c r="N6" s="1583" t="s">
        <v>3</v>
      </c>
      <c r="O6" s="1584"/>
      <c r="P6" s="1584"/>
      <c r="Q6" s="1584"/>
      <c r="R6" s="1584"/>
      <c r="S6" s="1584"/>
      <c r="T6" s="1584"/>
      <c r="U6" s="1584"/>
      <c r="V6" s="1584"/>
      <c r="W6" s="1584"/>
      <c r="X6" s="1584"/>
      <c r="Y6" s="1584"/>
      <c r="Z6" s="1584"/>
      <c r="AA6" s="1584"/>
      <c r="AB6" s="1584"/>
      <c r="AC6" s="1584"/>
      <c r="AD6" s="1584"/>
      <c r="AE6" s="1584"/>
      <c r="AF6" s="1584"/>
      <c r="AG6" s="1584"/>
      <c r="AH6" s="1584"/>
      <c r="AI6" s="1584"/>
      <c r="AJ6" s="1584"/>
      <c r="AK6" s="1326"/>
      <c r="AL6" s="1326"/>
      <c r="AM6" s="1326"/>
    </row>
    <row r="7" spans="1:40" s="55" customFormat="1" ht="27.75" customHeight="1" thickBot="1" x14ac:dyDescent="0.25">
      <c r="A7" s="1543"/>
      <c r="B7" s="1543"/>
      <c r="C7" s="1543"/>
      <c r="D7" s="1543"/>
      <c r="E7" s="1543"/>
      <c r="F7" s="1543"/>
      <c r="G7" s="1543"/>
      <c r="H7" s="1543"/>
      <c r="I7" s="1543"/>
      <c r="J7" s="1543"/>
      <c r="K7" s="1543"/>
      <c r="L7" s="1543"/>
      <c r="M7" s="1544"/>
      <c r="N7" s="1545"/>
      <c r="O7" s="1546"/>
      <c r="P7" s="1546"/>
      <c r="Q7" s="1546"/>
      <c r="R7" s="1546"/>
      <c r="S7" s="1546"/>
      <c r="T7" s="1546"/>
      <c r="U7" s="1546"/>
      <c r="V7" s="1546"/>
      <c r="W7" s="1546"/>
      <c r="X7" s="1547"/>
      <c r="Y7" s="1545" t="s">
        <v>4</v>
      </c>
      <c r="Z7" s="1546"/>
      <c r="AA7" s="1546"/>
      <c r="AB7" s="1546"/>
      <c r="AC7" s="1546"/>
      <c r="AD7" s="1546"/>
      <c r="AE7" s="1546"/>
      <c r="AF7" s="1546"/>
      <c r="AG7" s="1546"/>
      <c r="AH7" s="1546"/>
      <c r="AI7" s="1546"/>
      <c r="AJ7" s="1547"/>
      <c r="AK7" s="1327"/>
      <c r="AL7" s="1326"/>
      <c r="AM7" s="1326"/>
    </row>
    <row r="8" spans="1:40" ht="35.25" customHeight="1" thickBot="1" x14ac:dyDescent="0.25">
      <c r="A8" s="1901"/>
      <c r="B8" s="1901"/>
      <c r="C8" s="1901"/>
      <c r="D8" s="1901"/>
      <c r="E8" s="1901"/>
      <c r="F8" s="1901"/>
      <c r="G8" s="1901"/>
      <c r="H8" s="1901"/>
      <c r="I8" s="1901"/>
      <c r="J8" s="1901"/>
      <c r="K8" s="1901"/>
      <c r="L8" s="1901"/>
      <c r="M8" s="1901"/>
      <c r="N8" s="1224"/>
      <c r="O8" s="1225"/>
      <c r="P8" s="1902"/>
      <c r="Q8" s="1903"/>
      <c r="R8" s="1903"/>
      <c r="S8" s="1903"/>
      <c r="T8" s="1903"/>
      <c r="U8" s="1903"/>
      <c r="V8" s="1903"/>
      <c r="W8" s="1903"/>
      <c r="X8" s="1904"/>
      <c r="Y8" s="1905" t="s">
        <v>4</v>
      </c>
      <c r="Z8" s="1905"/>
      <c r="AA8" s="1905"/>
      <c r="AB8" s="1905"/>
      <c r="AC8" s="1905"/>
      <c r="AD8" s="1905"/>
      <c r="AE8" s="1905"/>
      <c r="AF8" s="1905"/>
      <c r="AG8" s="1905"/>
      <c r="AH8" s="1902"/>
      <c r="AI8" s="1903"/>
      <c r="AJ8" s="1904"/>
      <c r="AK8" s="217"/>
      <c r="AL8" s="217"/>
      <c r="AM8" s="209"/>
      <c r="AN8" s="209"/>
    </row>
    <row r="9" spans="1:40" ht="22.5" customHeight="1" x14ac:dyDescent="0.2">
      <c r="A9" s="1910" t="s">
        <v>5</v>
      </c>
      <c r="B9" s="1913" t="s">
        <v>6</v>
      </c>
      <c r="C9" s="1914"/>
      <c r="D9" s="1914" t="s">
        <v>5</v>
      </c>
      <c r="E9" s="1913" t="s">
        <v>7</v>
      </c>
      <c r="F9" s="1914"/>
      <c r="G9" s="1914" t="s">
        <v>5</v>
      </c>
      <c r="H9" s="1913" t="s">
        <v>8</v>
      </c>
      <c r="I9" s="1914"/>
      <c r="J9" s="1914" t="s">
        <v>5</v>
      </c>
      <c r="K9" s="1913" t="s">
        <v>9</v>
      </c>
      <c r="L9" s="1906" t="s">
        <v>10</v>
      </c>
      <c r="M9" s="1906" t="s">
        <v>11</v>
      </c>
      <c r="N9" s="1906" t="s">
        <v>12</v>
      </c>
      <c r="O9" s="1226"/>
      <c r="P9" s="1906" t="s">
        <v>3</v>
      </c>
      <c r="Q9" s="1913" t="s">
        <v>13</v>
      </c>
      <c r="R9" s="1937" t="s">
        <v>14</v>
      </c>
      <c r="S9" s="1913" t="s">
        <v>15</v>
      </c>
      <c r="T9" s="1913" t="s">
        <v>16</v>
      </c>
      <c r="U9" s="1906" t="s">
        <v>17</v>
      </c>
      <c r="V9" s="1940" t="s">
        <v>14</v>
      </c>
      <c r="W9" s="1227"/>
      <c r="X9" s="1906" t="s">
        <v>18</v>
      </c>
      <c r="Y9" s="1925" t="s">
        <v>19</v>
      </c>
      <c r="Z9" s="1926"/>
      <c r="AA9" s="1926"/>
      <c r="AB9" s="1926"/>
      <c r="AC9" s="1926"/>
      <c r="AD9" s="1927"/>
      <c r="AE9" s="1925" t="s">
        <v>20</v>
      </c>
      <c r="AF9" s="1926"/>
      <c r="AG9" s="1926"/>
      <c r="AH9" s="1928" t="s">
        <v>21</v>
      </c>
      <c r="AI9" s="1928" t="s">
        <v>22</v>
      </c>
      <c r="AJ9" s="1931" t="s">
        <v>23</v>
      </c>
    </row>
    <row r="10" spans="1:40" ht="10.5" customHeight="1" x14ac:dyDescent="0.2">
      <c r="A10" s="1911"/>
      <c r="B10" s="1915"/>
      <c r="C10" s="1916"/>
      <c r="D10" s="1916"/>
      <c r="E10" s="1915"/>
      <c r="F10" s="1916"/>
      <c r="G10" s="1916"/>
      <c r="H10" s="1915"/>
      <c r="I10" s="1916"/>
      <c r="J10" s="1916"/>
      <c r="K10" s="1915"/>
      <c r="L10" s="1907"/>
      <c r="M10" s="1907"/>
      <c r="N10" s="1907"/>
      <c r="O10" s="1909" t="s">
        <v>5</v>
      </c>
      <c r="P10" s="1907"/>
      <c r="Q10" s="1915"/>
      <c r="R10" s="1938"/>
      <c r="S10" s="1915"/>
      <c r="T10" s="1915"/>
      <c r="U10" s="1907"/>
      <c r="V10" s="1941"/>
      <c r="W10" s="1199"/>
      <c r="X10" s="1907"/>
      <c r="Y10" s="1919" t="s">
        <v>24</v>
      </c>
      <c r="Z10" s="1934" t="s">
        <v>25</v>
      </c>
      <c r="AA10" s="1919" t="s">
        <v>26</v>
      </c>
      <c r="AB10" s="1919" t="s">
        <v>27</v>
      </c>
      <c r="AC10" s="1919" t="s">
        <v>28</v>
      </c>
      <c r="AD10" s="1919" t="s">
        <v>29</v>
      </c>
      <c r="AE10" s="1919" t="s">
        <v>30</v>
      </c>
      <c r="AF10" s="1919" t="s">
        <v>31</v>
      </c>
      <c r="AG10" s="1919" t="s">
        <v>33</v>
      </c>
      <c r="AH10" s="1929"/>
      <c r="AI10" s="1929"/>
      <c r="AJ10" s="1932"/>
    </row>
    <row r="11" spans="1:40" ht="9" customHeight="1" x14ac:dyDescent="0.2">
      <c r="A11" s="1911"/>
      <c r="B11" s="1915"/>
      <c r="C11" s="1916"/>
      <c r="D11" s="1916"/>
      <c r="E11" s="1915"/>
      <c r="F11" s="1916"/>
      <c r="G11" s="1916"/>
      <c r="H11" s="1915"/>
      <c r="I11" s="1916"/>
      <c r="J11" s="1916"/>
      <c r="K11" s="1915"/>
      <c r="L11" s="1907"/>
      <c r="M11" s="1907"/>
      <c r="N11" s="1907"/>
      <c r="O11" s="1909"/>
      <c r="P11" s="1907"/>
      <c r="Q11" s="1915"/>
      <c r="R11" s="1938"/>
      <c r="S11" s="1915"/>
      <c r="T11" s="1915"/>
      <c r="U11" s="1907"/>
      <c r="V11" s="1941"/>
      <c r="W11" s="1199"/>
      <c r="X11" s="1907"/>
      <c r="Y11" s="1920"/>
      <c r="Z11" s="1935"/>
      <c r="AA11" s="1920"/>
      <c r="AB11" s="1920"/>
      <c r="AC11" s="1920"/>
      <c r="AD11" s="1920"/>
      <c r="AE11" s="1920"/>
      <c r="AF11" s="1920"/>
      <c r="AG11" s="1920"/>
      <c r="AH11" s="1929"/>
      <c r="AI11" s="1929"/>
      <c r="AJ11" s="1932"/>
    </row>
    <row r="12" spans="1:40" ht="12" customHeight="1" x14ac:dyDescent="0.2">
      <c r="A12" s="1911"/>
      <c r="B12" s="1915"/>
      <c r="C12" s="1916"/>
      <c r="D12" s="1916"/>
      <c r="E12" s="1915"/>
      <c r="F12" s="1916"/>
      <c r="G12" s="1916"/>
      <c r="H12" s="1915"/>
      <c r="I12" s="1916"/>
      <c r="J12" s="1916"/>
      <c r="K12" s="1915"/>
      <c r="L12" s="1907"/>
      <c r="M12" s="1907"/>
      <c r="N12" s="1907"/>
      <c r="O12" s="1909"/>
      <c r="P12" s="1907"/>
      <c r="Q12" s="1915"/>
      <c r="R12" s="1938"/>
      <c r="S12" s="1915"/>
      <c r="T12" s="1915"/>
      <c r="U12" s="1907"/>
      <c r="V12" s="1941"/>
      <c r="W12" s="1199" t="s">
        <v>5</v>
      </c>
      <c r="X12" s="1907"/>
      <c r="Y12" s="1920"/>
      <c r="Z12" s="1935"/>
      <c r="AA12" s="1920"/>
      <c r="AB12" s="1920"/>
      <c r="AC12" s="1920"/>
      <c r="AD12" s="1920"/>
      <c r="AE12" s="1920"/>
      <c r="AF12" s="1920"/>
      <c r="AG12" s="1920"/>
      <c r="AH12" s="1929"/>
      <c r="AI12" s="1929"/>
      <c r="AJ12" s="1932"/>
    </row>
    <row r="13" spans="1:40" ht="10.5" customHeight="1" x14ac:dyDescent="0.2">
      <c r="A13" s="1911"/>
      <c r="B13" s="1915"/>
      <c r="C13" s="1916"/>
      <c r="D13" s="1916"/>
      <c r="E13" s="1915"/>
      <c r="F13" s="1916"/>
      <c r="G13" s="1916"/>
      <c r="H13" s="1915"/>
      <c r="I13" s="1916"/>
      <c r="J13" s="1916"/>
      <c r="K13" s="1915"/>
      <c r="L13" s="1907"/>
      <c r="M13" s="1907"/>
      <c r="N13" s="1907"/>
      <c r="O13" s="1909"/>
      <c r="P13" s="1907"/>
      <c r="Q13" s="1915"/>
      <c r="R13" s="1938"/>
      <c r="S13" s="1915"/>
      <c r="T13" s="1915"/>
      <c r="U13" s="1907"/>
      <c r="V13" s="1941"/>
      <c r="W13" s="1199"/>
      <c r="X13" s="1907"/>
      <c r="Y13" s="1920"/>
      <c r="Z13" s="1935"/>
      <c r="AA13" s="1920"/>
      <c r="AB13" s="1920"/>
      <c r="AC13" s="1920"/>
      <c r="AD13" s="1920"/>
      <c r="AE13" s="1920"/>
      <c r="AF13" s="1920"/>
      <c r="AG13" s="1920"/>
      <c r="AH13" s="1929"/>
      <c r="AI13" s="1929"/>
      <c r="AJ13" s="1932"/>
    </row>
    <row r="14" spans="1:40" ht="16.5" customHeight="1" x14ac:dyDescent="0.2">
      <c r="A14" s="1911"/>
      <c r="B14" s="1915"/>
      <c r="C14" s="1916"/>
      <c r="D14" s="1916"/>
      <c r="E14" s="1915"/>
      <c r="F14" s="1916"/>
      <c r="G14" s="1916"/>
      <c r="H14" s="1915"/>
      <c r="I14" s="1916"/>
      <c r="J14" s="1916"/>
      <c r="K14" s="1915"/>
      <c r="L14" s="1907"/>
      <c r="M14" s="1907"/>
      <c r="N14" s="1907"/>
      <c r="O14" s="1909"/>
      <c r="P14" s="1907"/>
      <c r="Q14" s="1915"/>
      <c r="R14" s="1938"/>
      <c r="S14" s="1915"/>
      <c r="T14" s="1915"/>
      <c r="U14" s="1907"/>
      <c r="V14" s="1941"/>
      <c r="W14" s="1199"/>
      <c r="X14" s="1907"/>
      <c r="Y14" s="1920"/>
      <c r="Z14" s="1935"/>
      <c r="AA14" s="1920"/>
      <c r="AB14" s="1920"/>
      <c r="AC14" s="1920"/>
      <c r="AD14" s="1920"/>
      <c r="AE14" s="1920"/>
      <c r="AF14" s="1920"/>
      <c r="AG14" s="1920"/>
      <c r="AH14" s="1929"/>
      <c r="AI14" s="1929"/>
      <c r="AJ14" s="1932"/>
    </row>
    <row r="15" spans="1:40" ht="8.25" customHeight="1" x14ac:dyDescent="0.2">
      <c r="A15" s="1911"/>
      <c r="B15" s="1915"/>
      <c r="C15" s="1916"/>
      <c r="D15" s="1916"/>
      <c r="E15" s="1915"/>
      <c r="F15" s="1916"/>
      <c r="G15" s="1916"/>
      <c r="H15" s="1915"/>
      <c r="I15" s="1916"/>
      <c r="J15" s="1916"/>
      <c r="K15" s="1915"/>
      <c r="L15" s="1907"/>
      <c r="M15" s="1907"/>
      <c r="N15" s="1907"/>
      <c r="O15" s="1909"/>
      <c r="P15" s="1907"/>
      <c r="Q15" s="1915"/>
      <c r="R15" s="1938"/>
      <c r="S15" s="1915"/>
      <c r="T15" s="1915"/>
      <c r="U15" s="1907"/>
      <c r="V15" s="1941"/>
      <c r="W15" s="1199"/>
      <c r="X15" s="1907"/>
      <c r="Y15" s="1920"/>
      <c r="Z15" s="1935"/>
      <c r="AA15" s="1920"/>
      <c r="AB15" s="1920"/>
      <c r="AC15" s="1920"/>
      <c r="AD15" s="1920"/>
      <c r="AE15" s="1920"/>
      <c r="AF15" s="1920"/>
      <c r="AG15" s="1920"/>
      <c r="AH15" s="1929"/>
      <c r="AI15" s="1929"/>
      <c r="AJ15" s="1932"/>
    </row>
    <row r="16" spans="1:40" ht="5.25" customHeight="1" x14ac:dyDescent="0.2">
      <c r="A16" s="1911"/>
      <c r="B16" s="1915"/>
      <c r="C16" s="1916"/>
      <c r="D16" s="1916"/>
      <c r="E16" s="1915"/>
      <c r="F16" s="1916"/>
      <c r="G16" s="1916"/>
      <c r="H16" s="1915"/>
      <c r="I16" s="1916"/>
      <c r="J16" s="1916"/>
      <c r="K16" s="1915"/>
      <c r="L16" s="1907"/>
      <c r="M16" s="1907"/>
      <c r="N16" s="1907"/>
      <c r="O16" s="1909"/>
      <c r="P16" s="1907"/>
      <c r="Q16" s="1915"/>
      <c r="R16" s="1938"/>
      <c r="S16" s="1915"/>
      <c r="T16" s="1915"/>
      <c r="U16" s="1907"/>
      <c r="V16" s="1941"/>
      <c r="W16" s="1199"/>
      <c r="X16" s="1907"/>
      <c r="Y16" s="1920"/>
      <c r="Z16" s="1935"/>
      <c r="AA16" s="1920"/>
      <c r="AB16" s="1920"/>
      <c r="AC16" s="1920"/>
      <c r="AD16" s="1920"/>
      <c r="AE16" s="1920"/>
      <c r="AF16" s="1920"/>
      <c r="AG16" s="1920"/>
      <c r="AH16" s="1929"/>
      <c r="AI16" s="1929"/>
      <c r="AJ16" s="1932"/>
    </row>
    <row r="17" spans="1:36" ht="13.5" customHeight="1" x14ac:dyDescent="0.2">
      <c r="A17" s="1912"/>
      <c r="B17" s="1917"/>
      <c r="C17" s="1918"/>
      <c r="D17" s="1918"/>
      <c r="E17" s="1917"/>
      <c r="F17" s="1918"/>
      <c r="G17" s="1918"/>
      <c r="H17" s="1917"/>
      <c r="I17" s="1918"/>
      <c r="J17" s="1918"/>
      <c r="K17" s="1917"/>
      <c r="L17" s="1908"/>
      <c r="M17" s="1908"/>
      <c r="N17" s="1908"/>
      <c r="O17" s="1228"/>
      <c r="P17" s="1908"/>
      <c r="Q17" s="1917"/>
      <c r="R17" s="1939"/>
      <c r="S17" s="1917"/>
      <c r="T17" s="1917"/>
      <c r="U17" s="1908"/>
      <c r="V17" s="1942"/>
      <c r="W17" s="1229"/>
      <c r="X17" s="1908"/>
      <c r="Y17" s="1921"/>
      <c r="Z17" s="1936"/>
      <c r="AA17" s="1921"/>
      <c r="AB17" s="1921"/>
      <c r="AC17" s="1921"/>
      <c r="AD17" s="1921"/>
      <c r="AE17" s="1921"/>
      <c r="AF17" s="1921"/>
      <c r="AG17" s="1921"/>
      <c r="AH17" s="1930"/>
      <c r="AI17" s="1930"/>
      <c r="AJ17" s="1933"/>
    </row>
    <row r="18" spans="1:36" s="178" customFormat="1" ht="24" customHeight="1" x14ac:dyDescent="0.2">
      <c r="A18" s="1230">
        <v>4</v>
      </c>
      <c r="B18" s="1922" t="s">
        <v>196</v>
      </c>
      <c r="C18" s="1923"/>
      <c r="D18" s="1923"/>
      <c r="E18" s="1923"/>
      <c r="F18" s="1923"/>
      <c r="G18" s="1923"/>
      <c r="H18" s="1923"/>
      <c r="I18" s="1923"/>
      <c r="J18" s="1923"/>
      <c r="K18" s="1923"/>
      <c r="L18" s="1923"/>
      <c r="M18" s="1923"/>
      <c r="N18" s="1923"/>
      <c r="O18" s="1923"/>
      <c r="P18" s="1923"/>
      <c r="Q18" s="1923"/>
      <c r="R18" s="1923"/>
      <c r="S18" s="1923"/>
      <c r="T18" s="1923"/>
      <c r="U18" s="1923"/>
      <c r="V18" s="1923"/>
      <c r="W18" s="1923"/>
      <c r="X18" s="1923"/>
      <c r="Y18" s="1923"/>
      <c r="Z18" s="1923"/>
      <c r="AA18" s="1923"/>
      <c r="AB18" s="1923"/>
      <c r="AC18" s="1923"/>
      <c r="AD18" s="1923"/>
      <c r="AE18" s="1923"/>
      <c r="AF18" s="1923"/>
      <c r="AG18" s="1923"/>
      <c r="AH18" s="1923"/>
      <c r="AI18" s="1923"/>
      <c r="AJ18" s="1924"/>
    </row>
    <row r="19" spans="1:36" s="178" customFormat="1" ht="24" customHeight="1" x14ac:dyDescent="0.2">
      <c r="A19" s="1943"/>
      <c r="B19" s="1944"/>
      <c r="C19" s="1945"/>
      <c r="D19" s="1231">
        <v>23</v>
      </c>
      <c r="E19" s="1947" t="s">
        <v>1664</v>
      </c>
      <c r="F19" s="1948"/>
      <c r="G19" s="1948"/>
      <c r="H19" s="1948"/>
      <c r="I19" s="1948"/>
      <c r="J19" s="1948"/>
      <c r="K19" s="1948"/>
      <c r="L19" s="1948"/>
      <c r="M19" s="1948"/>
      <c r="N19" s="1948"/>
      <c r="O19" s="1948"/>
      <c r="P19" s="1948"/>
      <c r="Q19" s="1948"/>
      <c r="R19" s="1948"/>
      <c r="S19" s="1948"/>
      <c r="T19" s="1948"/>
      <c r="U19" s="1948"/>
      <c r="V19" s="1948"/>
      <c r="W19" s="1948"/>
      <c r="X19" s="1948"/>
      <c r="Y19" s="1948"/>
      <c r="Z19" s="1948"/>
      <c r="AA19" s="1948"/>
      <c r="AB19" s="1948"/>
      <c r="AC19" s="1948"/>
      <c r="AD19" s="1948"/>
      <c r="AE19" s="1948"/>
      <c r="AF19" s="1948"/>
      <c r="AG19" s="1948"/>
      <c r="AH19" s="1948"/>
      <c r="AI19" s="1948"/>
      <c r="AJ19" s="1949"/>
    </row>
    <row r="20" spans="1:36" s="178" customFormat="1" ht="24" customHeight="1" x14ac:dyDescent="0.2">
      <c r="A20" s="1943"/>
      <c r="B20" s="1944"/>
      <c r="C20" s="1945"/>
      <c r="D20" s="1950"/>
      <c r="E20" s="1944"/>
      <c r="F20" s="1945"/>
      <c r="G20" s="1232">
        <v>75</v>
      </c>
      <c r="H20" s="1954" t="s">
        <v>1665</v>
      </c>
      <c r="I20" s="1955"/>
      <c r="J20" s="1955"/>
      <c r="K20" s="1955"/>
      <c r="L20" s="1955"/>
      <c r="M20" s="1955"/>
      <c r="N20" s="1955"/>
      <c r="O20" s="1955"/>
      <c r="P20" s="1955"/>
      <c r="Q20" s="1955"/>
      <c r="R20" s="1955"/>
      <c r="S20" s="1955"/>
      <c r="T20" s="1955"/>
      <c r="U20" s="1955"/>
      <c r="V20" s="1955"/>
      <c r="W20" s="1955"/>
      <c r="X20" s="1955"/>
      <c r="Y20" s="1955"/>
      <c r="Z20" s="1955"/>
      <c r="AA20" s="1955"/>
      <c r="AB20" s="1955"/>
      <c r="AC20" s="1955"/>
      <c r="AD20" s="1955"/>
      <c r="AE20" s="1955"/>
      <c r="AF20" s="1955"/>
      <c r="AG20" s="1955"/>
      <c r="AH20" s="1955"/>
      <c r="AI20" s="1955"/>
      <c r="AJ20" s="1956"/>
    </row>
    <row r="21" spans="1:36" s="187" customFormat="1" ht="78.75" customHeight="1" x14ac:dyDescent="0.2">
      <c r="A21" s="1943"/>
      <c r="B21" s="1944"/>
      <c r="C21" s="1945"/>
      <c r="D21" s="1950"/>
      <c r="E21" s="1944"/>
      <c r="F21" s="1945"/>
      <c r="G21" s="1957"/>
      <c r="H21" s="1958"/>
      <c r="I21" s="1959"/>
      <c r="J21" s="1960">
        <v>214</v>
      </c>
      <c r="K21" s="1962" t="s">
        <v>1666</v>
      </c>
      <c r="L21" s="1964" t="s">
        <v>853</v>
      </c>
      <c r="M21" s="1965">
        <v>1</v>
      </c>
      <c r="N21" s="1966"/>
      <c r="O21" s="1979">
        <v>28</v>
      </c>
      <c r="P21" s="1981" t="s">
        <v>1667</v>
      </c>
      <c r="Q21" s="1976">
        <f>R21/5993925271*100</f>
        <v>5.1418102431327428</v>
      </c>
      <c r="R21" s="1983">
        <f>298196263.55+10000000</f>
        <v>308196263.55000001</v>
      </c>
      <c r="S21" s="1984" t="s">
        <v>1668</v>
      </c>
      <c r="T21" s="1962" t="s">
        <v>1669</v>
      </c>
      <c r="U21" s="1218" t="s">
        <v>1670</v>
      </c>
      <c r="V21" s="1203">
        <v>10000000</v>
      </c>
      <c r="W21" s="1203"/>
      <c r="X21" s="1233"/>
      <c r="Y21" s="1960">
        <v>64140</v>
      </c>
      <c r="Z21" s="1960">
        <v>72224</v>
      </c>
      <c r="AA21" s="1960">
        <v>27477</v>
      </c>
      <c r="AB21" s="1960">
        <v>86843</v>
      </c>
      <c r="AC21" s="1960">
        <v>236429</v>
      </c>
      <c r="AD21" s="1960">
        <v>81384</v>
      </c>
      <c r="AE21" s="1969"/>
      <c r="AF21" s="1969"/>
      <c r="AG21" s="1969"/>
      <c r="AH21" s="1234">
        <v>42592</v>
      </c>
      <c r="AI21" s="1234">
        <v>42719</v>
      </c>
      <c r="AJ21" s="1971" t="s">
        <v>1671</v>
      </c>
    </row>
    <row r="22" spans="1:36" s="187" customFormat="1" ht="81" customHeight="1" x14ac:dyDescent="0.2">
      <c r="A22" s="1943"/>
      <c r="B22" s="1944"/>
      <c r="C22" s="1945"/>
      <c r="D22" s="1950"/>
      <c r="E22" s="1944"/>
      <c r="F22" s="1945"/>
      <c r="G22" s="1950"/>
      <c r="H22" s="1944"/>
      <c r="I22" s="1945"/>
      <c r="J22" s="1961"/>
      <c r="K22" s="1963"/>
      <c r="L22" s="1964"/>
      <c r="M22" s="1965"/>
      <c r="N22" s="1967"/>
      <c r="O22" s="1980"/>
      <c r="P22" s="1981"/>
      <c r="Q22" s="1976"/>
      <c r="R22" s="1983"/>
      <c r="S22" s="1984"/>
      <c r="T22" s="1975"/>
      <c r="U22" s="1218" t="s">
        <v>1672</v>
      </c>
      <c r="V22" s="1203">
        <v>298196264</v>
      </c>
      <c r="W22" s="1203"/>
      <c r="X22" s="1233"/>
      <c r="Y22" s="1974"/>
      <c r="Z22" s="1974"/>
      <c r="AA22" s="1974"/>
      <c r="AB22" s="1974"/>
      <c r="AC22" s="1974"/>
      <c r="AD22" s="1974"/>
      <c r="AE22" s="1970"/>
      <c r="AF22" s="1970"/>
      <c r="AG22" s="1970"/>
      <c r="AH22" s="1234">
        <v>42628</v>
      </c>
      <c r="AI22" s="1234">
        <v>42724</v>
      </c>
      <c r="AJ22" s="1972"/>
    </row>
    <row r="23" spans="1:36" s="187" customFormat="1" ht="117.75" customHeight="1" x14ac:dyDescent="0.2">
      <c r="A23" s="1943"/>
      <c r="B23" s="1944"/>
      <c r="C23" s="1945"/>
      <c r="D23" s="1950"/>
      <c r="E23" s="1944"/>
      <c r="F23" s="1945"/>
      <c r="G23" s="1950"/>
      <c r="H23" s="1944"/>
      <c r="I23" s="1945"/>
      <c r="J23" s="1235">
        <v>215</v>
      </c>
      <c r="K23" s="1236" t="s">
        <v>1673</v>
      </c>
      <c r="L23" s="1964" t="s">
        <v>853</v>
      </c>
      <c r="M23" s="1237">
        <v>2</v>
      </c>
      <c r="N23" s="1968"/>
      <c r="O23" s="1980"/>
      <c r="P23" s="1981"/>
      <c r="Q23" s="1238">
        <f t="shared" ref="Q23:Q31" si="0">R23/5993925271*100</f>
        <v>0.33367116031233551</v>
      </c>
      <c r="R23" s="1239">
        <v>20000000</v>
      </c>
      <c r="S23" s="1984"/>
      <c r="T23" s="1975"/>
      <c r="U23" s="1218" t="s">
        <v>1674</v>
      </c>
      <c r="V23" s="1203">
        <v>20000000</v>
      </c>
      <c r="W23" s="1203"/>
      <c r="X23" s="1233"/>
      <c r="Y23" s="1974"/>
      <c r="Z23" s="1974"/>
      <c r="AA23" s="1974"/>
      <c r="AB23" s="1974"/>
      <c r="AC23" s="1974"/>
      <c r="AD23" s="1974"/>
      <c r="AE23" s="1970"/>
      <c r="AF23" s="1970"/>
      <c r="AG23" s="1970"/>
      <c r="AH23" s="1234">
        <v>42592</v>
      </c>
      <c r="AI23" s="1234">
        <v>42719</v>
      </c>
      <c r="AJ23" s="1972"/>
    </row>
    <row r="24" spans="1:36" s="187" customFormat="1" ht="78.75" customHeight="1" x14ac:dyDescent="0.2">
      <c r="A24" s="1943"/>
      <c r="B24" s="1944"/>
      <c r="C24" s="1945"/>
      <c r="D24" s="1950"/>
      <c r="E24" s="1944"/>
      <c r="F24" s="1945"/>
      <c r="G24" s="1950"/>
      <c r="H24" s="1944"/>
      <c r="I24" s="1945"/>
      <c r="J24" s="1235">
        <v>216</v>
      </c>
      <c r="K24" s="1236" t="s">
        <v>1675</v>
      </c>
      <c r="L24" s="1964"/>
      <c r="M24" s="1237">
        <v>1</v>
      </c>
      <c r="N24" s="613" t="s">
        <v>1676</v>
      </c>
      <c r="O24" s="1980"/>
      <c r="P24" s="1981"/>
      <c r="Q24" s="1238">
        <f t="shared" si="0"/>
        <v>49.749746629765752</v>
      </c>
      <c r="R24" s="1239">
        <v>2981962635.5</v>
      </c>
      <c r="S24" s="1984"/>
      <c r="T24" s="1975"/>
      <c r="U24" s="1218" t="s">
        <v>1677</v>
      </c>
      <c r="V24" s="1203">
        <v>2981962636</v>
      </c>
      <c r="W24" s="1213">
        <v>20</v>
      </c>
      <c r="X24" s="1233" t="s">
        <v>1369</v>
      </c>
      <c r="Y24" s="1974"/>
      <c r="Z24" s="1974"/>
      <c r="AA24" s="1974"/>
      <c r="AB24" s="1974"/>
      <c r="AC24" s="1974"/>
      <c r="AD24" s="1974"/>
      <c r="AE24" s="1970"/>
      <c r="AF24" s="1970"/>
      <c r="AG24" s="1970"/>
      <c r="AH24" s="1234">
        <v>42628</v>
      </c>
      <c r="AI24" s="1234">
        <v>42724</v>
      </c>
      <c r="AJ24" s="1972"/>
    </row>
    <row r="25" spans="1:36" s="187" customFormat="1" ht="85.5" x14ac:dyDescent="0.2">
      <c r="A25" s="1943"/>
      <c r="B25" s="1944"/>
      <c r="C25" s="1945"/>
      <c r="D25" s="1950"/>
      <c r="E25" s="1944"/>
      <c r="F25" s="1945"/>
      <c r="G25" s="1950"/>
      <c r="H25" s="1944"/>
      <c r="I25" s="1945"/>
      <c r="J25" s="1960">
        <v>217</v>
      </c>
      <c r="K25" s="1962" t="s">
        <v>1678</v>
      </c>
      <c r="L25" s="1964" t="s">
        <v>853</v>
      </c>
      <c r="M25" s="1965">
        <v>5</v>
      </c>
      <c r="N25" s="613" t="s">
        <v>1679</v>
      </c>
      <c r="O25" s="1980"/>
      <c r="P25" s="1981"/>
      <c r="Q25" s="1976">
        <f>R25/5993925271*100</f>
        <v>29.849847977859451</v>
      </c>
      <c r="R25" s="1983">
        <v>1789177581.3</v>
      </c>
      <c r="S25" s="1984"/>
      <c r="T25" s="1975"/>
      <c r="U25" s="1240" t="s">
        <v>1680</v>
      </c>
      <c r="V25" s="1215">
        <v>16500000</v>
      </c>
      <c r="W25" s="1217">
        <v>42</v>
      </c>
      <c r="X25" s="1241" t="s">
        <v>1681</v>
      </c>
      <c r="Y25" s="1974"/>
      <c r="Z25" s="1974"/>
      <c r="AA25" s="1974"/>
      <c r="AB25" s="1974"/>
      <c r="AC25" s="1974"/>
      <c r="AD25" s="1974"/>
      <c r="AE25" s="1970"/>
      <c r="AF25" s="1970"/>
      <c r="AG25" s="1970"/>
      <c r="AH25" s="1234">
        <v>42592</v>
      </c>
      <c r="AI25" s="1234">
        <v>42719</v>
      </c>
      <c r="AJ25" s="1972"/>
    </row>
    <row r="26" spans="1:36" s="187" customFormat="1" ht="71.25" x14ac:dyDescent="0.2">
      <c r="A26" s="1943"/>
      <c r="B26" s="1944"/>
      <c r="C26" s="1945"/>
      <c r="D26" s="1950"/>
      <c r="E26" s="1944"/>
      <c r="F26" s="1945"/>
      <c r="G26" s="1950"/>
      <c r="H26" s="1944"/>
      <c r="I26" s="1945"/>
      <c r="J26" s="1974"/>
      <c r="K26" s="1975"/>
      <c r="L26" s="1964"/>
      <c r="M26" s="1965"/>
      <c r="N26" s="613" t="s">
        <v>1682</v>
      </c>
      <c r="O26" s="1980"/>
      <c r="P26" s="1981"/>
      <c r="Q26" s="1976"/>
      <c r="R26" s="1983"/>
      <c r="S26" s="1984"/>
      <c r="T26" s="1975"/>
      <c r="U26" s="1240" t="s">
        <v>1683</v>
      </c>
      <c r="V26" s="1215">
        <v>12500000</v>
      </c>
      <c r="W26" s="1210">
        <v>92</v>
      </c>
      <c r="X26" s="1242" t="s">
        <v>1684</v>
      </c>
      <c r="Y26" s="1974"/>
      <c r="Z26" s="1974"/>
      <c r="AA26" s="1974"/>
      <c r="AB26" s="1974"/>
      <c r="AC26" s="1974"/>
      <c r="AD26" s="1974"/>
      <c r="AE26" s="1970"/>
      <c r="AF26" s="1970"/>
      <c r="AG26" s="1970"/>
      <c r="AH26" s="1234">
        <v>42592</v>
      </c>
      <c r="AI26" s="1234">
        <v>42719</v>
      </c>
      <c r="AJ26" s="1972"/>
    </row>
    <row r="27" spans="1:36" s="187" customFormat="1" ht="71.25" x14ac:dyDescent="0.2">
      <c r="A27" s="1943"/>
      <c r="B27" s="1944"/>
      <c r="C27" s="1945"/>
      <c r="D27" s="1950"/>
      <c r="E27" s="1944"/>
      <c r="F27" s="1945"/>
      <c r="G27" s="1950"/>
      <c r="H27" s="1944"/>
      <c r="I27" s="1945"/>
      <c r="J27" s="1974"/>
      <c r="K27" s="1975"/>
      <c r="L27" s="1964" t="s">
        <v>853</v>
      </c>
      <c r="M27" s="1965"/>
      <c r="N27" s="1966"/>
      <c r="O27" s="1980"/>
      <c r="P27" s="1981"/>
      <c r="Q27" s="1976"/>
      <c r="R27" s="1983"/>
      <c r="S27" s="1984"/>
      <c r="T27" s="1975"/>
      <c r="U27" s="1243" t="s">
        <v>1685</v>
      </c>
      <c r="V27" s="1215">
        <v>12500000</v>
      </c>
      <c r="W27" s="1208"/>
      <c r="X27" s="1242"/>
      <c r="Y27" s="1974"/>
      <c r="Z27" s="1974"/>
      <c r="AA27" s="1974"/>
      <c r="AB27" s="1974"/>
      <c r="AC27" s="1974"/>
      <c r="AD27" s="1974"/>
      <c r="AE27" s="1970"/>
      <c r="AF27" s="1970"/>
      <c r="AG27" s="1970"/>
      <c r="AH27" s="180">
        <v>42592</v>
      </c>
      <c r="AI27" s="180">
        <v>42719</v>
      </c>
      <c r="AJ27" s="1972"/>
    </row>
    <row r="28" spans="1:36" s="187" customFormat="1" ht="57" x14ac:dyDescent="0.2">
      <c r="A28" s="1943"/>
      <c r="B28" s="1944"/>
      <c r="C28" s="1945"/>
      <c r="D28" s="1950"/>
      <c r="E28" s="1944"/>
      <c r="F28" s="1945"/>
      <c r="G28" s="1950"/>
      <c r="H28" s="1944"/>
      <c r="I28" s="1945"/>
      <c r="J28" s="1974"/>
      <c r="K28" s="1975"/>
      <c r="L28" s="1964"/>
      <c r="M28" s="1965"/>
      <c r="N28" s="1967"/>
      <c r="O28" s="1980"/>
      <c r="P28" s="1981"/>
      <c r="Q28" s="1976"/>
      <c r="R28" s="1983"/>
      <c r="S28" s="1984"/>
      <c r="T28" s="1975"/>
      <c r="U28" s="1243" t="s">
        <v>1686</v>
      </c>
      <c r="V28" s="1211">
        <v>36000000</v>
      </c>
      <c r="W28" s="1208"/>
      <c r="X28" s="1242"/>
      <c r="Y28" s="1974"/>
      <c r="Z28" s="1974"/>
      <c r="AA28" s="1974"/>
      <c r="AB28" s="1974"/>
      <c r="AC28" s="1974"/>
      <c r="AD28" s="1974"/>
      <c r="AE28" s="1970"/>
      <c r="AF28" s="1970"/>
      <c r="AG28" s="1970"/>
      <c r="AH28" s="180">
        <v>42628</v>
      </c>
      <c r="AI28" s="180">
        <v>42724</v>
      </c>
      <c r="AJ28" s="1972"/>
    </row>
    <row r="29" spans="1:36" s="187" customFormat="1" ht="85.5" x14ac:dyDescent="0.2">
      <c r="A29" s="1943"/>
      <c r="B29" s="1944"/>
      <c r="C29" s="1945"/>
      <c r="D29" s="1950"/>
      <c r="E29" s="1944"/>
      <c r="F29" s="1945"/>
      <c r="G29" s="1950"/>
      <c r="H29" s="1944"/>
      <c r="I29" s="1945"/>
      <c r="J29" s="1974"/>
      <c r="K29" s="1975"/>
      <c r="L29" s="1964" t="s">
        <v>853</v>
      </c>
      <c r="M29" s="1965"/>
      <c r="N29" s="1967"/>
      <c r="O29" s="1980"/>
      <c r="P29" s="1981"/>
      <c r="Q29" s="1976"/>
      <c r="R29" s="1983"/>
      <c r="S29" s="1984"/>
      <c r="T29" s="1975"/>
      <c r="U29" s="1243" t="s">
        <v>1687</v>
      </c>
      <c r="V29" s="1211">
        <v>1009873845</v>
      </c>
      <c r="W29" s="1208"/>
      <c r="X29" s="1242"/>
      <c r="Y29" s="1974"/>
      <c r="Z29" s="1974"/>
      <c r="AA29" s="1974"/>
      <c r="AB29" s="1974"/>
      <c r="AC29" s="1974"/>
      <c r="AD29" s="1974"/>
      <c r="AE29" s="1970"/>
      <c r="AF29" s="1970"/>
      <c r="AG29" s="1970"/>
      <c r="AH29" s="180">
        <v>42628</v>
      </c>
      <c r="AI29" s="180">
        <v>42724</v>
      </c>
      <c r="AJ29" s="1972"/>
    </row>
    <row r="30" spans="1:36" s="187" customFormat="1" ht="57" x14ac:dyDescent="0.2">
      <c r="A30" s="1943"/>
      <c r="B30" s="1944"/>
      <c r="C30" s="1945"/>
      <c r="D30" s="1950"/>
      <c r="E30" s="1944"/>
      <c r="F30" s="1945"/>
      <c r="G30" s="1950"/>
      <c r="H30" s="1944"/>
      <c r="I30" s="1945"/>
      <c r="J30" s="1961"/>
      <c r="K30" s="1963"/>
      <c r="L30" s="1964"/>
      <c r="M30" s="1965"/>
      <c r="N30" s="1967"/>
      <c r="O30" s="1980"/>
      <c r="P30" s="1981"/>
      <c r="Q30" s="1976"/>
      <c r="R30" s="1983"/>
      <c r="S30" s="1984"/>
      <c r="T30" s="1975"/>
      <c r="U30" s="1240" t="s">
        <v>1672</v>
      </c>
      <c r="V30" s="1215">
        <v>701803736</v>
      </c>
      <c r="W30" s="1208"/>
      <c r="X30" s="1242"/>
      <c r="Y30" s="1974"/>
      <c r="Z30" s="1974"/>
      <c r="AA30" s="1974"/>
      <c r="AB30" s="1974"/>
      <c r="AC30" s="1974"/>
      <c r="AD30" s="1974"/>
      <c r="AE30" s="1970"/>
      <c r="AF30" s="1970"/>
      <c r="AG30" s="1970"/>
      <c r="AH30" s="180">
        <v>42628</v>
      </c>
      <c r="AI30" s="180">
        <v>42724</v>
      </c>
      <c r="AJ30" s="1972"/>
    </row>
    <row r="31" spans="1:36" s="187" customFormat="1" ht="57" customHeight="1" x14ac:dyDescent="0.2">
      <c r="A31" s="1943"/>
      <c r="B31" s="1944"/>
      <c r="C31" s="1945"/>
      <c r="D31" s="1950"/>
      <c r="E31" s="1944"/>
      <c r="F31" s="1945"/>
      <c r="G31" s="1950"/>
      <c r="H31" s="1944"/>
      <c r="I31" s="1945"/>
      <c r="J31" s="1960">
        <v>218</v>
      </c>
      <c r="K31" s="1966" t="s">
        <v>1688</v>
      </c>
      <c r="L31" s="1964" t="s">
        <v>853</v>
      </c>
      <c r="M31" s="1965">
        <v>3</v>
      </c>
      <c r="N31" s="1967"/>
      <c r="O31" s="1980"/>
      <c r="P31" s="1981"/>
      <c r="Q31" s="1976">
        <f t="shared" si="0"/>
        <v>14.924923988929725</v>
      </c>
      <c r="R31" s="1983">
        <v>894588790.64999998</v>
      </c>
      <c r="S31" s="1984"/>
      <c r="T31" s="1975"/>
      <c r="U31" s="1200" t="s">
        <v>1689</v>
      </c>
      <c r="V31" s="1215">
        <v>12500000</v>
      </c>
      <c r="W31" s="1208"/>
      <c r="X31" s="1242"/>
      <c r="Y31" s="1974"/>
      <c r="Z31" s="1974"/>
      <c r="AA31" s="1974"/>
      <c r="AB31" s="1974"/>
      <c r="AC31" s="1974"/>
      <c r="AD31" s="1974"/>
      <c r="AE31" s="1970"/>
      <c r="AF31" s="1970"/>
      <c r="AG31" s="1970"/>
      <c r="AH31" s="180">
        <v>42592</v>
      </c>
      <c r="AI31" s="180">
        <v>42719</v>
      </c>
      <c r="AJ31" s="1972"/>
    </row>
    <row r="32" spans="1:36" s="187" customFormat="1" ht="57" x14ac:dyDescent="0.2">
      <c r="A32" s="1943"/>
      <c r="B32" s="1944"/>
      <c r="C32" s="1945"/>
      <c r="D32" s="1950"/>
      <c r="E32" s="1944"/>
      <c r="F32" s="1945"/>
      <c r="G32" s="1951"/>
      <c r="H32" s="1944"/>
      <c r="I32" s="1945"/>
      <c r="J32" s="1974"/>
      <c r="K32" s="1967"/>
      <c r="L32" s="1977"/>
      <c r="M32" s="1978"/>
      <c r="N32" s="1967"/>
      <c r="O32" s="1980"/>
      <c r="P32" s="1982"/>
      <c r="Q32" s="1985"/>
      <c r="R32" s="1986"/>
      <c r="S32" s="1962"/>
      <c r="T32" s="1975"/>
      <c r="U32" s="1207" t="s">
        <v>1690</v>
      </c>
      <c r="V32" s="1202">
        <v>882088790</v>
      </c>
      <c r="W32" s="1202"/>
      <c r="X32" s="1242"/>
      <c r="Y32" s="1974"/>
      <c r="Z32" s="1974"/>
      <c r="AA32" s="1974"/>
      <c r="AB32" s="1974"/>
      <c r="AC32" s="1974"/>
      <c r="AD32" s="1974"/>
      <c r="AE32" s="1970"/>
      <c r="AF32" s="1970"/>
      <c r="AG32" s="1970"/>
      <c r="AH32" s="1244">
        <v>42628</v>
      </c>
      <c r="AI32" s="1244">
        <v>42724</v>
      </c>
      <c r="AJ32" s="1972"/>
    </row>
    <row r="33" spans="1:38" s="187" customFormat="1" ht="30.75" customHeight="1" x14ac:dyDescent="0.2">
      <c r="A33" s="1943"/>
      <c r="B33" s="1944"/>
      <c r="C33" s="1945"/>
      <c r="D33" s="1950"/>
      <c r="E33" s="1944"/>
      <c r="F33" s="1945"/>
      <c r="G33" s="1245">
        <v>76</v>
      </c>
      <c r="H33" s="1987" t="s">
        <v>1691</v>
      </c>
      <c r="I33" s="1987"/>
      <c r="J33" s="1987"/>
      <c r="K33" s="1987"/>
      <c r="L33" s="1987"/>
      <c r="M33" s="1987"/>
      <c r="N33" s="1987"/>
      <c r="O33" s="1987"/>
      <c r="P33" s="1987"/>
      <c r="Q33" s="1987"/>
      <c r="R33" s="1987"/>
      <c r="S33" s="1987"/>
      <c r="T33" s="1987"/>
      <c r="U33" s="1987"/>
      <c r="V33" s="1987"/>
      <c r="W33" s="1987"/>
      <c r="X33" s="1987"/>
      <c r="Y33" s="1987"/>
      <c r="Z33" s="1987"/>
      <c r="AA33" s="1987"/>
      <c r="AB33" s="1987"/>
      <c r="AC33" s="1987"/>
      <c r="AD33" s="1987"/>
      <c r="AE33" s="1987"/>
      <c r="AF33" s="1987"/>
      <c r="AG33" s="1987"/>
      <c r="AH33" s="1987"/>
      <c r="AI33" s="1988"/>
      <c r="AJ33" s="1972"/>
    </row>
    <row r="34" spans="1:38" s="187" customFormat="1" ht="71.25" x14ac:dyDescent="0.2">
      <c r="A34" s="1943"/>
      <c r="B34" s="1944"/>
      <c r="C34" s="1945"/>
      <c r="D34" s="1950"/>
      <c r="E34" s="1944"/>
      <c r="F34" s="1945"/>
      <c r="G34" s="1957"/>
      <c r="H34" s="1958"/>
      <c r="I34" s="1959"/>
      <c r="J34" s="1246">
        <v>219</v>
      </c>
      <c r="K34" s="1247" t="s">
        <v>1692</v>
      </c>
      <c r="L34" s="1248" t="s">
        <v>853</v>
      </c>
      <c r="M34" s="1212">
        <v>3</v>
      </c>
      <c r="N34" s="1989" t="s">
        <v>1693</v>
      </c>
      <c r="O34" s="1979">
        <v>29</v>
      </c>
      <c r="P34" s="1981" t="s">
        <v>1694</v>
      </c>
      <c r="Q34" s="1238">
        <f>R34/30000000*100</f>
        <v>41.666666666666671</v>
      </c>
      <c r="R34" s="1206">
        <v>12500000</v>
      </c>
      <c r="S34" s="1984" t="s">
        <v>1695</v>
      </c>
      <c r="T34" s="1962" t="s">
        <v>1696</v>
      </c>
      <c r="U34" s="1219" t="s">
        <v>1697</v>
      </c>
      <c r="V34" s="1206">
        <v>12500000</v>
      </c>
      <c r="W34" s="1991">
        <v>20</v>
      </c>
      <c r="X34" s="1960" t="s">
        <v>1369</v>
      </c>
      <c r="Y34" s="1994">
        <v>6</v>
      </c>
      <c r="Z34" s="1994">
        <v>7</v>
      </c>
      <c r="AA34" s="1994">
        <v>3</v>
      </c>
      <c r="AB34" s="1994">
        <v>8</v>
      </c>
      <c r="AC34" s="1994">
        <v>22</v>
      </c>
      <c r="AD34" s="1994">
        <v>8</v>
      </c>
      <c r="AE34" s="1997"/>
      <c r="AF34" s="1997"/>
      <c r="AG34" s="1997"/>
      <c r="AH34" s="1234">
        <v>42592</v>
      </c>
      <c r="AI34" s="1234">
        <v>42719</v>
      </c>
      <c r="AJ34" s="1972"/>
    </row>
    <row r="35" spans="1:38" s="187" customFormat="1" ht="62.25" customHeight="1" x14ac:dyDescent="0.2">
      <c r="A35" s="1943"/>
      <c r="B35" s="1944"/>
      <c r="C35" s="1945"/>
      <c r="D35" s="1950"/>
      <c r="E35" s="1944"/>
      <c r="F35" s="1945"/>
      <c r="G35" s="1950"/>
      <c r="H35" s="1944"/>
      <c r="I35" s="1945"/>
      <c r="J35" s="1246">
        <v>220</v>
      </c>
      <c r="K35" s="1249" t="s">
        <v>1698</v>
      </c>
      <c r="L35" s="1248" t="s">
        <v>853</v>
      </c>
      <c r="M35" s="1212">
        <v>1</v>
      </c>
      <c r="N35" s="1989"/>
      <c r="O35" s="1980"/>
      <c r="P35" s="1981"/>
      <c r="Q35" s="1238">
        <f t="shared" ref="Q35:Q37" si="1">R35/30000000*100</f>
        <v>41.666666666666671</v>
      </c>
      <c r="R35" s="1206">
        <v>12500000</v>
      </c>
      <c r="S35" s="1984"/>
      <c r="T35" s="1975"/>
      <c r="U35" s="1219" t="s">
        <v>1699</v>
      </c>
      <c r="V35" s="1206">
        <v>12500000</v>
      </c>
      <c r="W35" s="1992"/>
      <c r="X35" s="1974"/>
      <c r="Y35" s="1995"/>
      <c r="Z35" s="1995"/>
      <c r="AA35" s="1995"/>
      <c r="AB35" s="1995"/>
      <c r="AC35" s="1995"/>
      <c r="AD35" s="1995"/>
      <c r="AE35" s="1998"/>
      <c r="AF35" s="1998"/>
      <c r="AG35" s="1998"/>
      <c r="AH35" s="1234">
        <v>42592</v>
      </c>
      <c r="AI35" s="1234">
        <v>42719</v>
      </c>
      <c r="AJ35" s="1972"/>
    </row>
    <row r="36" spans="1:38" ht="40.5" customHeight="1" x14ac:dyDescent="0.2">
      <c r="A36" s="1943"/>
      <c r="B36" s="1944"/>
      <c r="C36" s="1945"/>
      <c r="D36" s="1950"/>
      <c r="E36" s="1944"/>
      <c r="F36" s="1945"/>
      <c r="G36" s="1950"/>
      <c r="H36" s="1944"/>
      <c r="I36" s="1945"/>
      <c r="J36" s="1246">
        <v>221</v>
      </c>
      <c r="K36" s="1249" t="s">
        <v>1700</v>
      </c>
      <c r="L36" s="1248" t="s">
        <v>853</v>
      </c>
      <c r="M36" s="1250">
        <v>1</v>
      </c>
      <c r="N36" s="1989"/>
      <c r="O36" s="1980"/>
      <c r="P36" s="1981"/>
      <c r="Q36" s="1238">
        <f t="shared" si="1"/>
        <v>10</v>
      </c>
      <c r="R36" s="1206">
        <v>3000000</v>
      </c>
      <c r="S36" s="1984"/>
      <c r="T36" s="1975"/>
      <c r="U36" s="1962" t="s">
        <v>1701</v>
      </c>
      <c r="V36" s="1991">
        <v>5000000</v>
      </c>
      <c r="W36" s="1992"/>
      <c r="X36" s="1974"/>
      <c r="Y36" s="1995"/>
      <c r="Z36" s="1995"/>
      <c r="AA36" s="1995"/>
      <c r="AB36" s="1995"/>
      <c r="AC36" s="1995"/>
      <c r="AD36" s="1995"/>
      <c r="AE36" s="1998"/>
      <c r="AF36" s="1998"/>
      <c r="AG36" s="1998"/>
      <c r="AH36" s="2000">
        <v>42597</v>
      </c>
      <c r="AI36" s="2000">
        <v>42724</v>
      </c>
      <c r="AJ36" s="1972"/>
    </row>
    <row r="37" spans="1:38" ht="48" customHeight="1" x14ac:dyDescent="0.2">
      <c r="A37" s="1943"/>
      <c r="B37" s="1944"/>
      <c r="C37" s="1945"/>
      <c r="D37" s="1951"/>
      <c r="E37" s="1952"/>
      <c r="F37" s="1953"/>
      <c r="G37" s="1951"/>
      <c r="H37" s="1952"/>
      <c r="I37" s="1953"/>
      <c r="J37" s="1246">
        <v>222</v>
      </c>
      <c r="K37" s="1247" t="s">
        <v>1702</v>
      </c>
      <c r="L37" s="1248" t="s">
        <v>853</v>
      </c>
      <c r="M37" s="1250">
        <v>1</v>
      </c>
      <c r="N37" s="1989"/>
      <c r="O37" s="1990"/>
      <c r="P37" s="1981"/>
      <c r="Q37" s="1238">
        <f t="shared" si="1"/>
        <v>6.666666666666667</v>
      </c>
      <c r="R37" s="1206">
        <v>2000000</v>
      </c>
      <c r="S37" s="1984"/>
      <c r="T37" s="1963"/>
      <c r="U37" s="1963"/>
      <c r="V37" s="1993"/>
      <c r="W37" s="1993"/>
      <c r="X37" s="1961"/>
      <c r="Y37" s="1996"/>
      <c r="Z37" s="1996"/>
      <c r="AA37" s="1996"/>
      <c r="AB37" s="1996"/>
      <c r="AC37" s="1996"/>
      <c r="AD37" s="1996"/>
      <c r="AE37" s="1999"/>
      <c r="AF37" s="1999"/>
      <c r="AG37" s="1999"/>
      <c r="AH37" s="2001"/>
      <c r="AI37" s="2001"/>
      <c r="AJ37" s="1973"/>
    </row>
    <row r="38" spans="1:38" ht="33" customHeight="1" x14ac:dyDescent="0.2">
      <c r="A38" s="1943"/>
      <c r="B38" s="1944"/>
      <c r="C38" s="1945"/>
      <c r="D38" s="1251">
        <v>24</v>
      </c>
      <c r="E38" s="2002" t="s">
        <v>1703</v>
      </c>
      <c r="F38" s="2002"/>
      <c r="G38" s="2002"/>
      <c r="H38" s="2002"/>
      <c r="I38" s="2002"/>
      <c r="J38" s="2002"/>
      <c r="K38" s="2002"/>
      <c r="L38" s="2002"/>
      <c r="M38" s="2002"/>
      <c r="N38" s="2002"/>
      <c r="O38" s="2002"/>
      <c r="P38" s="2002"/>
      <c r="Q38" s="2002"/>
      <c r="R38" s="2002"/>
      <c r="S38" s="2002"/>
      <c r="T38" s="2002"/>
      <c r="U38" s="2002"/>
      <c r="V38" s="2002"/>
      <c r="W38" s="2002"/>
      <c r="X38" s="2002"/>
      <c r="Y38" s="2002"/>
      <c r="Z38" s="2002"/>
      <c r="AA38" s="2002"/>
      <c r="AB38" s="2002"/>
      <c r="AC38" s="2002"/>
      <c r="AD38" s="2002"/>
      <c r="AE38" s="2002"/>
      <c r="AF38" s="2002"/>
      <c r="AG38" s="2002"/>
      <c r="AH38" s="2002"/>
      <c r="AI38" s="2002"/>
      <c r="AJ38" s="1252"/>
    </row>
    <row r="39" spans="1:38" ht="27.75" customHeight="1" x14ac:dyDescent="0.2">
      <c r="A39" s="1943"/>
      <c r="B39" s="1944"/>
      <c r="C39" s="1945"/>
      <c r="D39" s="1950"/>
      <c r="E39" s="1944"/>
      <c r="F39" s="1945"/>
      <c r="G39" s="1253">
        <v>78</v>
      </c>
      <c r="H39" s="1954" t="s">
        <v>1704</v>
      </c>
      <c r="I39" s="1955"/>
      <c r="J39" s="1955"/>
      <c r="K39" s="1955"/>
      <c r="L39" s="1955"/>
      <c r="M39" s="1955"/>
      <c r="N39" s="1955"/>
      <c r="O39" s="1955"/>
      <c r="P39" s="1955"/>
      <c r="Q39" s="1955"/>
      <c r="R39" s="1955"/>
      <c r="S39" s="1955"/>
      <c r="T39" s="1955"/>
      <c r="U39" s="1955"/>
      <c r="V39" s="1955"/>
      <c r="W39" s="1955"/>
      <c r="X39" s="1955"/>
      <c r="Y39" s="1955"/>
      <c r="Z39" s="1955"/>
      <c r="AA39" s="1955"/>
      <c r="AB39" s="1955"/>
      <c r="AC39" s="1955"/>
      <c r="AD39" s="1955"/>
      <c r="AE39" s="1955"/>
      <c r="AF39" s="1955"/>
      <c r="AG39" s="1955"/>
      <c r="AH39" s="1955"/>
      <c r="AI39" s="2003"/>
      <c r="AJ39" s="1252"/>
    </row>
    <row r="40" spans="1:38" ht="71.25" x14ac:dyDescent="0.2">
      <c r="A40" s="1943"/>
      <c r="B40" s="1944"/>
      <c r="C40" s="1945"/>
      <c r="D40" s="1950"/>
      <c r="E40" s="1944"/>
      <c r="F40" s="1945"/>
      <c r="G40" s="1957"/>
      <c r="H40" s="1958"/>
      <c r="I40" s="1959"/>
      <c r="J40" s="2004">
        <v>226</v>
      </c>
      <c r="K40" s="2007" t="s">
        <v>1705</v>
      </c>
      <c r="L40" s="2010" t="s">
        <v>853</v>
      </c>
      <c r="M40" s="2012">
        <v>12</v>
      </c>
      <c r="N40" s="1254"/>
      <c r="O40" s="1979">
        <v>30</v>
      </c>
      <c r="P40" s="1962" t="s">
        <v>1706</v>
      </c>
      <c r="Q40" s="1985">
        <f>R40/406038000*100</f>
        <v>41.52123692856334</v>
      </c>
      <c r="R40" s="1991">
        <v>168592000</v>
      </c>
      <c r="S40" s="1962" t="s">
        <v>1707</v>
      </c>
      <c r="T40" s="1962" t="s">
        <v>1708</v>
      </c>
      <c r="U40" s="1240" t="s">
        <v>1709</v>
      </c>
      <c r="V40" s="1203">
        <v>6100000</v>
      </c>
      <c r="W40" s="1979">
        <v>20</v>
      </c>
      <c r="X40" s="1960" t="s">
        <v>1369</v>
      </c>
      <c r="Y40" s="1994">
        <v>363</v>
      </c>
      <c r="Z40" s="1994">
        <v>705</v>
      </c>
      <c r="AA40" s="1994">
        <v>553</v>
      </c>
      <c r="AB40" s="1994">
        <v>835</v>
      </c>
      <c r="AC40" s="1994">
        <v>1717</v>
      </c>
      <c r="AD40" s="1994">
        <v>282</v>
      </c>
      <c r="AE40" s="1994">
        <v>141</v>
      </c>
      <c r="AF40" s="1994">
        <v>112</v>
      </c>
      <c r="AG40" s="1994"/>
      <c r="AH40" s="1234">
        <v>42592</v>
      </c>
      <c r="AI40" s="1234">
        <v>42719</v>
      </c>
      <c r="AJ40" s="2021" t="s">
        <v>1710</v>
      </c>
    </row>
    <row r="41" spans="1:38" ht="71.25" x14ac:dyDescent="0.2">
      <c r="A41" s="1943"/>
      <c r="B41" s="1944"/>
      <c r="C41" s="1945"/>
      <c r="D41" s="1950"/>
      <c r="E41" s="1944"/>
      <c r="F41" s="1945"/>
      <c r="G41" s="1950"/>
      <c r="H41" s="1944"/>
      <c r="I41" s="1945"/>
      <c r="J41" s="2005"/>
      <c r="K41" s="2008"/>
      <c r="L41" s="2010"/>
      <c r="M41" s="2012"/>
      <c r="N41" s="661"/>
      <c r="O41" s="1980"/>
      <c r="P41" s="1975"/>
      <c r="Q41" s="2026"/>
      <c r="R41" s="1992"/>
      <c r="S41" s="1975"/>
      <c r="T41" s="1975"/>
      <c r="U41" s="1240" t="s">
        <v>1711</v>
      </c>
      <c r="V41" s="1203">
        <v>6100000</v>
      </c>
      <c r="W41" s="1980"/>
      <c r="X41" s="1974"/>
      <c r="Y41" s="1995"/>
      <c r="Z41" s="1995"/>
      <c r="AA41" s="1995"/>
      <c r="AB41" s="1995"/>
      <c r="AC41" s="1995"/>
      <c r="AD41" s="1995"/>
      <c r="AE41" s="1995"/>
      <c r="AF41" s="1995"/>
      <c r="AG41" s="1995"/>
      <c r="AH41" s="1234">
        <v>42593</v>
      </c>
      <c r="AI41" s="1234">
        <v>42720</v>
      </c>
      <c r="AJ41" s="2021"/>
    </row>
    <row r="42" spans="1:38" ht="71.25" x14ac:dyDescent="0.2">
      <c r="A42" s="1943"/>
      <c r="B42" s="1944"/>
      <c r="C42" s="1945"/>
      <c r="D42" s="1950"/>
      <c r="E42" s="1944"/>
      <c r="F42" s="1945"/>
      <c r="G42" s="1950"/>
      <c r="H42" s="1944"/>
      <c r="I42" s="1945"/>
      <c r="J42" s="2005"/>
      <c r="K42" s="2008"/>
      <c r="L42" s="2010"/>
      <c r="M42" s="2012"/>
      <c r="N42" s="661"/>
      <c r="O42" s="1980"/>
      <c r="P42" s="1975"/>
      <c r="Q42" s="2026"/>
      <c r="R42" s="1992"/>
      <c r="S42" s="1975"/>
      <c r="T42" s="1975"/>
      <c r="U42" s="1240" t="s">
        <v>1712</v>
      </c>
      <c r="V42" s="1203">
        <v>6100000</v>
      </c>
      <c r="W42" s="1980"/>
      <c r="X42" s="1974"/>
      <c r="Y42" s="1995"/>
      <c r="Z42" s="1995"/>
      <c r="AA42" s="1995"/>
      <c r="AB42" s="1995"/>
      <c r="AC42" s="1995"/>
      <c r="AD42" s="1995"/>
      <c r="AE42" s="1995"/>
      <c r="AF42" s="1995"/>
      <c r="AG42" s="1995"/>
      <c r="AH42" s="1234">
        <v>42594</v>
      </c>
      <c r="AI42" s="1234">
        <v>42721</v>
      </c>
      <c r="AJ42" s="2021"/>
    </row>
    <row r="43" spans="1:38" ht="39" customHeight="1" x14ac:dyDescent="0.2">
      <c r="A43" s="1943"/>
      <c r="B43" s="1944"/>
      <c r="C43" s="1945"/>
      <c r="D43" s="1950"/>
      <c r="E43" s="1944"/>
      <c r="F43" s="1945"/>
      <c r="G43" s="1950"/>
      <c r="H43" s="1944"/>
      <c r="I43" s="1945"/>
      <c r="J43" s="2005"/>
      <c r="K43" s="2008"/>
      <c r="L43" s="2010"/>
      <c r="M43" s="2012"/>
      <c r="N43" s="661"/>
      <c r="O43" s="1980"/>
      <c r="P43" s="1975"/>
      <c r="Q43" s="2026"/>
      <c r="R43" s="1992"/>
      <c r="S43" s="1975"/>
      <c r="T43" s="1975"/>
      <c r="U43" s="1240" t="s">
        <v>1713</v>
      </c>
      <c r="V43" s="1203">
        <v>23400000</v>
      </c>
      <c r="W43" s="1980"/>
      <c r="X43" s="1974"/>
      <c r="Y43" s="1995"/>
      <c r="Z43" s="1995"/>
      <c r="AA43" s="1995"/>
      <c r="AB43" s="1995"/>
      <c r="AC43" s="1995"/>
      <c r="AD43" s="1995"/>
      <c r="AE43" s="1995"/>
      <c r="AF43" s="1995"/>
      <c r="AG43" s="1995"/>
      <c r="AH43" s="1234">
        <v>42592</v>
      </c>
      <c r="AI43" s="1234">
        <v>42719</v>
      </c>
      <c r="AJ43" s="2021"/>
    </row>
    <row r="44" spans="1:38" ht="96.75" customHeight="1" x14ac:dyDescent="0.2">
      <c r="A44" s="1943"/>
      <c r="B44" s="1944"/>
      <c r="C44" s="1945"/>
      <c r="D44" s="1950"/>
      <c r="E44" s="1944"/>
      <c r="F44" s="1945"/>
      <c r="G44" s="1950"/>
      <c r="H44" s="1944"/>
      <c r="I44" s="1945"/>
      <c r="J44" s="2005"/>
      <c r="K44" s="2008"/>
      <c r="L44" s="2010"/>
      <c r="M44" s="2012"/>
      <c r="N44" s="661"/>
      <c r="O44" s="1980"/>
      <c r="P44" s="1975"/>
      <c r="Q44" s="2026"/>
      <c r="R44" s="1992"/>
      <c r="S44" s="1975"/>
      <c r="T44" s="1975"/>
      <c r="U44" s="1240" t="s">
        <v>1714</v>
      </c>
      <c r="V44" s="1203">
        <v>60000000</v>
      </c>
      <c r="W44" s="1980"/>
      <c r="X44" s="1974"/>
      <c r="Y44" s="1995"/>
      <c r="Z44" s="1995"/>
      <c r="AA44" s="1995"/>
      <c r="AB44" s="1995"/>
      <c r="AC44" s="1995"/>
      <c r="AD44" s="1995"/>
      <c r="AE44" s="1995"/>
      <c r="AF44" s="1995"/>
      <c r="AG44" s="1995"/>
      <c r="AH44" s="1234">
        <v>42628</v>
      </c>
      <c r="AI44" s="1234">
        <v>42724</v>
      </c>
      <c r="AJ44" s="2021"/>
    </row>
    <row r="45" spans="1:38" ht="57" x14ac:dyDescent="0.2">
      <c r="A45" s="1943"/>
      <c r="B45" s="1944"/>
      <c r="C45" s="1945"/>
      <c r="D45" s="1950"/>
      <c r="E45" s="1944"/>
      <c r="F45" s="1945"/>
      <c r="G45" s="1950"/>
      <c r="H45" s="1944"/>
      <c r="I45" s="1945"/>
      <c r="J45" s="2005"/>
      <c r="K45" s="2008"/>
      <c r="L45" s="2010"/>
      <c r="M45" s="2012"/>
      <c r="N45" s="661"/>
      <c r="O45" s="1980"/>
      <c r="P45" s="1975"/>
      <c r="Q45" s="2026"/>
      <c r="R45" s="1992"/>
      <c r="S45" s="1975"/>
      <c r="T45" s="1975"/>
      <c r="U45" s="1240" t="s">
        <v>1715</v>
      </c>
      <c r="V45" s="1203">
        <v>26892000</v>
      </c>
      <c r="W45" s="1980"/>
      <c r="X45" s="1974"/>
      <c r="Y45" s="1995"/>
      <c r="Z45" s="1995"/>
      <c r="AA45" s="1995"/>
      <c r="AB45" s="1995"/>
      <c r="AC45" s="1995"/>
      <c r="AD45" s="1995"/>
      <c r="AE45" s="1995"/>
      <c r="AF45" s="1995"/>
      <c r="AG45" s="1995"/>
      <c r="AH45" s="1234">
        <v>42628</v>
      </c>
      <c r="AI45" s="1234">
        <v>42724</v>
      </c>
      <c r="AJ45" s="2021"/>
    </row>
    <row r="46" spans="1:38" ht="57" x14ac:dyDescent="0.2">
      <c r="A46" s="1943"/>
      <c r="B46" s="1944"/>
      <c r="C46" s="1945"/>
      <c r="D46" s="1950"/>
      <c r="E46" s="1944"/>
      <c r="F46" s="1945"/>
      <c r="G46" s="1950"/>
      <c r="H46" s="1944"/>
      <c r="I46" s="1945"/>
      <c r="J46" s="2006"/>
      <c r="K46" s="2009"/>
      <c r="L46" s="2011"/>
      <c r="M46" s="2013"/>
      <c r="N46" s="661"/>
      <c r="O46" s="1980"/>
      <c r="P46" s="1975"/>
      <c r="Q46" s="2027"/>
      <c r="R46" s="1993"/>
      <c r="S46" s="1975"/>
      <c r="T46" s="1975"/>
      <c r="U46" s="1240" t="s">
        <v>1716</v>
      </c>
      <c r="V46" s="1203">
        <v>40000000</v>
      </c>
      <c r="W46" s="1980"/>
      <c r="X46" s="1974"/>
      <c r="Y46" s="1995"/>
      <c r="Z46" s="1995"/>
      <c r="AA46" s="1995"/>
      <c r="AB46" s="1995"/>
      <c r="AC46" s="1995"/>
      <c r="AD46" s="1995"/>
      <c r="AE46" s="1995"/>
      <c r="AF46" s="1995"/>
      <c r="AG46" s="1995"/>
      <c r="AH46" s="1234" t="s">
        <v>1717</v>
      </c>
      <c r="AI46" s="1234">
        <v>42724</v>
      </c>
      <c r="AJ46" s="2021"/>
    </row>
    <row r="47" spans="1:38" ht="85.5" x14ac:dyDescent="0.2">
      <c r="A47" s="1943"/>
      <c r="B47" s="1944"/>
      <c r="C47" s="1945"/>
      <c r="D47" s="1950"/>
      <c r="E47" s="1944"/>
      <c r="F47" s="1945"/>
      <c r="G47" s="1950"/>
      <c r="H47" s="1944"/>
      <c r="I47" s="1945"/>
      <c r="J47" s="1235">
        <v>227</v>
      </c>
      <c r="K47" s="1255" t="s">
        <v>1718</v>
      </c>
      <c r="L47" s="1175" t="s">
        <v>853</v>
      </c>
      <c r="M47" s="1250">
        <v>12</v>
      </c>
      <c r="N47" s="661"/>
      <c r="O47" s="1980"/>
      <c r="P47" s="1975"/>
      <c r="Q47" s="1256">
        <f t="shared" ref="Q47:Q50" si="2">R47/406038000*100</f>
        <v>33.814569079741304</v>
      </c>
      <c r="R47" s="1257">
        <v>137300000</v>
      </c>
      <c r="S47" s="1975"/>
      <c r="T47" s="1975"/>
      <c r="U47" s="1218" t="s">
        <v>1719</v>
      </c>
      <c r="V47" s="1203">
        <v>137300000</v>
      </c>
      <c r="W47" s="1980"/>
      <c r="X47" s="1974"/>
      <c r="Y47" s="1995"/>
      <c r="Z47" s="1995"/>
      <c r="AA47" s="1995"/>
      <c r="AB47" s="1995"/>
      <c r="AC47" s="1995"/>
      <c r="AD47" s="1995"/>
      <c r="AE47" s="1995"/>
      <c r="AF47" s="1995"/>
      <c r="AG47" s="1995"/>
      <c r="AH47" s="1234">
        <v>42602</v>
      </c>
      <c r="AI47" s="1234">
        <v>42724</v>
      </c>
      <c r="AJ47" s="2021"/>
    </row>
    <row r="48" spans="1:38" ht="71.25" x14ac:dyDescent="0.2">
      <c r="A48" s="1943"/>
      <c r="B48" s="1944"/>
      <c r="C48" s="1945"/>
      <c r="D48" s="1950"/>
      <c r="E48" s="1944"/>
      <c r="F48" s="1945"/>
      <c r="G48" s="1950"/>
      <c r="H48" s="1944"/>
      <c r="I48" s="1945"/>
      <c r="J48" s="1235">
        <v>228</v>
      </c>
      <c r="K48" s="1247" t="s">
        <v>1720</v>
      </c>
      <c r="L48" s="1175" t="s">
        <v>853</v>
      </c>
      <c r="M48" s="1250">
        <v>2</v>
      </c>
      <c r="N48" s="661"/>
      <c r="O48" s="1980"/>
      <c r="P48" s="1975"/>
      <c r="Q48" s="1256">
        <f t="shared" si="2"/>
        <v>7.3751717819514422</v>
      </c>
      <c r="R48" s="1257">
        <v>29946000</v>
      </c>
      <c r="S48" s="1975"/>
      <c r="T48" s="1975"/>
      <c r="U48" s="1218" t="s">
        <v>1721</v>
      </c>
      <c r="V48" s="1203">
        <v>29946000</v>
      </c>
      <c r="W48" s="1980"/>
      <c r="X48" s="1974"/>
      <c r="Y48" s="1995"/>
      <c r="Z48" s="1995"/>
      <c r="AA48" s="1995"/>
      <c r="AB48" s="1995"/>
      <c r="AC48" s="1995"/>
      <c r="AD48" s="1995"/>
      <c r="AE48" s="1995"/>
      <c r="AF48" s="1995"/>
      <c r="AG48" s="1995"/>
      <c r="AH48" s="1234">
        <v>42607</v>
      </c>
      <c r="AI48" s="1234">
        <v>42719</v>
      </c>
      <c r="AJ48" s="2021"/>
      <c r="AK48" s="179"/>
      <c r="AL48" s="179"/>
    </row>
    <row r="49" spans="1:38" ht="79.5" customHeight="1" x14ac:dyDescent="0.2">
      <c r="A49" s="1943"/>
      <c r="B49" s="1944"/>
      <c r="C49" s="1945"/>
      <c r="D49" s="1950"/>
      <c r="E49" s="1944"/>
      <c r="F49" s="1945"/>
      <c r="G49" s="1950"/>
      <c r="H49" s="1944"/>
      <c r="I49" s="1945"/>
      <c r="J49" s="1235">
        <v>229</v>
      </c>
      <c r="K49" s="1255" t="s">
        <v>1722</v>
      </c>
      <c r="L49" s="1175" t="s">
        <v>853</v>
      </c>
      <c r="M49" s="1250">
        <v>13</v>
      </c>
      <c r="N49" s="661"/>
      <c r="O49" s="1980"/>
      <c r="P49" s="1975"/>
      <c r="Q49" s="1256">
        <f t="shared" si="2"/>
        <v>10.269974731429079</v>
      </c>
      <c r="R49" s="1257">
        <v>41700000</v>
      </c>
      <c r="S49" s="1975"/>
      <c r="T49" s="1975"/>
      <c r="U49" s="1218" t="s">
        <v>1723</v>
      </c>
      <c r="V49" s="1203">
        <v>41700000</v>
      </c>
      <c r="W49" s="1980"/>
      <c r="X49" s="1974"/>
      <c r="Y49" s="1995"/>
      <c r="Z49" s="1995"/>
      <c r="AA49" s="1995"/>
      <c r="AB49" s="1995"/>
      <c r="AC49" s="1995"/>
      <c r="AD49" s="1995"/>
      <c r="AE49" s="1995"/>
      <c r="AF49" s="1995"/>
      <c r="AG49" s="1995"/>
      <c r="AH49" s="1234">
        <v>42597</v>
      </c>
      <c r="AI49" s="1234">
        <v>42719</v>
      </c>
      <c r="AJ49" s="2021"/>
      <c r="AK49" s="179"/>
      <c r="AL49" s="179"/>
    </row>
    <row r="50" spans="1:38" ht="71.25" x14ac:dyDescent="0.2">
      <c r="A50" s="1943"/>
      <c r="B50" s="1944"/>
      <c r="C50" s="1945"/>
      <c r="D50" s="1950"/>
      <c r="E50" s="1944"/>
      <c r="F50" s="1945"/>
      <c r="G50" s="1950"/>
      <c r="H50" s="1944"/>
      <c r="I50" s="1945"/>
      <c r="J50" s="1960">
        <v>230</v>
      </c>
      <c r="K50" s="2022" t="s">
        <v>1724</v>
      </c>
      <c r="L50" s="1977" t="s">
        <v>853</v>
      </c>
      <c r="M50" s="2024">
        <v>1</v>
      </c>
      <c r="N50" s="661"/>
      <c r="O50" s="1980"/>
      <c r="P50" s="1975"/>
      <c r="Q50" s="1985">
        <f t="shared" si="2"/>
        <v>7.019047478314838</v>
      </c>
      <c r="R50" s="1991">
        <v>28500000</v>
      </c>
      <c r="S50" s="1975"/>
      <c r="T50" s="1975"/>
      <c r="U50" s="1219" t="s">
        <v>1725</v>
      </c>
      <c r="V50" s="1206">
        <v>13500000</v>
      </c>
      <c r="W50" s="1980"/>
      <c r="X50" s="1974"/>
      <c r="Y50" s="1995"/>
      <c r="Z50" s="1995"/>
      <c r="AA50" s="1995"/>
      <c r="AB50" s="1995"/>
      <c r="AC50" s="1995"/>
      <c r="AD50" s="1995"/>
      <c r="AE50" s="1995"/>
      <c r="AF50" s="1995"/>
      <c r="AG50" s="1995"/>
      <c r="AH50" s="1205">
        <v>42628</v>
      </c>
      <c r="AI50" s="1205">
        <v>42724</v>
      </c>
      <c r="AJ50" s="2021"/>
      <c r="AK50" s="179"/>
      <c r="AL50" s="179"/>
    </row>
    <row r="51" spans="1:38" ht="57" x14ac:dyDescent="0.2">
      <c r="A51" s="1943"/>
      <c r="B51" s="1944"/>
      <c r="C51" s="1945"/>
      <c r="D51" s="1950"/>
      <c r="E51" s="1944"/>
      <c r="F51" s="1945"/>
      <c r="G51" s="1950"/>
      <c r="H51" s="1944"/>
      <c r="I51" s="1945"/>
      <c r="J51" s="1974"/>
      <c r="K51" s="2023"/>
      <c r="L51" s="2010"/>
      <c r="M51" s="2025"/>
      <c r="N51" s="661"/>
      <c r="O51" s="1980"/>
      <c r="P51" s="1975"/>
      <c r="Q51" s="2026"/>
      <c r="R51" s="1992"/>
      <c r="S51" s="1975"/>
      <c r="T51" s="1975"/>
      <c r="U51" s="1220" t="s">
        <v>1726</v>
      </c>
      <c r="V51" s="1201">
        <v>15000000</v>
      </c>
      <c r="W51" s="1980"/>
      <c r="X51" s="1974"/>
      <c r="Y51" s="1995"/>
      <c r="Z51" s="1995"/>
      <c r="AA51" s="1995"/>
      <c r="AB51" s="1995"/>
      <c r="AC51" s="1995"/>
      <c r="AD51" s="1995"/>
      <c r="AE51" s="1995"/>
      <c r="AF51" s="1995"/>
      <c r="AG51" s="1995"/>
      <c r="AH51" s="1258">
        <v>42597</v>
      </c>
      <c r="AI51" s="1258">
        <v>42719</v>
      </c>
      <c r="AJ51" s="2021"/>
    </row>
    <row r="52" spans="1:38" ht="35.25" customHeight="1" x14ac:dyDescent="0.2">
      <c r="A52" s="1943"/>
      <c r="B52" s="1944"/>
      <c r="C52" s="1945"/>
      <c r="D52" s="1950"/>
      <c r="E52" s="1944"/>
      <c r="F52" s="1945"/>
      <c r="G52" s="1950"/>
      <c r="H52" s="1944"/>
      <c r="I52" s="1945"/>
      <c r="J52" s="2028">
        <v>229</v>
      </c>
      <c r="K52" s="1962" t="s">
        <v>1722</v>
      </c>
      <c r="L52" s="2038" t="s">
        <v>1727</v>
      </c>
      <c r="M52" s="2017">
        <v>1</v>
      </c>
      <c r="N52" s="1994" t="s">
        <v>1728</v>
      </c>
      <c r="O52" s="1979">
        <v>31</v>
      </c>
      <c r="P52" s="2031" t="s">
        <v>1729</v>
      </c>
      <c r="Q52" s="2033">
        <f>R52/SUM(R52:R56)*100</f>
        <v>32.159696075438418</v>
      </c>
      <c r="R52" s="1991">
        <v>18962000</v>
      </c>
      <c r="S52" s="1984" t="s">
        <v>1730</v>
      </c>
      <c r="T52" s="1984" t="s">
        <v>1731</v>
      </c>
      <c r="U52" s="1259" t="s">
        <v>1732</v>
      </c>
      <c r="V52" s="1260">
        <v>8962000</v>
      </c>
      <c r="W52" s="2035">
        <v>20</v>
      </c>
      <c r="X52" s="2017" t="s">
        <v>1369</v>
      </c>
      <c r="Y52" s="2020">
        <v>363</v>
      </c>
      <c r="Z52" s="2020">
        <v>705</v>
      </c>
      <c r="AA52" s="2020">
        <v>553</v>
      </c>
      <c r="AB52" s="2020">
        <v>835</v>
      </c>
      <c r="AC52" s="2020">
        <v>1717</v>
      </c>
      <c r="AD52" s="2020">
        <v>282</v>
      </c>
      <c r="AE52" s="2020">
        <v>112</v>
      </c>
      <c r="AF52" s="2020">
        <v>141</v>
      </c>
      <c r="AG52" s="2020">
        <v>4709</v>
      </c>
      <c r="AH52" s="1261">
        <v>42415</v>
      </c>
      <c r="AI52" s="1262">
        <v>42571</v>
      </c>
      <c r="AJ52" s="2021"/>
    </row>
    <row r="53" spans="1:38" ht="83.25" customHeight="1" x14ac:dyDescent="0.2">
      <c r="A53" s="1943"/>
      <c r="B53" s="1944"/>
      <c r="C53" s="1945"/>
      <c r="D53" s="1950"/>
      <c r="E53" s="1944"/>
      <c r="F53" s="1945"/>
      <c r="G53" s="1950"/>
      <c r="H53" s="1944"/>
      <c r="I53" s="1945"/>
      <c r="J53" s="2030"/>
      <c r="K53" s="1963"/>
      <c r="L53" s="2039"/>
      <c r="M53" s="2019"/>
      <c r="N53" s="1995"/>
      <c r="O53" s="1980"/>
      <c r="P53" s="2032"/>
      <c r="Q53" s="2033"/>
      <c r="R53" s="1992"/>
      <c r="S53" s="1984"/>
      <c r="T53" s="2034"/>
      <c r="U53" s="1259" t="s">
        <v>1733</v>
      </c>
      <c r="V53" s="1260">
        <v>10000000</v>
      </c>
      <c r="W53" s="2036"/>
      <c r="X53" s="2018"/>
      <c r="Y53" s="2020"/>
      <c r="Z53" s="2020"/>
      <c r="AA53" s="2020"/>
      <c r="AB53" s="2020"/>
      <c r="AC53" s="2020"/>
      <c r="AD53" s="2020"/>
      <c r="AE53" s="2020"/>
      <c r="AF53" s="2020"/>
      <c r="AG53" s="2020"/>
      <c r="AH53" s="1261">
        <v>42410</v>
      </c>
      <c r="AI53" s="1262">
        <v>42543</v>
      </c>
      <c r="AJ53" s="2021"/>
    </row>
    <row r="54" spans="1:38" ht="49.5" customHeight="1" x14ac:dyDescent="0.2">
      <c r="A54" s="1943"/>
      <c r="B54" s="1944"/>
      <c r="C54" s="1945"/>
      <c r="D54" s="1950"/>
      <c r="E54" s="1944"/>
      <c r="F54" s="1945"/>
      <c r="G54" s="1950"/>
      <c r="H54" s="1944"/>
      <c r="I54" s="1945"/>
      <c r="J54" s="2028">
        <v>227</v>
      </c>
      <c r="K54" s="1962" t="s">
        <v>1718</v>
      </c>
      <c r="L54" s="1221"/>
      <c r="M54" s="1263"/>
      <c r="N54" s="1995"/>
      <c r="O54" s="1980"/>
      <c r="P54" s="2032"/>
      <c r="Q54" s="2014">
        <f>R54/SUM(R52:R56)*100</f>
        <v>67.840303924561582</v>
      </c>
      <c r="R54" s="1991">
        <v>40000000</v>
      </c>
      <c r="S54" s="1984"/>
      <c r="T54" s="2034"/>
      <c r="U54" s="1200" t="s">
        <v>1734</v>
      </c>
      <c r="V54" s="1260">
        <v>10000000</v>
      </c>
      <c r="W54" s="2036"/>
      <c r="X54" s="2018"/>
      <c r="Y54" s="2020"/>
      <c r="Z54" s="2020"/>
      <c r="AA54" s="2020"/>
      <c r="AB54" s="2020"/>
      <c r="AC54" s="2020"/>
      <c r="AD54" s="2020"/>
      <c r="AE54" s="2020"/>
      <c r="AF54" s="2020"/>
      <c r="AG54" s="2020"/>
      <c r="AH54" s="1261">
        <v>42444</v>
      </c>
      <c r="AI54" s="1262">
        <v>42638</v>
      </c>
      <c r="AJ54" s="2021"/>
    </row>
    <row r="55" spans="1:38" ht="50.25" customHeight="1" x14ac:dyDescent="0.2">
      <c r="A55" s="1943"/>
      <c r="B55" s="1944"/>
      <c r="C55" s="1945"/>
      <c r="D55" s="1950"/>
      <c r="E55" s="1944"/>
      <c r="F55" s="1945"/>
      <c r="G55" s="1950"/>
      <c r="H55" s="1944"/>
      <c r="I55" s="1945"/>
      <c r="J55" s="2029"/>
      <c r="K55" s="1975"/>
      <c r="L55" s="1221"/>
      <c r="M55" s="1263"/>
      <c r="N55" s="1995"/>
      <c r="O55" s="1980"/>
      <c r="P55" s="2032"/>
      <c r="Q55" s="2015"/>
      <c r="R55" s="1992"/>
      <c r="S55" s="1984"/>
      <c r="T55" s="2034"/>
      <c r="U55" s="1259" t="s">
        <v>1735</v>
      </c>
      <c r="V55" s="1260">
        <v>15000000</v>
      </c>
      <c r="W55" s="2036"/>
      <c r="X55" s="2018"/>
      <c r="Y55" s="2020"/>
      <c r="Z55" s="2020"/>
      <c r="AA55" s="2020"/>
      <c r="AB55" s="2020"/>
      <c r="AC55" s="2020"/>
      <c r="AD55" s="2020"/>
      <c r="AE55" s="2020"/>
      <c r="AF55" s="2020"/>
      <c r="AG55" s="2020"/>
      <c r="AH55" s="1261">
        <v>42510</v>
      </c>
      <c r="AI55" s="1262">
        <v>42719</v>
      </c>
      <c r="AJ55" s="2021"/>
    </row>
    <row r="56" spans="1:38" ht="42.75" x14ac:dyDescent="0.2">
      <c r="A56" s="1943"/>
      <c r="B56" s="1944"/>
      <c r="C56" s="1945"/>
      <c r="D56" s="1951"/>
      <c r="E56" s="1952"/>
      <c r="F56" s="1953"/>
      <c r="G56" s="1951"/>
      <c r="H56" s="1952"/>
      <c r="I56" s="1953"/>
      <c r="J56" s="2030"/>
      <c r="K56" s="1963"/>
      <c r="L56" s="1221" t="s">
        <v>1727</v>
      </c>
      <c r="M56" s="1263">
        <v>12</v>
      </c>
      <c r="N56" s="1996"/>
      <c r="O56" s="1990"/>
      <c r="P56" s="2032"/>
      <c r="Q56" s="2016"/>
      <c r="R56" s="1993"/>
      <c r="S56" s="1984"/>
      <c r="T56" s="2034"/>
      <c r="U56" s="1259" t="s">
        <v>1736</v>
      </c>
      <c r="V56" s="1264">
        <v>15000000</v>
      </c>
      <c r="W56" s="2037"/>
      <c r="X56" s="2019"/>
      <c r="Y56" s="2020"/>
      <c r="Z56" s="2020"/>
      <c r="AA56" s="2020"/>
      <c r="AB56" s="2020"/>
      <c r="AC56" s="2020"/>
      <c r="AD56" s="2020"/>
      <c r="AE56" s="2020"/>
      <c r="AF56" s="2020"/>
      <c r="AG56" s="2020"/>
      <c r="AH56" s="1261">
        <v>42512</v>
      </c>
      <c r="AI56" s="1262">
        <v>42658</v>
      </c>
      <c r="AJ56" s="2021"/>
    </row>
    <row r="57" spans="1:38" ht="32.25" customHeight="1" x14ac:dyDescent="0.2">
      <c r="A57" s="1943"/>
      <c r="B57" s="1944"/>
      <c r="C57" s="1945"/>
      <c r="D57" s="699">
        <v>25</v>
      </c>
      <c r="E57" s="2040" t="s">
        <v>1737</v>
      </c>
      <c r="F57" s="2041"/>
      <c r="G57" s="2041"/>
      <c r="H57" s="2041"/>
      <c r="I57" s="2041"/>
      <c r="J57" s="2041"/>
      <c r="K57" s="2041"/>
      <c r="L57" s="2041"/>
      <c r="M57" s="2041"/>
      <c r="N57" s="2041"/>
      <c r="O57" s="2041"/>
      <c r="P57" s="2041"/>
      <c r="Q57" s="2041"/>
      <c r="R57" s="2041"/>
      <c r="S57" s="2041"/>
      <c r="T57" s="2041"/>
      <c r="U57" s="2041"/>
      <c r="V57" s="2041"/>
      <c r="W57" s="2041"/>
      <c r="X57" s="2041"/>
      <c r="Y57" s="2041"/>
      <c r="Z57" s="2041"/>
      <c r="AA57" s="2041"/>
      <c r="AB57" s="2041"/>
      <c r="AC57" s="2041"/>
      <c r="AD57" s="2041"/>
      <c r="AE57" s="2041"/>
      <c r="AF57" s="2041"/>
      <c r="AG57" s="2041"/>
      <c r="AH57" s="2041"/>
      <c r="AI57" s="2042"/>
      <c r="AJ57" s="2021" t="s">
        <v>1710</v>
      </c>
    </row>
    <row r="58" spans="1:38" ht="32.25" customHeight="1" x14ac:dyDescent="0.2">
      <c r="A58" s="1943"/>
      <c r="B58" s="1944"/>
      <c r="C58" s="1945"/>
      <c r="D58" s="1957"/>
      <c r="E58" s="1958"/>
      <c r="F58" s="1959"/>
      <c r="G58" s="693">
        <v>79</v>
      </c>
      <c r="H58" s="2043" t="s">
        <v>1738</v>
      </c>
      <c r="I58" s="2044"/>
      <c r="J58" s="2044"/>
      <c r="K58" s="2044"/>
      <c r="L58" s="2044"/>
      <c r="M58" s="2044"/>
      <c r="N58" s="2044"/>
      <c r="O58" s="2044"/>
      <c r="P58" s="2044"/>
      <c r="Q58" s="2044"/>
      <c r="R58" s="2044"/>
      <c r="S58" s="2044"/>
      <c r="T58" s="2044"/>
      <c r="U58" s="2044"/>
      <c r="V58" s="2044"/>
      <c r="W58" s="2044"/>
      <c r="X58" s="2044"/>
      <c r="Y58" s="2044"/>
      <c r="Z58" s="2044"/>
      <c r="AA58" s="2044"/>
      <c r="AB58" s="2044"/>
      <c r="AC58" s="2044"/>
      <c r="AD58" s="2044"/>
      <c r="AE58" s="2044"/>
      <c r="AF58" s="2044"/>
      <c r="AG58" s="2044"/>
      <c r="AH58" s="2044"/>
      <c r="AI58" s="2045"/>
      <c r="AJ58" s="2021"/>
    </row>
    <row r="59" spans="1:38" ht="79.5" customHeight="1" x14ac:dyDescent="0.2">
      <c r="A59" s="1943"/>
      <c r="B59" s="1944"/>
      <c r="C59" s="1945"/>
      <c r="D59" s="1950"/>
      <c r="E59" s="1944"/>
      <c r="F59" s="1945"/>
      <c r="G59" s="2046"/>
      <c r="H59" s="2047"/>
      <c r="I59" s="2048"/>
      <c r="J59" s="1246">
        <v>231</v>
      </c>
      <c r="K59" s="1265" t="s">
        <v>1739</v>
      </c>
      <c r="L59" s="1248" t="s">
        <v>853</v>
      </c>
      <c r="M59" s="1237">
        <v>1</v>
      </c>
      <c r="N59" s="1966" t="s">
        <v>1740</v>
      </c>
      <c r="O59" s="1979">
        <v>32</v>
      </c>
      <c r="P59" s="1982" t="s">
        <v>1741</v>
      </c>
      <c r="Q59" s="1266">
        <f>R59/17100000*100</f>
        <v>17.543859649122805</v>
      </c>
      <c r="R59" s="1215">
        <v>3000000</v>
      </c>
      <c r="S59" s="1962" t="s">
        <v>1742</v>
      </c>
      <c r="T59" s="1962" t="s">
        <v>1743</v>
      </c>
      <c r="U59" s="1259" t="s">
        <v>1744</v>
      </c>
      <c r="V59" s="1260">
        <v>3000000</v>
      </c>
      <c r="W59" s="2035">
        <v>20</v>
      </c>
      <c r="X59" s="1960" t="s">
        <v>1369</v>
      </c>
      <c r="Y59" s="1978">
        <v>367</v>
      </c>
      <c r="Z59" s="1978">
        <v>414</v>
      </c>
      <c r="AA59" s="1978">
        <v>157</v>
      </c>
      <c r="AB59" s="1978">
        <v>497</v>
      </c>
      <c r="AC59" s="1978">
        <v>1355</v>
      </c>
      <c r="AD59" s="1978"/>
      <c r="AE59" s="1978"/>
      <c r="AF59" s="2059">
        <v>466</v>
      </c>
      <c r="AG59" s="2017"/>
      <c r="AH59" s="1261">
        <v>42628</v>
      </c>
      <c r="AI59" s="1262">
        <v>42716</v>
      </c>
      <c r="AJ59" s="2021"/>
    </row>
    <row r="60" spans="1:38" ht="71.25" x14ac:dyDescent="0.2">
      <c r="A60" s="1943"/>
      <c r="B60" s="1944"/>
      <c r="C60" s="1945"/>
      <c r="D60" s="1950"/>
      <c r="E60" s="1944"/>
      <c r="F60" s="1945"/>
      <c r="G60" s="2049"/>
      <c r="H60" s="2050"/>
      <c r="I60" s="2051"/>
      <c r="J60" s="1246">
        <v>232</v>
      </c>
      <c r="K60" s="1265" t="s">
        <v>1745</v>
      </c>
      <c r="L60" s="1248" t="s">
        <v>853</v>
      </c>
      <c r="M60" s="1237">
        <v>12</v>
      </c>
      <c r="N60" s="1967"/>
      <c r="O60" s="1980"/>
      <c r="P60" s="2055"/>
      <c r="Q60" s="1266">
        <f>R60/17100000*100</f>
        <v>26.315789473684209</v>
      </c>
      <c r="R60" s="1215">
        <v>4500000</v>
      </c>
      <c r="S60" s="1975"/>
      <c r="T60" s="1975"/>
      <c r="U60" s="1259" t="s">
        <v>1746</v>
      </c>
      <c r="V60" s="1260">
        <v>4500000</v>
      </c>
      <c r="W60" s="2036"/>
      <c r="X60" s="1974"/>
      <c r="Y60" s="2057"/>
      <c r="Z60" s="2057"/>
      <c r="AA60" s="2057"/>
      <c r="AB60" s="2057"/>
      <c r="AC60" s="2057"/>
      <c r="AD60" s="2057"/>
      <c r="AE60" s="2057"/>
      <c r="AF60" s="2060"/>
      <c r="AG60" s="2018"/>
      <c r="AH60" s="1261">
        <v>42628</v>
      </c>
      <c r="AI60" s="1262">
        <v>42716</v>
      </c>
      <c r="AJ60" s="2021"/>
    </row>
    <row r="61" spans="1:38" ht="42.75" x14ac:dyDescent="0.2">
      <c r="A61" s="1943"/>
      <c r="B61" s="1944"/>
      <c r="C61" s="1945"/>
      <c r="D61" s="1950"/>
      <c r="E61" s="1944"/>
      <c r="F61" s="1945"/>
      <c r="G61" s="2049"/>
      <c r="H61" s="2050"/>
      <c r="I61" s="2051"/>
      <c r="J61" s="2004">
        <v>233</v>
      </c>
      <c r="K61" s="2062" t="s">
        <v>1747</v>
      </c>
      <c r="L61" s="1977" t="s">
        <v>853</v>
      </c>
      <c r="M61" s="1978">
        <v>1</v>
      </c>
      <c r="N61" s="1967"/>
      <c r="O61" s="1980"/>
      <c r="P61" s="2055"/>
      <c r="Q61" s="2014">
        <f>R61/17100000*100</f>
        <v>56.140350877192979</v>
      </c>
      <c r="R61" s="2064">
        <v>9600000</v>
      </c>
      <c r="S61" s="1975"/>
      <c r="T61" s="1975"/>
      <c r="U61" s="1259" t="s">
        <v>1748</v>
      </c>
      <c r="V61" s="1260">
        <v>3600000</v>
      </c>
      <c r="W61" s="2036"/>
      <c r="X61" s="1974"/>
      <c r="Y61" s="2057"/>
      <c r="Z61" s="2057"/>
      <c r="AA61" s="2057"/>
      <c r="AB61" s="2057"/>
      <c r="AC61" s="2057"/>
      <c r="AD61" s="2057"/>
      <c r="AE61" s="2057"/>
      <c r="AF61" s="2060"/>
      <c r="AG61" s="2018"/>
      <c r="AH61" s="1261">
        <v>42592</v>
      </c>
      <c r="AI61" s="1262">
        <v>42719</v>
      </c>
      <c r="AJ61" s="2021"/>
    </row>
    <row r="62" spans="1:38" ht="71.25" x14ac:dyDescent="0.2">
      <c r="A62" s="1943"/>
      <c r="B62" s="1944"/>
      <c r="C62" s="1945"/>
      <c r="D62" s="1950"/>
      <c r="E62" s="1944"/>
      <c r="F62" s="1945"/>
      <c r="G62" s="2049"/>
      <c r="H62" s="2050"/>
      <c r="I62" s="2051"/>
      <c r="J62" s="2006"/>
      <c r="K62" s="2063"/>
      <c r="L62" s="2011"/>
      <c r="M62" s="2058"/>
      <c r="N62" s="1968"/>
      <c r="O62" s="1990"/>
      <c r="P62" s="2056"/>
      <c r="Q62" s="2016"/>
      <c r="R62" s="2065"/>
      <c r="S62" s="1963"/>
      <c r="T62" s="1963"/>
      <c r="U62" s="1259" t="s">
        <v>1749</v>
      </c>
      <c r="V62" s="1260">
        <v>6000000</v>
      </c>
      <c r="W62" s="2037"/>
      <c r="X62" s="1961"/>
      <c r="Y62" s="2058"/>
      <c r="Z62" s="2058"/>
      <c r="AA62" s="2058"/>
      <c r="AB62" s="2058"/>
      <c r="AC62" s="2058"/>
      <c r="AD62" s="2058"/>
      <c r="AE62" s="2058"/>
      <c r="AF62" s="2061"/>
      <c r="AG62" s="2019"/>
      <c r="AH62" s="1261">
        <v>42592</v>
      </c>
      <c r="AI62" s="1262">
        <v>42719</v>
      </c>
      <c r="AJ62" s="2021"/>
    </row>
    <row r="63" spans="1:38" ht="64.5" customHeight="1" x14ac:dyDescent="0.2">
      <c r="A63" s="1943"/>
      <c r="B63" s="1944"/>
      <c r="C63" s="1945"/>
      <c r="D63" s="1950"/>
      <c r="E63" s="1944"/>
      <c r="F63" s="1945"/>
      <c r="G63" s="2049"/>
      <c r="H63" s="2050"/>
      <c r="I63" s="2051"/>
      <c r="J63" s="1">
        <v>233</v>
      </c>
      <c r="K63" s="2" t="s">
        <v>1747</v>
      </c>
      <c r="L63" s="1221" t="s">
        <v>1727</v>
      </c>
      <c r="M63" s="1267">
        <v>12</v>
      </c>
      <c r="N63" s="1994" t="s">
        <v>1750</v>
      </c>
      <c r="O63" s="1979">
        <v>33</v>
      </c>
      <c r="P63" s="1982" t="s">
        <v>1751</v>
      </c>
      <c r="Q63" s="1268">
        <f>+R63/SUM(R63:R65)*100</f>
        <v>52.910052910052904</v>
      </c>
      <c r="R63" s="1215">
        <v>10000000</v>
      </c>
      <c r="S63" s="1984" t="s">
        <v>1730</v>
      </c>
      <c r="T63" s="1984" t="s">
        <v>1752</v>
      </c>
      <c r="U63" s="1259" t="s">
        <v>1753</v>
      </c>
      <c r="V63" s="1269">
        <v>10000000</v>
      </c>
      <c r="W63" s="2017">
        <v>20</v>
      </c>
      <c r="X63" s="2017" t="s">
        <v>1369</v>
      </c>
      <c r="Y63" s="2020">
        <v>67</v>
      </c>
      <c r="Z63" s="2020">
        <v>92</v>
      </c>
      <c r="AA63" s="2020">
        <v>88</v>
      </c>
      <c r="AB63" s="2020">
        <v>137</v>
      </c>
      <c r="AC63" s="2020">
        <v>30</v>
      </c>
      <c r="AD63" s="2020">
        <v>58</v>
      </c>
      <c r="AE63" s="2020"/>
      <c r="AF63" s="2020"/>
      <c r="AG63" s="2020">
        <v>472</v>
      </c>
      <c r="AH63" s="1261">
        <v>42410</v>
      </c>
      <c r="AI63" s="1262">
        <v>42543</v>
      </c>
      <c r="AJ63" s="2021"/>
    </row>
    <row r="64" spans="1:38" ht="40.5" customHeight="1" x14ac:dyDescent="0.2">
      <c r="A64" s="1943"/>
      <c r="B64" s="1944"/>
      <c r="C64" s="1945"/>
      <c r="D64" s="1950"/>
      <c r="E64" s="1944"/>
      <c r="F64" s="1945"/>
      <c r="G64" s="2049"/>
      <c r="H64" s="2050"/>
      <c r="I64" s="2051"/>
      <c r="J64" s="2066">
        <v>232</v>
      </c>
      <c r="K64" s="2068" t="s">
        <v>1745</v>
      </c>
      <c r="L64" s="2038" t="s">
        <v>1727</v>
      </c>
      <c r="M64" s="2017">
        <v>1</v>
      </c>
      <c r="N64" s="1995"/>
      <c r="O64" s="1980"/>
      <c r="P64" s="2055"/>
      <c r="Q64" s="2070">
        <f>R64/SUM(R63:R65)*100</f>
        <v>47.089947089947088</v>
      </c>
      <c r="R64" s="2064">
        <v>8900000</v>
      </c>
      <c r="S64" s="1984"/>
      <c r="T64" s="1984"/>
      <c r="U64" s="1259" t="s">
        <v>1754</v>
      </c>
      <c r="V64" s="1269">
        <v>5000000</v>
      </c>
      <c r="W64" s="2018"/>
      <c r="X64" s="2018"/>
      <c r="Y64" s="2020"/>
      <c r="Z64" s="2020"/>
      <c r="AA64" s="2020"/>
      <c r="AB64" s="2020"/>
      <c r="AC64" s="2020"/>
      <c r="AD64" s="2020"/>
      <c r="AE64" s="2020"/>
      <c r="AF64" s="2020"/>
      <c r="AG64" s="2020"/>
      <c r="AH64" s="1261">
        <v>42444</v>
      </c>
      <c r="AI64" s="1262">
        <v>42638</v>
      </c>
      <c r="AJ64" s="2021"/>
    </row>
    <row r="65" spans="1:36" ht="57" customHeight="1" x14ac:dyDescent="0.2">
      <c r="A65" s="1943"/>
      <c r="B65" s="1944"/>
      <c r="C65" s="1945"/>
      <c r="D65" s="1950"/>
      <c r="E65" s="1944"/>
      <c r="F65" s="1945"/>
      <c r="G65" s="2052"/>
      <c r="H65" s="2053"/>
      <c r="I65" s="2054"/>
      <c r="J65" s="2067"/>
      <c r="K65" s="2069"/>
      <c r="L65" s="2039"/>
      <c r="M65" s="2019"/>
      <c r="N65" s="1996"/>
      <c r="O65" s="1990"/>
      <c r="P65" s="2055"/>
      <c r="Q65" s="2071"/>
      <c r="R65" s="2065"/>
      <c r="S65" s="1984"/>
      <c r="T65" s="1984"/>
      <c r="U65" s="1259" t="s">
        <v>1755</v>
      </c>
      <c r="V65" s="1269">
        <v>3900000</v>
      </c>
      <c r="W65" s="2019"/>
      <c r="X65" s="2019"/>
      <c r="Y65" s="2020"/>
      <c r="Z65" s="2020"/>
      <c r="AA65" s="2020"/>
      <c r="AB65" s="2020"/>
      <c r="AC65" s="2020"/>
      <c r="AD65" s="2020"/>
      <c r="AE65" s="2020"/>
      <c r="AF65" s="2020"/>
      <c r="AG65" s="2020"/>
      <c r="AH65" s="1261">
        <v>42410</v>
      </c>
      <c r="AI65" s="1262">
        <v>42543</v>
      </c>
      <c r="AJ65" s="2021"/>
    </row>
    <row r="66" spans="1:36" ht="34.5" customHeight="1" x14ac:dyDescent="0.2">
      <c r="A66" s="1943"/>
      <c r="B66" s="1944"/>
      <c r="C66" s="1945"/>
      <c r="D66" s="1950"/>
      <c r="E66" s="1944"/>
      <c r="F66" s="1945"/>
      <c r="G66" s="1270">
        <v>80</v>
      </c>
      <c r="H66" s="2043" t="s">
        <v>1756</v>
      </c>
      <c r="I66" s="2044"/>
      <c r="J66" s="2044"/>
      <c r="K66" s="2044"/>
      <c r="L66" s="2044"/>
      <c r="M66" s="2044"/>
      <c r="N66" s="2044"/>
      <c r="O66" s="2044"/>
      <c r="P66" s="2044"/>
      <c r="Q66" s="2044"/>
      <c r="R66" s="2044"/>
      <c r="S66" s="2044"/>
      <c r="T66" s="2044"/>
      <c r="U66" s="2044"/>
      <c r="V66" s="2044"/>
      <c r="W66" s="2044"/>
      <c r="X66" s="2044"/>
      <c r="Y66" s="2044"/>
      <c r="Z66" s="2044"/>
      <c r="AA66" s="2044"/>
      <c r="AB66" s="2044"/>
      <c r="AC66" s="2044"/>
      <c r="AD66" s="2044"/>
      <c r="AE66" s="2044"/>
      <c r="AF66" s="2044"/>
      <c r="AG66" s="2044"/>
      <c r="AH66" s="2044"/>
      <c r="AI66" s="2045"/>
      <c r="AJ66" s="1271"/>
    </row>
    <row r="67" spans="1:36" ht="100.5" thickBot="1" x14ac:dyDescent="0.25">
      <c r="A67" s="1943"/>
      <c r="B67" s="1944"/>
      <c r="C67" s="1945"/>
      <c r="D67" s="1950"/>
      <c r="E67" s="1944"/>
      <c r="F67" s="1945"/>
      <c r="G67" s="2046"/>
      <c r="H67" s="2047"/>
      <c r="I67" s="2048"/>
      <c r="J67" s="1272">
        <v>234</v>
      </c>
      <c r="K67" s="1273" t="s">
        <v>1757</v>
      </c>
      <c r="L67" s="1223" t="s">
        <v>853</v>
      </c>
      <c r="M67" s="1274">
        <v>1</v>
      </c>
      <c r="N67" s="1967" t="s">
        <v>1758</v>
      </c>
      <c r="O67" s="1979">
        <v>34</v>
      </c>
      <c r="P67" s="2055" t="s">
        <v>1759</v>
      </c>
      <c r="Q67" s="1274">
        <f>R67/16000000*100</f>
        <v>18.75</v>
      </c>
      <c r="R67" s="1209">
        <v>3000000</v>
      </c>
      <c r="S67" s="1975" t="s">
        <v>1760</v>
      </c>
      <c r="T67" s="1975" t="s">
        <v>1761</v>
      </c>
      <c r="U67" s="1275" t="s">
        <v>1762</v>
      </c>
      <c r="V67" s="1276">
        <v>3000000</v>
      </c>
      <c r="W67" s="2035">
        <v>20</v>
      </c>
      <c r="X67" s="1974" t="s">
        <v>1369</v>
      </c>
      <c r="Y67" s="2057">
        <v>272</v>
      </c>
      <c r="Z67" s="2057">
        <v>306</v>
      </c>
      <c r="AA67" s="2057">
        <v>117</v>
      </c>
      <c r="AB67" s="2057">
        <v>368</v>
      </c>
      <c r="AC67" s="2057">
        <v>1003</v>
      </c>
      <c r="AD67" s="2057">
        <v>345</v>
      </c>
      <c r="AE67" s="2057"/>
      <c r="AF67" s="2057"/>
      <c r="AG67" s="2057"/>
      <c r="AH67" s="1277">
        <v>42592</v>
      </c>
      <c r="AI67" s="1214">
        <v>42719</v>
      </c>
      <c r="AJ67" s="2021" t="s">
        <v>1710</v>
      </c>
    </row>
    <row r="68" spans="1:36" ht="42.75" customHeight="1" x14ac:dyDescent="0.2">
      <c r="A68" s="1943"/>
      <c r="B68" s="1944"/>
      <c r="C68" s="1945"/>
      <c r="D68" s="1950"/>
      <c r="E68" s="1944"/>
      <c r="F68" s="1945"/>
      <c r="G68" s="2049"/>
      <c r="H68" s="2050"/>
      <c r="I68" s="2051"/>
      <c r="J68" s="1978">
        <v>235</v>
      </c>
      <c r="K68" s="2073" t="s">
        <v>1763</v>
      </c>
      <c r="L68" s="1977" t="s">
        <v>853</v>
      </c>
      <c r="M68" s="2017">
        <v>1</v>
      </c>
      <c r="N68" s="1967"/>
      <c r="O68" s="1980"/>
      <c r="P68" s="2055"/>
      <c r="Q68" s="2017">
        <f>R68/16000000*100</f>
        <v>81.25</v>
      </c>
      <c r="R68" s="2064">
        <v>13000000</v>
      </c>
      <c r="S68" s="1975"/>
      <c r="T68" s="1975"/>
      <c r="U68" s="1259" t="s">
        <v>1764</v>
      </c>
      <c r="V68" s="1260">
        <v>3000000</v>
      </c>
      <c r="W68" s="2036"/>
      <c r="X68" s="1974"/>
      <c r="Y68" s="2057"/>
      <c r="Z68" s="2057"/>
      <c r="AA68" s="2057"/>
      <c r="AB68" s="2057"/>
      <c r="AC68" s="2057"/>
      <c r="AD68" s="2057"/>
      <c r="AE68" s="2057"/>
      <c r="AF68" s="2057"/>
      <c r="AG68" s="2057"/>
      <c r="AH68" s="1261">
        <v>42592</v>
      </c>
      <c r="AI68" s="1262">
        <v>42719</v>
      </c>
      <c r="AJ68" s="2021"/>
    </row>
    <row r="69" spans="1:36" ht="38.25" customHeight="1" x14ac:dyDescent="0.2">
      <c r="A69" s="1943"/>
      <c r="B69" s="1944"/>
      <c r="C69" s="1945"/>
      <c r="D69" s="1950"/>
      <c r="E69" s="1944"/>
      <c r="F69" s="1945"/>
      <c r="G69" s="2049"/>
      <c r="H69" s="2050"/>
      <c r="I69" s="2051"/>
      <c r="J69" s="2057"/>
      <c r="K69" s="2023"/>
      <c r="L69" s="2010"/>
      <c r="M69" s="2018"/>
      <c r="N69" s="1967"/>
      <c r="O69" s="1990"/>
      <c r="P69" s="2055"/>
      <c r="Q69" s="2018"/>
      <c r="R69" s="2074"/>
      <c r="S69" s="1975"/>
      <c r="T69" s="2072"/>
      <c r="U69" s="1278" t="s">
        <v>1765</v>
      </c>
      <c r="V69" s="1269">
        <v>10000000</v>
      </c>
      <c r="W69" s="2036"/>
      <c r="X69" s="1974"/>
      <c r="Y69" s="2057"/>
      <c r="Z69" s="2057"/>
      <c r="AA69" s="2057"/>
      <c r="AB69" s="2057"/>
      <c r="AC69" s="2057"/>
      <c r="AD69" s="2057"/>
      <c r="AE69" s="2057"/>
      <c r="AF69" s="2057"/>
      <c r="AG69" s="2057"/>
      <c r="AH69" s="1279">
        <v>42592</v>
      </c>
      <c r="AI69" s="1280">
        <v>42719</v>
      </c>
      <c r="AJ69" s="2021"/>
    </row>
    <row r="70" spans="1:36" ht="99.75" x14ac:dyDescent="0.2">
      <c r="A70" s="1943"/>
      <c r="B70" s="1944"/>
      <c r="C70" s="1945"/>
      <c r="D70" s="1950"/>
      <c r="E70" s="1944"/>
      <c r="F70" s="1945"/>
      <c r="G70" s="2049"/>
      <c r="H70" s="2050"/>
      <c r="I70" s="2051"/>
      <c r="J70" s="1">
        <v>234</v>
      </c>
      <c r="K70" s="1281" t="s">
        <v>1757</v>
      </c>
      <c r="L70" s="1221" t="s">
        <v>1727</v>
      </c>
      <c r="M70" s="1266">
        <v>13</v>
      </c>
      <c r="N70" s="1994" t="s">
        <v>1766</v>
      </c>
      <c r="O70" s="1979">
        <v>35</v>
      </c>
      <c r="P70" s="1984" t="s">
        <v>1767</v>
      </c>
      <c r="Q70" s="1282">
        <v>50</v>
      </c>
      <c r="R70" s="1215">
        <v>10000000</v>
      </c>
      <c r="S70" s="1984" t="s">
        <v>1768</v>
      </c>
      <c r="T70" s="1984" t="s">
        <v>1769</v>
      </c>
      <c r="U70" s="1259" t="s">
        <v>1770</v>
      </c>
      <c r="V70" s="1260">
        <v>10000000</v>
      </c>
      <c r="W70" s="2017">
        <v>20</v>
      </c>
      <c r="X70" s="2017" t="s">
        <v>1771</v>
      </c>
      <c r="Y70" s="2020">
        <v>6</v>
      </c>
      <c r="Z70" s="2020">
        <v>7</v>
      </c>
      <c r="AA70" s="2020">
        <v>3</v>
      </c>
      <c r="AB70" s="2020">
        <v>8</v>
      </c>
      <c r="AC70" s="2020">
        <v>22</v>
      </c>
      <c r="AD70" s="2020">
        <v>8</v>
      </c>
      <c r="AE70" s="2020"/>
      <c r="AF70" s="2020"/>
      <c r="AG70" s="2075"/>
      <c r="AH70" s="1261">
        <v>42410</v>
      </c>
      <c r="AI70" s="1262">
        <v>42543</v>
      </c>
      <c r="AJ70" s="2021"/>
    </row>
    <row r="71" spans="1:36" ht="71.25" customHeight="1" x14ac:dyDescent="0.2">
      <c r="A71" s="1943"/>
      <c r="B71" s="1944"/>
      <c r="C71" s="1945"/>
      <c r="D71" s="1950"/>
      <c r="E71" s="1944"/>
      <c r="F71" s="1945"/>
      <c r="G71" s="2052"/>
      <c r="H71" s="2053"/>
      <c r="I71" s="2054"/>
      <c r="J71" s="1">
        <v>235</v>
      </c>
      <c r="K71" s="1281" t="s">
        <v>1763</v>
      </c>
      <c r="L71" s="1221" t="s">
        <v>1727</v>
      </c>
      <c r="M71" s="1266">
        <v>1</v>
      </c>
      <c r="N71" s="1996"/>
      <c r="O71" s="1990"/>
      <c r="P71" s="1984"/>
      <c r="Q71" s="1282">
        <v>50</v>
      </c>
      <c r="R71" s="1215">
        <v>10000000</v>
      </c>
      <c r="S71" s="1984"/>
      <c r="T71" s="2034"/>
      <c r="U71" s="1259" t="s">
        <v>1772</v>
      </c>
      <c r="V71" s="1260">
        <v>10000000</v>
      </c>
      <c r="W71" s="2019"/>
      <c r="X71" s="2019"/>
      <c r="Y71" s="2020"/>
      <c r="Z71" s="2020"/>
      <c r="AA71" s="2020"/>
      <c r="AB71" s="2020"/>
      <c r="AC71" s="2020"/>
      <c r="AD71" s="2020"/>
      <c r="AE71" s="2020"/>
      <c r="AF71" s="2020"/>
      <c r="AG71" s="2075"/>
      <c r="AH71" s="1261">
        <v>42410</v>
      </c>
      <c r="AI71" s="1262">
        <v>42543</v>
      </c>
      <c r="AJ71" s="2021"/>
    </row>
    <row r="72" spans="1:36" ht="38.25" customHeight="1" x14ac:dyDescent="0.2">
      <c r="A72" s="1943"/>
      <c r="B72" s="1944"/>
      <c r="C72" s="1945"/>
      <c r="D72" s="1950"/>
      <c r="E72" s="1944"/>
      <c r="F72" s="1945"/>
      <c r="G72" s="1270">
        <v>81</v>
      </c>
      <c r="H72" s="2043" t="s">
        <v>1773</v>
      </c>
      <c r="I72" s="2044"/>
      <c r="J72" s="2044"/>
      <c r="K72" s="2044"/>
      <c r="L72" s="2044"/>
      <c r="M72" s="2044"/>
      <c r="N72" s="2044"/>
      <c r="O72" s="2044"/>
      <c r="P72" s="2044"/>
      <c r="Q72" s="2044"/>
      <c r="R72" s="2044"/>
      <c r="S72" s="2044"/>
      <c r="T72" s="2044"/>
      <c r="U72" s="2044"/>
      <c r="V72" s="2044"/>
      <c r="W72" s="2044"/>
      <c r="X72" s="2044"/>
      <c r="Y72" s="2044"/>
      <c r="Z72" s="2044"/>
      <c r="AA72" s="2044"/>
      <c r="AB72" s="2044"/>
      <c r="AC72" s="2044"/>
      <c r="AD72" s="2044"/>
      <c r="AE72" s="2044"/>
      <c r="AF72" s="2044"/>
      <c r="AG72" s="2044"/>
      <c r="AH72" s="2044"/>
      <c r="AI72" s="2045"/>
      <c r="AJ72" s="199"/>
    </row>
    <row r="73" spans="1:36" ht="48" customHeight="1" x14ac:dyDescent="0.2">
      <c r="A73" s="1943"/>
      <c r="B73" s="1944"/>
      <c r="C73" s="1945"/>
      <c r="D73" s="1950"/>
      <c r="E73" s="1944"/>
      <c r="F73" s="1945"/>
      <c r="G73" s="2046"/>
      <c r="H73" s="2047"/>
      <c r="I73" s="2048"/>
      <c r="J73" s="1978">
        <v>236</v>
      </c>
      <c r="K73" s="2007" t="s">
        <v>1774</v>
      </c>
      <c r="L73" s="1977" t="s">
        <v>853</v>
      </c>
      <c r="M73" s="1978">
        <v>4</v>
      </c>
      <c r="N73" s="1966" t="s">
        <v>1775</v>
      </c>
      <c r="O73" s="1979">
        <v>36</v>
      </c>
      <c r="P73" s="1982" t="s">
        <v>1776</v>
      </c>
      <c r="Q73" s="2014">
        <f>R73/314928000*100</f>
        <v>18.2581415434639</v>
      </c>
      <c r="R73" s="2080">
        <v>57500000</v>
      </c>
      <c r="S73" s="1962" t="s">
        <v>1777</v>
      </c>
      <c r="T73" s="1962" t="s">
        <v>1778</v>
      </c>
      <c r="U73" s="1240" t="s">
        <v>1779</v>
      </c>
      <c r="V73" s="1215">
        <v>700000</v>
      </c>
      <c r="W73" s="2035">
        <v>20</v>
      </c>
      <c r="X73" s="1960" t="s">
        <v>1369</v>
      </c>
      <c r="Y73" s="2076">
        <v>2019</v>
      </c>
      <c r="Z73" s="2076">
        <v>2274</v>
      </c>
      <c r="AA73" s="2076">
        <v>865</v>
      </c>
      <c r="AB73" s="2076">
        <v>2734</v>
      </c>
      <c r="AC73" s="2076">
        <v>7443</v>
      </c>
      <c r="AD73" s="2076">
        <v>2562</v>
      </c>
      <c r="AE73" s="2076"/>
      <c r="AF73" s="2076"/>
      <c r="AG73" s="2076"/>
      <c r="AH73" s="1261">
        <v>42594</v>
      </c>
      <c r="AI73" s="1262">
        <v>42719</v>
      </c>
      <c r="AJ73" s="2079" t="s">
        <v>1780</v>
      </c>
    </row>
    <row r="74" spans="1:36" ht="71.25" x14ac:dyDescent="0.2">
      <c r="A74" s="1943"/>
      <c r="B74" s="1944"/>
      <c r="C74" s="1945"/>
      <c r="D74" s="1950"/>
      <c r="E74" s="1944"/>
      <c r="F74" s="1945"/>
      <c r="G74" s="2049"/>
      <c r="H74" s="2050"/>
      <c r="I74" s="2051"/>
      <c r="J74" s="2057"/>
      <c r="K74" s="2008"/>
      <c r="L74" s="2010"/>
      <c r="M74" s="2057"/>
      <c r="N74" s="1967"/>
      <c r="O74" s="1980"/>
      <c r="P74" s="2055"/>
      <c r="Q74" s="2015"/>
      <c r="R74" s="2081"/>
      <c r="S74" s="1975"/>
      <c r="T74" s="1975"/>
      <c r="U74" s="1240" t="s">
        <v>1781</v>
      </c>
      <c r="V74" s="1215">
        <v>16000000</v>
      </c>
      <c r="W74" s="2036"/>
      <c r="X74" s="1974"/>
      <c r="Y74" s="2077"/>
      <c r="Z74" s="2077"/>
      <c r="AA74" s="2077"/>
      <c r="AB74" s="2077"/>
      <c r="AC74" s="2077"/>
      <c r="AD74" s="2077"/>
      <c r="AE74" s="2077"/>
      <c r="AF74" s="2077"/>
      <c r="AG74" s="2077"/>
      <c r="AH74" s="1261">
        <v>42597</v>
      </c>
      <c r="AI74" s="1262">
        <v>42719</v>
      </c>
      <c r="AJ74" s="2079"/>
    </row>
    <row r="75" spans="1:36" ht="42.75" x14ac:dyDescent="0.2">
      <c r="A75" s="1943"/>
      <c r="B75" s="1944"/>
      <c r="C75" s="1945"/>
      <c r="D75" s="1950"/>
      <c r="E75" s="1944"/>
      <c r="F75" s="1945"/>
      <c r="G75" s="2049"/>
      <c r="H75" s="2050"/>
      <c r="I75" s="2051"/>
      <c r="J75" s="2058"/>
      <c r="K75" s="2009"/>
      <c r="L75" s="2011"/>
      <c r="M75" s="2058"/>
      <c r="N75" s="1967"/>
      <c r="O75" s="1980"/>
      <c r="P75" s="2055"/>
      <c r="Q75" s="2016"/>
      <c r="R75" s="2082"/>
      <c r="S75" s="1975"/>
      <c r="T75" s="1975"/>
      <c r="U75" s="1240" t="s">
        <v>1782</v>
      </c>
      <c r="V75" s="1215">
        <v>40800000</v>
      </c>
      <c r="W75" s="2036"/>
      <c r="X75" s="1974"/>
      <c r="Y75" s="2077"/>
      <c r="Z75" s="2077"/>
      <c r="AA75" s="2077"/>
      <c r="AB75" s="2077"/>
      <c r="AC75" s="2077"/>
      <c r="AD75" s="2077"/>
      <c r="AE75" s="2077"/>
      <c r="AF75" s="2077"/>
      <c r="AG75" s="2077"/>
      <c r="AH75" s="1261">
        <v>42627</v>
      </c>
      <c r="AI75" s="1262">
        <v>42786</v>
      </c>
      <c r="AJ75" s="2079"/>
    </row>
    <row r="76" spans="1:36" ht="42.75" x14ac:dyDescent="0.2">
      <c r="A76" s="1943"/>
      <c r="B76" s="1944"/>
      <c r="C76" s="1945"/>
      <c r="D76" s="1950"/>
      <c r="E76" s="1944"/>
      <c r="F76" s="1945"/>
      <c r="G76" s="2049"/>
      <c r="H76" s="2050"/>
      <c r="I76" s="2051"/>
      <c r="J76" s="1978">
        <v>237</v>
      </c>
      <c r="K76" s="2007" t="s">
        <v>1783</v>
      </c>
      <c r="L76" s="1977" t="s">
        <v>853</v>
      </c>
      <c r="M76" s="1978">
        <v>50</v>
      </c>
      <c r="N76" s="1967"/>
      <c r="O76" s="1980"/>
      <c r="P76" s="2055"/>
      <c r="Q76" s="2014">
        <f t="shared" ref="Q76:Q84" si="3">R76/314928000*100</f>
        <v>15.559111923995324</v>
      </c>
      <c r="R76" s="2080">
        <v>49000000</v>
      </c>
      <c r="S76" s="1975"/>
      <c r="T76" s="1975"/>
      <c r="U76" s="1200" t="s">
        <v>1784</v>
      </c>
      <c r="V76" s="1215">
        <v>15000000</v>
      </c>
      <c r="W76" s="2036"/>
      <c r="X76" s="1974"/>
      <c r="Y76" s="2077"/>
      <c r="Z76" s="2077"/>
      <c r="AA76" s="2077"/>
      <c r="AB76" s="2077"/>
      <c r="AC76" s="2077"/>
      <c r="AD76" s="2077"/>
      <c r="AE76" s="2077"/>
      <c r="AF76" s="2077"/>
      <c r="AG76" s="2077"/>
      <c r="AH76" s="1261">
        <v>42597</v>
      </c>
      <c r="AI76" s="1262">
        <v>42719</v>
      </c>
      <c r="AJ76" s="2079"/>
    </row>
    <row r="77" spans="1:36" ht="35.25" customHeight="1" x14ac:dyDescent="0.2">
      <c r="A77" s="1943"/>
      <c r="B77" s="1944"/>
      <c r="C77" s="1945"/>
      <c r="D77" s="1950"/>
      <c r="E77" s="1944"/>
      <c r="F77" s="1945"/>
      <c r="G77" s="2049"/>
      <c r="H77" s="2050"/>
      <c r="I77" s="2051"/>
      <c r="J77" s="2057"/>
      <c r="K77" s="2008"/>
      <c r="L77" s="2010"/>
      <c r="M77" s="2057"/>
      <c r="N77" s="1967"/>
      <c r="O77" s="1980"/>
      <c r="P77" s="2055"/>
      <c r="Q77" s="2015"/>
      <c r="R77" s="2081"/>
      <c r="S77" s="1975"/>
      <c r="T77" s="1975"/>
      <c r="U77" s="1200" t="s">
        <v>1785</v>
      </c>
      <c r="V77" s="1215">
        <v>21600000</v>
      </c>
      <c r="W77" s="2036"/>
      <c r="X77" s="1974"/>
      <c r="Y77" s="2077"/>
      <c r="Z77" s="2077"/>
      <c r="AA77" s="2077"/>
      <c r="AB77" s="2077"/>
      <c r="AC77" s="2077"/>
      <c r="AD77" s="2077"/>
      <c r="AE77" s="2077"/>
      <c r="AF77" s="2077"/>
      <c r="AG77" s="2077"/>
      <c r="AH77" s="1261">
        <v>42597</v>
      </c>
      <c r="AI77" s="1262">
        <v>42719</v>
      </c>
      <c r="AJ77" s="2079"/>
    </row>
    <row r="78" spans="1:36" ht="61.5" customHeight="1" x14ac:dyDescent="0.2">
      <c r="A78" s="1943"/>
      <c r="B78" s="1944"/>
      <c r="C78" s="1945"/>
      <c r="D78" s="1950"/>
      <c r="E78" s="1944"/>
      <c r="F78" s="1945"/>
      <c r="G78" s="2049"/>
      <c r="H78" s="2050"/>
      <c r="I78" s="2051"/>
      <c r="J78" s="2057"/>
      <c r="K78" s="2008"/>
      <c r="L78" s="2010"/>
      <c r="M78" s="2057"/>
      <c r="N78" s="1967"/>
      <c r="O78" s="1980"/>
      <c r="P78" s="2055"/>
      <c r="Q78" s="2015"/>
      <c r="R78" s="2081"/>
      <c r="S78" s="1975"/>
      <c r="T78" s="1975"/>
      <c r="U78" s="1200" t="s">
        <v>1786</v>
      </c>
      <c r="V78" s="1215">
        <v>4000000</v>
      </c>
      <c r="W78" s="2036"/>
      <c r="X78" s="1974"/>
      <c r="Y78" s="2077"/>
      <c r="Z78" s="2077"/>
      <c r="AA78" s="2077"/>
      <c r="AB78" s="2077"/>
      <c r="AC78" s="2077"/>
      <c r="AD78" s="2077"/>
      <c r="AE78" s="2077"/>
      <c r="AF78" s="2077"/>
      <c r="AG78" s="2077"/>
      <c r="AH78" s="1261">
        <v>42597</v>
      </c>
      <c r="AI78" s="1262">
        <v>42719</v>
      </c>
      <c r="AJ78" s="2079"/>
    </row>
    <row r="79" spans="1:36" ht="42.75" x14ac:dyDescent="0.2">
      <c r="A79" s="1943"/>
      <c r="B79" s="1944"/>
      <c r="C79" s="1945"/>
      <c r="D79" s="1950"/>
      <c r="E79" s="1944"/>
      <c r="F79" s="1945"/>
      <c r="G79" s="2049"/>
      <c r="H79" s="2050"/>
      <c r="I79" s="2051"/>
      <c r="J79" s="2057"/>
      <c r="K79" s="2008"/>
      <c r="L79" s="2010"/>
      <c r="M79" s="2057"/>
      <c r="N79" s="1967"/>
      <c r="O79" s="1980"/>
      <c r="P79" s="2055"/>
      <c r="Q79" s="2015"/>
      <c r="R79" s="2081"/>
      <c r="S79" s="1975"/>
      <c r="T79" s="1975"/>
      <c r="U79" s="1200" t="s">
        <v>1787</v>
      </c>
      <c r="V79" s="1215">
        <v>3400000</v>
      </c>
      <c r="W79" s="2036"/>
      <c r="X79" s="1974"/>
      <c r="Y79" s="2077"/>
      <c r="Z79" s="2077"/>
      <c r="AA79" s="2077"/>
      <c r="AB79" s="2077"/>
      <c r="AC79" s="2077"/>
      <c r="AD79" s="2077"/>
      <c r="AE79" s="2077"/>
      <c r="AF79" s="2077"/>
      <c r="AG79" s="2077"/>
      <c r="AH79" s="1261">
        <v>42597</v>
      </c>
      <c r="AI79" s="1262">
        <v>42719</v>
      </c>
      <c r="AJ79" s="2079"/>
    </row>
    <row r="80" spans="1:36" ht="42.75" x14ac:dyDescent="0.2">
      <c r="A80" s="1943"/>
      <c r="B80" s="1944"/>
      <c r="C80" s="1945"/>
      <c r="D80" s="1950"/>
      <c r="E80" s="1944"/>
      <c r="F80" s="1945"/>
      <c r="G80" s="2049"/>
      <c r="H80" s="2050"/>
      <c r="I80" s="2051"/>
      <c r="J80" s="2058"/>
      <c r="K80" s="2009"/>
      <c r="L80" s="2011"/>
      <c r="M80" s="2058"/>
      <c r="N80" s="1967"/>
      <c r="O80" s="1980"/>
      <c r="P80" s="2055"/>
      <c r="Q80" s="2016"/>
      <c r="R80" s="2082"/>
      <c r="S80" s="1975"/>
      <c r="T80" s="1975"/>
      <c r="U80" s="1200" t="s">
        <v>1788</v>
      </c>
      <c r="V80" s="1215">
        <f>16000000-11000000</f>
        <v>5000000</v>
      </c>
      <c r="W80" s="2036"/>
      <c r="X80" s="1974"/>
      <c r="Y80" s="2077"/>
      <c r="Z80" s="2077"/>
      <c r="AA80" s="2077"/>
      <c r="AB80" s="2077"/>
      <c r="AC80" s="2077"/>
      <c r="AD80" s="2077"/>
      <c r="AE80" s="2077"/>
      <c r="AF80" s="2077"/>
      <c r="AG80" s="2077"/>
      <c r="AH80" s="1261">
        <v>42597</v>
      </c>
      <c r="AI80" s="1262">
        <v>42719</v>
      </c>
      <c r="AJ80" s="2079"/>
    </row>
    <row r="81" spans="1:36" ht="71.25" x14ac:dyDescent="0.2">
      <c r="A81" s="1943"/>
      <c r="B81" s="1944"/>
      <c r="C81" s="1945"/>
      <c r="D81" s="1950"/>
      <c r="E81" s="1944"/>
      <c r="F81" s="1945"/>
      <c r="G81" s="2049"/>
      <c r="H81" s="2050"/>
      <c r="I81" s="2051"/>
      <c r="J81" s="1978">
        <v>238</v>
      </c>
      <c r="K81" s="2022" t="s">
        <v>1789</v>
      </c>
      <c r="L81" s="1977" t="s">
        <v>853</v>
      </c>
      <c r="M81" s="1978">
        <v>12</v>
      </c>
      <c r="N81" s="1967"/>
      <c r="O81" s="1980"/>
      <c r="P81" s="2055"/>
      <c r="Q81" s="2014">
        <f t="shared" si="3"/>
        <v>21.465223797185388</v>
      </c>
      <c r="R81" s="2080">
        <v>67600000</v>
      </c>
      <c r="S81" s="1975"/>
      <c r="T81" s="1975"/>
      <c r="U81" s="1243" t="s">
        <v>1790</v>
      </c>
      <c r="V81" s="1211">
        <v>56800000</v>
      </c>
      <c r="W81" s="2036"/>
      <c r="X81" s="1974"/>
      <c r="Y81" s="2077"/>
      <c r="Z81" s="2077"/>
      <c r="AA81" s="2077"/>
      <c r="AB81" s="2077"/>
      <c r="AC81" s="2077"/>
      <c r="AD81" s="2077"/>
      <c r="AE81" s="2077"/>
      <c r="AF81" s="2077"/>
      <c r="AG81" s="2077"/>
      <c r="AH81" s="1261">
        <v>42597</v>
      </c>
      <c r="AI81" s="1262">
        <v>42719</v>
      </c>
      <c r="AJ81" s="2079"/>
    </row>
    <row r="82" spans="1:36" ht="35.25" customHeight="1" x14ac:dyDescent="0.2">
      <c r="A82" s="1943"/>
      <c r="B82" s="1944"/>
      <c r="C82" s="1945"/>
      <c r="D82" s="1950"/>
      <c r="E82" s="1944"/>
      <c r="F82" s="1945"/>
      <c r="G82" s="2049"/>
      <c r="H82" s="2050"/>
      <c r="I82" s="2051"/>
      <c r="J82" s="2058"/>
      <c r="K82" s="2085"/>
      <c r="L82" s="2011"/>
      <c r="M82" s="2058"/>
      <c r="N82" s="1967"/>
      <c r="O82" s="1980"/>
      <c r="P82" s="2055"/>
      <c r="Q82" s="2016"/>
      <c r="R82" s="2082"/>
      <c r="S82" s="1975"/>
      <c r="T82" s="1975"/>
      <c r="U82" s="1243" t="s">
        <v>1791</v>
      </c>
      <c r="V82" s="1211">
        <v>10800000</v>
      </c>
      <c r="W82" s="2036"/>
      <c r="X82" s="1974"/>
      <c r="Y82" s="2077"/>
      <c r="Z82" s="2077"/>
      <c r="AA82" s="2077"/>
      <c r="AB82" s="2077"/>
      <c r="AC82" s="2077"/>
      <c r="AD82" s="2077"/>
      <c r="AE82" s="2077"/>
      <c r="AF82" s="2077"/>
      <c r="AG82" s="2077"/>
      <c r="AH82" s="1261">
        <v>42597</v>
      </c>
      <c r="AI82" s="1262">
        <v>42719</v>
      </c>
      <c r="AJ82" s="2079"/>
    </row>
    <row r="83" spans="1:36" ht="57" x14ac:dyDescent="0.2">
      <c r="A83" s="1943"/>
      <c r="B83" s="1944"/>
      <c r="C83" s="1945"/>
      <c r="D83" s="1950"/>
      <c r="E83" s="1944"/>
      <c r="F83" s="1945"/>
      <c r="G83" s="2049"/>
      <c r="H83" s="2050"/>
      <c r="I83" s="2051"/>
      <c r="J83" s="1237">
        <v>239</v>
      </c>
      <c r="K83" s="1255" t="s">
        <v>1792</v>
      </c>
      <c r="L83" s="1248" t="s">
        <v>853</v>
      </c>
      <c r="M83" s="1237">
        <v>1</v>
      </c>
      <c r="N83" s="1967"/>
      <c r="O83" s="1980"/>
      <c r="P83" s="2055"/>
      <c r="Q83" s="1282">
        <f t="shared" si="3"/>
        <v>19.060864705583498</v>
      </c>
      <c r="R83" s="1283">
        <v>60028000</v>
      </c>
      <c r="S83" s="1975"/>
      <c r="T83" s="1975"/>
      <c r="U83" s="1200" t="s">
        <v>1793</v>
      </c>
      <c r="V83" s="1260">
        <v>60028000</v>
      </c>
      <c r="W83" s="2036"/>
      <c r="X83" s="1974"/>
      <c r="Y83" s="2077"/>
      <c r="Z83" s="2077"/>
      <c r="AA83" s="2077"/>
      <c r="AB83" s="2077"/>
      <c r="AC83" s="2077"/>
      <c r="AD83" s="2077"/>
      <c r="AE83" s="2077"/>
      <c r="AF83" s="2077"/>
      <c r="AG83" s="2077"/>
      <c r="AH83" s="1261">
        <v>42625</v>
      </c>
      <c r="AI83" s="1262">
        <v>42819</v>
      </c>
      <c r="AJ83" s="2079"/>
    </row>
    <row r="84" spans="1:36" ht="42.75" x14ac:dyDescent="0.2">
      <c r="A84" s="1943"/>
      <c r="B84" s="1944"/>
      <c r="C84" s="1945"/>
      <c r="D84" s="1950"/>
      <c r="E84" s="1944"/>
      <c r="F84" s="1945"/>
      <c r="G84" s="2049"/>
      <c r="H84" s="2050"/>
      <c r="I84" s="2051"/>
      <c r="J84" s="1978">
        <v>240</v>
      </c>
      <c r="K84" s="2007" t="s">
        <v>1794</v>
      </c>
      <c r="L84" s="2083" t="s">
        <v>1795</v>
      </c>
      <c r="M84" s="1978">
        <v>1</v>
      </c>
      <c r="N84" s="1967"/>
      <c r="O84" s="1980"/>
      <c r="P84" s="2055"/>
      <c r="Q84" s="2014">
        <f t="shared" si="3"/>
        <v>25.656658029771883</v>
      </c>
      <c r="R84" s="2080">
        <v>80800000</v>
      </c>
      <c r="S84" s="1975"/>
      <c r="T84" s="1975"/>
      <c r="U84" s="1200" t="s">
        <v>1796</v>
      </c>
      <c r="V84" s="1215">
        <f>20000000+50000000</f>
        <v>70000000</v>
      </c>
      <c r="W84" s="2036"/>
      <c r="X84" s="1974"/>
      <c r="Y84" s="2077"/>
      <c r="Z84" s="2077"/>
      <c r="AA84" s="2077"/>
      <c r="AB84" s="2077"/>
      <c r="AC84" s="2077"/>
      <c r="AD84" s="2077"/>
      <c r="AE84" s="2077"/>
      <c r="AF84" s="2077"/>
      <c r="AG84" s="2077"/>
      <c r="AH84" s="1261">
        <v>42597</v>
      </c>
      <c r="AI84" s="1262">
        <v>42719</v>
      </c>
      <c r="AJ84" s="2079"/>
    </row>
    <row r="85" spans="1:36" ht="36" customHeight="1" x14ac:dyDescent="0.2">
      <c r="A85" s="1943"/>
      <c r="B85" s="1944"/>
      <c r="C85" s="1945"/>
      <c r="D85" s="1950"/>
      <c r="E85" s="1944"/>
      <c r="F85" s="1945"/>
      <c r="G85" s="2049"/>
      <c r="H85" s="2050"/>
      <c r="I85" s="2051"/>
      <c r="J85" s="2058"/>
      <c r="K85" s="2009"/>
      <c r="L85" s="2084"/>
      <c r="M85" s="2058"/>
      <c r="N85" s="1968"/>
      <c r="O85" s="1990"/>
      <c r="P85" s="2056"/>
      <c r="Q85" s="2016"/>
      <c r="R85" s="2082"/>
      <c r="S85" s="1963"/>
      <c r="T85" s="1963"/>
      <c r="U85" s="1284" t="s">
        <v>1797</v>
      </c>
      <c r="V85" s="1211">
        <v>10800000</v>
      </c>
      <c r="W85" s="2037"/>
      <c r="X85" s="1961"/>
      <c r="Y85" s="2078"/>
      <c r="Z85" s="2078"/>
      <c r="AA85" s="2078"/>
      <c r="AB85" s="2078"/>
      <c r="AC85" s="2078"/>
      <c r="AD85" s="2078"/>
      <c r="AE85" s="2078"/>
      <c r="AF85" s="2078"/>
      <c r="AG85" s="2078"/>
      <c r="AH85" s="1261">
        <v>42638</v>
      </c>
      <c r="AI85" s="1262">
        <v>42719</v>
      </c>
      <c r="AJ85" s="2079"/>
    </row>
    <row r="86" spans="1:36" ht="42.75" x14ac:dyDescent="0.2">
      <c r="A86" s="1943"/>
      <c r="B86" s="1944"/>
      <c r="C86" s="1945"/>
      <c r="D86" s="1950"/>
      <c r="E86" s="1944"/>
      <c r="F86" s="1945"/>
      <c r="G86" s="2049"/>
      <c r="H86" s="2050"/>
      <c r="I86" s="2051"/>
      <c r="J86" s="2066">
        <v>238</v>
      </c>
      <c r="K86" s="2087" t="s">
        <v>1789</v>
      </c>
      <c r="L86" s="1216"/>
      <c r="M86" s="1266"/>
      <c r="N86" s="1994" t="s">
        <v>1798</v>
      </c>
      <c r="O86" s="1979">
        <v>37</v>
      </c>
      <c r="P86" s="2055" t="s">
        <v>1799</v>
      </c>
      <c r="Q86" s="2014">
        <f>R86/SUM(R86:$R$124)*100</f>
        <v>4.8698119299805738</v>
      </c>
      <c r="R86" s="2064">
        <v>27600000</v>
      </c>
      <c r="S86" s="1962" t="s">
        <v>1800</v>
      </c>
      <c r="T86" s="1962" t="s">
        <v>1801</v>
      </c>
      <c r="U86" s="1259" t="s">
        <v>1802</v>
      </c>
      <c r="V86" s="1260">
        <v>7600000</v>
      </c>
      <c r="W86" s="2017">
        <v>20</v>
      </c>
      <c r="X86" s="2017" t="s">
        <v>1369</v>
      </c>
      <c r="Y86" s="2020">
        <v>2109</v>
      </c>
      <c r="Z86" s="2020">
        <v>2274</v>
      </c>
      <c r="AA86" s="2020">
        <v>865</v>
      </c>
      <c r="AB86" s="2020">
        <v>2734</v>
      </c>
      <c r="AC86" s="2020">
        <v>7443</v>
      </c>
      <c r="AD86" s="2020">
        <v>2562</v>
      </c>
      <c r="AE86" s="2020"/>
      <c r="AF86" s="2020"/>
      <c r="AG86" s="2075"/>
      <c r="AH86" s="1261">
        <v>42410</v>
      </c>
      <c r="AI86" s="1262">
        <v>42543</v>
      </c>
      <c r="AJ86" s="2079"/>
    </row>
    <row r="87" spans="1:36" ht="57" customHeight="1" x14ac:dyDescent="0.2">
      <c r="A87" s="1943"/>
      <c r="B87" s="1944"/>
      <c r="C87" s="1945"/>
      <c r="D87" s="1950"/>
      <c r="E87" s="1944"/>
      <c r="F87" s="1945"/>
      <c r="G87" s="2049"/>
      <c r="H87" s="2050"/>
      <c r="I87" s="2051"/>
      <c r="J87" s="2086"/>
      <c r="K87" s="2088"/>
      <c r="L87" s="1216"/>
      <c r="M87" s="1266"/>
      <c r="N87" s="1995"/>
      <c r="O87" s="1980"/>
      <c r="P87" s="2055"/>
      <c r="Q87" s="2015"/>
      <c r="R87" s="2074"/>
      <c r="S87" s="1975"/>
      <c r="T87" s="1975"/>
      <c r="U87" s="1259" t="s">
        <v>1803</v>
      </c>
      <c r="V87" s="1260">
        <v>10000000</v>
      </c>
      <c r="W87" s="2018"/>
      <c r="X87" s="2018"/>
      <c r="Y87" s="2020"/>
      <c r="Z87" s="2020"/>
      <c r="AA87" s="2020"/>
      <c r="AB87" s="2020"/>
      <c r="AC87" s="2020"/>
      <c r="AD87" s="2020"/>
      <c r="AE87" s="2020"/>
      <c r="AF87" s="2020"/>
      <c r="AG87" s="2075"/>
      <c r="AH87" s="1261">
        <v>42410</v>
      </c>
      <c r="AI87" s="1262">
        <v>42543</v>
      </c>
      <c r="AJ87" s="2079"/>
    </row>
    <row r="88" spans="1:36" ht="71.25" x14ac:dyDescent="0.2">
      <c r="A88" s="1943"/>
      <c r="B88" s="1944"/>
      <c r="C88" s="1945"/>
      <c r="D88" s="1950"/>
      <c r="E88" s="1944"/>
      <c r="F88" s="1945"/>
      <c r="G88" s="2049"/>
      <c r="H88" s="2050"/>
      <c r="I88" s="2051"/>
      <c r="J88" s="2067"/>
      <c r="K88" s="2089"/>
      <c r="L88" s="1216" t="s">
        <v>1727</v>
      </c>
      <c r="M88" s="1266">
        <v>12</v>
      </c>
      <c r="N88" s="1995"/>
      <c r="O88" s="1980"/>
      <c r="P88" s="2055"/>
      <c r="Q88" s="2016"/>
      <c r="R88" s="2065"/>
      <c r="S88" s="1975"/>
      <c r="T88" s="1975"/>
      <c r="U88" s="1259" t="s">
        <v>1804</v>
      </c>
      <c r="V88" s="1260">
        <v>10000000</v>
      </c>
      <c r="W88" s="2018"/>
      <c r="X88" s="2018"/>
      <c r="Y88" s="2020"/>
      <c r="Z88" s="2020"/>
      <c r="AA88" s="2020"/>
      <c r="AB88" s="2020"/>
      <c r="AC88" s="2020"/>
      <c r="AD88" s="2020"/>
      <c r="AE88" s="2020"/>
      <c r="AF88" s="2020"/>
      <c r="AG88" s="2075"/>
      <c r="AH88" s="1261">
        <v>42410</v>
      </c>
      <c r="AI88" s="1262">
        <v>42543</v>
      </c>
      <c r="AJ88" s="2079"/>
    </row>
    <row r="89" spans="1:36" ht="71.25" x14ac:dyDescent="0.2">
      <c r="A89" s="1943"/>
      <c r="B89" s="1944"/>
      <c r="C89" s="1945"/>
      <c r="D89" s="1950"/>
      <c r="E89" s="1944"/>
      <c r="F89" s="1945"/>
      <c r="G89" s="2049"/>
      <c r="H89" s="2050"/>
      <c r="I89" s="2051"/>
      <c r="J89" s="1">
        <v>237</v>
      </c>
      <c r="K89" s="1281" t="s">
        <v>1783</v>
      </c>
      <c r="L89" s="1221" t="s">
        <v>1727</v>
      </c>
      <c r="M89" s="1266">
        <v>50</v>
      </c>
      <c r="N89" s="1995"/>
      <c r="O89" s="1980"/>
      <c r="P89" s="2055"/>
      <c r="Q89" s="1282">
        <f>R89/SUM(R86:R93)*100</f>
        <v>8.9336091781079556</v>
      </c>
      <c r="R89" s="1215">
        <v>7600000</v>
      </c>
      <c r="S89" s="1975"/>
      <c r="T89" s="1975"/>
      <c r="U89" s="1259" t="s">
        <v>1805</v>
      </c>
      <c r="V89" s="1260">
        <v>7600000</v>
      </c>
      <c r="W89" s="2018"/>
      <c r="X89" s="2018"/>
      <c r="Y89" s="2020"/>
      <c r="Z89" s="2020"/>
      <c r="AA89" s="2020"/>
      <c r="AB89" s="2020"/>
      <c r="AC89" s="2020"/>
      <c r="AD89" s="2020"/>
      <c r="AE89" s="2020"/>
      <c r="AF89" s="2020"/>
      <c r="AG89" s="2075"/>
      <c r="AH89" s="1261">
        <v>42410</v>
      </c>
      <c r="AI89" s="1262">
        <v>42543</v>
      </c>
      <c r="AJ89" s="2079"/>
    </row>
    <row r="90" spans="1:36" ht="57" x14ac:dyDescent="0.2">
      <c r="A90" s="1943"/>
      <c r="B90" s="1944"/>
      <c r="C90" s="1945"/>
      <c r="D90" s="1950"/>
      <c r="E90" s="1944"/>
      <c r="F90" s="1945"/>
      <c r="G90" s="2049"/>
      <c r="H90" s="2050"/>
      <c r="I90" s="2051"/>
      <c r="J90" s="2066">
        <v>240</v>
      </c>
      <c r="K90" s="2087" t="s">
        <v>1794</v>
      </c>
      <c r="L90" s="2038" t="s">
        <v>1727</v>
      </c>
      <c r="M90" s="2017">
        <v>1</v>
      </c>
      <c r="N90" s="1995"/>
      <c r="O90" s="1980"/>
      <c r="P90" s="2055"/>
      <c r="Q90" s="2014">
        <f>R90/SUM(R86:R93)*100</f>
        <v>58.623283806657888</v>
      </c>
      <c r="R90" s="2064">
        <v>49872000</v>
      </c>
      <c r="S90" s="1975"/>
      <c r="T90" s="1975"/>
      <c r="U90" s="1259" t="s">
        <v>1806</v>
      </c>
      <c r="V90" s="1260">
        <v>5000000</v>
      </c>
      <c r="W90" s="2018"/>
      <c r="X90" s="2018"/>
      <c r="Y90" s="2020"/>
      <c r="Z90" s="2020"/>
      <c r="AA90" s="2020"/>
      <c r="AB90" s="2020"/>
      <c r="AC90" s="2020"/>
      <c r="AD90" s="2020"/>
      <c r="AE90" s="2020"/>
      <c r="AF90" s="2020"/>
      <c r="AG90" s="2075"/>
      <c r="AH90" s="1261">
        <v>42533</v>
      </c>
      <c r="AI90" s="1262">
        <v>42623</v>
      </c>
      <c r="AJ90" s="2079"/>
    </row>
    <row r="91" spans="1:36" ht="71.25" customHeight="1" x14ac:dyDescent="0.2">
      <c r="A91" s="1943"/>
      <c r="B91" s="1944"/>
      <c r="C91" s="1945"/>
      <c r="D91" s="1950"/>
      <c r="E91" s="1944"/>
      <c r="F91" s="1945"/>
      <c r="G91" s="2049"/>
      <c r="H91" s="2050"/>
      <c r="I91" s="2051"/>
      <c r="J91" s="2086"/>
      <c r="K91" s="2088"/>
      <c r="L91" s="2090"/>
      <c r="M91" s="2018"/>
      <c r="N91" s="1995"/>
      <c r="O91" s="1980"/>
      <c r="P91" s="2055"/>
      <c r="Q91" s="2015"/>
      <c r="R91" s="2074"/>
      <c r="S91" s="1975"/>
      <c r="T91" s="1975"/>
      <c r="U91" s="1259" t="s">
        <v>1807</v>
      </c>
      <c r="V91" s="1260">
        <v>10000000</v>
      </c>
      <c r="W91" s="2018"/>
      <c r="X91" s="2018"/>
      <c r="Y91" s="2020"/>
      <c r="Z91" s="2020"/>
      <c r="AA91" s="2020"/>
      <c r="AB91" s="2020"/>
      <c r="AC91" s="2020"/>
      <c r="AD91" s="2020"/>
      <c r="AE91" s="2020"/>
      <c r="AF91" s="2020"/>
      <c r="AG91" s="2075"/>
      <c r="AH91" s="1261">
        <v>42410</v>
      </c>
      <c r="AI91" s="1262">
        <v>42543</v>
      </c>
      <c r="AJ91" s="2079"/>
    </row>
    <row r="92" spans="1:36" ht="57" x14ac:dyDescent="0.2">
      <c r="A92" s="1943"/>
      <c r="B92" s="1944"/>
      <c r="C92" s="1945"/>
      <c r="D92" s="1950"/>
      <c r="E92" s="1944"/>
      <c r="F92" s="1945"/>
      <c r="G92" s="2049"/>
      <c r="H92" s="2050"/>
      <c r="I92" s="2051"/>
      <c r="J92" s="2086"/>
      <c r="K92" s="2088"/>
      <c r="L92" s="2090"/>
      <c r="M92" s="2018"/>
      <c r="N92" s="1995"/>
      <c r="O92" s="1980"/>
      <c r="P92" s="2055"/>
      <c r="Q92" s="2015"/>
      <c r="R92" s="2074"/>
      <c r="S92" s="1975"/>
      <c r="T92" s="1975"/>
      <c r="U92" s="1259" t="s">
        <v>1808</v>
      </c>
      <c r="V92" s="1260">
        <v>4872000</v>
      </c>
      <c r="W92" s="2018"/>
      <c r="X92" s="2018"/>
      <c r="Y92" s="2020"/>
      <c r="Z92" s="2020"/>
      <c r="AA92" s="2020"/>
      <c r="AB92" s="2020"/>
      <c r="AC92" s="2020"/>
      <c r="AD92" s="2020"/>
      <c r="AE92" s="2020"/>
      <c r="AF92" s="2020"/>
      <c r="AG92" s="2075"/>
      <c r="AH92" s="1261">
        <v>42480</v>
      </c>
      <c r="AI92" s="1262">
        <v>42600</v>
      </c>
      <c r="AJ92" s="2079"/>
    </row>
    <row r="93" spans="1:36" ht="57" x14ac:dyDescent="0.2">
      <c r="A93" s="1943"/>
      <c r="B93" s="1944"/>
      <c r="C93" s="1945"/>
      <c r="D93" s="1950"/>
      <c r="E93" s="1944"/>
      <c r="F93" s="1945"/>
      <c r="G93" s="2052"/>
      <c r="H93" s="2053"/>
      <c r="I93" s="2054"/>
      <c r="J93" s="2067"/>
      <c r="K93" s="2089"/>
      <c r="L93" s="2039"/>
      <c r="M93" s="2019"/>
      <c r="N93" s="1996"/>
      <c r="O93" s="1990"/>
      <c r="P93" s="2056"/>
      <c r="Q93" s="2016"/>
      <c r="R93" s="2065"/>
      <c r="S93" s="1963"/>
      <c r="T93" s="1963"/>
      <c r="U93" s="1259" t="s">
        <v>1809</v>
      </c>
      <c r="V93" s="1260">
        <v>30000000</v>
      </c>
      <c r="W93" s="2019"/>
      <c r="X93" s="2019"/>
      <c r="Y93" s="2020"/>
      <c r="Z93" s="2020"/>
      <c r="AA93" s="2020"/>
      <c r="AB93" s="2020"/>
      <c r="AC93" s="2020"/>
      <c r="AD93" s="2020"/>
      <c r="AE93" s="2020"/>
      <c r="AF93" s="2020"/>
      <c r="AG93" s="2075"/>
      <c r="AH93" s="1261">
        <v>42512</v>
      </c>
      <c r="AI93" s="1262">
        <v>42658</v>
      </c>
      <c r="AJ93" s="2079"/>
    </row>
    <row r="94" spans="1:36" ht="36" customHeight="1" x14ac:dyDescent="0.2">
      <c r="A94" s="1943"/>
      <c r="B94" s="1944"/>
      <c r="C94" s="1945"/>
      <c r="D94" s="1950"/>
      <c r="E94" s="1944"/>
      <c r="F94" s="1945"/>
      <c r="G94" s="1285">
        <v>82</v>
      </c>
      <c r="H94" s="1286" t="s">
        <v>1810</v>
      </c>
      <c r="I94" s="1287"/>
      <c r="J94" s="1287"/>
      <c r="K94" s="1287"/>
      <c r="L94" s="1287"/>
      <c r="M94" s="1287"/>
      <c r="N94" s="1287"/>
      <c r="O94" s="1287"/>
      <c r="P94" s="1287"/>
      <c r="Q94" s="1287"/>
      <c r="R94" s="1287"/>
      <c r="S94" s="1287"/>
      <c r="T94" s="1287"/>
      <c r="U94" s="1287"/>
      <c r="V94" s="1287"/>
      <c r="W94" s="1287"/>
      <c r="X94" s="1287"/>
      <c r="Y94" s="1287"/>
      <c r="Z94" s="1287"/>
      <c r="AA94" s="1287"/>
      <c r="AB94" s="1287"/>
      <c r="AC94" s="1287"/>
      <c r="AD94" s="1287"/>
      <c r="AE94" s="1287"/>
      <c r="AF94" s="1287"/>
      <c r="AG94" s="1287"/>
      <c r="AH94" s="1287"/>
      <c r="AI94" s="1288"/>
      <c r="AJ94" s="2079" t="s">
        <v>1780</v>
      </c>
    </row>
    <row r="95" spans="1:36" ht="51" customHeight="1" x14ac:dyDescent="0.2">
      <c r="A95" s="1943"/>
      <c r="B95" s="1944"/>
      <c r="C95" s="1945"/>
      <c r="D95" s="1950"/>
      <c r="E95" s="1944"/>
      <c r="F95" s="1945"/>
      <c r="G95" s="2046"/>
      <c r="H95" s="2047"/>
      <c r="I95" s="2048"/>
      <c r="J95" s="1978">
        <v>241</v>
      </c>
      <c r="K95" s="2007" t="s">
        <v>1811</v>
      </c>
      <c r="L95" s="1977" t="s">
        <v>853</v>
      </c>
      <c r="M95" s="2017">
        <v>1</v>
      </c>
      <c r="N95" s="1966" t="s">
        <v>1812</v>
      </c>
      <c r="O95" s="1979">
        <v>38</v>
      </c>
      <c r="P95" s="1982" t="s">
        <v>1813</v>
      </c>
      <c r="Q95" s="2014">
        <f>R95/80000000*100</f>
        <v>56.25</v>
      </c>
      <c r="R95" s="2064">
        <v>45000000</v>
      </c>
      <c r="S95" s="1962" t="s">
        <v>1777</v>
      </c>
      <c r="T95" s="1962" t="s">
        <v>1814</v>
      </c>
      <c r="U95" s="1289" t="s">
        <v>1815</v>
      </c>
      <c r="V95" s="1215">
        <v>10000000</v>
      </c>
      <c r="W95" s="2017">
        <v>20</v>
      </c>
      <c r="X95" s="2017" t="s">
        <v>1369</v>
      </c>
      <c r="Y95" s="1978">
        <v>35</v>
      </c>
      <c r="Z95" s="1978">
        <v>39</v>
      </c>
      <c r="AA95" s="1978">
        <v>15</v>
      </c>
      <c r="AB95" s="1978">
        <v>47</v>
      </c>
      <c r="AC95" s="1978">
        <v>128</v>
      </c>
      <c r="AD95" s="1978">
        <v>44</v>
      </c>
      <c r="AE95" s="1978"/>
      <c r="AF95" s="1978"/>
      <c r="AG95" s="1978"/>
      <c r="AH95" s="1261">
        <v>42597</v>
      </c>
      <c r="AI95" s="1262">
        <v>42719</v>
      </c>
      <c r="AJ95" s="2079"/>
    </row>
    <row r="96" spans="1:36" ht="57" x14ac:dyDescent="0.2">
      <c r="A96" s="1943"/>
      <c r="B96" s="1944"/>
      <c r="C96" s="1945"/>
      <c r="D96" s="1950"/>
      <c r="E96" s="1944"/>
      <c r="F96" s="1945"/>
      <c r="G96" s="2049"/>
      <c r="H96" s="2050"/>
      <c r="I96" s="2051"/>
      <c r="J96" s="2057"/>
      <c r="K96" s="2008"/>
      <c r="L96" s="2010"/>
      <c r="M96" s="2018"/>
      <c r="N96" s="1967"/>
      <c r="O96" s="1980"/>
      <c r="P96" s="2055"/>
      <c r="Q96" s="2015"/>
      <c r="R96" s="2074"/>
      <c r="S96" s="1975"/>
      <c r="T96" s="1975"/>
      <c r="U96" s="1289" t="s">
        <v>1816</v>
      </c>
      <c r="V96" s="1215">
        <v>28000000</v>
      </c>
      <c r="W96" s="2018"/>
      <c r="X96" s="2018"/>
      <c r="Y96" s="2057"/>
      <c r="Z96" s="2057"/>
      <c r="AA96" s="2057"/>
      <c r="AB96" s="2057"/>
      <c r="AC96" s="2057"/>
      <c r="AD96" s="2057"/>
      <c r="AE96" s="2057"/>
      <c r="AF96" s="2057"/>
      <c r="AG96" s="2057"/>
      <c r="AH96" s="1261">
        <v>42638</v>
      </c>
      <c r="AI96" s="1262">
        <v>42719</v>
      </c>
      <c r="AJ96" s="2079"/>
    </row>
    <row r="97" spans="1:36" ht="33" customHeight="1" x14ac:dyDescent="0.2">
      <c r="A97" s="1943"/>
      <c r="B97" s="1944"/>
      <c r="C97" s="1945"/>
      <c r="D97" s="1950"/>
      <c r="E97" s="1944"/>
      <c r="F97" s="1945"/>
      <c r="G97" s="2049"/>
      <c r="H97" s="2050"/>
      <c r="I97" s="2051"/>
      <c r="J97" s="2058"/>
      <c r="K97" s="2009"/>
      <c r="L97" s="2011"/>
      <c r="M97" s="2019"/>
      <c r="N97" s="1967"/>
      <c r="O97" s="1980"/>
      <c r="P97" s="2055"/>
      <c r="Q97" s="2016"/>
      <c r="R97" s="2065"/>
      <c r="S97" s="1975"/>
      <c r="T97" s="1975"/>
      <c r="U97" s="1289" t="s">
        <v>1817</v>
      </c>
      <c r="V97" s="1215">
        <v>7000000</v>
      </c>
      <c r="W97" s="2018"/>
      <c r="X97" s="2018"/>
      <c r="Y97" s="2057"/>
      <c r="Z97" s="2057"/>
      <c r="AA97" s="2057"/>
      <c r="AB97" s="2057"/>
      <c r="AC97" s="2057"/>
      <c r="AD97" s="2057"/>
      <c r="AE97" s="2057"/>
      <c r="AF97" s="2057"/>
      <c r="AG97" s="2057"/>
      <c r="AH97" s="1261">
        <v>42638</v>
      </c>
      <c r="AI97" s="1262">
        <v>42719</v>
      </c>
      <c r="AJ97" s="2079"/>
    </row>
    <row r="98" spans="1:36" ht="116.25" customHeight="1" x14ac:dyDescent="0.2">
      <c r="A98" s="1946"/>
      <c r="B98" s="1944"/>
      <c r="C98" s="1945"/>
      <c r="D98" s="1951"/>
      <c r="E98" s="1952"/>
      <c r="F98" s="1953"/>
      <c r="G98" s="2052"/>
      <c r="H98" s="2053"/>
      <c r="I98" s="2054"/>
      <c r="J98" s="1290">
        <v>242</v>
      </c>
      <c r="K98" s="1291" t="s">
        <v>1818</v>
      </c>
      <c r="L98" s="1292" t="s">
        <v>853</v>
      </c>
      <c r="M98" s="1293">
        <v>1</v>
      </c>
      <c r="N98" s="1967"/>
      <c r="O98" s="1980"/>
      <c r="P98" s="2055"/>
      <c r="Q98" s="1294">
        <f>R98/80000000*100</f>
        <v>43.75</v>
      </c>
      <c r="R98" s="1211">
        <v>35000000</v>
      </c>
      <c r="S98" s="2072"/>
      <c r="T98" s="2072"/>
      <c r="U98" s="1278" t="s">
        <v>1819</v>
      </c>
      <c r="V98" s="1211">
        <v>35000000</v>
      </c>
      <c r="W98" s="2018"/>
      <c r="X98" s="2018"/>
      <c r="Y98" s="2057"/>
      <c r="Z98" s="2057"/>
      <c r="AA98" s="2057"/>
      <c r="AB98" s="2057"/>
      <c r="AC98" s="2057"/>
      <c r="AD98" s="2057"/>
      <c r="AE98" s="2057"/>
      <c r="AF98" s="2057"/>
      <c r="AG98" s="2057"/>
      <c r="AH98" s="1279">
        <v>42638</v>
      </c>
      <c r="AI98" s="1280">
        <v>42719</v>
      </c>
      <c r="AJ98" s="2079"/>
    </row>
    <row r="99" spans="1:36" ht="32.25" customHeight="1" x14ac:dyDescent="0.2">
      <c r="A99" s="1295">
        <v>5</v>
      </c>
      <c r="B99" s="2091" t="s">
        <v>36</v>
      </c>
      <c r="C99" s="2092"/>
      <c r="D99" s="2092"/>
      <c r="E99" s="2092"/>
      <c r="F99" s="2092"/>
      <c r="G99" s="2092"/>
      <c r="H99" s="2092"/>
      <c r="I99" s="2092"/>
      <c r="J99" s="2092"/>
      <c r="K99" s="2092"/>
      <c r="L99" s="2092"/>
      <c r="M99" s="2092"/>
      <c r="N99" s="2092"/>
      <c r="O99" s="2092"/>
      <c r="P99" s="2092"/>
      <c r="Q99" s="2092"/>
      <c r="R99" s="2092"/>
      <c r="S99" s="2092"/>
      <c r="T99" s="2092"/>
      <c r="U99" s="2092"/>
      <c r="V99" s="2092"/>
      <c r="W99" s="2092"/>
      <c r="X99" s="2092"/>
      <c r="Y99" s="2092"/>
      <c r="Z99" s="2092"/>
      <c r="AA99" s="2092"/>
      <c r="AB99" s="2092"/>
      <c r="AC99" s="2092"/>
      <c r="AD99" s="2092"/>
      <c r="AE99" s="2092"/>
      <c r="AF99" s="2092"/>
      <c r="AG99" s="2092"/>
      <c r="AH99" s="2092"/>
      <c r="AI99" s="2093"/>
      <c r="AJ99" s="1296"/>
    </row>
    <row r="100" spans="1:36" ht="29.25" customHeight="1" x14ac:dyDescent="0.2">
      <c r="A100" s="1944"/>
      <c r="B100" s="1944"/>
      <c r="C100" s="1945"/>
      <c r="D100" s="1297">
        <v>26</v>
      </c>
      <c r="E100" s="2094" t="s">
        <v>1820</v>
      </c>
      <c r="F100" s="2095"/>
      <c r="G100" s="2095"/>
      <c r="H100" s="2095"/>
      <c r="I100" s="2095"/>
      <c r="J100" s="2095"/>
      <c r="K100" s="2095"/>
      <c r="L100" s="2095"/>
      <c r="M100" s="2095"/>
      <c r="N100" s="2095"/>
      <c r="O100" s="2095"/>
      <c r="P100" s="2095"/>
      <c r="Q100" s="2095"/>
      <c r="R100" s="2095"/>
      <c r="S100" s="2095"/>
      <c r="T100" s="2095"/>
      <c r="U100" s="2095"/>
      <c r="V100" s="2095"/>
      <c r="W100" s="2095"/>
      <c r="X100" s="2095"/>
      <c r="Y100" s="2095"/>
      <c r="Z100" s="2095"/>
      <c r="AA100" s="2095"/>
      <c r="AB100" s="2095"/>
      <c r="AC100" s="2095"/>
      <c r="AD100" s="2095"/>
      <c r="AE100" s="2095"/>
      <c r="AF100" s="2095"/>
      <c r="AG100" s="2095"/>
      <c r="AH100" s="2095"/>
      <c r="AI100" s="2096"/>
      <c r="AJ100" s="1175"/>
    </row>
    <row r="101" spans="1:36" ht="26.25" customHeight="1" x14ac:dyDescent="0.2">
      <c r="A101" s="1944"/>
      <c r="B101" s="1944"/>
      <c r="C101" s="1945"/>
      <c r="D101" s="2046"/>
      <c r="E101" s="2047"/>
      <c r="F101" s="2048"/>
      <c r="G101" s="1285">
        <v>84</v>
      </c>
      <c r="H101" s="2043" t="s">
        <v>1821</v>
      </c>
      <c r="I101" s="2044"/>
      <c r="J101" s="2044"/>
      <c r="K101" s="2044"/>
      <c r="L101" s="2044"/>
      <c r="M101" s="2044"/>
      <c r="N101" s="2044"/>
      <c r="O101" s="2044"/>
      <c r="P101" s="2044"/>
      <c r="Q101" s="2044"/>
      <c r="R101" s="2044"/>
      <c r="S101" s="2044"/>
      <c r="T101" s="2044"/>
      <c r="U101" s="2044"/>
      <c r="V101" s="2044"/>
      <c r="W101" s="2044"/>
      <c r="X101" s="2044"/>
      <c r="Y101" s="2044"/>
      <c r="Z101" s="2044"/>
      <c r="AA101" s="2044"/>
      <c r="AB101" s="2044"/>
      <c r="AC101" s="2044"/>
      <c r="AD101" s="2044"/>
      <c r="AE101" s="2044"/>
      <c r="AF101" s="2044"/>
      <c r="AG101" s="2044"/>
      <c r="AH101" s="2044"/>
      <c r="AI101" s="2045"/>
      <c r="AJ101" s="1298"/>
    </row>
    <row r="102" spans="1:36" ht="57" x14ac:dyDescent="0.2">
      <c r="A102" s="1944"/>
      <c r="B102" s="1944"/>
      <c r="C102" s="1945"/>
      <c r="D102" s="2049"/>
      <c r="E102" s="2050"/>
      <c r="F102" s="2051"/>
      <c r="G102" s="2046"/>
      <c r="H102" s="2047"/>
      <c r="I102" s="2048"/>
      <c r="J102" s="1978">
        <v>247</v>
      </c>
      <c r="K102" s="1962" t="s">
        <v>1822</v>
      </c>
      <c r="L102" s="1966" t="s">
        <v>1823</v>
      </c>
      <c r="M102" s="2017">
        <v>1</v>
      </c>
      <c r="N102" s="1966" t="s">
        <v>1824</v>
      </c>
      <c r="O102" s="1979">
        <v>42</v>
      </c>
      <c r="P102" s="1962" t="s">
        <v>1825</v>
      </c>
      <c r="Q102" s="2017">
        <v>100</v>
      </c>
      <c r="R102" s="2064">
        <v>25000000</v>
      </c>
      <c r="S102" s="1962" t="s">
        <v>1826</v>
      </c>
      <c r="T102" s="1962" t="s">
        <v>1827</v>
      </c>
      <c r="U102" s="1289" t="s">
        <v>1828</v>
      </c>
      <c r="V102" s="1215">
        <v>4000000</v>
      </c>
      <c r="W102" s="2017">
        <v>20</v>
      </c>
      <c r="X102" s="1960" t="s">
        <v>1369</v>
      </c>
      <c r="Y102" s="2097"/>
      <c r="Z102" s="2097"/>
      <c r="AA102" s="2097"/>
      <c r="AB102" s="2097"/>
      <c r="AC102" s="1978">
        <v>100</v>
      </c>
      <c r="AD102" s="2097"/>
      <c r="AE102" s="2097"/>
      <c r="AF102" s="2097"/>
      <c r="AG102" s="2097"/>
      <c r="AH102" s="1261">
        <v>42597</v>
      </c>
      <c r="AI102" s="1262">
        <v>42719</v>
      </c>
      <c r="AJ102" s="2079" t="s">
        <v>1829</v>
      </c>
    </row>
    <row r="103" spans="1:36" ht="28.5" customHeight="1" x14ac:dyDescent="0.2">
      <c r="A103" s="1944"/>
      <c r="B103" s="1944"/>
      <c r="C103" s="1945"/>
      <c r="D103" s="2049"/>
      <c r="E103" s="2050"/>
      <c r="F103" s="2051"/>
      <c r="G103" s="2049"/>
      <c r="H103" s="2050"/>
      <c r="I103" s="2051"/>
      <c r="J103" s="2057"/>
      <c r="K103" s="1975"/>
      <c r="L103" s="1967"/>
      <c r="M103" s="2018"/>
      <c r="N103" s="1967"/>
      <c r="O103" s="1980"/>
      <c r="P103" s="1975"/>
      <c r="Q103" s="2018"/>
      <c r="R103" s="2074"/>
      <c r="S103" s="1975"/>
      <c r="T103" s="1975"/>
      <c r="U103" s="1289" t="s">
        <v>1830</v>
      </c>
      <c r="V103" s="1215">
        <v>11000000</v>
      </c>
      <c r="W103" s="2018"/>
      <c r="X103" s="1974"/>
      <c r="Y103" s="2098"/>
      <c r="Z103" s="2098"/>
      <c r="AA103" s="2098"/>
      <c r="AB103" s="2098"/>
      <c r="AC103" s="2057"/>
      <c r="AD103" s="2098"/>
      <c r="AE103" s="2098"/>
      <c r="AF103" s="2098"/>
      <c r="AG103" s="2098"/>
      <c r="AH103" s="1261">
        <v>42597</v>
      </c>
      <c r="AI103" s="1262">
        <v>42719</v>
      </c>
      <c r="AJ103" s="2079"/>
    </row>
    <row r="104" spans="1:36" ht="57" x14ac:dyDescent="0.2">
      <c r="A104" s="1944"/>
      <c r="B104" s="1944"/>
      <c r="C104" s="1945"/>
      <c r="D104" s="2052"/>
      <c r="E104" s="2053"/>
      <c r="F104" s="2054"/>
      <c r="G104" s="2052"/>
      <c r="H104" s="2053"/>
      <c r="I104" s="2054"/>
      <c r="J104" s="2058"/>
      <c r="K104" s="1963"/>
      <c r="L104" s="1968"/>
      <c r="M104" s="2019"/>
      <c r="N104" s="1968"/>
      <c r="O104" s="1990"/>
      <c r="P104" s="1963"/>
      <c r="Q104" s="2019"/>
      <c r="R104" s="2065"/>
      <c r="S104" s="1963"/>
      <c r="T104" s="1963"/>
      <c r="U104" s="1200" t="s">
        <v>1831</v>
      </c>
      <c r="V104" s="1215">
        <v>10000000</v>
      </c>
      <c r="W104" s="2018"/>
      <c r="X104" s="1974"/>
      <c r="Y104" s="2099"/>
      <c r="Z104" s="2099"/>
      <c r="AA104" s="2099"/>
      <c r="AB104" s="2099"/>
      <c r="AC104" s="2058"/>
      <c r="AD104" s="2099"/>
      <c r="AE104" s="2099"/>
      <c r="AF104" s="2099"/>
      <c r="AG104" s="2099"/>
      <c r="AH104" s="1261">
        <v>42597</v>
      </c>
      <c r="AI104" s="1262">
        <v>42719</v>
      </c>
      <c r="AJ104" s="2079"/>
    </row>
    <row r="105" spans="1:36" ht="25.5" customHeight="1" x14ac:dyDescent="0.2">
      <c r="A105" s="1944"/>
      <c r="B105" s="1944"/>
      <c r="C105" s="1945"/>
      <c r="D105" s="1299">
        <v>27</v>
      </c>
      <c r="E105" s="1947" t="s">
        <v>67</v>
      </c>
      <c r="F105" s="1948"/>
      <c r="G105" s="1948"/>
      <c r="H105" s="1948"/>
      <c r="I105" s="1948"/>
      <c r="J105" s="1948"/>
      <c r="K105" s="1948"/>
      <c r="L105" s="1948"/>
      <c r="M105" s="1948"/>
      <c r="N105" s="1948"/>
      <c r="O105" s="1948"/>
      <c r="P105" s="1948"/>
      <c r="Q105" s="1948"/>
      <c r="R105" s="1948"/>
      <c r="S105" s="1948"/>
      <c r="T105" s="1948"/>
      <c r="U105" s="1948"/>
      <c r="V105" s="1948"/>
      <c r="W105" s="1948"/>
      <c r="X105" s="1948"/>
      <c r="Y105" s="1948"/>
      <c r="Z105" s="1948"/>
      <c r="AA105" s="1948"/>
      <c r="AB105" s="1948"/>
      <c r="AC105" s="1948"/>
      <c r="AD105" s="1948"/>
      <c r="AE105" s="1948"/>
      <c r="AF105" s="1948"/>
      <c r="AG105" s="1948"/>
      <c r="AH105" s="1948"/>
      <c r="AI105" s="2100"/>
      <c r="AJ105" s="2079"/>
    </row>
    <row r="106" spans="1:36" ht="28.5" customHeight="1" x14ac:dyDescent="0.2">
      <c r="A106" s="1944"/>
      <c r="B106" s="1944"/>
      <c r="C106" s="1945"/>
      <c r="D106" s="2046"/>
      <c r="E106" s="2047"/>
      <c r="F106" s="2048"/>
      <c r="G106" s="1285">
        <v>85</v>
      </c>
      <c r="H106" s="1954" t="s">
        <v>68</v>
      </c>
      <c r="I106" s="1955"/>
      <c r="J106" s="1955"/>
      <c r="K106" s="1955"/>
      <c r="L106" s="1955"/>
      <c r="M106" s="1955"/>
      <c r="N106" s="1955"/>
      <c r="O106" s="1955"/>
      <c r="P106" s="1955"/>
      <c r="Q106" s="1955"/>
      <c r="R106" s="1955"/>
      <c r="S106" s="1955"/>
      <c r="T106" s="1955"/>
      <c r="U106" s="1955"/>
      <c r="V106" s="1955"/>
      <c r="W106" s="1955"/>
      <c r="X106" s="1955"/>
      <c r="Y106" s="1955"/>
      <c r="Z106" s="1955"/>
      <c r="AA106" s="1955"/>
      <c r="AB106" s="1955"/>
      <c r="AC106" s="1955"/>
      <c r="AD106" s="1955"/>
      <c r="AE106" s="1955"/>
      <c r="AF106" s="1955"/>
      <c r="AG106" s="1955"/>
      <c r="AH106" s="1955"/>
      <c r="AI106" s="2003"/>
      <c r="AJ106" s="2079"/>
    </row>
    <row r="107" spans="1:36" ht="74.25" customHeight="1" x14ac:dyDescent="0.2">
      <c r="A107" s="1944"/>
      <c r="B107" s="1944"/>
      <c r="C107" s="1945"/>
      <c r="D107" s="2049"/>
      <c r="E107" s="2050"/>
      <c r="F107" s="2051"/>
      <c r="G107" s="2046"/>
      <c r="H107" s="2047"/>
      <c r="I107" s="2048"/>
      <c r="J107" s="1978">
        <v>250</v>
      </c>
      <c r="K107" s="2007" t="s">
        <v>1832</v>
      </c>
      <c r="L107" s="2103" t="s">
        <v>853</v>
      </c>
      <c r="M107" s="1978">
        <v>3</v>
      </c>
      <c r="N107" s="1966" t="s">
        <v>1833</v>
      </c>
      <c r="O107" s="1979">
        <v>39</v>
      </c>
      <c r="P107" s="1962" t="s">
        <v>1834</v>
      </c>
      <c r="Q107" s="2014">
        <f>R107/300000000*100</f>
        <v>68.583333333333329</v>
      </c>
      <c r="R107" s="2064">
        <v>205750000</v>
      </c>
      <c r="S107" s="1962" t="s">
        <v>1835</v>
      </c>
      <c r="T107" s="1962" t="s">
        <v>1836</v>
      </c>
      <c r="U107" s="1300" t="s">
        <v>1837</v>
      </c>
      <c r="V107" s="1301">
        <v>16250000</v>
      </c>
      <c r="W107" s="2101">
        <v>20</v>
      </c>
      <c r="X107" s="1960" t="s">
        <v>1397</v>
      </c>
      <c r="Y107" s="1978">
        <v>113</v>
      </c>
      <c r="Z107" s="1978">
        <v>127</v>
      </c>
      <c r="AA107" s="1978">
        <v>48</v>
      </c>
      <c r="AB107" s="1978">
        <v>153</v>
      </c>
      <c r="AC107" s="1978">
        <v>416</v>
      </c>
      <c r="AD107" s="1978">
        <v>143</v>
      </c>
      <c r="AE107" s="2106"/>
      <c r="AF107" s="2106"/>
      <c r="AG107" s="2106"/>
      <c r="AH107" s="1261">
        <v>42628</v>
      </c>
      <c r="AI107" s="1262">
        <v>42719</v>
      </c>
      <c r="AJ107" s="2079" t="s">
        <v>1829</v>
      </c>
    </row>
    <row r="108" spans="1:36" ht="90" customHeight="1" x14ac:dyDescent="0.2">
      <c r="A108" s="1944"/>
      <c r="B108" s="1944"/>
      <c r="C108" s="1945"/>
      <c r="D108" s="2049"/>
      <c r="E108" s="2050"/>
      <c r="F108" s="2051"/>
      <c r="G108" s="2049"/>
      <c r="H108" s="2050"/>
      <c r="I108" s="2051"/>
      <c r="J108" s="2057"/>
      <c r="K108" s="2008"/>
      <c r="L108" s="2104"/>
      <c r="M108" s="2057"/>
      <c r="N108" s="1967"/>
      <c r="O108" s="1980"/>
      <c r="P108" s="1975"/>
      <c r="Q108" s="2015"/>
      <c r="R108" s="2074"/>
      <c r="S108" s="1975"/>
      <c r="T108" s="1975"/>
      <c r="U108" s="1300" t="s">
        <v>1838</v>
      </c>
      <c r="V108" s="1301">
        <v>22500000</v>
      </c>
      <c r="W108" s="2102"/>
      <c r="X108" s="1974"/>
      <c r="Y108" s="2057"/>
      <c r="Z108" s="2057"/>
      <c r="AA108" s="2057"/>
      <c r="AB108" s="2057"/>
      <c r="AC108" s="2057"/>
      <c r="AD108" s="2057"/>
      <c r="AE108" s="2107"/>
      <c r="AF108" s="2107"/>
      <c r="AG108" s="2107"/>
      <c r="AH108" s="1261">
        <v>42597</v>
      </c>
      <c r="AI108" s="1262">
        <v>42719</v>
      </c>
      <c r="AJ108" s="2079"/>
    </row>
    <row r="109" spans="1:36" ht="85.5" x14ac:dyDescent="0.2">
      <c r="A109" s="1944"/>
      <c r="B109" s="1944"/>
      <c r="C109" s="1945"/>
      <c r="D109" s="2049"/>
      <c r="E109" s="2050"/>
      <c r="F109" s="2051"/>
      <c r="G109" s="2049"/>
      <c r="H109" s="2050"/>
      <c r="I109" s="2051"/>
      <c r="J109" s="2057"/>
      <c r="K109" s="2008"/>
      <c r="L109" s="2104"/>
      <c r="M109" s="2057"/>
      <c r="N109" s="1967"/>
      <c r="O109" s="1980"/>
      <c r="P109" s="1975"/>
      <c r="Q109" s="2015"/>
      <c r="R109" s="2074"/>
      <c r="S109" s="1975"/>
      <c r="T109" s="1975"/>
      <c r="U109" s="1300" t="s">
        <v>1839</v>
      </c>
      <c r="V109" s="1301">
        <v>15000000</v>
      </c>
      <c r="W109" s="2102"/>
      <c r="X109" s="1974"/>
      <c r="Y109" s="2057"/>
      <c r="Z109" s="2057"/>
      <c r="AA109" s="2057"/>
      <c r="AB109" s="2057"/>
      <c r="AC109" s="2057"/>
      <c r="AD109" s="2057"/>
      <c r="AE109" s="2107"/>
      <c r="AF109" s="2107"/>
      <c r="AG109" s="2107"/>
      <c r="AH109" s="1261">
        <v>42628</v>
      </c>
      <c r="AI109" s="1262">
        <v>42719</v>
      </c>
      <c r="AJ109" s="2079"/>
    </row>
    <row r="110" spans="1:36" ht="42.75" x14ac:dyDescent="0.2">
      <c r="A110" s="1944"/>
      <c r="B110" s="1944"/>
      <c r="C110" s="1945"/>
      <c r="D110" s="2049"/>
      <c r="E110" s="2050"/>
      <c r="F110" s="2051"/>
      <c r="G110" s="2049"/>
      <c r="H110" s="2050"/>
      <c r="I110" s="2051"/>
      <c r="J110" s="2057"/>
      <c r="K110" s="2008"/>
      <c r="L110" s="2104"/>
      <c r="M110" s="2057"/>
      <c r="N110" s="1967"/>
      <c r="O110" s="1980"/>
      <c r="P110" s="1975"/>
      <c r="Q110" s="2015"/>
      <c r="R110" s="2074"/>
      <c r="S110" s="1975"/>
      <c r="T110" s="1975"/>
      <c r="U110" s="1300" t="s">
        <v>1840</v>
      </c>
      <c r="V110" s="1301">
        <f>100000000+35000000</f>
        <v>135000000</v>
      </c>
      <c r="W110" s="2102"/>
      <c r="X110" s="1974"/>
      <c r="Y110" s="2057"/>
      <c r="Z110" s="2057"/>
      <c r="AA110" s="2057"/>
      <c r="AB110" s="2057"/>
      <c r="AC110" s="2057"/>
      <c r="AD110" s="2057"/>
      <c r="AE110" s="2107"/>
      <c r="AF110" s="2107"/>
      <c r="AG110" s="2107"/>
      <c r="AH110" s="1261">
        <v>42628</v>
      </c>
      <c r="AI110" s="1262">
        <v>42719</v>
      </c>
      <c r="AJ110" s="2079"/>
    </row>
    <row r="111" spans="1:36" ht="54.75" customHeight="1" x14ac:dyDescent="0.2">
      <c r="A111" s="1944"/>
      <c r="B111" s="1944"/>
      <c r="C111" s="1945"/>
      <c r="D111" s="2049"/>
      <c r="E111" s="2050"/>
      <c r="F111" s="2051"/>
      <c r="G111" s="2049"/>
      <c r="H111" s="2050"/>
      <c r="I111" s="2051"/>
      <c r="J111" s="2058"/>
      <c r="K111" s="2009"/>
      <c r="L111" s="2105"/>
      <c r="M111" s="2058"/>
      <c r="N111" s="1967"/>
      <c r="O111" s="1980"/>
      <c r="P111" s="1975"/>
      <c r="Q111" s="2016"/>
      <c r="R111" s="2065"/>
      <c r="S111" s="1975"/>
      <c r="T111" s="1975"/>
      <c r="U111" s="1300" t="s">
        <v>1841</v>
      </c>
      <c r="V111" s="1301">
        <v>17000000</v>
      </c>
      <c r="W111" s="2102"/>
      <c r="X111" s="1974"/>
      <c r="Y111" s="2057"/>
      <c r="Z111" s="2057"/>
      <c r="AA111" s="2057"/>
      <c r="AB111" s="2057"/>
      <c r="AC111" s="2057"/>
      <c r="AD111" s="2057"/>
      <c r="AE111" s="2107"/>
      <c r="AF111" s="2107"/>
      <c r="AG111" s="2107"/>
      <c r="AH111" s="1261">
        <v>42597</v>
      </c>
      <c r="AI111" s="1262">
        <v>42719</v>
      </c>
      <c r="AJ111" s="2079"/>
    </row>
    <row r="112" spans="1:36" ht="99" customHeight="1" x14ac:dyDescent="0.2">
      <c r="A112" s="1944"/>
      <c r="B112" s="1944"/>
      <c r="C112" s="1945"/>
      <c r="D112" s="2049"/>
      <c r="E112" s="2050"/>
      <c r="F112" s="2051"/>
      <c r="G112" s="2049"/>
      <c r="H112" s="2050"/>
      <c r="I112" s="2051"/>
      <c r="J112" s="1978">
        <v>251</v>
      </c>
      <c r="K112" s="2007" t="s">
        <v>1842</v>
      </c>
      <c r="L112" s="1977" t="s">
        <v>853</v>
      </c>
      <c r="M112" s="1978">
        <v>1</v>
      </c>
      <c r="N112" s="1967"/>
      <c r="O112" s="1980"/>
      <c r="P112" s="1975"/>
      <c r="Q112" s="2014">
        <f t="shared" ref="Q112" si="4">R112/300000000*100</f>
        <v>23.083333333333332</v>
      </c>
      <c r="R112" s="2064">
        <v>69250000</v>
      </c>
      <c r="S112" s="1975"/>
      <c r="T112" s="2072"/>
      <c r="U112" s="1300" t="s">
        <v>1843</v>
      </c>
      <c r="V112" s="1301">
        <v>33750000</v>
      </c>
      <c r="W112" s="2102"/>
      <c r="X112" s="1974"/>
      <c r="Y112" s="2057"/>
      <c r="Z112" s="2057"/>
      <c r="AA112" s="2057"/>
      <c r="AB112" s="2057"/>
      <c r="AC112" s="2057"/>
      <c r="AD112" s="2057"/>
      <c r="AE112" s="2107"/>
      <c r="AF112" s="2107"/>
      <c r="AG112" s="2107"/>
      <c r="AH112" s="1261">
        <v>42597</v>
      </c>
      <c r="AI112" s="1262">
        <v>42719</v>
      </c>
      <c r="AJ112" s="2079"/>
    </row>
    <row r="113" spans="1:36" ht="97.5" customHeight="1" x14ac:dyDescent="0.2">
      <c r="A113" s="1944"/>
      <c r="B113" s="1944"/>
      <c r="C113" s="1945"/>
      <c r="D113" s="2049"/>
      <c r="E113" s="2050"/>
      <c r="F113" s="2051"/>
      <c r="G113" s="2049"/>
      <c r="H113" s="2050"/>
      <c r="I113" s="2051"/>
      <c r="J113" s="2057"/>
      <c r="K113" s="2008"/>
      <c r="L113" s="2010"/>
      <c r="M113" s="2057"/>
      <c r="N113" s="1967"/>
      <c r="O113" s="1980"/>
      <c r="P113" s="1975"/>
      <c r="Q113" s="2015"/>
      <c r="R113" s="2074"/>
      <c r="S113" s="1975"/>
      <c r="T113" s="2072"/>
      <c r="U113" s="1300" t="s">
        <v>1844</v>
      </c>
      <c r="V113" s="1301">
        <v>18000000</v>
      </c>
      <c r="W113" s="2102"/>
      <c r="X113" s="1974"/>
      <c r="Y113" s="2057"/>
      <c r="Z113" s="2057"/>
      <c r="AA113" s="2057"/>
      <c r="AB113" s="2057"/>
      <c r="AC113" s="2057"/>
      <c r="AD113" s="2057"/>
      <c r="AE113" s="2107"/>
      <c r="AF113" s="2107"/>
      <c r="AG113" s="2107"/>
      <c r="AH113" s="1261">
        <v>42628</v>
      </c>
      <c r="AI113" s="1262">
        <v>42719</v>
      </c>
      <c r="AJ113" s="2079"/>
    </row>
    <row r="114" spans="1:36" ht="52.5" customHeight="1" x14ac:dyDescent="0.2">
      <c r="A114" s="1944"/>
      <c r="B114" s="1944"/>
      <c r="C114" s="1945"/>
      <c r="D114" s="2049"/>
      <c r="E114" s="2050"/>
      <c r="F114" s="2051"/>
      <c r="G114" s="2049"/>
      <c r="H114" s="2050"/>
      <c r="I114" s="2051"/>
      <c r="J114" s="2058"/>
      <c r="K114" s="2009"/>
      <c r="L114" s="2011"/>
      <c r="M114" s="2058"/>
      <c r="N114" s="1967"/>
      <c r="O114" s="1980"/>
      <c r="P114" s="1975"/>
      <c r="Q114" s="2016"/>
      <c r="R114" s="2065"/>
      <c r="S114" s="1975"/>
      <c r="T114" s="2072"/>
      <c r="U114" s="1300" t="s">
        <v>1841</v>
      </c>
      <c r="V114" s="1301">
        <v>17500000</v>
      </c>
      <c r="W114" s="2102"/>
      <c r="X114" s="1974"/>
      <c r="Y114" s="2057"/>
      <c r="Z114" s="2057"/>
      <c r="AA114" s="2057"/>
      <c r="AB114" s="2057"/>
      <c r="AC114" s="2057"/>
      <c r="AD114" s="2057"/>
      <c r="AE114" s="2107"/>
      <c r="AF114" s="2107"/>
      <c r="AG114" s="2107"/>
      <c r="AH114" s="1261">
        <v>42628</v>
      </c>
      <c r="AI114" s="1262">
        <v>42719</v>
      </c>
      <c r="AJ114" s="2079"/>
    </row>
    <row r="115" spans="1:36" ht="99.75" customHeight="1" x14ac:dyDescent="0.2">
      <c r="A115" s="1944"/>
      <c r="B115" s="1944"/>
      <c r="C115" s="1945"/>
      <c r="D115" s="2049"/>
      <c r="E115" s="2050"/>
      <c r="F115" s="2051"/>
      <c r="G115" s="2049"/>
      <c r="H115" s="2050"/>
      <c r="I115" s="2051"/>
      <c r="J115" s="1290">
        <v>254</v>
      </c>
      <c r="K115" s="1291" t="s">
        <v>1845</v>
      </c>
      <c r="L115" s="1222" t="s">
        <v>853</v>
      </c>
      <c r="M115" s="1293">
        <v>1</v>
      </c>
      <c r="N115" s="1968"/>
      <c r="O115" s="1990"/>
      <c r="P115" s="1975"/>
      <c r="Q115" s="1294">
        <f t="shared" ref="Q115" si="5">R115/300000000*100</f>
        <v>8.3333333333333321</v>
      </c>
      <c r="R115" s="1211">
        <v>25000000</v>
      </c>
      <c r="S115" s="1975"/>
      <c r="T115" s="2072"/>
      <c r="U115" s="1207" t="s">
        <v>1846</v>
      </c>
      <c r="V115" s="1269">
        <v>25000000</v>
      </c>
      <c r="W115" s="2102"/>
      <c r="X115" s="1974"/>
      <c r="Y115" s="2057"/>
      <c r="Z115" s="2057"/>
      <c r="AA115" s="2057"/>
      <c r="AB115" s="2057"/>
      <c r="AC115" s="2057"/>
      <c r="AD115" s="2057"/>
      <c r="AE115" s="2107"/>
      <c r="AF115" s="2107"/>
      <c r="AG115" s="2107"/>
      <c r="AH115" s="1279">
        <v>42597</v>
      </c>
      <c r="AI115" s="1280">
        <v>42719</v>
      </c>
      <c r="AJ115" s="2079"/>
    </row>
    <row r="116" spans="1:36" ht="36" customHeight="1" x14ac:dyDescent="0.2">
      <c r="A116" s="1944"/>
      <c r="B116" s="1944"/>
      <c r="C116" s="1945"/>
      <c r="D116" s="2049"/>
      <c r="E116" s="2050"/>
      <c r="F116" s="2051"/>
      <c r="G116" s="1285">
        <v>86</v>
      </c>
      <c r="H116" s="1954" t="s">
        <v>1847</v>
      </c>
      <c r="I116" s="1955"/>
      <c r="J116" s="1955"/>
      <c r="K116" s="1955"/>
      <c r="L116" s="1955"/>
      <c r="M116" s="1955"/>
      <c r="N116" s="1955"/>
      <c r="O116" s="1955"/>
      <c r="P116" s="1955"/>
      <c r="Q116" s="1955"/>
      <c r="R116" s="1955"/>
      <c r="S116" s="1955"/>
      <c r="T116" s="1955"/>
      <c r="U116" s="1955"/>
      <c r="V116" s="1955"/>
      <c r="W116" s="1955"/>
      <c r="X116" s="1955"/>
      <c r="Y116" s="1955"/>
      <c r="Z116" s="1955"/>
      <c r="AA116" s="1955"/>
      <c r="AB116" s="1955"/>
      <c r="AC116" s="1955"/>
      <c r="AD116" s="1955"/>
      <c r="AE116" s="1955"/>
      <c r="AF116" s="1955"/>
      <c r="AG116" s="1955"/>
      <c r="AH116" s="1955"/>
      <c r="AI116" s="2003"/>
      <c r="AJ116" s="1302"/>
    </row>
    <row r="117" spans="1:36" ht="51" customHeight="1" x14ac:dyDescent="0.2">
      <c r="A117" s="1944"/>
      <c r="B117" s="1944"/>
      <c r="C117" s="1945"/>
      <c r="D117" s="2049"/>
      <c r="E117" s="2050"/>
      <c r="F117" s="2051"/>
      <c r="G117" s="2046"/>
      <c r="H117" s="2047"/>
      <c r="I117" s="2048"/>
      <c r="J117" s="1978">
        <v>255</v>
      </c>
      <c r="K117" s="1962" t="s">
        <v>1848</v>
      </c>
      <c r="L117" s="1966" t="s">
        <v>1849</v>
      </c>
      <c r="M117" s="2017">
        <v>12</v>
      </c>
      <c r="N117" s="1966" t="s">
        <v>1850</v>
      </c>
      <c r="O117" s="1979">
        <v>40</v>
      </c>
      <c r="P117" s="1982" t="s">
        <v>1851</v>
      </c>
      <c r="Q117" s="2017">
        <v>100</v>
      </c>
      <c r="R117" s="2064">
        <v>76685000</v>
      </c>
      <c r="S117" s="1962" t="s">
        <v>1852</v>
      </c>
      <c r="T117" s="1962" t="s">
        <v>1853</v>
      </c>
      <c r="U117" s="1289" t="s">
        <v>1854</v>
      </c>
      <c r="V117" s="1215">
        <v>15000000</v>
      </c>
      <c r="W117" s="2035">
        <v>20</v>
      </c>
      <c r="X117" s="1960" t="s">
        <v>1369</v>
      </c>
      <c r="Y117" s="2097"/>
      <c r="Z117" s="2097"/>
      <c r="AA117" s="2097"/>
      <c r="AB117" s="2097"/>
      <c r="AC117" s="1978">
        <v>4200</v>
      </c>
      <c r="AD117" s="2097"/>
      <c r="AE117" s="2097"/>
      <c r="AF117" s="2097"/>
      <c r="AG117" s="2097"/>
      <c r="AH117" s="1261">
        <v>42628</v>
      </c>
      <c r="AI117" s="1262">
        <v>42719</v>
      </c>
      <c r="AJ117" s="2079" t="s">
        <v>1829</v>
      </c>
    </row>
    <row r="118" spans="1:36" ht="57" x14ac:dyDescent="0.2">
      <c r="A118" s="1944"/>
      <c r="B118" s="1944"/>
      <c r="C118" s="1945"/>
      <c r="D118" s="2049"/>
      <c r="E118" s="2050"/>
      <c r="F118" s="2051"/>
      <c r="G118" s="2049"/>
      <c r="H118" s="2050"/>
      <c r="I118" s="2051"/>
      <c r="J118" s="2057"/>
      <c r="K118" s="1975"/>
      <c r="L118" s="1967"/>
      <c r="M118" s="2018"/>
      <c r="N118" s="1967"/>
      <c r="O118" s="1980"/>
      <c r="P118" s="2055"/>
      <c r="Q118" s="2018"/>
      <c r="R118" s="2074"/>
      <c r="S118" s="1975"/>
      <c r="T118" s="1975"/>
      <c r="U118" s="1289" t="s">
        <v>1855</v>
      </c>
      <c r="V118" s="1215">
        <v>15000000</v>
      </c>
      <c r="W118" s="2036"/>
      <c r="X118" s="1974"/>
      <c r="Y118" s="2098"/>
      <c r="Z118" s="2098"/>
      <c r="AA118" s="2098"/>
      <c r="AB118" s="2098"/>
      <c r="AC118" s="2057"/>
      <c r="AD118" s="2098"/>
      <c r="AE118" s="2098"/>
      <c r="AF118" s="2098"/>
      <c r="AG118" s="2098"/>
      <c r="AH118" s="1261">
        <v>42628</v>
      </c>
      <c r="AI118" s="1262">
        <v>42719</v>
      </c>
      <c r="AJ118" s="2079"/>
    </row>
    <row r="119" spans="1:36" ht="38.25" customHeight="1" x14ac:dyDescent="0.2">
      <c r="A119" s="1944"/>
      <c r="B119" s="1944"/>
      <c r="C119" s="1945"/>
      <c r="D119" s="2049"/>
      <c r="E119" s="2050"/>
      <c r="F119" s="2051"/>
      <c r="G119" s="2049"/>
      <c r="H119" s="2050"/>
      <c r="I119" s="2051"/>
      <c r="J119" s="2057"/>
      <c r="K119" s="1975"/>
      <c r="L119" s="1967"/>
      <c r="M119" s="2018"/>
      <c r="N119" s="1967"/>
      <c r="O119" s="1980"/>
      <c r="P119" s="2055"/>
      <c r="Q119" s="2018"/>
      <c r="R119" s="2074"/>
      <c r="S119" s="1975"/>
      <c r="T119" s="1975"/>
      <c r="U119" s="1289" t="s">
        <v>1856</v>
      </c>
      <c r="V119" s="1215">
        <v>1000000</v>
      </c>
      <c r="W119" s="2036"/>
      <c r="X119" s="1974"/>
      <c r="Y119" s="2098"/>
      <c r="Z119" s="2098"/>
      <c r="AA119" s="2098"/>
      <c r="AB119" s="2098"/>
      <c r="AC119" s="2057"/>
      <c r="AD119" s="2098"/>
      <c r="AE119" s="2098"/>
      <c r="AF119" s="2098"/>
      <c r="AG119" s="2098"/>
      <c r="AH119" s="1261">
        <v>42653</v>
      </c>
      <c r="AI119" s="1262">
        <v>42699</v>
      </c>
      <c r="AJ119" s="2079"/>
    </row>
    <row r="120" spans="1:36" ht="66.75" customHeight="1" x14ac:dyDescent="0.2">
      <c r="A120" s="1944"/>
      <c r="B120" s="1944"/>
      <c r="C120" s="1945"/>
      <c r="D120" s="2049"/>
      <c r="E120" s="2050"/>
      <c r="F120" s="2051"/>
      <c r="G120" s="2049"/>
      <c r="H120" s="2050"/>
      <c r="I120" s="2051"/>
      <c r="J120" s="2057"/>
      <c r="K120" s="1975"/>
      <c r="L120" s="1967"/>
      <c r="M120" s="2018"/>
      <c r="N120" s="1967"/>
      <c r="O120" s="1980"/>
      <c r="P120" s="2055"/>
      <c r="Q120" s="2018"/>
      <c r="R120" s="2074"/>
      <c r="S120" s="1975"/>
      <c r="T120" s="1975"/>
      <c r="U120" s="1289" t="s">
        <v>1857</v>
      </c>
      <c r="V120" s="1215">
        <v>5000000</v>
      </c>
      <c r="W120" s="2036"/>
      <c r="X120" s="1974"/>
      <c r="Y120" s="2098"/>
      <c r="Z120" s="2098"/>
      <c r="AA120" s="2098"/>
      <c r="AB120" s="2098"/>
      <c r="AC120" s="2057"/>
      <c r="AD120" s="2098"/>
      <c r="AE120" s="2098"/>
      <c r="AF120" s="2098"/>
      <c r="AG120" s="2098"/>
      <c r="AH120" s="1261">
        <v>42628</v>
      </c>
      <c r="AI120" s="1262">
        <v>42719</v>
      </c>
      <c r="AJ120" s="2079"/>
    </row>
    <row r="121" spans="1:36" ht="109.5" customHeight="1" x14ac:dyDescent="0.2">
      <c r="A121" s="1944"/>
      <c r="B121" s="1944"/>
      <c r="C121" s="1945"/>
      <c r="D121" s="2049"/>
      <c r="E121" s="2050"/>
      <c r="F121" s="2051"/>
      <c r="G121" s="2049"/>
      <c r="H121" s="2050"/>
      <c r="I121" s="2051"/>
      <c r="J121" s="2057"/>
      <c r="K121" s="1975"/>
      <c r="L121" s="1967"/>
      <c r="M121" s="2018"/>
      <c r="N121" s="1967"/>
      <c r="O121" s="1980"/>
      <c r="P121" s="2055"/>
      <c r="Q121" s="2018"/>
      <c r="R121" s="2074"/>
      <c r="S121" s="1975"/>
      <c r="T121" s="1975"/>
      <c r="U121" s="1289" t="s">
        <v>1858</v>
      </c>
      <c r="V121" s="1215">
        <v>20000000</v>
      </c>
      <c r="W121" s="2036"/>
      <c r="X121" s="1974"/>
      <c r="Y121" s="2098"/>
      <c r="Z121" s="2098"/>
      <c r="AA121" s="2098"/>
      <c r="AB121" s="2098"/>
      <c r="AC121" s="2057"/>
      <c r="AD121" s="2098"/>
      <c r="AE121" s="2098"/>
      <c r="AF121" s="2098"/>
      <c r="AG121" s="2098"/>
      <c r="AH121" s="1261">
        <v>42628</v>
      </c>
      <c r="AI121" s="1262">
        <v>42719</v>
      </c>
      <c r="AJ121" s="2079"/>
    </row>
    <row r="122" spans="1:36" ht="60" customHeight="1" x14ac:dyDescent="0.2">
      <c r="A122" s="1944"/>
      <c r="B122" s="1944"/>
      <c r="C122" s="1945"/>
      <c r="D122" s="2049"/>
      <c r="E122" s="2050"/>
      <c r="F122" s="2051"/>
      <c r="G122" s="2049"/>
      <c r="H122" s="2050"/>
      <c r="I122" s="2051"/>
      <c r="J122" s="2057"/>
      <c r="K122" s="1975"/>
      <c r="L122" s="1967"/>
      <c r="M122" s="2018"/>
      <c r="N122" s="1967"/>
      <c r="O122" s="1980"/>
      <c r="P122" s="2055"/>
      <c r="Q122" s="2018"/>
      <c r="R122" s="2074"/>
      <c r="S122" s="1975"/>
      <c r="T122" s="1975"/>
      <c r="U122" s="1200" t="s">
        <v>1859</v>
      </c>
      <c r="V122" s="1215">
        <v>4000000</v>
      </c>
      <c r="W122" s="2036"/>
      <c r="X122" s="1974"/>
      <c r="Y122" s="2098"/>
      <c r="Z122" s="2098"/>
      <c r="AA122" s="2098"/>
      <c r="AB122" s="2098"/>
      <c r="AC122" s="2057"/>
      <c r="AD122" s="2098"/>
      <c r="AE122" s="2098"/>
      <c r="AF122" s="2098"/>
      <c r="AG122" s="2098"/>
      <c r="AH122" s="1261">
        <v>42597</v>
      </c>
      <c r="AI122" s="1262">
        <v>42719</v>
      </c>
      <c r="AJ122" s="2079"/>
    </row>
    <row r="123" spans="1:36" ht="71.25" customHeight="1" x14ac:dyDescent="0.2">
      <c r="A123" s="1944"/>
      <c r="B123" s="1944"/>
      <c r="C123" s="1945"/>
      <c r="D123" s="2049"/>
      <c r="E123" s="2050"/>
      <c r="F123" s="2051"/>
      <c r="G123" s="2049"/>
      <c r="H123" s="2050"/>
      <c r="I123" s="2051"/>
      <c r="J123" s="2057"/>
      <c r="K123" s="1975"/>
      <c r="L123" s="1967"/>
      <c r="M123" s="2018"/>
      <c r="N123" s="1967"/>
      <c r="O123" s="1980"/>
      <c r="P123" s="2055"/>
      <c r="Q123" s="2018"/>
      <c r="R123" s="2074"/>
      <c r="S123" s="1975"/>
      <c r="T123" s="1975"/>
      <c r="U123" s="1200" t="s">
        <v>1860</v>
      </c>
      <c r="V123" s="1215">
        <v>5885000</v>
      </c>
      <c r="W123" s="2036"/>
      <c r="X123" s="1974"/>
      <c r="Y123" s="2098"/>
      <c r="Z123" s="2098"/>
      <c r="AA123" s="2098"/>
      <c r="AB123" s="2098"/>
      <c r="AC123" s="2057"/>
      <c r="AD123" s="2098"/>
      <c r="AE123" s="2098"/>
      <c r="AF123" s="2098"/>
      <c r="AG123" s="2098"/>
      <c r="AH123" s="1261">
        <v>42628</v>
      </c>
      <c r="AI123" s="1262">
        <v>42719</v>
      </c>
      <c r="AJ123" s="2079"/>
    </row>
    <row r="124" spans="1:36" ht="71.25" x14ac:dyDescent="0.2">
      <c r="A124" s="1944"/>
      <c r="B124" s="1944"/>
      <c r="C124" s="1945"/>
      <c r="D124" s="2049"/>
      <c r="E124" s="2050"/>
      <c r="F124" s="2051"/>
      <c r="G124" s="2049"/>
      <c r="H124" s="2050"/>
      <c r="I124" s="2051"/>
      <c r="J124" s="2058"/>
      <c r="K124" s="1975"/>
      <c r="L124" s="1968"/>
      <c r="M124" s="2019"/>
      <c r="N124" s="1968"/>
      <c r="O124" s="1990"/>
      <c r="P124" s="2056"/>
      <c r="Q124" s="2019"/>
      <c r="R124" s="2065"/>
      <c r="S124" s="1963"/>
      <c r="T124" s="1963"/>
      <c r="U124" s="1200" t="s">
        <v>1861</v>
      </c>
      <c r="V124" s="1215">
        <v>10800000</v>
      </c>
      <c r="W124" s="2037"/>
      <c r="X124" s="1961"/>
      <c r="Y124" s="2099"/>
      <c r="Z124" s="2099"/>
      <c r="AA124" s="2099"/>
      <c r="AB124" s="2099"/>
      <c r="AC124" s="2058"/>
      <c r="AD124" s="2099"/>
      <c r="AE124" s="2099"/>
      <c r="AF124" s="2099"/>
      <c r="AG124" s="2099"/>
      <c r="AH124" s="1261">
        <v>42628</v>
      </c>
      <c r="AI124" s="1262">
        <v>42719</v>
      </c>
      <c r="AJ124" s="2079"/>
    </row>
    <row r="125" spans="1:36" ht="112.5" customHeight="1" x14ac:dyDescent="0.2">
      <c r="A125" s="1952"/>
      <c r="B125" s="1952"/>
      <c r="C125" s="1953"/>
      <c r="D125" s="2052"/>
      <c r="E125" s="2053"/>
      <c r="F125" s="2054"/>
      <c r="G125" s="2052"/>
      <c r="H125" s="2053"/>
      <c r="I125" s="2054"/>
      <c r="J125" s="1">
        <v>255</v>
      </c>
      <c r="K125" s="1303" t="s">
        <v>1862</v>
      </c>
      <c r="L125" s="1221" t="s">
        <v>1727</v>
      </c>
      <c r="M125" s="1266">
        <v>1</v>
      </c>
      <c r="N125" s="1304" t="s">
        <v>1863</v>
      </c>
      <c r="O125" s="1204">
        <v>41</v>
      </c>
      <c r="P125" s="1200" t="s">
        <v>1864</v>
      </c>
      <c r="Q125" s="1282">
        <v>100</v>
      </c>
      <c r="R125" s="1215">
        <v>3315000</v>
      </c>
      <c r="S125" s="1305" t="s">
        <v>1865</v>
      </c>
      <c r="T125" s="1305" t="s">
        <v>1866</v>
      </c>
      <c r="U125" s="1259" t="s">
        <v>1867</v>
      </c>
      <c r="V125" s="1215">
        <v>3315000</v>
      </c>
      <c r="W125" s="1260"/>
      <c r="X125" s="1266">
        <v>20</v>
      </c>
      <c r="Y125" s="1306"/>
      <c r="Z125" s="1306"/>
      <c r="AA125" s="1306"/>
      <c r="AB125" s="1306"/>
      <c r="AC125" s="1250">
        <v>350</v>
      </c>
      <c r="AD125" s="1306"/>
      <c r="AE125" s="1306"/>
      <c r="AF125" s="1306"/>
      <c r="AG125" s="1307"/>
      <c r="AH125" s="1261">
        <v>42459</v>
      </c>
      <c r="AI125" s="1262">
        <v>42485</v>
      </c>
      <c r="AJ125" s="2079"/>
    </row>
    <row r="126" spans="1:36" ht="15" x14ac:dyDescent="0.25">
      <c r="A126" s="209"/>
      <c r="B126" s="209"/>
      <c r="C126" s="209"/>
      <c r="D126" s="209"/>
      <c r="E126" s="209"/>
      <c r="F126" s="209"/>
      <c r="G126" s="209"/>
      <c r="H126" s="209"/>
      <c r="I126" s="209"/>
      <c r="J126" s="2108"/>
      <c r="K126" s="2109"/>
      <c r="L126" s="2109"/>
      <c r="M126" s="2109"/>
      <c r="N126" s="2109"/>
      <c r="O126" s="2109"/>
      <c r="P126" s="2110"/>
      <c r="Q126" s="1308"/>
      <c r="R126" s="1309"/>
      <c r="S126" s="1310"/>
      <c r="T126" s="1310"/>
      <c r="U126" s="1311"/>
      <c r="V126" s="1312"/>
      <c r="W126" s="1313"/>
      <c r="X126" s="1314"/>
      <c r="Y126" s="209"/>
      <c r="Z126" s="209"/>
      <c r="AA126" s="209"/>
      <c r="AB126" s="209"/>
      <c r="AC126" s="209"/>
      <c r="AD126" s="209"/>
      <c r="AE126" s="209"/>
      <c r="AF126" s="209"/>
      <c r="AG126" s="209"/>
      <c r="AH126" s="1315"/>
      <c r="AI126" s="1316"/>
      <c r="AJ126" s="1317"/>
    </row>
    <row r="127" spans="1:36" x14ac:dyDescent="0.2">
      <c r="A127" s="209"/>
      <c r="B127" s="209"/>
      <c r="C127" s="209"/>
      <c r="D127" s="209"/>
      <c r="E127" s="209"/>
      <c r="F127" s="209"/>
      <c r="G127" s="209"/>
      <c r="H127" s="209"/>
      <c r="I127" s="209"/>
      <c r="J127" s="209"/>
      <c r="K127" s="210"/>
      <c r="L127" s="1318"/>
      <c r="M127" s="210"/>
      <c r="N127" s="210"/>
      <c r="O127" s="1319"/>
      <c r="P127" s="1320"/>
      <c r="Q127" s="1321"/>
      <c r="R127" s="1322"/>
      <c r="S127" s="210"/>
      <c r="T127" s="210"/>
      <c r="U127" s="1314"/>
      <c r="V127" s="1323"/>
      <c r="W127" s="1323"/>
      <c r="X127" s="1314"/>
      <c r="Y127" s="209"/>
      <c r="Z127" s="209"/>
      <c r="AA127" s="209"/>
      <c r="AB127" s="209"/>
      <c r="AC127" s="209"/>
      <c r="AD127" s="209"/>
      <c r="AE127" s="209"/>
      <c r="AF127" s="209"/>
      <c r="AG127" s="209"/>
      <c r="AH127" s="1315"/>
      <c r="AI127" s="1316"/>
      <c r="AJ127" s="1317"/>
    </row>
    <row r="128" spans="1:36" x14ac:dyDescent="0.2">
      <c r="A128" s="209"/>
      <c r="B128" s="209"/>
      <c r="C128" s="209"/>
      <c r="D128" s="209"/>
      <c r="E128" s="209"/>
      <c r="F128" s="209"/>
      <c r="G128" s="209"/>
      <c r="H128" s="209"/>
      <c r="I128" s="209"/>
      <c r="J128" s="209"/>
      <c r="K128" s="210"/>
      <c r="L128" s="1318"/>
      <c r="M128" s="210"/>
      <c r="N128" s="210"/>
      <c r="O128" s="1319"/>
      <c r="P128" s="1320"/>
      <c r="Q128" s="1321"/>
      <c r="R128" s="1322"/>
      <c r="S128" s="210"/>
      <c r="T128" s="210"/>
      <c r="U128" s="1314"/>
      <c r="V128" s="1323"/>
      <c r="W128" s="1323"/>
      <c r="X128" s="1314"/>
      <c r="Y128" s="209"/>
      <c r="Z128" s="209"/>
      <c r="AA128" s="209"/>
      <c r="AB128" s="209"/>
      <c r="AC128" s="209"/>
      <c r="AD128" s="209"/>
      <c r="AE128" s="209"/>
      <c r="AF128" s="209"/>
      <c r="AG128" s="209"/>
      <c r="AH128" s="1315"/>
      <c r="AI128" s="1316"/>
      <c r="AJ128" s="1317"/>
    </row>
    <row r="129" spans="1:36" ht="33" customHeight="1" x14ac:dyDescent="0.2">
      <c r="A129" s="209"/>
      <c r="B129" s="209"/>
      <c r="C129" s="209"/>
      <c r="D129" s="209"/>
      <c r="E129" s="209"/>
      <c r="F129" s="209"/>
      <c r="G129" s="209"/>
      <c r="H129" s="209"/>
      <c r="I129" s="209"/>
      <c r="J129" s="209"/>
      <c r="K129" s="210"/>
      <c r="L129" s="1318"/>
      <c r="M129" s="210"/>
      <c r="N129" s="210"/>
      <c r="O129" s="1319"/>
      <c r="P129" s="1320"/>
      <c r="Q129" s="1321"/>
      <c r="R129" s="1322"/>
      <c r="S129" s="210"/>
      <c r="T129" s="210"/>
      <c r="U129" s="1314"/>
      <c r="V129" s="1323"/>
      <c r="W129" s="1323"/>
      <c r="X129" s="1314"/>
      <c r="Y129" s="209"/>
      <c r="Z129" s="209"/>
      <c r="AA129" s="209"/>
      <c r="AB129" s="209"/>
      <c r="AC129" s="209"/>
      <c r="AD129" s="209"/>
      <c r="AE129" s="209"/>
      <c r="AF129" s="209"/>
      <c r="AG129" s="209"/>
      <c r="AH129" s="1315"/>
      <c r="AI129" s="1316"/>
      <c r="AJ129" s="1317"/>
    </row>
    <row r="130" spans="1:36" x14ac:dyDescent="0.2">
      <c r="A130" s="209"/>
      <c r="B130" s="209"/>
      <c r="C130" s="209"/>
      <c r="D130" s="209"/>
      <c r="E130" s="209"/>
      <c r="F130" s="209"/>
      <c r="G130" s="209"/>
      <c r="H130" s="209"/>
      <c r="I130" s="209"/>
      <c r="J130" s="209"/>
      <c r="K130" s="210"/>
      <c r="L130" s="1318"/>
      <c r="M130" s="210"/>
      <c r="N130" s="210"/>
      <c r="O130" s="1319"/>
      <c r="P130" s="1320"/>
      <c r="Q130" s="1321"/>
      <c r="R130" s="1322"/>
      <c r="S130" s="210"/>
      <c r="T130" s="210"/>
      <c r="U130" s="1314"/>
      <c r="V130" s="1323"/>
      <c r="W130" s="1323"/>
      <c r="X130" s="1314"/>
      <c r="Y130" s="209"/>
      <c r="Z130" s="209"/>
      <c r="AA130" s="209"/>
      <c r="AB130" s="209"/>
      <c r="AC130" s="209"/>
      <c r="AD130" s="209"/>
      <c r="AE130" s="209"/>
      <c r="AF130" s="209"/>
      <c r="AG130" s="209"/>
      <c r="AH130" s="1315"/>
      <c r="AI130" s="1316"/>
      <c r="AJ130" s="1317"/>
    </row>
    <row r="132" spans="1:36" x14ac:dyDescent="0.2">
      <c r="J132" s="209"/>
      <c r="K132" s="210"/>
      <c r="L132" s="1318"/>
      <c r="M132" s="210"/>
      <c r="N132" s="210"/>
    </row>
    <row r="133" spans="1:36" x14ac:dyDescent="0.2">
      <c r="J133" s="209"/>
      <c r="K133" s="210"/>
      <c r="L133" s="1318"/>
      <c r="M133" s="210"/>
      <c r="N133" s="210"/>
    </row>
    <row r="134" spans="1:36" x14ac:dyDescent="0.2">
      <c r="J134" s="209"/>
      <c r="K134" s="210"/>
      <c r="L134" s="1318"/>
      <c r="M134" s="210"/>
      <c r="N134" s="210"/>
    </row>
    <row r="135" spans="1:36" ht="15" x14ac:dyDescent="0.25">
      <c r="J135" s="1333"/>
      <c r="K135" s="210"/>
      <c r="L135" s="1318"/>
      <c r="M135" s="210"/>
      <c r="N135" s="210"/>
    </row>
    <row r="136" spans="1:36" x14ac:dyDescent="0.2">
      <c r="J136" s="209"/>
      <c r="K136" s="210"/>
      <c r="L136" s="1318"/>
      <c r="M136" s="210"/>
      <c r="N136" s="210"/>
    </row>
    <row r="137" spans="1:36" x14ac:dyDescent="0.2">
      <c r="J137" s="209"/>
      <c r="K137" s="210"/>
      <c r="L137" s="1318"/>
      <c r="M137" s="210"/>
      <c r="N137" s="210"/>
    </row>
    <row r="138" spans="1:36" x14ac:dyDescent="0.2">
      <c r="J138" s="209"/>
      <c r="K138" s="210"/>
      <c r="L138" s="1318"/>
      <c r="M138" s="210"/>
      <c r="N138" s="210"/>
    </row>
  </sheetData>
  <mergeCells count="439">
    <mergeCell ref="A2:AH5"/>
    <mergeCell ref="N6:AJ6"/>
    <mergeCell ref="AF117:AF124"/>
    <mergeCell ref="AG117:AG124"/>
    <mergeCell ref="AJ117:AJ125"/>
    <mergeCell ref="J126:P126"/>
    <mergeCell ref="Z117:Z124"/>
    <mergeCell ref="AA117:AA124"/>
    <mergeCell ref="AB117:AB124"/>
    <mergeCell ref="AC117:AC124"/>
    <mergeCell ref="AD117:AD124"/>
    <mergeCell ref="AE117:AE124"/>
    <mergeCell ref="R117:R124"/>
    <mergeCell ref="S117:S124"/>
    <mergeCell ref="T117:T124"/>
    <mergeCell ref="W117:W124"/>
    <mergeCell ref="X117:X124"/>
    <mergeCell ref="Y117:Y124"/>
    <mergeCell ref="H116:AI116"/>
    <mergeCell ref="G117:I125"/>
    <mergeCell ref="J117:J124"/>
    <mergeCell ref="K117:K124"/>
    <mergeCell ref="L117:L124"/>
    <mergeCell ref="M117:M124"/>
    <mergeCell ref="N117:N124"/>
    <mergeCell ref="O117:O124"/>
    <mergeCell ref="P117:P124"/>
    <mergeCell ref="Q117:Q124"/>
    <mergeCell ref="AD107:AD115"/>
    <mergeCell ref="AE107:AE115"/>
    <mergeCell ref="AF107:AF115"/>
    <mergeCell ref="AG107:AG115"/>
    <mergeCell ref="AJ107:AJ115"/>
    <mergeCell ref="AB107:AB115"/>
    <mergeCell ref="AC107:AC115"/>
    <mergeCell ref="J112:J114"/>
    <mergeCell ref="K112:K114"/>
    <mergeCell ref="L112:L114"/>
    <mergeCell ref="M112:M114"/>
    <mergeCell ref="Q112:Q114"/>
    <mergeCell ref="X107:X115"/>
    <mergeCell ref="Y107:Y115"/>
    <mergeCell ref="Z107:Z115"/>
    <mergeCell ref="AA107:AA115"/>
    <mergeCell ref="P107:P115"/>
    <mergeCell ref="Q107:Q111"/>
    <mergeCell ref="R107:R111"/>
    <mergeCell ref="S107:S115"/>
    <mergeCell ref="T107:T115"/>
    <mergeCell ref="W107:W115"/>
    <mergeCell ref="R112:R114"/>
    <mergeCell ref="J107:J111"/>
    <mergeCell ref="K107:K111"/>
    <mergeCell ref="L107:L111"/>
    <mergeCell ref="M107:M111"/>
    <mergeCell ref="N107:N115"/>
    <mergeCell ref="O107:O115"/>
    <mergeCell ref="AD102:AD104"/>
    <mergeCell ref="AE102:AE104"/>
    <mergeCell ref="AF102:AF104"/>
    <mergeCell ref="AG102:AG104"/>
    <mergeCell ref="AJ102:AJ104"/>
    <mergeCell ref="E105:AI105"/>
    <mergeCell ref="AJ105:AJ106"/>
    <mergeCell ref="D106:F125"/>
    <mergeCell ref="H106:AI106"/>
    <mergeCell ref="G107:I115"/>
    <mergeCell ref="X102:X104"/>
    <mergeCell ref="Y102:Y104"/>
    <mergeCell ref="Z102:Z104"/>
    <mergeCell ref="AA102:AA104"/>
    <mergeCell ref="AB102:AB104"/>
    <mergeCell ref="AC102:AC104"/>
    <mergeCell ref="P102:P104"/>
    <mergeCell ref="Q102:Q104"/>
    <mergeCell ref="R102:R104"/>
    <mergeCell ref="S102:S104"/>
    <mergeCell ref="T102:T104"/>
    <mergeCell ref="W102:W104"/>
    <mergeCell ref="J102:J104"/>
    <mergeCell ref="K102:K104"/>
    <mergeCell ref="L102:L104"/>
    <mergeCell ref="M102:M104"/>
    <mergeCell ref="N102:N104"/>
    <mergeCell ref="O102:O104"/>
    <mergeCell ref="AD95:AD98"/>
    <mergeCell ref="AE95:AE98"/>
    <mergeCell ref="AF95:AF98"/>
    <mergeCell ref="AG95:AG98"/>
    <mergeCell ref="B99:AI99"/>
    <mergeCell ref="A100:C125"/>
    <mergeCell ref="E100:AI100"/>
    <mergeCell ref="D101:F104"/>
    <mergeCell ref="H101:AI101"/>
    <mergeCell ref="G102:I104"/>
    <mergeCell ref="X95:X98"/>
    <mergeCell ref="Y95:Y98"/>
    <mergeCell ref="Z95:Z98"/>
    <mergeCell ref="AA95:AA98"/>
    <mergeCell ref="AB95:AB98"/>
    <mergeCell ref="AC95:AC98"/>
    <mergeCell ref="P95:P98"/>
    <mergeCell ref="Q95:Q97"/>
    <mergeCell ref="R95:R97"/>
    <mergeCell ref="S95:S98"/>
    <mergeCell ref="T95:T98"/>
    <mergeCell ref="W95:W98"/>
    <mergeCell ref="Q90:Q93"/>
    <mergeCell ref="R90:R93"/>
    <mergeCell ref="AJ94:AJ98"/>
    <mergeCell ref="G95:I98"/>
    <mergeCell ref="J95:J97"/>
    <mergeCell ref="K95:K97"/>
    <mergeCell ref="L95:L97"/>
    <mergeCell ref="M95:M97"/>
    <mergeCell ref="N95:N98"/>
    <mergeCell ref="O95:O98"/>
    <mergeCell ref="Z86:Z93"/>
    <mergeCell ref="AA86:AA93"/>
    <mergeCell ref="AB86:AB93"/>
    <mergeCell ref="AC86:AC93"/>
    <mergeCell ref="AD86:AD93"/>
    <mergeCell ref="AE86:AE93"/>
    <mergeCell ref="R86:R88"/>
    <mergeCell ref="S86:S93"/>
    <mergeCell ref="T86:T93"/>
    <mergeCell ref="W86:W93"/>
    <mergeCell ref="X86:X93"/>
    <mergeCell ref="Y86:Y93"/>
    <mergeCell ref="J86:J88"/>
    <mergeCell ref="K86:K88"/>
    <mergeCell ref="N86:N93"/>
    <mergeCell ref="O86:O93"/>
    <mergeCell ref="P86:P93"/>
    <mergeCell ref="Q86:Q88"/>
    <mergeCell ref="J90:J93"/>
    <mergeCell ref="K90:K93"/>
    <mergeCell ref="L90:L93"/>
    <mergeCell ref="M90:M93"/>
    <mergeCell ref="J84:J85"/>
    <mergeCell ref="K84:K85"/>
    <mergeCell ref="L84:L85"/>
    <mergeCell ref="M84:M85"/>
    <mergeCell ref="Q84:Q85"/>
    <mergeCell ref="R84:R85"/>
    <mergeCell ref="J81:J82"/>
    <mergeCell ref="K81:K82"/>
    <mergeCell ref="L81:L82"/>
    <mergeCell ref="M81:M82"/>
    <mergeCell ref="Q81:Q82"/>
    <mergeCell ref="R81:R82"/>
    <mergeCell ref="M76:M80"/>
    <mergeCell ref="Q76:Q80"/>
    <mergeCell ref="R76:R80"/>
    <mergeCell ref="AC73:AC85"/>
    <mergeCell ref="AD73:AD85"/>
    <mergeCell ref="AE73:AE85"/>
    <mergeCell ref="O73:O85"/>
    <mergeCell ref="P73:P85"/>
    <mergeCell ref="Q73:Q75"/>
    <mergeCell ref="R73:R75"/>
    <mergeCell ref="S73:S85"/>
    <mergeCell ref="T73:T85"/>
    <mergeCell ref="AJ73:AJ93"/>
    <mergeCell ref="AF86:AF93"/>
    <mergeCell ref="AG86:AG93"/>
    <mergeCell ref="W73:W85"/>
    <mergeCell ref="X73:X85"/>
    <mergeCell ref="Y73:Y85"/>
    <mergeCell ref="Z73:Z85"/>
    <mergeCell ref="AA73:AA85"/>
    <mergeCell ref="AB73:AB85"/>
    <mergeCell ref="H72:AI72"/>
    <mergeCell ref="G73:I93"/>
    <mergeCell ref="J73:J75"/>
    <mergeCell ref="K73:K75"/>
    <mergeCell ref="L73:L75"/>
    <mergeCell ref="M73:M75"/>
    <mergeCell ref="N73:N85"/>
    <mergeCell ref="Y70:Y71"/>
    <mergeCell ref="Z70:Z71"/>
    <mergeCell ref="AA70:AA71"/>
    <mergeCell ref="AB70:AB71"/>
    <mergeCell ref="AC70:AC71"/>
    <mergeCell ref="AD70:AD71"/>
    <mergeCell ref="O70:O71"/>
    <mergeCell ref="P70:P71"/>
    <mergeCell ref="S70:S71"/>
    <mergeCell ref="T70:T71"/>
    <mergeCell ref="W70:W71"/>
    <mergeCell ref="X70:X71"/>
    <mergeCell ref="AF73:AF85"/>
    <mergeCell ref="AG73:AG85"/>
    <mergeCell ref="J76:J80"/>
    <mergeCell ref="K76:K80"/>
    <mergeCell ref="L76:L80"/>
    <mergeCell ref="AJ67:AJ71"/>
    <mergeCell ref="J68:J69"/>
    <mergeCell ref="K68:K69"/>
    <mergeCell ref="L68:L69"/>
    <mergeCell ref="M68:M69"/>
    <mergeCell ref="Q68:Q69"/>
    <mergeCell ref="R68:R69"/>
    <mergeCell ref="N70:N71"/>
    <mergeCell ref="Z67:Z69"/>
    <mergeCell ref="AA67:AA69"/>
    <mergeCell ref="AB67:AB69"/>
    <mergeCell ref="AC67:AC69"/>
    <mergeCell ref="AD67:AD69"/>
    <mergeCell ref="AE67:AE69"/>
    <mergeCell ref="AE70:AE71"/>
    <mergeCell ref="AF70:AF71"/>
    <mergeCell ref="AG70:AG71"/>
    <mergeCell ref="H66:AI66"/>
    <mergeCell ref="G67:I71"/>
    <mergeCell ref="N67:N69"/>
    <mergeCell ref="O67:O69"/>
    <mergeCell ref="P67:P69"/>
    <mergeCell ref="S67:S69"/>
    <mergeCell ref="T67:T69"/>
    <mergeCell ref="W67:W69"/>
    <mergeCell ref="X67:X69"/>
    <mergeCell ref="Y67:Y69"/>
    <mergeCell ref="AF67:AF69"/>
    <mergeCell ref="AG67:AG69"/>
    <mergeCell ref="AE63:AE65"/>
    <mergeCell ref="AF63:AF65"/>
    <mergeCell ref="AG63:AG65"/>
    <mergeCell ref="J64:J65"/>
    <mergeCell ref="K64:K65"/>
    <mergeCell ref="L64:L65"/>
    <mergeCell ref="M64:M65"/>
    <mergeCell ref="Q64:Q65"/>
    <mergeCell ref="W63:W65"/>
    <mergeCell ref="X63:X65"/>
    <mergeCell ref="Y63:Y65"/>
    <mergeCell ref="Z63:Z65"/>
    <mergeCell ref="AA63:AA65"/>
    <mergeCell ref="AB63:AB65"/>
    <mergeCell ref="R61:R62"/>
    <mergeCell ref="N63:N65"/>
    <mergeCell ref="O63:O65"/>
    <mergeCell ref="P63:P65"/>
    <mergeCell ref="S63:S65"/>
    <mergeCell ref="T63:T65"/>
    <mergeCell ref="R64:R65"/>
    <mergeCell ref="AC59:AC62"/>
    <mergeCell ref="AD59:AD62"/>
    <mergeCell ref="AC63:AC65"/>
    <mergeCell ref="AD63:AD65"/>
    <mergeCell ref="E57:AI57"/>
    <mergeCell ref="AJ57:AJ65"/>
    <mergeCell ref="D58:F98"/>
    <mergeCell ref="H58:AI58"/>
    <mergeCell ref="G59:I65"/>
    <mergeCell ref="N59:N62"/>
    <mergeCell ref="O59:O62"/>
    <mergeCell ref="P59:P62"/>
    <mergeCell ref="S59:S62"/>
    <mergeCell ref="T59:T62"/>
    <mergeCell ref="AE59:AE62"/>
    <mergeCell ref="AF59:AF62"/>
    <mergeCell ref="AG59:AG62"/>
    <mergeCell ref="J61:J62"/>
    <mergeCell ref="K61:K62"/>
    <mergeCell ref="L61:L62"/>
    <mergeCell ref="M61:M62"/>
    <mergeCell ref="Q61:Q62"/>
    <mergeCell ref="W59:W62"/>
    <mergeCell ref="X59:X62"/>
    <mergeCell ref="Y59:Y62"/>
    <mergeCell ref="Z59:Z62"/>
    <mergeCell ref="AA59:AA62"/>
    <mergeCell ref="AB59:AB62"/>
    <mergeCell ref="P52:P56"/>
    <mergeCell ref="Q52:Q53"/>
    <mergeCell ref="R52:R53"/>
    <mergeCell ref="S52:S56"/>
    <mergeCell ref="T52:T56"/>
    <mergeCell ref="W52:W56"/>
    <mergeCell ref="J52:J53"/>
    <mergeCell ref="K52:K53"/>
    <mergeCell ref="L52:L53"/>
    <mergeCell ref="M52:M53"/>
    <mergeCell ref="AJ40:AJ56"/>
    <mergeCell ref="J50:J51"/>
    <mergeCell ref="K50:K51"/>
    <mergeCell ref="L50:L51"/>
    <mergeCell ref="M50:M51"/>
    <mergeCell ref="Q50:Q51"/>
    <mergeCell ref="R50:R51"/>
    <mergeCell ref="Y40:Y51"/>
    <mergeCell ref="Z40:Z51"/>
    <mergeCell ref="AA40:AA51"/>
    <mergeCell ref="AB40:AB51"/>
    <mergeCell ref="AC40:AC51"/>
    <mergeCell ref="AD40:AD51"/>
    <mergeCell ref="Q40:Q46"/>
    <mergeCell ref="R40:R46"/>
    <mergeCell ref="S40:S51"/>
    <mergeCell ref="T40:T51"/>
    <mergeCell ref="W40:W51"/>
    <mergeCell ref="X40:X51"/>
    <mergeCell ref="AD52:AD56"/>
    <mergeCell ref="AE52:AE56"/>
    <mergeCell ref="AF52:AF56"/>
    <mergeCell ref="AG52:AG56"/>
    <mergeCell ref="J54:J56"/>
    <mergeCell ref="E38:AI38"/>
    <mergeCell ref="D39:F56"/>
    <mergeCell ref="H39:AI39"/>
    <mergeCell ref="G40:I56"/>
    <mergeCell ref="J40:J46"/>
    <mergeCell ref="K40:K46"/>
    <mergeCell ref="L40:L46"/>
    <mergeCell ref="M40:M46"/>
    <mergeCell ref="O40:O51"/>
    <mergeCell ref="P40:P51"/>
    <mergeCell ref="N52:N56"/>
    <mergeCell ref="O52:O56"/>
    <mergeCell ref="AE40:AE51"/>
    <mergeCell ref="AF40:AF51"/>
    <mergeCell ref="AG40:AG51"/>
    <mergeCell ref="K54:K56"/>
    <mergeCell ref="Q54:Q56"/>
    <mergeCell ref="R54:R56"/>
    <mergeCell ref="X52:X56"/>
    <mergeCell ref="Y52:Y56"/>
    <mergeCell ref="Z52:Z56"/>
    <mergeCell ref="AA52:AA56"/>
    <mergeCell ref="AB52:AB56"/>
    <mergeCell ref="AC52:AC56"/>
    <mergeCell ref="H33:AI33"/>
    <mergeCell ref="G34:I37"/>
    <mergeCell ref="N34:N37"/>
    <mergeCell ref="O34:O37"/>
    <mergeCell ref="P34:P37"/>
    <mergeCell ref="S34:S37"/>
    <mergeCell ref="T34:T37"/>
    <mergeCell ref="W34:W37"/>
    <mergeCell ref="X34:X37"/>
    <mergeCell ref="Y34:Y37"/>
    <mergeCell ref="AF34:AF37"/>
    <mergeCell ref="AG34:AG37"/>
    <mergeCell ref="U36:U37"/>
    <mergeCell ref="V36:V37"/>
    <mergeCell ref="AH36:AH37"/>
    <mergeCell ref="AI36:AI37"/>
    <mergeCell ref="Z34:Z37"/>
    <mergeCell ref="AA34:AA37"/>
    <mergeCell ref="AB34:AB37"/>
    <mergeCell ref="AC34:AC37"/>
    <mergeCell ref="AD34:AD37"/>
    <mergeCell ref="AE34:AE37"/>
    <mergeCell ref="L27:L28"/>
    <mergeCell ref="N27:N32"/>
    <mergeCell ref="L29:L30"/>
    <mergeCell ref="J31:J32"/>
    <mergeCell ref="K31:K32"/>
    <mergeCell ref="L31:L32"/>
    <mergeCell ref="M31:M32"/>
    <mergeCell ref="AE21:AE32"/>
    <mergeCell ref="AF21:AF32"/>
    <mergeCell ref="O21:O32"/>
    <mergeCell ref="P21:P32"/>
    <mergeCell ref="Q21:Q22"/>
    <mergeCell ref="R21:R22"/>
    <mergeCell ref="S21:S32"/>
    <mergeCell ref="T21:T32"/>
    <mergeCell ref="R25:R30"/>
    <mergeCell ref="Q31:Q32"/>
    <mergeCell ref="R31:R32"/>
    <mergeCell ref="A19:C98"/>
    <mergeCell ref="E19:AJ19"/>
    <mergeCell ref="D20:F37"/>
    <mergeCell ref="H20:AJ20"/>
    <mergeCell ref="G21:I32"/>
    <mergeCell ref="J21:J22"/>
    <mergeCell ref="K21:K22"/>
    <mergeCell ref="L21:L22"/>
    <mergeCell ref="M21:M22"/>
    <mergeCell ref="N21:N23"/>
    <mergeCell ref="AG21:AG32"/>
    <mergeCell ref="AJ21:AJ37"/>
    <mergeCell ref="L23:L24"/>
    <mergeCell ref="J25:J30"/>
    <mergeCell ref="K25:K30"/>
    <mergeCell ref="L25:L26"/>
    <mergeCell ref="M25:M30"/>
    <mergeCell ref="Q25:Q30"/>
    <mergeCell ref="Y21:Y32"/>
    <mergeCell ref="Z21:Z32"/>
    <mergeCell ref="AA21:AA32"/>
    <mergeCell ref="AB21:AB32"/>
    <mergeCell ref="AC21:AC32"/>
    <mergeCell ref="AD21:AD32"/>
    <mergeCell ref="B18:AJ18"/>
    <mergeCell ref="X9:X17"/>
    <mergeCell ref="Y9:AD9"/>
    <mergeCell ref="AE9:AG9"/>
    <mergeCell ref="AH9:AH17"/>
    <mergeCell ref="AI9:AI17"/>
    <mergeCell ref="AJ9:AJ17"/>
    <mergeCell ref="Y10:Y17"/>
    <mergeCell ref="Z10:Z17"/>
    <mergeCell ref="AA10:AA17"/>
    <mergeCell ref="AB10:AB17"/>
    <mergeCell ref="Q9:Q17"/>
    <mergeCell ref="R9:R17"/>
    <mergeCell ref="S9:S17"/>
    <mergeCell ref="T9:T17"/>
    <mergeCell ref="U9:U17"/>
    <mergeCell ref="V9:V17"/>
    <mergeCell ref="J9:J17"/>
    <mergeCell ref="K9:K17"/>
    <mergeCell ref="A1:AJ1"/>
    <mergeCell ref="A8:M8"/>
    <mergeCell ref="P8:X8"/>
    <mergeCell ref="Y8:AG8"/>
    <mergeCell ref="AH8:AJ8"/>
    <mergeCell ref="Y7:AJ7"/>
    <mergeCell ref="N7:X7"/>
    <mergeCell ref="A6:M7"/>
    <mergeCell ref="L9:L17"/>
    <mergeCell ref="M9:M17"/>
    <mergeCell ref="N9:N17"/>
    <mergeCell ref="P9:P17"/>
    <mergeCell ref="O10:O16"/>
    <mergeCell ref="A9:A17"/>
    <mergeCell ref="B9:C17"/>
    <mergeCell ref="D9:D17"/>
    <mergeCell ref="E9:F17"/>
    <mergeCell ref="G9:G17"/>
    <mergeCell ref="H9:I17"/>
    <mergeCell ref="AC10:AC17"/>
    <mergeCell ref="AD10:AD17"/>
    <mergeCell ref="AE10:AE17"/>
    <mergeCell ref="AF10:AF17"/>
    <mergeCell ref="AG10:AG17"/>
  </mergeCells>
  <pageMargins left="0.70866141732283472" right="1.1023622047244095" top="0.55118110236220474" bottom="0.55118110236220474" header="0.31496062992125984" footer="0.31496062992125984"/>
  <pageSetup paperSize="258" scale="50" orientation="landscape" r:id="rId1"/>
  <rowBreaks count="1" manualBreakCount="1">
    <brk id="96" max="38" man="1"/>
  </rowBreaks>
  <colBreaks count="1" manualBreakCount="1">
    <brk id="3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D147"/>
  <sheetViews>
    <sheetView topLeftCell="A3" zoomScale="40" zoomScaleNormal="40" workbookViewId="0">
      <pane ySplit="15" topLeftCell="A134" activePane="bottomLeft" state="frozen"/>
      <selection activeCell="O3" sqref="O3"/>
      <selection pane="bottomLeft" activeCell="C147" sqref="C146:J149"/>
    </sheetView>
  </sheetViews>
  <sheetFormatPr baseColWidth="10" defaultColWidth="11.42578125" defaultRowHeight="14.25" x14ac:dyDescent="0.2"/>
  <cols>
    <col min="1" max="1" width="11.28515625" style="19" customWidth="1"/>
    <col min="2" max="2" width="10.7109375" style="19" customWidth="1"/>
    <col min="3" max="3" width="8.28515625" style="19" customWidth="1"/>
    <col min="4" max="4" width="13.28515625" style="19" customWidth="1"/>
    <col min="5" max="5" width="7.42578125" style="19" customWidth="1"/>
    <col min="6" max="6" width="9.5703125" style="19" customWidth="1"/>
    <col min="7" max="7" width="12.140625" style="19" customWidth="1"/>
    <col min="8" max="8" width="8.5703125" style="19" customWidth="1"/>
    <col min="9" max="9" width="13.28515625" style="19" customWidth="1"/>
    <col min="10" max="10" width="11.7109375" style="19" customWidth="1"/>
    <col min="11" max="11" width="31.28515625" style="48" customWidth="1"/>
    <col min="12" max="12" width="22.7109375" style="50" customWidth="1"/>
    <col min="13" max="13" width="18.7109375" style="50" customWidth="1"/>
    <col min="14" max="14" width="26.85546875" style="48" customWidth="1"/>
    <col min="15" max="15" width="14.42578125" style="48" customWidth="1"/>
    <col min="16" max="16" width="28.140625" style="48" customWidth="1"/>
    <col min="17" max="17" width="9.5703125" style="50" customWidth="1"/>
    <col min="18" max="18" width="23.42578125" style="48" customWidth="1"/>
    <col min="19" max="19" width="31.42578125" style="48" customWidth="1"/>
    <col min="20" max="20" width="35" style="48" customWidth="1"/>
    <col min="21" max="21" width="31.28515625" style="48" customWidth="1"/>
    <col min="22" max="22" width="24" style="48" customWidth="1"/>
    <col min="23" max="23" width="15.28515625" style="50" customWidth="1"/>
    <col min="24" max="24" width="19.42578125" style="48" customWidth="1"/>
    <col min="25" max="25" width="7.28515625" style="19" customWidth="1"/>
    <col min="26" max="26" width="9" style="19" customWidth="1"/>
    <col min="27" max="36" width="7.28515625" style="19" customWidth="1"/>
    <col min="37" max="37" width="22.7109375" style="69" customWidth="1"/>
    <col min="38" max="38" width="22.7109375" style="70" customWidth="1"/>
    <col min="39" max="39" width="28.7109375" style="52" customWidth="1"/>
    <col min="40" max="40" width="21.42578125" style="125" customWidth="1"/>
    <col min="41" max="41" width="15.7109375" style="125" bestFit="1" customWidth="1"/>
    <col min="42" max="95" width="11.42578125" style="10"/>
    <col min="96" max="16384" width="11.42578125" style="19"/>
  </cols>
  <sheetData>
    <row r="1" spans="1:95" ht="22.15" customHeight="1" x14ac:dyDescent="0.2">
      <c r="A1" s="1497"/>
      <c r="B1" s="1497"/>
      <c r="C1" s="1497"/>
      <c r="D1" s="1497"/>
      <c r="E1" s="1497"/>
      <c r="F1" s="1497"/>
      <c r="G1" s="1497"/>
      <c r="H1" s="1497"/>
      <c r="I1" s="1497"/>
      <c r="J1" s="1497"/>
      <c r="K1" s="1497"/>
      <c r="L1" s="1497"/>
      <c r="M1" s="1497"/>
      <c r="N1" s="1497"/>
      <c r="O1" s="1497"/>
      <c r="P1" s="1497"/>
      <c r="Q1" s="1497"/>
      <c r="R1" s="1497"/>
      <c r="S1" s="1497"/>
      <c r="T1" s="1497"/>
      <c r="U1" s="1497"/>
      <c r="V1" s="1497"/>
      <c r="W1" s="1497"/>
      <c r="X1" s="1497"/>
      <c r="Y1" s="1497"/>
      <c r="Z1" s="1497"/>
      <c r="AA1" s="1497"/>
      <c r="AB1" s="1497"/>
      <c r="AC1" s="1497"/>
      <c r="AD1" s="1497"/>
      <c r="AE1" s="1497"/>
      <c r="AF1" s="1497"/>
      <c r="AG1" s="1497"/>
      <c r="AH1" s="1497"/>
      <c r="AI1" s="1497"/>
      <c r="AJ1" s="1497"/>
      <c r="AK1" s="1497"/>
      <c r="AL1" s="1497"/>
      <c r="AM1" s="1497"/>
    </row>
    <row r="2" spans="1:95" ht="16.149999999999999" customHeight="1" x14ac:dyDescent="0.2">
      <c r="A2" s="1391" t="s">
        <v>0</v>
      </c>
      <c r="B2" s="1391"/>
      <c r="C2" s="1391"/>
      <c r="D2" s="1391"/>
      <c r="E2" s="1391"/>
      <c r="F2" s="1391"/>
      <c r="G2" s="1391"/>
      <c r="H2" s="1391"/>
      <c r="I2" s="1391"/>
      <c r="J2" s="1391"/>
      <c r="K2" s="1391"/>
      <c r="L2" s="1391"/>
      <c r="M2" s="1391"/>
      <c r="N2" s="1391"/>
      <c r="O2" s="1391"/>
      <c r="P2" s="1391"/>
      <c r="Q2" s="1391"/>
      <c r="R2" s="1391"/>
      <c r="S2" s="1391"/>
      <c r="T2" s="1391"/>
      <c r="U2" s="1391"/>
      <c r="V2" s="1391"/>
      <c r="W2" s="1391"/>
      <c r="X2" s="1391"/>
      <c r="Y2" s="1391"/>
      <c r="Z2" s="1391"/>
      <c r="AA2" s="1391"/>
      <c r="AB2" s="1391"/>
      <c r="AC2" s="1391"/>
      <c r="AD2" s="1391"/>
      <c r="AE2" s="1391"/>
      <c r="AF2" s="1391"/>
      <c r="AG2" s="1391"/>
      <c r="AH2" s="1391"/>
      <c r="AI2" s="1391"/>
      <c r="AJ2" s="1391"/>
      <c r="AK2" s="1391"/>
      <c r="AL2" s="1393"/>
      <c r="AM2" s="527" t="s">
        <v>1</v>
      </c>
    </row>
    <row r="3" spans="1:95" ht="21" customHeight="1" x14ac:dyDescent="0.25">
      <c r="A3" s="1390" t="s">
        <v>0</v>
      </c>
      <c r="B3" s="1390"/>
      <c r="C3" s="1390"/>
      <c r="D3" s="1390"/>
      <c r="E3" s="1390"/>
      <c r="F3" s="1390"/>
      <c r="G3" s="1390"/>
      <c r="H3" s="1390"/>
      <c r="I3" s="1390"/>
      <c r="J3" s="1390"/>
      <c r="K3" s="1390"/>
      <c r="L3" s="1390"/>
      <c r="M3" s="1390"/>
      <c r="N3" s="1390"/>
      <c r="O3" s="1390"/>
      <c r="P3" s="1390"/>
      <c r="Q3" s="1390"/>
      <c r="R3" s="1390"/>
      <c r="S3" s="1390"/>
      <c r="T3" s="1390"/>
      <c r="U3" s="1390"/>
      <c r="V3" s="1390"/>
      <c r="W3" s="1390"/>
      <c r="X3" s="1390"/>
      <c r="Y3" s="1390"/>
      <c r="Z3" s="1390"/>
      <c r="AA3" s="1390"/>
      <c r="AB3" s="1390"/>
      <c r="AC3" s="1390"/>
      <c r="AD3" s="1390"/>
      <c r="AE3" s="1390"/>
      <c r="AF3" s="1390"/>
      <c r="AG3" s="1390"/>
      <c r="AH3" s="1390"/>
      <c r="AI3" s="1390"/>
      <c r="AJ3" s="1390"/>
      <c r="AK3" s="1390"/>
      <c r="AL3" s="888" t="s">
        <v>1637</v>
      </c>
      <c r="AM3" s="889" t="s">
        <v>1638</v>
      </c>
    </row>
    <row r="4" spans="1:95" ht="21" customHeight="1" x14ac:dyDescent="0.25">
      <c r="A4" s="1774"/>
      <c r="B4" s="1774"/>
      <c r="C4" s="1774"/>
      <c r="D4" s="1774"/>
      <c r="E4" s="1774"/>
      <c r="F4" s="1774"/>
      <c r="G4" s="1774"/>
      <c r="H4" s="1774"/>
      <c r="I4" s="1774"/>
      <c r="J4" s="1774"/>
      <c r="K4" s="1774"/>
      <c r="L4" s="1774"/>
      <c r="M4" s="1774"/>
      <c r="N4" s="1774"/>
      <c r="O4" s="1774"/>
      <c r="P4" s="1774"/>
      <c r="Q4" s="1774"/>
      <c r="R4" s="1774"/>
      <c r="S4" s="1774"/>
      <c r="T4" s="1774"/>
      <c r="U4" s="1774"/>
      <c r="V4" s="1774"/>
      <c r="W4" s="1774"/>
      <c r="X4" s="1774"/>
      <c r="Y4" s="1774"/>
      <c r="Z4" s="1774"/>
      <c r="AA4" s="1774"/>
      <c r="AB4" s="1774"/>
      <c r="AC4" s="1774"/>
      <c r="AD4" s="1774"/>
      <c r="AE4" s="1774"/>
      <c r="AF4" s="1774"/>
      <c r="AG4" s="1774"/>
      <c r="AH4" s="1774"/>
      <c r="AI4" s="1774"/>
      <c r="AJ4" s="1774"/>
      <c r="AK4" s="1774"/>
      <c r="AL4" s="890" t="s">
        <v>1642</v>
      </c>
      <c r="AM4" s="891" t="s">
        <v>1639</v>
      </c>
    </row>
    <row r="5" spans="1:95" ht="21" customHeight="1" x14ac:dyDescent="0.25">
      <c r="A5" s="1774"/>
      <c r="B5" s="1774"/>
      <c r="C5" s="1774"/>
      <c r="D5" s="1774"/>
      <c r="E5" s="1774"/>
      <c r="F5" s="1774"/>
      <c r="G5" s="1774"/>
      <c r="H5" s="1774"/>
      <c r="I5" s="1774"/>
      <c r="J5" s="1774"/>
      <c r="K5" s="1774"/>
      <c r="L5" s="1774"/>
      <c r="M5" s="1774"/>
      <c r="N5" s="1774"/>
      <c r="O5" s="1774"/>
      <c r="P5" s="1774"/>
      <c r="Q5" s="1774"/>
      <c r="R5" s="1774"/>
      <c r="S5" s="1774"/>
      <c r="T5" s="1774"/>
      <c r="U5" s="1774"/>
      <c r="V5" s="1774"/>
      <c r="W5" s="1774"/>
      <c r="X5" s="1774"/>
      <c r="Y5" s="1774"/>
      <c r="Z5" s="1774"/>
      <c r="AA5" s="1774"/>
      <c r="AB5" s="1774"/>
      <c r="AC5" s="1774"/>
      <c r="AD5" s="1774"/>
      <c r="AE5" s="1774"/>
      <c r="AF5" s="1774"/>
      <c r="AG5" s="1774"/>
      <c r="AH5" s="1774"/>
      <c r="AI5" s="1774"/>
      <c r="AJ5" s="1774"/>
      <c r="AK5" s="1774"/>
      <c r="AL5" s="892" t="s">
        <v>1643</v>
      </c>
      <c r="AM5" s="1069">
        <v>42585</v>
      </c>
    </row>
    <row r="6" spans="1:95" ht="21" customHeight="1" x14ac:dyDescent="0.2">
      <c r="A6" s="1391"/>
      <c r="B6" s="1391"/>
      <c r="C6" s="1391"/>
      <c r="D6" s="1391"/>
      <c r="E6" s="1391"/>
      <c r="F6" s="1391"/>
      <c r="G6" s="1391"/>
      <c r="H6" s="1391"/>
      <c r="I6" s="1391"/>
      <c r="J6" s="1391"/>
      <c r="K6" s="1391"/>
      <c r="L6" s="1391"/>
      <c r="M6" s="1391"/>
      <c r="N6" s="1391"/>
      <c r="O6" s="1391"/>
      <c r="P6" s="1391"/>
      <c r="Q6" s="1391"/>
      <c r="R6" s="1391"/>
      <c r="S6" s="1391"/>
      <c r="T6" s="1391"/>
      <c r="U6" s="1391"/>
      <c r="V6" s="1391"/>
      <c r="W6" s="1391"/>
      <c r="X6" s="1391"/>
      <c r="Y6" s="1391"/>
      <c r="Z6" s="1391"/>
      <c r="AA6" s="1391"/>
      <c r="AB6" s="1391"/>
      <c r="AC6" s="1391"/>
      <c r="AD6" s="1391"/>
      <c r="AE6" s="1391"/>
      <c r="AF6" s="1391"/>
      <c r="AG6" s="1391"/>
      <c r="AH6" s="1391"/>
      <c r="AI6" s="1391"/>
      <c r="AJ6" s="1391"/>
      <c r="AK6" s="1391"/>
      <c r="AL6" s="977" t="s">
        <v>1644</v>
      </c>
      <c r="AM6" s="894" t="s">
        <v>1641</v>
      </c>
    </row>
    <row r="7" spans="1:95" ht="21" customHeight="1" x14ac:dyDescent="0.2">
      <c r="A7" s="1390" t="s">
        <v>2</v>
      </c>
      <c r="B7" s="1390"/>
      <c r="C7" s="1390"/>
      <c r="D7" s="1390"/>
      <c r="E7" s="1390"/>
      <c r="F7" s="1390"/>
      <c r="G7" s="1390"/>
      <c r="H7" s="1390"/>
      <c r="I7" s="1390"/>
      <c r="J7" s="1390"/>
      <c r="K7" s="1390"/>
      <c r="L7" s="1390"/>
      <c r="M7" s="1390"/>
      <c r="N7" s="1390" t="s">
        <v>3</v>
      </c>
      <c r="O7" s="1390"/>
      <c r="P7" s="1390"/>
      <c r="Q7" s="1390"/>
      <c r="R7" s="1390"/>
      <c r="S7" s="1390"/>
      <c r="T7" s="1390"/>
      <c r="U7" s="1390"/>
      <c r="V7" s="1390"/>
      <c r="W7" s="1390"/>
      <c r="X7" s="1390"/>
      <c r="Y7" s="1390"/>
      <c r="Z7" s="1390"/>
      <c r="AA7" s="1390"/>
      <c r="AB7" s="1390"/>
      <c r="AC7" s="1390"/>
      <c r="AD7" s="1390"/>
      <c r="AE7" s="1390"/>
      <c r="AF7" s="1390"/>
      <c r="AG7" s="1390"/>
      <c r="AH7" s="1390"/>
      <c r="AI7" s="1390"/>
      <c r="AJ7" s="1390"/>
      <c r="AK7" s="1390"/>
      <c r="AL7" s="1390"/>
      <c r="AM7" s="1776"/>
    </row>
    <row r="8" spans="1:95" ht="21" customHeight="1" x14ac:dyDescent="0.2">
      <c r="A8" s="1391"/>
      <c r="B8" s="1391"/>
      <c r="C8" s="1391"/>
      <c r="D8" s="1391"/>
      <c r="E8" s="1391"/>
      <c r="F8" s="1391"/>
      <c r="G8" s="1391"/>
      <c r="H8" s="1391"/>
      <c r="I8" s="1391"/>
      <c r="J8" s="1391"/>
      <c r="K8" s="1391"/>
      <c r="L8" s="1391"/>
      <c r="M8" s="1391"/>
      <c r="N8" s="318"/>
      <c r="O8" s="318"/>
      <c r="P8" s="2118"/>
      <c r="Q8" s="2119"/>
      <c r="R8" s="2119"/>
      <c r="S8" s="2119"/>
      <c r="T8" s="2119"/>
      <c r="U8" s="2119"/>
      <c r="V8" s="2119"/>
      <c r="W8" s="2119"/>
      <c r="X8" s="2120"/>
      <c r="Y8" s="1658" t="s">
        <v>4</v>
      </c>
      <c r="Z8" s="1658"/>
      <c r="AA8" s="1658"/>
      <c r="AB8" s="1658"/>
      <c r="AC8" s="1658"/>
      <c r="AD8" s="1658"/>
      <c r="AE8" s="1658"/>
      <c r="AF8" s="1658"/>
      <c r="AG8" s="1658"/>
      <c r="AH8" s="1658"/>
      <c r="AI8" s="1658"/>
      <c r="AJ8" s="1658"/>
      <c r="AK8" s="1487"/>
      <c r="AL8" s="1488"/>
      <c r="AM8" s="1489"/>
    </row>
    <row r="9" spans="1:95" s="1161" customFormat="1" ht="22.5" customHeight="1" x14ac:dyDescent="0.2">
      <c r="A9" s="2111" t="s">
        <v>5</v>
      </c>
      <c r="B9" s="2114" t="s">
        <v>6</v>
      </c>
      <c r="C9" s="2111"/>
      <c r="D9" s="2111" t="s">
        <v>5</v>
      </c>
      <c r="E9" s="2114" t="s">
        <v>7</v>
      </c>
      <c r="F9" s="2111"/>
      <c r="G9" s="2111" t="s">
        <v>5</v>
      </c>
      <c r="H9" s="2114" t="s">
        <v>8</v>
      </c>
      <c r="I9" s="2111"/>
      <c r="J9" s="2111" t="s">
        <v>5</v>
      </c>
      <c r="K9" s="2124" t="s">
        <v>9</v>
      </c>
      <c r="L9" s="2130" t="s">
        <v>10</v>
      </c>
      <c r="M9" s="2130" t="s">
        <v>11</v>
      </c>
      <c r="N9" s="2127" t="s">
        <v>12</v>
      </c>
      <c r="O9" s="2127" t="s">
        <v>1221</v>
      </c>
      <c r="P9" s="2127" t="s">
        <v>3</v>
      </c>
      <c r="Q9" s="2114" t="s">
        <v>13</v>
      </c>
      <c r="R9" s="2124" t="s">
        <v>14</v>
      </c>
      <c r="S9" s="2124" t="s">
        <v>15</v>
      </c>
      <c r="T9" s="2124" t="s">
        <v>16</v>
      </c>
      <c r="U9" s="2127" t="s">
        <v>17</v>
      </c>
      <c r="V9" s="2127" t="s">
        <v>14</v>
      </c>
      <c r="W9" s="2130" t="s">
        <v>5</v>
      </c>
      <c r="X9" s="2127" t="s">
        <v>18</v>
      </c>
      <c r="Y9" s="2133" t="s">
        <v>19</v>
      </c>
      <c r="Z9" s="2134"/>
      <c r="AA9" s="2134"/>
      <c r="AB9" s="2134"/>
      <c r="AC9" s="2134"/>
      <c r="AD9" s="2135"/>
      <c r="AE9" s="2133" t="s">
        <v>20</v>
      </c>
      <c r="AF9" s="2134"/>
      <c r="AG9" s="2134"/>
      <c r="AH9" s="2134"/>
      <c r="AI9" s="2134"/>
      <c r="AJ9" s="2135"/>
      <c r="AK9" s="2136" t="s">
        <v>21</v>
      </c>
      <c r="AL9" s="2136" t="s">
        <v>22</v>
      </c>
      <c r="AM9" s="2139" t="s">
        <v>23</v>
      </c>
      <c r="AN9" s="1159"/>
      <c r="AO9" s="1159"/>
      <c r="AP9" s="1160"/>
      <c r="AQ9" s="1160"/>
      <c r="AR9" s="1160"/>
      <c r="AS9" s="1160"/>
      <c r="AT9" s="1160"/>
      <c r="AU9" s="1160"/>
      <c r="AV9" s="1160"/>
      <c r="AW9" s="1160"/>
      <c r="AX9" s="1160"/>
      <c r="AY9" s="1160"/>
      <c r="AZ9" s="1160"/>
      <c r="BA9" s="1160"/>
      <c r="BB9" s="1160"/>
      <c r="BC9" s="1160"/>
      <c r="BD9" s="1160"/>
      <c r="BE9" s="1160"/>
      <c r="BF9" s="1160"/>
      <c r="BG9" s="1160"/>
      <c r="BH9" s="1160"/>
      <c r="BI9" s="1160"/>
      <c r="BJ9" s="1160"/>
      <c r="BK9" s="1160"/>
      <c r="BL9" s="1160"/>
      <c r="BM9" s="1160"/>
      <c r="BN9" s="1160"/>
      <c r="BO9" s="1160"/>
      <c r="BP9" s="1160"/>
      <c r="BQ9" s="1160"/>
      <c r="BR9" s="1160"/>
      <c r="BS9" s="1160"/>
      <c r="BT9" s="1160"/>
      <c r="BU9" s="1160"/>
      <c r="BV9" s="1160"/>
      <c r="BW9" s="1160"/>
      <c r="BX9" s="1160"/>
      <c r="BY9" s="1160"/>
      <c r="BZ9" s="1160"/>
      <c r="CA9" s="1160"/>
      <c r="CB9" s="1160"/>
      <c r="CC9" s="1160"/>
      <c r="CD9" s="1160"/>
      <c r="CE9" s="1160"/>
      <c r="CF9" s="1160"/>
      <c r="CG9" s="1160"/>
      <c r="CH9" s="1160"/>
      <c r="CI9" s="1160"/>
      <c r="CJ9" s="1160"/>
      <c r="CK9" s="1160"/>
      <c r="CL9" s="1160"/>
      <c r="CM9" s="1160"/>
      <c r="CN9" s="1160"/>
      <c r="CO9" s="1160"/>
      <c r="CP9" s="1160"/>
      <c r="CQ9" s="1160"/>
    </row>
    <row r="10" spans="1:95" s="1161" customFormat="1" ht="18" customHeight="1" x14ac:dyDescent="0.2">
      <c r="A10" s="2112"/>
      <c r="B10" s="2115"/>
      <c r="C10" s="2112"/>
      <c r="D10" s="2112"/>
      <c r="E10" s="2115"/>
      <c r="F10" s="2112"/>
      <c r="G10" s="2112"/>
      <c r="H10" s="2115"/>
      <c r="I10" s="2112"/>
      <c r="J10" s="2112"/>
      <c r="K10" s="2125"/>
      <c r="L10" s="2131"/>
      <c r="M10" s="2131"/>
      <c r="N10" s="2128"/>
      <c r="O10" s="2128"/>
      <c r="P10" s="2128"/>
      <c r="Q10" s="2115"/>
      <c r="R10" s="2125"/>
      <c r="S10" s="2125"/>
      <c r="T10" s="2125"/>
      <c r="U10" s="2128"/>
      <c r="V10" s="2128"/>
      <c r="W10" s="2131"/>
      <c r="X10" s="2128"/>
      <c r="Y10" s="2121" t="s">
        <v>510</v>
      </c>
      <c r="Z10" s="2142" t="s">
        <v>25</v>
      </c>
      <c r="AA10" s="2121" t="s">
        <v>26</v>
      </c>
      <c r="AB10" s="2121" t="s">
        <v>27</v>
      </c>
      <c r="AC10" s="2121" t="s">
        <v>28</v>
      </c>
      <c r="AD10" s="2121" t="s">
        <v>29</v>
      </c>
      <c r="AE10" s="2121" t="s">
        <v>30</v>
      </c>
      <c r="AF10" s="2121" t="s">
        <v>31</v>
      </c>
      <c r="AG10" s="2121" t="s">
        <v>32</v>
      </c>
      <c r="AH10" s="2121" t="s">
        <v>33</v>
      </c>
      <c r="AI10" s="2121" t="s">
        <v>34</v>
      </c>
      <c r="AJ10" s="2121" t="s">
        <v>35</v>
      </c>
      <c r="AK10" s="2137"/>
      <c r="AL10" s="2137"/>
      <c r="AM10" s="2140"/>
      <c r="AN10" s="1159"/>
      <c r="AO10" s="1159"/>
      <c r="AP10" s="1160"/>
      <c r="AQ10" s="1160"/>
      <c r="AR10" s="1160"/>
      <c r="AS10" s="1160"/>
      <c r="AT10" s="1160"/>
      <c r="AU10" s="1160"/>
      <c r="AV10" s="1160"/>
      <c r="AW10" s="1160"/>
      <c r="AX10" s="1160"/>
      <c r="AY10" s="1160"/>
      <c r="AZ10" s="1160"/>
      <c r="BA10" s="1160"/>
      <c r="BB10" s="1160"/>
      <c r="BC10" s="1160"/>
      <c r="BD10" s="1160"/>
      <c r="BE10" s="1160"/>
      <c r="BF10" s="1160"/>
      <c r="BG10" s="1160"/>
      <c r="BH10" s="1160"/>
      <c r="BI10" s="1160"/>
      <c r="BJ10" s="1160"/>
      <c r="BK10" s="1160"/>
      <c r="BL10" s="1160"/>
      <c r="BM10" s="1160"/>
      <c r="BN10" s="1160"/>
      <c r="BO10" s="1160"/>
      <c r="BP10" s="1160"/>
      <c r="BQ10" s="1160"/>
      <c r="BR10" s="1160"/>
      <c r="BS10" s="1160"/>
      <c r="BT10" s="1160"/>
      <c r="BU10" s="1160"/>
      <c r="BV10" s="1160"/>
      <c r="BW10" s="1160"/>
      <c r="BX10" s="1160"/>
      <c r="BY10" s="1160"/>
      <c r="BZ10" s="1160"/>
      <c r="CA10" s="1160"/>
      <c r="CB10" s="1160"/>
      <c r="CC10" s="1160"/>
      <c r="CD10" s="1160"/>
      <c r="CE10" s="1160"/>
      <c r="CF10" s="1160"/>
      <c r="CG10" s="1160"/>
      <c r="CH10" s="1160"/>
      <c r="CI10" s="1160"/>
      <c r="CJ10" s="1160"/>
      <c r="CK10" s="1160"/>
      <c r="CL10" s="1160"/>
      <c r="CM10" s="1160"/>
      <c r="CN10" s="1160"/>
      <c r="CO10" s="1160"/>
      <c r="CP10" s="1160"/>
      <c r="CQ10" s="1160"/>
    </row>
    <row r="11" spans="1:95" s="1161" customFormat="1" ht="23.25" customHeight="1" x14ac:dyDescent="0.2">
      <c r="A11" s="2112"/>
      <c r="B11" s="2115"/>
      <c r="C11" s="2112"/>
      <c r="D11" s="2112"/>
      <c r="E11" s="2115"/>
      <c r="F11" s="2112"/>
      <c r="G11" s="2112"/>
      <c r="H11" s="2115"/>
      <c r="I11" s="2112"/>
      <c r="J11" s="2112"/>
      <c r="K11" s="2125"/>
      <c r="L11" s="2131"/>
      <c r="M11" s="2131"/>
      <c r="N11" s="2128"/>
      <c r="O11" s="2128"/>
      <c r="P11" s="2128"/>
      <c r="Q11" s="2115"/>
      <c r="R11" s="2125"/>
      <c r="S11" s="2125"/>
      <c r="T11" s="2125"/>
      <c r="U11" s="2128"/>
      <c r="V11" s="2128"/>
      <c r="W11" s="2131"/>
      <c r="X11" s="2128"/>
      <c r="Y11" s="2122"/>
      <c r="Z11" s="2143"/>
      <c r="AA11" s="2122"/>
      <c r="AB11" s="2122"/>
      <c r="AC11" s="2122"/>
      <c r="AD11" s="2122"/>
      <c r="AE11" s="2122"/>
      <c r="AF11" s="2122"/>
      <c r="AG11" s="2122"/>
      <c r="AH11" s="2122"/>
      <c r="AI11" s="2122"/>
      <c r="AJ11" s="2122"/>
      <c r="AK11" s="2137"/>
      <c r="AL11" s="2137"/>
      <c r="AM11" s="2140"/>
      <c r="AN11" s="1159"/>
      <c r="AO11" s="1159"/>
      <c r="AP11" s="1160"/>
      <c r="AQ11" s="1160"/>
      <c r="AR11" s="1160"/>
      <c r="AS11" s="1160"/>
      <c r="AT11" s="1160"/>
      <c r="AU11" s="1160"/>
      <c r="AV11" s="1160"/>
      <c r="AW11" s="1160"/>
      <c r="AX11" s="1160"/>
      <c r="AY11" s="1160"/>
      <c r="AZ11" s="1160"/>
      <c r="BA11" s="1160"/>
      <c r="BB11" s="1160"/>
      <c r="BC11" s="1160"/>
      <c r="BD11" s="1160"/>
      <c r="BE11" s="1160"/>
      <c r="BF11" s="1160"/>
      <c r="BG11" s="1160"/>
      <c r="BH11" s="1160"/>
      <c r="BI11" s="1160"/>
      <c r="BJ11" s="1160"/>
      <c r="BK11" s="1160"/>
      <c r="BL11" s="1160"/>
      <c r="BM11" s="1160"/>
      <c r="BN11" s="1160"/>
      <c r="BO11" s="1160"/>
      <c r="BP11" s="1160"/>
      <c r="BQ11" s="1160"/>
      <c r="BR11" s="1160"/>
      <c r="BS11" s="1160"/>
      <c r="BT11" s="1160"/>
      <c r="BU11" s="1160"/>
      <c r="BV11" s="1160"/>
      <c r="BW11" s="1160"/>
      <c r="BX11" s="1160"/>
      <c r="BY11" s="1160"/>
      <c r="BZ11" s="1160"/>
      <c r="CA11" s="1160"/>
      <c r="CB11" s="1160"/>
      <c r="CC11" s="1160"/>
      <c r="CD11" s="1160"/>
      <c r="CE11" s="1160"/>
      <c r="CF11" s="1160"/>
      <c r="CG11" s="1160"/>
      <c r="CH11" s="1160"/>
      <c r="CI11" s="1160"/>
      <c r="CJ11" s="1160"/>
      <c r="CK11" s="1160"/>
      <c r="CL11" s="1160"/>
      <c r="CM11" s="1160"/>
      <c r="CN11" s="1160"/>
      <c r="CO11" s="1160"/>
      <c r="CP11" s="1160"/>
      <c r="CQ11" s="1160"/>
    </row>
    <row r="12" spans="1:95" s="1161" customFormat="1" ht="2.65" customHeight="1" x14ac:dyDescent="0.2">
      <c r="A12" s="2112"/>
      <c r="B12" s="2115"/>
      <c r="C12" s="2112"/>
      <c r="D12" s="2112"/>
      <c r="E12" s="2115"/>
      <c r="F12" s="2112"/>
      <c r="G12" s="2112"/>
      <c r="H12" s="2115"/>
      <c r="I12" s="2112"/>
      <c r="J12" s="2112"/>
      <c r="K12" s="2125"/>
      <c r="L12" s="2131"/>
      <c r="M12" s="2131"/>
      <c r="N12" s="2128"/>
      <c r="O12" s="2128"/>
      <c r="P12" s="2128"/>
      <c r="Q12" s="2115"/>
      <c r="R12" s="2125"/>
      <c r="S12" s="2125"/>
      <c r="T12" s="2125"/>
      <c r="U12" s="2128"/>
      <c r="V12" s="2128"/>
      <c r="W12" s="1162"/>
      <c r="X12" s="2128"/>
      <c r="Y12" s="2122"/>
      <c r="Z12" s="2143"/>
      <c r="AA12" s="2122"/>
      <c r="AB12" s="2122"/>
      <c r="AC12" s="2122"/>
      <c r="AD12" s="2122"/>
      <c r="AE12" s="2122"/>
      <c r="AF12" s="2122"/>
      <c r="AG12" s="2122"/>
      <c r="AH12" s="2122"/>
      <c r="AI12" s="2122"/>
      <c r="AJ12" s="2122"/>
      <c r="AK12" s="2137"/>
      <c r="AL12" s="2137"/>
      <c r="AM12" s="2140"/>
      <c r="AN12" s="1159"/>
      <c r="AO12" s="1159"/>
      <c r="AP12" s="1160"/>
      <c r="AQ12" s="1160"/>
      <c r="AR12" s="1160"/>
      <c r="AS12" s="1160"/>
      <c r="AT12" s="1160"/>
      <c r="AU12" s="1160"/>
      <c r="AV12" s="1160"/>
      <c r="AW12" s="1160"/>
      <c r="AX12" s="1160"/>
      <c r="AY12" s="1160"/>
      <c r="AZ12" s="1160"/>
      <c r="BA12" s="1160"/>
      <c r="BB12" s="1160"/>
      <c r="BC12" s="1160"/>
      <c r="BD12" s="1160"/>
      <c r="BE12" s="1160"/>
      <c r="BF12" s="1160"/>
      <c r="BG12" s="1160"/>
      <c r="BH12" s="1160"/>
      <c r="BI12" s="1160"/>
      <c r="BJ12" s="1160"/>
      <c r="BK12" s="1160"/>
      <c r="BL12" s="1160"/>
      <c r="BM12" s="1160"/>
      <c r="BN12" s="1160"/>
      <c r="BO12" s="1160"/>
      <c r="BP12" s="1160"/>
      <c r="BQ12" s="1160"/>
      <c r="BR12" s="1160"/>
      <c r="BS12" s="1160"/>
      <c r="BT12" s="1160"/>
      <c r="BU12" s="1160"/>
      <c r="BV12" s="1160"/>
      <c r="BW12" s="1160"/>
      <c r="BX12" s="1160"/>
      <c r="BY12" s="1160"/>
      <c r="BZ12" s="1160"/>
      <c r="CA12" s="1160"/>
      <c r="CB12" s="1160"/>
      <c r="CC12" s="1160"/>
      <c r="CD12" s="1160"/>
      <c r="CE12" s="1160"/>
      <c r="CF12" s="1160"/>
      <c r="CG12" s="1160"/>
      <c r="CH12" s="1160"/>
      <c r="CI12" s="1160"/>
      <c r="CJ12" s="1160"/>
      <c r="CK12" s="1160"/>
      <c r="CL12" s="1160"/>
      <c r="CM12" s="1160"/>
      <c r="CN12" s="1160"/>
      <c r="CO12" s="1160"/>
      <c r="CP12" s="1160"/>
      <c r="CQ12" s="1160"/>
    </row>
    <row r="13" spans="1:95" s="1161" customFormat="1" ht="3.6" hidden="1" customHeight="1" x14ac:dyDescent="0.2">
      <c r="A13" s="2112"/>
      <c r="B13" s="2115"/>
      <c r="C13" s="2112"/>
      <c r="D13" s="2112"/>
      <c r="E13" s="2115"/>
      <c r="F13" s="2112"/>
      <c r="G13" s="2112"/>
      <c r="H13" s="2115"/>
      <c r="I13" s="2112"/>
      <c r="J13" s="2112"/>
      <c r="K13" s="2125"/>
      <c r="L13" s="2131"/>
      <c r="M13" s="2131"/>
      <c r="N13" s="2128"/>
      <c r="O13" s="2128"/>
      <c r="P13" s="2128"/>
      <c r="Q13" s="2115"/>
      <c r="R13" s="2125"/>
      <c r="S13" s="2125"/>
      <c r="T13" s="2125"/>
      <c r="U13" s="2128"/>
      <c r="V13" s="2128"/>
      <c r="W13" s="1162"/>
      <c r="X13" s="2128"/>
      <c r="Y13" s="2122"/>
      <c r="Z13" s="2143"/>
      <c r="AA13" s="2122"/>
      <c r="AB13" s="2122"/>
      <c r="AC13" s="2122"/>
      <c r="AD13" s="2122"/>
      <c r="AE13" s="2122"/>
      <c r="AF13" s="2122"/>
      <c r="AG13" s="2122"/>
      <c r="AH13" s="2122"/>
      <c r="AI13" s="2122"/>
      <c r="AJ13" s="2122"/>
      <c r="AK13" s="2137"/>
      <c r="AL13" s="2137"/>
      <c r="AM13" s="2140"/>
      <c r="AN13" s="1159"/>
      <c r="AO13" s="1159"/>
      <c r="AP13" s="1160"/>
      <c r="AQ13" s="1160"/>
      <c r="AR13" s="1160"/>
      <c r="AS13" s="1160"/>
      <c r="AT13" s="1160"/>
      <c r="AU13" s="1160"/>
      <c r="AV13" s="1160"/>
      <c r="AW13" s="1160"/>
      <c r="AX13" s="1160"/>
      <c r="AY13" s="1160"/>
      <c r="AZ13" s="1160"/>
      <c r="BA13" s="1160"/>
      <c r="BB13" s="1160"/>
      <c r="BC13" s="1160"/>
      <c r="BD13" s="1160"/>
      <c r="BE13" s="1160"/>
      <c r="BF13" s="1160"/>
      <c r="BG13" s="1160"/>
      <c r="BH13" s="1160"/>
      <c r="BI13" s="1160"/>
      <c r="BJ13" s="1160"/>
      <c r="BK13" s="1160"/>
      <c r="BL13" s="1160"/>
      <c r="BM13" s="1160"/>
      <c r="BN13" s="1160"/>
      <c r="BO13" s="1160"/>
      <c r="BP13" s="1160"/>
      <c r="BQ13" s="1160"/>
      <c r="BR13" s="1160"/>
      <c r="BS13" s="1160"/>
      <c r="BT13" s="1160"/>
      <c r="BU13" s="1160"/>
      <c r="BV13" s="1160"/>
      <c r="BW13" s="1160"/>
      <c r="BX13" s="1160"/>
      <c r="BY13" s="1160"/>
      <c r="BZ13" s="1160"/>
      <c r="CA13" s="1160"/>
      <c r="CB13" s="1160"/>
      <c r="CC13" s="1160"/>
      <c r="CD13" s="1160"/>
      <c r="CE13" s="1160"/>
      <c r="CF13" s="1160"/>
      <c r="CG13" s="1160"/>
      <c r="CH13" s="1160"/>
      <c r="CI13" s="1160"/>
      <c r="CJ13" s="1160"/>
      <c r="CK13" s="1160"/>
      <c r="CL13" s="1160"/>
      <c r="CM13" s="1160"/>
      <c r="CN13" s="1160"/>
      <c r="CO13" s="1160"/>
      <c r="CP13" s="1160"/>
      <c r="CQ13" s="1160"/>
    </row>
    <row r="14" spans="1:95" s="1161" customFormat="1" ht="16.5" hidden="1" customHeight="1" x14ac:dyDescent="0.2">
      <c r="A14" s="2112"/>
      <c r="B14" s="2115"/>
      <c r="C14" s="2112"/>
      <c r="D14" s="2112"/>
      <c r="E14" s="2115"/>
      <c r="F14" s="2112"/>
      <c r="G14" s="2112"/>
      <c r="H14" s="2115"/>
      <c r="I14" s="2112"/>
      <c r="J14" s="2112"/>
      <c r="K14" s="2125"/>
      <c r="L14" s="2131"/>
      <c r="M14" s="2131"/>
      <c r="N14" s="2128"/>
      <c r="O14" s="2128"/>
      <c r="P14" s="2128"/>
      <c r="Q14" s="2115"/>
      <c r="R14" s="2125"/>
      <c r="S14" s="2125"/>
      <c r="T14" s="2125"/>
      <c r="U14" s="2128"/>
      <c r="V14" s="2128"/>
      <c r="W14" s="1162"/>
      <c r="X14" s="2128"/>
      <c r="Y14" s="2122"/>
      <c r="Z14" s="2143"/>
      <c r="AA14" s="2122"/>
      <c r="AB14" s="2122"/>
      <c r="AC14" s="2122"/>
      <c r="AD14" s="2122"/>
      <c r="AE14" s="2122"/>
      <c r="AF14" s="2122"/>
      <c r="AG14" s="2122"/>
      <c r="AH14" s="2122"/>
      <c r="AI14" s="2122"/>
      <c r="AJ14" s="2122"/>
      <c r="AK14" s="2137"/>
      <c r="AL14" s="2137"/>
      <c r="AM14" s="2140"/>
      <c r="AN14" s="1159"/>
      <c r="AO14" s="1159"/>
      <c r="AP14" s="1160"/>
      <c r="AQ14" s="1160"/>
      <c r="AR14" s="1160"/>
      <c r="AS14" s="1160"/>
      <c r="AT14" s="1160"/>
      <c r="AU14" s="1160"/>
      <c r="AV14" s="1160"/>
      <c r="AW14" s="1160"/>
      <c r="AX14" s="1160"/>
      <c r="AY14" s="1160"/>
      <c r="AZ14" s="1160"/>
      <c r="BA14" s="1160"/>
      <c r="BB14" s="1160"/>
      <c r="BC14" s="1160"/>
      <c r="BD14" s="1160"/>
      <c r="BE14" s="1160"/>
      <c r="BF14" s="1160"/>
      <c r="BG14" s="1160"/>
      <c r="BH14" s="1160"/>
      <c r="BI14" s="1160"/>
      <c r="BJ14" s="1160"/>
      <c r="BK14" s="1160"/>
      <c r="BL14" s="1160"/>
      <c r="BM14" s="1160"/>
      <c r="BN14" s="1160"/>
      <c r="BO14" s="1160"/>
      <c r="BP14" s="1160"/>
      <c r="BQ14" s="1160"/>
      <c r="BR14" s="1160"/>
      <c r="BS14" s="1160"/>
      <c r="BT14" s="1160"/>
      <c r="BU14" s="1160"/>
      <c r="BV14" s="1160"/>
      <c r="BW14" s="1160"/>
      <c r="BX14" s="1160"/>
      <c r="BY14" s="1160"/>
      <c r="BZ14" s="1160"/>
      <c r="CA14" s="1160"/>
      <c r="CB14" s="1160"/>
      <c r="CC14" s="1160"/>
      <c r="CD14" s="1160"/>
      <c r="CE14" s="1160"/>
      <c r="CF14" s="1160"/>
      <c r="CG14" s="1160"/>
      <c r="CH14" s="1160"/>
      <c r="CI14" s="1160"/>
      <c r="CJ14" s="1160"/>
      <c r="CK14" s="1160"/>
      <c r="CL14" s="1160"/>
      <c r="CM14" s="1160"/>
      <c r="CN14" s="1160"/>
      <c r="CO14" s="1160"/>
      <c r="CP14" s="1160"/>
      <c r="CQ14" s="1160"/>
    </row>
    <row r="15" spans="1:95" s="1161" customFormat="1" ht="16.5" hidden="1" customHeight="1" x14ac:dyDescent="0.2">
      <c r="A15" s="2112"/>
      <c r="B15" s="2115"/>
      <c r="C15" s="2112"/>
      <c r="D15" s="2112"/>
      <c r="E15" s="2115"/>
      <c r="F15" s="2112"/>
      <c r="G15" s="2112"/>
      <c r="H15" s="2115"/>
      <c r="I15" s="2112"/>
      <c r="J15" s="2112"/>
      <c r="K15" s="2125"/>
      <c r="L15" s="2131"/>
      <c r="M15" s="2131"/>
      <c r="N15" s="2128"/>
      <c r="O15" s="2128"/>
      <c r="P15" s="2128"/>
      <c r="Q15" s="2115"/>
      <c r="R15" s="2125"/>
      <c r="S15" s="2125"/>
      <c r="T15" s="2125"/>
      <c r="U15" s="2128"/>
      <c r="V15" s="2128"/>
      <c r="W15" s="1162"/>
      <c r="X15" s="2128"/>
      <c r="Y15" s="2122"/>
      <c r="Z15" s="2143"/>
      <c r="AA15" s="2122"/>
      <c r="AB15" s="2122"/>
      <c r="AC15" s="2122"/>
      <c r="AD15" s="2122"/>
      <c r="AE15" s="2122"/>
      <c r="AF15" s="2122"/>
      <c r="AG15" s="2122"/>
      <c r="AH15" s="2122"/>
      <c r="AI15" s="2122"/>
      <c r="AJ15" s="2122"/>
      <c r="AK15" s="2137"/>
      <c r="AL15" s="2137"/>
      <c r="AM15" s="2140"/>
      <c r="AN15" s="1159"/>
      <c r="AO15" s="1159"/>
      <c r="AP15" s="1160"/>
      <c r="AQ15" s="1160"/>
      <c r="AR15" s="1160"/>
      <c r="AS15" s="1160"/>
      <c r="AT15" s="1160"/>
      <c r="AU15" s="1160"/>
      <c r="AV15" s="1160"/>
      <c r="AW15" s="1160"/>
      <c r="AX15" s="1160"/>
      <c r="AY15" s="1160"/>
      <c r="AZ15" s="1160"/>
      <c r="BA15" s="1160"/>
      <c r="BB15" s="1160"/>
      <c r="BC15" s="1160"/>
      <c r="BD15" s="1160"/>
      <c r="BE15" s="1160"/>
      <c r="BF15" s="1160"/>
      <c r="BG15" s="1160"/>
      <c r="BH15" s="1160"/>
      <c r="BI15" s="1160"/>
      <c r="BJ15" s="1160"/>
      <c r="BK15" s="1160"/>
      <c r="BL15" s="1160"/>
      <c r="BM15" s="1160"/>
      <c r="BN15" s="1160"/>
      <c r="BO15" s="1160"/>
      <c r="BP15" s="1160"/>
      <c r="BQ15" s="1160"/>
      <c r="BR15" s="1160"/>
      <c r="BS15" s="1160"/>
      <c r="BT15" s="1160"/>
      <c r="BU15" s="1160"/>
      <c r="BV15" s="1160"/>
      <c r="BW15" s="1160"/>
      <c r="BX15" s="1160"/>
      <c r="BY15" s="1160"/>
      <c r="BZ15" s="1160"/>
      <c r="CA15" s="1160"/>
      <c r="CB15" s="1160"/>
      <c r="CC15" s="1160"/>
      <c r="CD15" s="1160"/>
      <c r="CE15" s="1160"/>
      <c r="CF15" s="1160"/>
      <c r="CG15" s="1160"/>
      <c r="CH15" s="1160"/>
      <c r="CI15" s="1160"/>
      <c r="CJ15" s="1160"/>
      <c r="CK15" s="1160"/>
      <c r="CL15" s="1160"/>
      <c r="CM15" s="1160"/>
      <c r="CN15" s="1160"/>
      <c r="CO15" s="1160"/>
      <c r="CP15" s="1160"/>
      <c r="CQ15" s="1160"/>
    </row>
    <row r="16" spans="1:95" s="1161" customFormat="1" ht="20.25" customHeight="1" x14ac:dyDescent="0.2">
      <c r="A16" s="2112"/>
      <c r="B16" s="2115"/>
      <c r="C16" s="2112"/>
      <c r="D16" s="2112"/>
      <c r="E16" s="2115"/>
      <c r="F16" s="2112"/>
      <c r="G16" s="2112"/>
      <c r="H16" s="2115"/>
      <c r="I16" s="2112"/>
      <c r="J16" s="2112"/>
      <c r="K16" s="2125"/>
      <c r="L16" s="2131"/>
      <c r="M16" s="2131"/>
      <c r="N16" s="2128"/>
      <c r="O16" s="2128"/>
      <c r="P16" s="2128"/>
      <c r="Q16" s="2115"/>
      <c r="R16" s="2125"/>
      <c r="S16" s="2125"/>
      <c r="T16" s="2125"/>
      <c r="U16" s="2128"/>
      <c r="V16" s="2128"/>
      <c r="W16" s="1162"/>
      <c r="X16" s="2128"/>
      <c r="Y16" s="2122"/>
      <c r="Z16" s="2143"/>
      <c r="AA16" s="2122"/>
      <c r="AB16" s="2122"/>
      <c r="AC16" s="2122"/>
      <c r="AD16" s="2122"/>
      <c r="AE16" s="2122"/>
      <c r="AF16" s="2122"/>
      <c r="AG16" s="2122"/>
      <c r="AH16" s="2122"/>
      <c r="AI16" s="2122"/>
      <c r="AJ16" s="2122"/>
      <c r="AK16" s="2137"/>
      <c r="AL16" s="2137"/>
      <c r="AM16" s="2140"/>
      <c r="AN16" s="1159"/>
      <c r="AO16" s="1159"/>
      <c r="AP16" s="1160"/>
      <c r="AQ16" s="1160"/>
      <c r="AR16" s="1160"/>
      <c r="AS16" s="1160"/>
      <c r="AT16" s="1160"/>
      <c r="AU16" s="1160"/>
      <c r="AV16" s="1160"/>
      <c r="AW16" s="1160"/>
      <c r="AX16" s="1160"/>
      <c r="AY16" s="1160"/>
      <c r="AZ16" s="1160"/>
      <c r="BA16" s="1160"/>
      <c r="BB16" s="1160"/>
      <c r="BC16" s="1160"/>
      <c r="BD16" s="1160"/>
      <c r="BE16" s="1160"/>
      <c r="BF16" s="1160"/>
      <c r="BG16" s="1160"/>
      <c r="BH16" s="1160"/>
      <c r="BI16" s="1160"/>
      <c r="BJ16" s="1160"/>
      <c r="BK16" s="1160"/>
      <c r="BL16" s="1160"/>
      <c r="BM16" s="1160"/>
      <c r="BN16" s="1160"/>
      <c r="BO16" s="1160"/>
      <c r="BP16" s="1160"/>
      <c r="BQ16" s="1160"/>
      <c r="BR16" s="1160"/>
      <c r="BS16" s="1160"/>
      <c r="BT16" s="1160"/>
      <c r="BU16" s="1160"/>
      <c r="BV16" s="1160"/>
      <c r="BW16" s="1160"/>
      <c r="BX16" s="1160"/>
      <c r="BY16" s="1160"/>
      <c r="BZ16" s="1160"/>
      <c r="CA16" s="1160"/>
      <c r="CB16" s="1160"/>
      <c r="CC16" s="1160"/>
      <c r="CD16" s="1160"/>
      <c r="CE16" s="1160"/>
      <c r="CF16" s="1160"/>
      <c r="CG16" s="1160"/>
      <c r="CH16" s="1160"/>
      <c r="CI16" s="1160"/>
      <c r="CJ16" s="1160"/>
      <c r="CK16" s="1160"/>
      <c r="CL16" s="1160"/>
      <c r="CM16" s="1160"/>
      <c r="CN16" s="1160"/>
      <c r="CO16" s="1160"/>
      <c r="CP16" s="1160"/>
      <c r="CQ16" s="1160"/>
    </row>
    <row r="17" spans="1:95" s="1161" customFormat="1" ht="20.25" customHeight="1" x14ac:dyDescent="0.2">
      <c r="A17" s="2113"/>
      <c r="B17" s="2116"/>
      <c r="C17" s="2113"/>
      <c r="D17" s="2113"/>
      <c r="E17" s="2116"/>
      <c r="F17" s="2113"/>
      <c r="G17" s="2113"/>
      <c r="H17" s="2116"/>
      <c r="I17" s="2113"/>
      <c r="J17" s="2113"/>
      <c r="K17" s="2126"/>
      <c r="L17" s="2132"/>
      <c r="M17" s="2132"/>
      <c r="N17" s="2129"/>
      <c r="O17" s="2129"/>
      <c r="P17" s="2129"/>
      <c r="Q17" s="2116"/>
      <c r="R17" s="2126"/>
      <c r="S17" s="2126"/>
      <c r="T17" s="2126"/>
      <c r="U17" s="2129"/>
      <c r="V17" s="2129"/>
      <c r="W17" s="1163"/>
      <c r="X17" s="2129"/>
      <c r="Y17" s="2123"/>
      <c r="Z17" s="2144"/>
      <c r="AA17" s="2123"/>
      <c r="AB17" s="2123"/>
      <c r="AC17" s="2123"/>
      <c r="AD17" s="2123"/>
      <c r="AE17" s="2123"/>
      <c r="AF17" s="2123"/>
      <c r="AG17" s="2123"/>
      <c r="AH17" s="2123"/>
      <c r="AI17" s="2123"/>
      <c r="AJ17" s="2123"/>
      <c r="AK17" s="2138"/>
      <c r="AL17" s="2138"/>
      <c r="AM17" s="2141"/>
      <c r="AN17" s="1159"/>
      <c r="AO17" s="1159"/>
      <c r="AP17" s="1160"/>
      <c r="AQ17" s="1160"/>
      <c r="AR17" s="1160"/>
      <c r="AS17" s="1160"/>
      <c r="AT17" s="1160"/>
      <c r="AU17" s="1160"/>
      <c r="AV17" s="1160"/>
      <c r="AW17" s="1160"/>
      <c r="AX17" s="1160"/>
      <c r="AY17" s="1160"/>
      <c r="AZ17" s="1160"/>
      <c r="BA17" s="1160"/>
      <c r="BB17" s="1160"/>
      <c r="BC17" s="1160"/>
      <c r="BD17" s="1160"/>
      <c r="BE17" s="1160"/>
      <c r="BF17" s="1160"/>
      <c r="BG17" s="1160"/>
      <c r="BH17" s="1160"/>
      <c r="BI17" s="1160"/>
      <c r="BJ17" s="1160"/>
      <c r="BK17" s="1160"/>
      <c r="BL17" s="1160"/>
      <c r="BM17" s="1160"/>
      <c r="BN17" s="1160"/>
      <c r="BO17" s="1160"/>
      <c r="BP17" s="1160"/>
      <c r="BQ17" s="1160"/>
      <c r="BR17" s="1160"/>
      <c r="BS17" s="1160"/>
      <c r="BT17" s="1160"/>
      <c r="BU17" s="1160"/>
      <c r="BV17" s="1160"/>
      <c r="BW17" s="1160"/>
      <c r="BX17" s="1160"/>
      <c r="BY17" s="1160"/>
      <c r="BZ17" s="1160"/>
      <c r="CA17" s="1160"/>
      <c r="CB17" s="1160"/>
      <c r="CC17" s="1160"/>
      <c r="CD17" s="1160"/>
      <c r="CE17" s="1160"/>
      <c r="CF17" s="1160"/>
      <c r="CG17" s="1160"/>
      <c r="CH17" s="1160"/>
      <c r="CI17" s="1160"/>
      <c r="CJ17" s="1160"/>
      <c r="CK17" s="1160"/>
      <c r="CL17" s="1160"/>
      <c r="CM17" s="1160"/>
      <c r="CN17" s="1160"/>
      <c r="CO17" s="1160"/>
      <c r="CP17" s="1160"/>
      <c r="CQ17" s="1160"/>
    </row>
    <row r="18" spans="1:95" s="125" customFormat="1" ht="26.25" customHeight="1" x14ac:dyDescent="0.2">
      <c r="A18" s="1067">
        <v>3</v>
      </c>
      <c r="B18" s="756" t="s">
        <v>511</v>
      </c>
      <c r="C18" s="756"/>
      <c r="D18" s="710"/>
      <c r="E18" s="710"/>
      <c r="F18" s="710"/>
      <c r="G18" s="710"/>
      <c r="H18" s="710"/>
      <c r="I18" s="710"/>
      <c r="J18" s="710"/>
      <c r="K18" s="711"/>
      <c r="L18" s="712"/>
      <c r="M18" s="712"/>
      <c r="N18" s="711"/>
      <c r="O18" s="711"/>
      <c r="P18" s="711"/>
      <c r="Q18" s="712"/>
      <c r="R18" s="711"/>
      <c r="S18" s="711"/>
      <c r="T18" s="711"/>
      <c r="U18" s="711"/>
      <c r="V18" s="711"/>
      <c r="W18" s="712"/>
      <c r="X18" s="711"/>
      <c r="Y18" s="710"/>
      <c r="Z18" s="710"/>
      <c r="AA18" s="710"/>
      <c r="AB18" s="710"/>
      <c r="AC18" s="710"/>
      <c r="AD18" s="710"/>
      <c r="AE18" s="710"/>
      <c r="AF18" s="710"/>
      <c r="AG18" s="710"/>
      <c r="AH18" s="710"/>
      <c r="AI18" s="710"/>
      <c r="AJ18" s="710"/>
      <c r="AK18" s="710"/>
      <c r="AL18" s="710"/>
      <c r="AM18" s="713"/>
      <c r="AN18" s="3"/>
      <c r="AO18" s="3"/>
      <c r="AP18" s="3"/>
      <c r="AQ18" s="3"/>
      <c r="AR18" s="3"/>
      <c r="AS18" s="3"/>
    </row>
    <row r="19" spans="1:95" s="125" customFormat="1" ht="32.25" customHeight="1" x14ac:dyDescent="0.2">
      <c r="A19" s="1128"/>
      <c r="B19" s="1182"/>
      <c r="C19" s="1183"/>
      <c r="D19" s="714">
        <v>11</v>
      </c>
      <c r="E19" s="715" t="s">
        <v>512</v>
      </c>
      <c r="F19" s="715"/>
      <c r="G19" s="715"/>
      <c r="H19" s="715"/>
      <c r="I19" s="715"/>
      <c r="J19" s="716"/>
      <c r="K19" s="717"/>
      <c r="L19" s="718"/>
      <c r="M19" s="718"/>
      <c r="N19" s="717"/>
      <c r="O19" s="717"/>
      <c r="P19" s="717"/>
      <c r="Q19" s="718"/>
      <c r="R19" s="717"/>
      <c r="S19" s="717"/>
      <c r="T19" s="717"/>
      <c r="U19" s="717"/>
      <c r="V19" s="717"/>
      <c r="W19" s="718"/>
      <c r="X19" s="717"/>
      <c r="Y19" s="716"/>
      <c r="Z19" s="716"/>
      <c r="AA19" s="716"/>
      <c r="AB19" s="716"/>
      <c r="AC19" s="716"/>
      <c r="AD19" s="716"/>
      <c r="AE19" s="716"/>
      <c r="AF19" s="716"/>
      <c r="AG19" s="716"/>
      <c r="AH19" s="716"/>
      <c r="AI19" s="716"/>
      <c r="AJ19" s="716"/>
      <c r="AK19" s="716"/>
      <c r="AL19" s="716"/>
      <c r="AM19" s="719"/>
      <c r="AN19" s="3"/>
      <c r="AO19" s="3"/>
      <c r="AP19" s="3"/>
      <c r="AQ19" s="3"/>
      <c r="AR19" s="3"/>
      <c r="AS19" s="3"/>
    </row>
    <row r="20" spans="1:95" s="125" customFormat="1" ht="35.25" customHeight="1" x14ac:dyDescent="0.2">
      <c r="A20" s="1129"/>
      <c r="B20" s="85"/>
      <c r="C20" s="1130"/>
      <c r="D20" s="84"/>
      <c r="E20" s="84"/>
      <c r="F20" s="86"/>
      <c r="G20" s="1141">
        <v>35</v>
      </c>
      <c r="H20" s="1142" t="s">
        <v>513</v>
      </c>
      <c r="I20" s="1142"/>
      <c r="J20" s="721"/>
      <c r="K20" s="722"/>
      <c r="L20" s="723"/>
      <c r="M20" s="723"/>
      <c r="N20" s="722"/>
      <c r="O20" s="722"/>
      <c r="P20" s="722"/>
      <c r="Q20" s="723"/>
      <c r="R20" s="722"/>
      <c r="S20" s="722"/>
      <c r="T20" s="722"/>
      <c r="U20" s="722"/>
      <c r="V20" s="722"/>
      <c r="W20" s="723"/>
      <c r="X20" s="722"/>
      <c r="Y20" s="721"/>
      <c r="Z20" s="721"/>
      <c r="AA20" s="721"/>
      <c r="AB20" s="721"/>
      <c r="AC20" s="721"/>
      <c r="AD20" s="721"/>
      <c r="AE20" s="721"/>
      <c r="AF20" s="721"/>
      <c r="AG20" s="721"/>
      <c r="AH20" s="721"/>
      <c r="AI20" s="721"/>
      <c r="AJ20" s="721"/>
      <c r="AK20" s="721"/>
      <c r="AL20" s="721"/>
      <c r="AM20" s="706"/>
      <c r="AN20" s="3"/>
      <c r="AO20" s="3"/>
      <c r="AP20" s="3"/>
      <c r="AQ20" s="3"/>
      <c r="AR20" s="3"/>
      <c r="AS20" s="3"/>
    </row>
    <row r="21" spans="1:95" s="12" customFormat="1" ht="125.25" customHeight="1" x14ac:dyDescent="0.2">
      <c r="A21" s="158"/>
      <c r="B21" s="111"/>
      <c r="C21" s="153"/>
      <c r="D21" s="111"/>
      <c r="E21" s="111"/>
      <c r="F21" s="153"/>
      <c r="G21" s="5"/>
      <c r="H21" s="5"/>
      <c r="I21" s="157"/>
      <c r="J21" s="153">
        <v>127</v>
      </c>
      <c r="K21" s="346" t="s">
        <v>514</v>
      </c>
      <c r="L21" s="326" t="s">
        <v>59</v>
      </c>
      <c r="M21" s="349">
        <v>1</v>
      </c>
      <c r="N21" s="1614" t="s">
        <v>515</v>
      </c>
      <c r="O21" s="1614">
        <v>132</v>
      </c>
      <c r="P21" s="1347" t="s">
        <v>1299</v>
      </c>
      <c r="Q21" s="381">
        <v>0.18</v>
      </c>
      <c r="R21" s="2147">
        <v>100000000</v>
      </c>
      <c r="S21" s="1347" t="s">
        <v>516</v>
      </c>
      <c r="T21" s="356" t="s">
        <v>517</v>
      </c>
      <c r="U21" s="333" t="s">
        <v>518</v>
      </c>
      <c r="V21" s="509">
        <v>18000000</v>
      </c>
      <c r="W21" s="1450">
        <v>61</v>
      </c>
      <c r="X21" s="1347" t="s">
        <v>519</v>
      </c>
      <c r="Y21" s="1339">
        <v>64149</v>
      </c>
      <c r="Z21" s="1339">
        <v>72224</v>
      </c>
      <c r="AA21" s="1339">
        <v>27477</v>
      </c>
      <c r="AB21" s="1339">
        <v>86843</v>
      </c>
      <c r="AC21" s="1339">
        <v>236429</v>
      </c>
      <c r="AD21" s="1339">
        <v>75612</v>
      </c>
      <c r="AE21" s="1339">
        <v>13208</v>
      </c>
      <c r="AF21" s="1339">
        <v>2145</v>
      </c>
      <c r="AG21" s="1339">
        <v>413</v>
      </c>
      <c r="AH21" s="1339">
        <v>520</v>
      </c>
      <c r="AI21" s="1339">
        <v>16897</v>
      </c>
      <c r="AJ21" s="1339">
        <v>75612</v>
      </c>
      <c r="AK21" s="1624">
        <v>42583</v>
      </c>
      <c r="AL21" s="1624">
        <v>42735</v>
      </c>
      <c r="AM21" s="1626" t="s">
        <v>1328</v>
      </c>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row>
    <row r="22" spans="1:95" s="12" customFormat="1" ht="99.75" x14ac:dyDescent="0.2">
      <c r="A22" s="158"/>
      <c r="B22" s="111"/>
      <c r="C22" s="153"/>
      <c r="D22" s="111"/>
      <c r="E22" s="111"/>
      <c r="F22" s="153"/>
      <c r="G22" s="111"/>
      <c r="H22" s="111"/>
      <c r="I22" s="153"/>
      <c r="J22" s="153">
        <v>128</v>
      </c>
      <c r="K22" s="346" t="s">
        <v>520</v>
      </c>
      <c r="L22" s="326" t="s">
        <v>59</v>
      </c>
      <c r="M22" s="349">
        <v>1</v>
      </c>
      <c r="N22" s="1615"/>
      <c r="O22" s="1615"/>
      <c r="P22" s="1354"/>
      <c r="Q22" s="381">
        <v>0.25</v>
      </c>
      <c r="R22" s="2148"/>
      <c r="S22" s="1354"/>
      <c r="T22" s="356" t="s">
        <v>521</v>
      </c>
      <c r="U22" s="333" t="s">
        <v>522</v>
      </c>
      <c r="V22" s="509">
        <v>25000000</v>
      </c>
      <c r="W22" s="1440"/>
      <c r="X22" s="1354"/>
      <c r="Y22" s="1340"/>
      <c r="Z22" s="1340"/>
      <c r="AA22" s="1340"/>
      <c r="AB22" s="1340"/>
      <c r="AC22" s="1340"/>
      <c r="AD22" s="1340"/>
      <c r="AE22" s="1340"/>
      <c r="AF22" s="1340"/>
      <c r="AG22" s="1340"/>
      <c r="AH22" s="1340"/>
      <c r="AI22" s="1340"/>
      <c r="AJ22" s="1340"/>
      <c r="AK22" s="1799"/>
      <c r="AL22" s="1799"/>
      <c r="AM22" s="2117"/>
      <c r="AN22" s="22"/>
      <c r="AO22" s="350"/>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row>
    <row r="23" spans="1:95" s="12" customFormat="1" ht="105" customHeight="1" x14ac:dyDescent="0.2">
      <c r="A23" s="158"/>
      <c r="B23" s="111"/>
      <c r="C23" s="153"/>
      <c r="D23" s="154"/>
      <c r="E23" s="154"/>
      <c r="F23" s="155"/>
      <c r="G23" s="154"/>
      <c r="H23" s="154"/>
      <c r="I23" s="155"/>
      <c r="J23" s="157">
        <v>129</v>
      </c>
      <c r="K23" s="346" t="s">
        <v>523</v>
      </c>
      <c r="L23" s="326" t="s">
        <v>59</v>
      </c>
      <c r="M23" s="349">
        <v>6</v>
      </c>
      <c r="N23" s="1616"/>
      <c r="O23" s="1616"/>
      <c r="P23" s="1421"/>
      <c r="Q23" s="381">
        <v>0.56999999999999995</v>
      </c>
      <c r="R23" s="2149"/>
      <c r="S23" s="1421"/>
      <c r="T23" s="356" t="s">
        <v>524</v>
      </c>
      <c r="U23" s="333" t="s">
        <v>525</v>
      </c>
      <c r="V23" s="509">
        <v>57000000</v>
      </c>
      <c r="W23" s="1441"/>
      <c r="X23" s="1421"/>
      <c r="Y23" s="1438"/>
      <c r="Z23" s="1438"/>
      <c r="AA23" s="1438"/>
      <c r="AB23" s="1438"/>
      <c r="AC23" s="1438"/>
      <c r="AD23" s="1438"/>
      <c r="AE23" s="1438"/>
      <c r="AF23" s="1438"/>
      <c r="AG23" s="1438"/>
      <c r="AH23" s="1438"/>
      <c r="AI23" s="1438"/>
      <c r="AJ23" s="1438"/>
      <c r="AK23" s="1625"/>
      <c r="AL23" s="1625"/>
      <c r="AM23" s="1627"/>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row>
    <row r="24" spans="1:95" s="125" customFormat="1" ht="36" customHeight="1" x14ac:dyDescent="0.2">
      <c r="A24" s="1129"/>
      <c r="C24" s="1184"/>
      <c r="D24" s="741">
        <v>12</v>
      </c>
      <c r="E24" s="742" t="s">
        <v>526</v>
      </c>
      <c r="F24" s="742"/>
      <c r="G24" s="742"/>
      <c r="H24" s="742"/>
      <c r="I24" s="742"/>
      <c r="J24" s="716"/>
      <c r="K24" s="717"/>
      <c r="L24" s="718"/>
      <c r="M24" s="718"/>
      <c r="N24" s="717"/>
      <c r="O24" s="717"/>
      <c r="P24" s="717"/>
      <c r="Q24" s="718"/>
      <c r="R24" s="717"/>
      <c r="S24" s="717"/>
      <c r="T24" s="717"/>
      <c r="U24" s="717"/>
      <c r="V24" s="717"/>
      <c r="W24" s="724"/>
      <c r="X24" s="717"/>
      <c r="Y24" s="717"/>
      <c r="Z24" s="717"/>
      <c r="AA24" s="717"/>
      <c r="AB24" s="717"/>
      <c r="AC24" s="717"/>
      <c r="AD24" s="717"/>
      <c r="AE24" s="717"/>
      <c r="AF24" s="717"/>
      <c r="AG24" s="717"/>
      <c r="AH24" s="717"/>
      <c r="AI24" s="717"/>
      <c r="AJ24" s="717"/>
      <c r="AK24" s="716"/>
      <c r="AL24" s="716"/>
      <c r="AM24" s="719"/>
      <c r="AN24" s="3"/>
      <c r="AO24" s="3"/>
      <c r="AP24" s="3"/>
      <c r="AQ24" s="3"/>
      <c r="AR24" s="3"/>
      <c r="AS24" s="3"/>
    </row>
    <row r="25" spans="1:95" s="125" customFormat="1" ht="36" customHeight="1" x14ac:dyDescent="0.2">
      <c r="A25" s="1129"/>
      <c r="B25" s="85"/>
      <c r="C25" s="1130"/>
      <c r="D25" s="84"/>
      <c r="E25" s="84"/>
      <c r="F25" s="86"/>
      <c r="G25" s="720">
        <v>36</v>
      </c>
      <c r="H25" s="721" t="s">
        <v>527</v>
      </c>
      <c r="I25" s="721"/>
      <c r="J25" s="721"/>
      <c r="K25" s="722"/>
      <c r="L25" s="723"/>
      <c r="M25" s="723"/>
      <c r="N25" s="722"/>
      <c r="O25" s="722"/>
      <c r="P25" s="722"/>
      <c r="Q25" s="723"/>
      <c r="R25" s="722"/>
      <c r="S25" s="722"/>
      <c r="T25" s="722"/>
      <c r="U25" s="722"/>
      <c r="V25" s="722"/>
      <c r="W25" s="725"/>
      <c r="X25" s="722"/>
      <c r="Y25" s="722"/>
      <c r="Z25" s="722"/>
      <c r="AA25" s="722"/>
      <c r="AB25" s="722"/>
      <c r="AC25" s="722"/>
      <c r="AD25" s="722"/>
      <c r="AE25" s="722"/>
      <c r="AF25" s="722"/>
      <c r="AG25" s="722"/>
      <c r="AH25" s="722"/>
      <c r="AI25" s="722"/>
      <c r="AJ25" s="722"/>
      <c r="AK25" s="722"/>
      <c r="AL25" s="721"/>
      <c r="AM25" s="706"/>
      <c r="AN25" s="3"/>
      <c r="AO25" s="3"/>
      <c r="AP25" s="3"/>
      <c r="AQ25" s="3"/>
      <c r="AR25" s="3"/>
      <c r="AS25" s="3"/>
    </row>
    <row r="26" spans="1:95" s="12" customFormat="1" ht="75" customHeight="1" x14ac:dyDescent="0.2">
      <c r="A26" s="158"/>
      <c r="B26" s="111"/>
      <c r="C26" s="153"/>
      <c r="D26" s="111"/>
      <c r="E26" s="111"/>
      <c r="F26" s="153"/>
      <c r="G26" s="5"/>
      <c r="H26" s="5"/>
      <c r="I26" s="157"/>
      <c r="J26" s="1143">
        <v>130</v>
      </c>
      <c r="K26" s="356" t="s">
        <v>528</v>
      </c>
      <c r="L26" s="328" t="s">
        <v>59</v>
      </c>
      <c r="M26" s="328">
        <v>1</v>
      </c>
      <c r="N26" s="1614" t="s">
        <v>529</v>
      </c>
      <c r="O26" s="354"/>
      <c r="P26" s="1347" t="s">
        <v>1300</v>
      </c>
      <c r="Q26" s="380">
        <f>SUM(V26/V27*100)</f>
        <v>25</v>
      </c>
      <c r="R26" s="2145">
        <v>150000000</v>
      </c>
      <c r="S26" s="1347" t="s">
        <v>530</v>
      </c>
      <c r="T26" s="356" t="s">
        <v>531</v>
      </c>
      <c r="U26" s="333" t="s">
        <v>532</v>
      </c>
      <c r="V26" s="509">
        <v>30000000</v>
      </c>
      <c r="W26" s="1450">
        <v>61</v>
      </c>
      <c r="X26" s="1347" t="s">
        <v>533</v>
      </c>
      <c r="Y26" s="1339">
        <v>64149</v>
      </c>
      <c r="Z26" s="1339">
        <v>72224</v>
      </c>
      <c r="AA26" s="1339">
        <v>27477</v>
      </c>
      <c r="AB26" s="1339">
        <v>86843</v>
      </c>
      <c r="AC26" s="1339">
        <v>236429</v>
      </c>
      <c r="AD26" s="1339">
        <v>75612</v>
      </c>
      <c r="AE26" s="1339">
        <v>13208</v>
      </c>
      <c r="AF26" s="1339">
        <v>2145</v>
      </c>
      <c r="AG26" s="1339">
        <v>413</v>
      </c>
      <c r="AH26" s="1339">
        <v>520</v>
      </c>
      <c r="AI26" s="1339">
        <v>16897</v>
      </c>
      <c r="AJ26" s="1339">
        <v>75612</v>
      </c>
      <c r="AK26" s="1624">
        <v>42583</v>
      </c>
      <c r="AL26" s="1624">
        <v>42735</v>
      </c>
      <c r="AM26" s="1626" t="s">
        <v>1328</v>
      </c>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row>
    <row r="27" spans="1:95" s="12" customFormat="1" ht="103.5" customHeight="1" x14ac:dyDescent="0.2">
      <c r="A27" s="158"/>
      <c r="B27" s="111"/>
      <c r="C27" s="153"/>
      <c r="D27" s="111"/>
      <c r="E27" s="111"/>
      <c r="F27" s="153"/>
      <c r="G27" s="154"/>
      <c r="H27" s="154"/>
      <c r="I27" s="155"/>
      <c r="J27" s="1143">
        <v>131</v>
      </c>
      <c r="K27" s="356" t="s">
        <v>534</v>
      </c>
      <c r="L27" s="328" t="s">
        <v>59</v>
      </c>
      <c r="M27" s="328">
        <v>3</v>
      </c>
      <c r="N27" s="1616"/>
      <c r="O27" s="355"/>
      <c r="P27" s="1421"/>
      <c r="Q27" s="380">
        <v>75</v>
      </c>
      <c r="R27" s="2146"/>
      <c r="S27" s="1421"/>
      <c r="T27" s="356" t="s">
        <v>535</v>
      </c>
      <c r="U27" s="333" t="s">
        <v>536</v>
      </c>
      <c r="V27" s="509">
        <v>120000000</v>
      </c>
      <c r="W27" s="1441"/>
      <c r="X27" s="1421"/>
      <c r="Y27" s="1438"/>
      <c r="Z27" s="1438"/>
      <c r="AA27" s="1438"/>
      <c r="AB27" s="1438"/>
      <c r="AC27" s="1438"/>
      <c r="AD27" s="1438"/>
      <c r="AE27" s="1438"/>
      <c r="AF27" s="1438"/>
      <c r="AG27" s="1438"/>
      <c r="AH27" s="1438"/>
      <c r="AI27" s="1438"/>
      <c r="AJ27" s="1438"/>
      <c r="AK27" s="1625"/>
      <c r="AL27" s="1625"/>
      <c r="AM27" s="1627"/>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row>
    <row r="28" spans="1:95" s="10" customFormat="1" ht="33.75" customHeight="1" x14ac:dyDescent="0.2">
      <c r="A28" s="1129"/>
      <c r="B28" s="85"/>
      <c r="C28" s="1130"/>
      <c r="D28" s="85"/>
      <c r="E28" s="85"/>
      <c r="F28" s="1130"/>
      <c r="G28" s="734">
        <v>37</v>
      </c>
      <c r="H28" s="735" t="s">
        <v>537</v>
      </c>
      <c r="I28" s="735"/>
      <c r="J28" s="721"/>
      <c r="K28" s="722"/>
      <c r="L28" s="723"/>
      <c r="M28" s="723"/>
      <c r="N28" s="722"/>
      <c r="O28" s="722"/>
      <c r="P28" s="722"/>
      <c r="Q28" s="723"/>
      <c r="R28" s="722"/>
      <c r="S28" s="722"/>
      <c r="T28" s="722"/>
      <c r="U28" s="722"/>
      <c r="V28" s="722"/>
      <c r="W28" s="725"/>
      <c r="X28" s="722"/>
      <c r="Y28" s="722"/>
      <c r="Z28" s="722"/>
      <c r="AA28" s="722"/>
      <c r="AB28" s="722"/>
      <c r="AC28" s="722"/>
      <c r="AD28" s="722"/>
      <c r="AE28" s="722"/>
      <c r="AF28" s="722"/>
      <c r="AG28" s="722"/>
      <c r="AH28" s="722"/>
      <c r="AI28" s="722"/>
      <c r="AJ28" s="722"/>
      <c r="AK28" s="721"/>
      <c r="AL28" s="721"/>
      <c r="AM28" s="706"/>
      <c r="AN28" s="3"/>
      <c r="AO28" s="3"/>
      <c r="AP28" s="3"/>
      <c r="AQ28" s="3"/>
      <c r="AR28" s="3"/>
      <c r="AS28" s="3"/>
    </row>
    <row r="29" spans="1:95" s="12" customFormat="1" ht="71.25" x14ac:dyDescent="0.2">
      <c r="A29" s="1114"/>
      <c r="B29" s="104"/>
      <c r="C29" s="147"/>
      <c r="D29" s="104"/>
      <c r="E29" s="104"/>
      <c r="F29" s="147"/>
      <c r="G29" s="1146"/>
      <c r="H29" s="1146"/>
      <c r="I29" s="1147"/>
      <c r="J29" s="7">
        <v>132</v>
      </c>
      <c r="K29" s="356" t="s">
        <v>538</v>
      </c>
      <c r="L29" s="328" t="s">
        <v>59</v>
      </c>
      <c r="M29" s="328">
        <v>8</v>
      </c>
      <c r="N29" s="1614" t="s">
        <v>539</v>
      </c>
      <c r="O29" s="1614">
        <v>134</v>
      </c>
      <c r="P29" s="1347" t="s">
        <v>1301</v>
      </c>
      <c r="Q29" s="365">
        <f>V29/$R$29</f>
        <v>0.20833333333333334</v>
      </c>
      <c r="R29" s="2145">
        <v>120000000</v>
      </c>
      <c r="S29" s="1347" t="s">
        <v>540</v>
      </c>
      <c r="T29" s="356" t="s">
        <v>541</v>
      </c>
      <c r="U29" s="333" t="s">
        <v>542</v>
      </c>
      <c r="V29" s="510">
        <v>25000000</v>
      </c>
      <c r="W29" s="1450">
        <v>61</v>
      </c>
      <c r="X29" s="1347" t="s">
        <v>519</v>
      </c>
      <c r="Y29" s="1422">
        <v>64149</v>
      </c>
      <c r="Z29" s="1422">
        <v>72224</v>
      </c>
      <c r="AA29" s="1422">
        <v>27477</v>
      </c>
      <c r="AB29" s="1422">
        <v>86843</v>
      </c>
      <c r="AC29" s="1422">
        <v>236429</v>
      </c>
      <c r="AD29" s="1422">
        <v>75612</v>
      </c>
      <c r="AE29" s="1422">
        <v>13208</v>
      </c>
      <c r="AF29" s="1422">
        <v>2145</v>
      </c>
      <c r="AG29" s="1422">
        <v>413</v>
      </c>
      <c r="AH29" s="1422">
        <v>520</v>
      </c>
      <c r="AI29" s="1422">
        <v>16897</v>
      </c>
      <c r="AJ29" s="1422">
        <v>75612</v>
      </c>
      <c r="AK29" s="1624">
        <v>42583</v>
      </c>
      <c r="AL29" s="1624">
        <v>42735</v>
      </c>
      <c r="AM29" s="1626" t="s">
        <v>1328</v>
      </c>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row>
    <row r="30" spans="1:95" s="12" customFormat="1" ht="118.5" customHeight="1" x14ac:dyDescent="0.2">
      <c r="A30" s="1114"/>
      <c r="B30" s="104"/>
      <c r="C30" s="147"/>
      <c r="D30" s="104"/>
      <c r="E30" s="104"/>
      <c r="F30" s="147"/>
      <c r="G30" s="104"/>
      <c r="H30" s="104"/>
      <c r="I30" s="147"/>
      <c r="J30" s="7">
        <v>133</v>
      </c>
      <c r="K30" s="356" t="s">
        <v>543</v>
      </c>
      <c r="L30" s="328" t="s">
        <v>59</v>
      </c>
      <c r="M30" s="328">
        <v>12</v>
      </c>
      <c r="N30" s="1615"/>
      <c r="O30" s="1615"/>
      <c r="P30" s="1354"/>
      <c r="Q30" s="365">
        <f t="shared" ref="Q30:Q32" si="0">V30/$R$29</f>
        <v>0.20833333333333334</v>
      </c>
      <c r="R30" s="2151"/>
      <c r="S30" s="1354"/>
      <c r="T30" s="356" t="s">
        <v>541</v>
      </c>
      <c r="U30" s="333" t="s">
        <v>544</v>
      </c>
      <c r="V30" s="510">
        <v>25000000</v>
      </c>
      <c r="W30" s="1440"/>
      <c r="X30" s="1354"/>
      <c r="Y30" s="1423"/>
      <c r="Z30" s="1423"/>
      <c r="AA30" s="1423"/>
      <c r="AB30" s="1423"/>
      <c r="AC30" s="1423"/>
      <c r="AD30" s="1423"/>
      <c r="AE30" s="1423"/>
      <c r="AF30" s="1423"/>
      <c r="AG30" s="1423"/>
      <c r="AH30" s="1423"/>
      <c r="AI30" s="1423"/>
      <c r="AJ30" s="1423"/>
      <c r="AK30" s="1799"/>
      <c r="AL30" s="1799"/>
      <c r="AM30" s="2117"/>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row>
    <row r="31" spans="1:95" s="12" customFormat="1" ht="97.5" customHeight="1" x14ac:dyDescent="0.2">
      <c r="A31" s="1114"/>
      <c r="B31" s="104"/>
      <c r="C31" s="147"/>
      <c r="D31" s="104"/>
      <c r="E31" s="104"/>
      <c r="F31" s="147"/>
      <c r="G31" s="104"/>
      <c r="H31" s="104"/>
      <c r="I31" s="147"/>
      <c r="J31" s="7">
        <v>134</v>
      </c>
      <c r="K31" s="356" t="s">
        <v>545</v>
      </c>
      <c r="L31" s="328" t="s">
        <v>59</v>
      </c>
      <c r="M31" s="328">
        <v>4800</v>
      </c>
      <c r="N31" s="1615"/>
      <c r="O31" s="1615"/>
      <c r="P31" s="1354"/>
      <c r="Q31" s="365">
        <f t="shared" si="0"/>
        <v>0.375</v>
      </c>
      <c r="R31" s="2151"/>
      <c r="S31" s="1354"/>
      <c r="T31" s="356" t="s">
        <v>546</v>
      </c>
      <c r="U31" s="333" t="s">
        <v>547</v>
      </c>
      <c r="V31" s="510">
        <v>45000000</v>
      </c>
      <c r="W31" s="1440"/>
      <c r="X31" s="1354"/>
      <c r="Y31" s="1423"/>
      <c r="Z31" s="1423"/>
      <c r="AA31" s="1423"/>
      <c r="AB31" s="1423"/>
      <c r="AC31" s="1423"/>
      <c r="AD31" s="1423"/>
      <c r="AE31" s="1423"/>
      <c r="AF31" s="1423"/>
      <c r="AG31" s="1423"/>
      <c r="AH31" s="1423"/>
      <c r="AI31" s="1423"/>
      <c r="AJ31" s="1423"/>
      <c r="AK31" s="1799"/>
      <c r="AL31" s="1799"/>
      <c r="AM31" s="2117"/>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row>
    <row r="32" spans="1:95" s="12" customFormat="1" ht="85.5" x14ac:dyDescent="0.2">
      <c r="A32" s="1114"/>
      <c r="B32" s="104"/>
      <c r="C32" s="147"/>
      <c r="D32" s="104"/>
      <c r="E32" s="104"/>
      <c r="F32" s="147"/>
      <c r="G32" s="412"/>
      <c r="H32" s="412"/>
      <c r="I32" s="1144"/>
      <c r="J32" s="7">
        <v>135</v>
      </c>
      <c r="K32" s="356" t="s">
        <v>548</v>
      </c>
      <c r="L32" s="328" t="s">
        <v>59</v>
      </c>
      <c r="M32" s="328">
        <v>12</v>
      </c>
      <c r="N32" s="1616"/>
      <c r="O32" s="1616"/>
      <c r="P32" s="1421"/>
      <c r="Q32" s="365">
        <f t="shared" si="0"/>
        <v>0.20833333333333334</v>
      </c>
      <c r="R32" s="2146"/>
      <c r="S32" s="1421"/>
      <c r="T32" s="356" t="s">
        <v>541</v>
      </c>
      <c r="U32" s="333" t="s">
        <v>549</v>
      </c>
      <c r="V32" s="510">
        <v>25000000</v>
      </c>
      <c r="W32" s="1441"/>
      <c r="X32" s="1421"/>
      <c r="Y32" s="2150"/>
      <c r="Z32" s="2150"/>
      <c r="AA32" s="2150"/>
      <c r="AB32" s="2150"/>
      <c r="AC32" s="2150"/>
      <c r="AD32" s="2150"/>
      <c r="AE32" s="2150"/>
      <c r="AF32" s="2150"/>
      <c r="AG32" s="2150"/>
      <c r="AH32" s="2150"/>
      <c r="AI32" s="2150"/>
      <c r="AJ32" s="2150"/>
      <c r="AK32" s="1625"/>
      <c r="AL32" s="1625"/>
      <c r="AM32" s="1627"/>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row>
    <row r="33" spans="1:95" s="10" customFormat="1" ht="37.5" customHeight="1" x14ac:dyDescent="0.2">
      <c r="A33" s="1129"/>
      <c r="B33" s="85"/>
      <c r="C33" s="1130"/>
      <c r="D33" s="85"/>
      <c r="E33" s="85"/>
      <c r="F33" s="1130"/>
      <c r="G33" s="727">
        <v>38</v>
      </c>
      <c r="H33" s="728" t="s">
        <v>550</v>
      </c>
      <c r="I33" s="728"/>
      <c r="J33" s="721"/>
      <c r="K33" s="722"/>
      <c r="L33" s="723"/>
      <c r="M33" s="723"/>
      <c r="N33" s="722"/>
      <c r="O33" s="722"/>
      <c r="P33" s="722"/>
      <c r="Q33" s="723"/>
      <c r="R33" s="722"/>
      <c r="S33" s="722"/>
      <c r="T33" s="722"/>
      <c r="U33" s="722"/>
      <c r="V33" s="722"/>
      <c r="W33" s="725"/>
      <c r="X33" s="722"/>
      <c r="Y33" s="722"/>
      <c r="Z33" s="722"/>
      <c r="AA33" s="722"/>
      <c r="AB33" s="722"/>
      <c r="AC33" s="722"/>
      <c r="AD33" s="722"/>
      <c r="AE33" s="722"/>
      <c r="AF33" s="722"/>
      <c r="AG33" s="722"/>
      <c r="AH33" s="722"/>
      <c r="AI33" s="722"/>
      <c r="AJ33" s="722"/>
      <c r="AK33" s="721"/>
      <c r="AL33" s="721"/>
      <c r="AM33" s="706"/>
      <c r="AN33" s="3"/>
      <c r="AO33" s="3"/>
      <c r="AP33" s="3"/>
      <c r="AQ33" s="3"/>
      <c r="AR33" s="3"/>
      <c r="AS33" s="3"/>
    </row>
    <row r="34" spans="1:95" s="12" customFormat="1" ht="114" x14ac:dyDescent="0.2">
      <c r="A34" s="158"/>
      <c r="B34" s="111"/>
      <c r="C34" s="153"/>
      <c r="D34" s="111"/>
      <c r="E34" s="111"/>
      <c r="F34" s="153"/>
      <c r="G34" s="5"/>
      <c r="H34" s="5"/>
      <c r="I34" s="157"/>
      <c r="J34" s="1143">
        <v>136</v>
      </c>
      <c r="K34" s="346" t="s">
        <v>551</v>
      </c>
      <c r="L34" s="328" t="s">
        <v>59</v>
      </c>
      <c r="M34" s="349">
        <v>12</v>
      </c>
      <c r="N34" s="1614" t="s">
        <v>552</v>
      </c>
      <c r="O34" s="1614">
        <v>135</v>
      </c>
      <c r="P34" s="1347" t="s">
        <v>1302</v>
      </c>
      <c r="Q34" s="365">
        <f>V34/$R$34</f>
        <v>0.31887755102040816</v>
      </c>
      <c r="R34" s="2145">
        <v>78400000</v>
      </c>
      <c r="S34" s="1347" t="s">
        <v>553</v>
      </c>
      <c r="T34" s="346" t="s">
        <v>554</v>
      </c>
      <c r="U34" s="346" t="s">
        <v>555</v>
      </c>
      <c r="V34" s="511">
        <v>25000000</v>
      </c>
      <c r="W34" s="1450">
        <v>61</v>
      </c>
      <c r="X34" s="1347" t="s">
        <v>519</v>
      </c>
      <c r="Y34" s="1339">
        <v>64149</v>
      </c>
      <c r="Z34" s="1339">
        <v>72224</v>
      </c>
      <c r="AA34" s="1339">
        <v>27477</v>
      </c>
      <c r="AB34" s="1339">
        <v>86843</v>
      </c>
      <c r="AC34" s="1339">
        <v>236429</v>
      </c>
      <c r="AD34" s="1339">
        <v>75612</v>
      </c>
      <c r="AE34" s="1339">
        <v>13208</v>
      </c>
      <c r="AF34" s="1339">
        <v>2145</v>
      </c>
      <c r="AG34" s="1339">
        <v>413</v>
      </c>
      <c r="AH34" s="1339">
        <v>520</v>
      </c>
      <c r="AI34" s="1339">
        <v>16897</v>
      </c>
      <c r="AJ34" s="1339">
        <v>75612</v>
      </c>
      <c r="AK34" s="1624">
        <v>42583</v>
      </c>
      <c r="AL34" s="1624">
        <v>42735</v>
      </c>
      <c r="AM34" s="1626" t="s">
        <v>1328</v>
      </c>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row>
    <row r="35" spans="1:95" s="12" customFormat="1" ht="77.25" customHeight="1" x14ac:dyDescent="0.2">
      <c r="A35" s="158"/>
      <c r="B35" s="111"/>
      <c r="C35" s="153"/>
      <c r="D35" s="111"/>
      <c r="E35" s="111"/>
      <c r="F35" s="153"/>
      <c r="G35" s="111"/>
      <c r="H35" s="111"/>
      <c r="I35" s="153"/>
      <c r="J35" s="1143">
        <v>137</v>
      </c>
      <c r="K35" s="346" t="s">
        <v>556</v>
      </c>
      <c r="L35" s="328" t="s">
        <v>59</v>
      </c>
      <c r="M35" s="349">
        <v>12</v>
      </c>
      <c r="N35" s="1615"/>
      <c r="O35" s="1615"/>
      <c r="P35" s="1354"/>
      <c r="Q35" s="365">
        <f t="shared" ref="Q35:Q36" si="1">V35/$R$34</f>
        <v>0.51020408163265307</v>
      </c>
      <c r="R35" s="2151"/>
      <c r="S35" s="1354"/>
      <c r="T35" s="346" t="s">
        <v>557</v>
      </c>
      <c r="U35" s="346" t="s">
        <v>558</v>
      </c>
      <c r="V35" s="511">
        <v>40000000</v>
      </c>
      <c r="W35" s="1440"/>
      <c r="X35" s="1354"/>
      <c r="Y35" s="1340"/>
      <c r="Z35" s="1340"/>
      <c r="AA35" s="1340"/>
      <c r="AB35" s="1340"/>
      <c r="AC35" s="1340"/>
      <c r="AD35" s="1340"/>
      <c r="AE35" s="1340"/>
      <c r="AF35" s="1340"/>
      <c r="AG35" s="1340"/>
      <c r="AH35" s="1340"/>
      <c r="AI35" s="1340"/>
      <c r="AJ35" s="1340"/>
      <c r="AK35" s="1799"/>
      <c r="AL35" s="1799"/>
      <c r="AM35" s="2117"/>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row>
    <row r="36" spans="1:95" s="134" customFormat="1" ht="122.25" customHeight="1" x14ac:dyDescent="0.2">
      <c r="A36" s="158"/>
      <c r="B36" s="111"/>
      <c r="C36" s="153"/>
      <c r="D36" s="111"/>
      <c r="E36" s="111"/>
      <c r="F36" s="153"/>
      <c r="G36" s="111"/>
      <c r="H36" s="111"/>
      <c r="I36" s="153"/>
      <c r="J36" s="1149">
        <v>138</v>
      </c>
      <c r="K36" s="130" t="s">
        <v>559</v>
      </c>
      <c r="L36" s="386" t="s">
        <v>59</v>
      </c>
      <c r="M36" s="131">
        <v>12</v>
      </c>
      <c r="N36" s="1616"/>
      <c r="O36" s="1616"/>
      <c r="P36" s="1421"/>
      <c r="Q36" s="132">
        <f t="shared" si="1"/>
        <v>0.17091836734693877</v>
      </c>
      <c r="R36" s="2146"/>
      <c r="S36" s="1421"/>
      <c r="T36" s="130" t="s">
        <v>554</v>
      </c>
      <c r="U36" s="130" t="s">
        <v>560</v>
      </c>
      <c r="V36" s="512">
        <v>13400000</v>
      </c>
      <c r="W36" s="1441"/>
      <c r="X36" s="1421"/>
      <c r="Y36" s="1438"/>
      <c r="Z36" s="1438"/>
      <c r="AA36" s="1438"/>
      <c r="AB36" s="1438"/>
      <c r="AC36" s="1438"/>
      <c r="AD36" s="1438"/>
      <c r="AE36" s="1438"/>
      <c r="AF36" s="1438"/>
      <c r="AG36" s="1438"/>
      <c r="AH36" s="1438"/>
      <c r="AI36" s="1438"/>
      <c r="AJ36" s="1438"/>
      <c r="AK36" s="1625"/>
      <c r="AL36" s="1625"/>
      <c r="AM36" s="1627"/>
      <c r="AN36" s="529"/>
      <c r="AO36" s="529"/>
      <c r="AP36" s="529"/>
      <c r="AQ36" s="529"/>
      <c r="AR36" s="529"/>
      <c r="AS36" s="529"/>
      <c r="AT36" s="529"/>
      <c r="AU36" s="529"/>
      <c r="AV36" s="529"/>
      <c r="AW36" s="529"/>
      <c r="AX36" s="529"/>
      <c r="AY36" s="529"/>
      <c r="AZ36" s="529"/>
      <c r="BA36" s="529"/>
      <c r="BB36" s="529"/>
      <c r="BC36" s="529"/>
      <c r="BD36" s="529"/>
      <c r="BE36" s="529"/>
      <c r="BF36" s="529"/>
      <c r="BG36" s="529"/>
      <c r="BH36" s="529"/>
      <c r="BI36" s="529"/>
      <c r="BJ36" s="529"/>
      <c r="BK36" s="529"/>
      <c r="BL36" s="529"/>
      <c r="BM36" s="529"/>
      <c r="BN36" s="529"/>
      <c r="BO36" s="529"/>
      <c r="BP36" s="529"/>
      <c r="BQ36" s="529"/>
      <c r="BR36" s="529"/>
      <c r="BS36" s="529"/>
      <c r="BT36" s="529"/>
      <c r="BU36" s="529"/>
      <c r="BV36" s="529"/>
      <c r="BW36" s="529"/>
      <c r="BX36" s="529"/>
      <c r="BY36" s="529"/>
      <c r="BZ36" s="529"/>
      <c r="CA36" s="529"/>
      <c r="CB36" s="530"/>
      <c r="CC36" s="530"/>
      <c r="CD36" s="530"/>
      <c r="CE36" s="530"/>
      <c r="CF36" s="530"/>
      <c r="CG36" s="530"/>
      <c r="CH36" s="530"/>
      <c r="CI36" s="530"/>
      <c r="CJ36" s="530"/>
      <c r="CK36" s="530"/>
      <c r="CL36" s="530"/>
      <c r="CM36" s="530"/>
      <c r="CN36" s="530"/>
      <c r="CO36" s="530"/>
      <c r="CP36" s="530"/>
      <c r="CQ36" s="530"/>
    </row>
    <row r="37" spans="1:95" s="134" customFormat="1" ht="118.5" customHeight="1" x14ac:dyDescent="0.2">
      <c r="A37" s="1154"/>
      <c r="B37" s="1150"/>
      <c r="C37" s="1179"/>
      <c r="D37" s="1150"/>
      <c r="E37" s="1150"/>
      <c r="F37" s="1179"/>
      <c r="G37" s="135"/>
      <c r="H37" s="135"/>
      <c r="I37" s="1151"/>
      <c r="J37" s="1149">
        <v>138</v>
      </c>
      <c r="K37" s="130" t="s">
        <v>559</v>
      </c>
      <c r="L37" s="386" t="s">
        <v>59</v>
      </c>
      <c r="M37" s="131">
        <v>12</v>
      </c>
      <c r="N37" s="355" t="s">
        <v>561</v>
      </c>
      <c r="O37" s="355">
        <v>136</v>
      </c>
      <c r="P37" s="130" t="s">
        <v>1303</v>
      </c>
      <c r="Q37" s="136">
        <v>1</v>
      </c>
      <c r="R37" s="512">
        <v>11600000</v>
      </c>
      <c r="S37" s="137" t="s">
        <v>553</v>
      </c>
      <c r="T37" s="130" t="s">
        <v>554</v>
      </c>
      <c r="U37" s="130" t="s">
        <v>554</v>
      </c>
      <c r="V37" s="512">
        <v>11600000</v>
      </c>
      <c r="W37" s="388">
        <v>61</v>
      </c>
      <c r="X37" s="130" t="s">
        <v>519</v>
      </c>
      <c r="Y37" s="138">
        <v>64149</v>
      </c>
      <c r="Z37" s="138">
        <v>72224</v>
      </c>
      <c r="AA37" s="138">
        <v>27477</v>
      </c>
      <c r="AB37" s="138">
        <v>86843</v>
      </c>
      <c r="AC37" s="138">
        <v>236429</v>
      </c>
      <c r="AD37" s="138">
        <v>75612</v>
      </c>
      <c r="AE37" s="138">
        <v>13208</v>
      </c>
      <c r="AF37" s="138">
        <v>2145</v>
      </c>
      <c r="AG37" s="138">
        <v>413</v>
      </c>
      <c r="AH37" s="138">
        <v>520</v>
      </c>
      <c r="AI37" s="138">
        <v>16897</v>
      </c>
      <c r="AJ37" s="138">
        <v>75612</v>
      </c>
      <c r="AK37" s="1185">
        <v>42583</v>
      </c>
      <c r="AL37" s="1185">
        <v>42735</v>
      </c>
      <c r="AM37" s="139" t="s">
        <v>1328</v>
      </c>
      <c r="AN37" s="529"/>
      <c r="AO37" s="529"/>
      <c r="AP37" s="529"/>
      <c r="AQ37" s="529"/>
      <c r="AR37" s="529"/>
      <c r="AS37" s="529"/>
      <c r="AT37" s="529"/>
      <c r="AU37" s="529"/>
      <c r="AV37" s="529"/>
      <c r="AW37" s="529"/>
      <c r="AX37" s="529"/>
      <c r="AY37" s="529"/>
      <c r="AZ37" s="529"/>
      <c r="BA37" s="529"/>
      <c r="BB37" s="529"/>
      <c r="BC37" s="529"/>
      <c r="BD37" s="529"/>
      <c r="BE37" s="529"/>
      <c r="BF37" s="529"/>
      <c r="BG37" s="529"/>
      <c r="BH37" s="529"/>
      <c r="BI37" s="529"/>
      <c r="BJ37" s="529"/>
      <c r="BK37" s="529"/>
      <c r="BL37" s="529"/>
      <c r="BM37" s="529"/>
      <c r="BN37" s="529"/>
      <c r="BO37" s="529"/>
      <c r="BP37" s="529"/>
      <c r="BQ37" s="529"/>
      <c r="BR37" s="529"/>
      <c r="BS37" s="529"/>
      <c r="BT37" s="529"/>
      <c r="BU37" s="529"/>
      <c r="BV37" s="529"/>
      <c r="BW37" s="529"/>
      <c r="BX37" s="529"/>
      <c r="BY37" s="529"/>
      <c r="BZ37" s="529"/>
      <c r="CA37" s="529"/>
      <c r="CB37" s="530"/>
      <c r="CC37" s="530"/>
      <c r="CD37" s="530"/>
      <c r="CE37" s="530"/>
      <c r="CF37" s="530"/>
      <c r="CG37" s="530"/>
      <c r="CH37" s="530"/>
      <c r="CI37" s="530"/>
      <c r="CJ37" s="530"/>
      <c r="CK37" s="530"/>
      <c r="CL37" s="530"/>
      <c r="CM37" s="530"/>
      <c r="CN37" s="530"/>
      <c r="CO37" s="530"/>
      <c r="CP37" s="530"/>
      <c r="CQ37" s="530"/>
    </row>
    <row r="38" spans="1:95" s="10" customFormat="1" ht="34.5" customHeight="1" x14ac:dyDescent="0.2">
      <c r="A38" s="1129"/>
      <c r="B38" s="85"/>
      <c r="C38" s="1130"/>
      <c r="D38" s="85"/>
      <c r="E38" s="85"/>
      <c r="F38" s="1130"/>
      <c r="G38" s="1141">
        <v>39</v>
      </c>
      <c r="H38" s="1142" t="s">
        <v>562</v>
      </c>
      <c r="I38" s="1142"/>
      <c r="J38" s="721"/>
      <c r="K38" s="722"/>
      <c r="L38" s="723"/>
      <c r="M38" s="723"/>
      <c r="N38" s="722"/>
      <c r="O38" s="722"/>
      <c r="P38" s="722"/>
      <c r="Q38" s="723"/>
      <c r="R38" s="722"/>
      <c r="S38" s="722"/>
      <c r="T38" s="722"/>
      <c r="U38" s="722"/>
      <c r="V38" s="722"/>
      <c r="W38" s="725"/>
      <c r="X38" s="722"/>
      <c r="Y38" s="722"/>
      <c r="Z38" s="722"/>
      <c r="AA38" s="722"/>
      <c r="AB38" s="722"/>
      <c r="AC38" s="722"/>
      <c r="AD38" s="722"/>
      <c r="AE38" s="722"/>
      <c r="AF38" s="722"/>
      <c r="AG38" s="722"/>
      <c r="AH38" s="722"/>
      <c r="AI38" s="722"/>
      <c r="AJ38" s="722"/>
      <c r="AK38" s="721"/>
      <c r="AL38" s="721"/>
      <c r="AM38" s="706"/>
      <c r="AN38" s="3"/>
      <c r="AO38" s="3"/>
      <c r="AP38" s="3"/>
      <c r="AQ38" s="3"/>
      <c r="AR38" s="3"/>
      <c r="AS38" s="3"/>
    </row>
    <row r="39" spans="1:95" s="22" customFormat="1" ht="95.25" customHeight="1" x14ac:dyDescent="0.2">
      <c r="A39" s="1170"/>
      <c r="B39" s="1165"/>
      <c r="C39" s="1171"/>
      <c r="D39" s="1165"/>
      <c r="E39" s="1063"/>
      <c r="F39" s="1065"/>
      <c r="G39" s="1178"/>
      <c r="H39" s="4"/>
      <c r="I39" s="1152"/>
      <c r="J39" s="1143">
        <v>139</v>
      </c>
      <c r="K39" s="346" t="s">
        <v>563</v>
      </c>
      <c r="L39" s="328" t="s">
        <v>59</v>
      </c>
      <c r="M39" s="349">
        <v>1</v>
      </c>
      <c r="N39" s="346" t="s">
        <v>564</v>
      </c>
      <c r="O39" s="346">
        <v>137</v>
      </c>
      <c r="P39" s="346" t="s">
        <v>1304</v>
      </c>
      <c r="Q39" s="526">
        <v>1</v>
      </c>
      <c r="R39" s="91">
        <v>60000000</v>
      </c>
      <c r="S39" s="346" t="s">
        <v>565</v>
      </c>
      <c r="T39" s="346" t="s">
        <v>566</v>
      </c>
      <c r="U39" s="346" t="s">
        <v>567</v>
      </c>
      <c r="V39" s="513">
        <v>60000000</v>
      </c>
      <c r="W39" s="347">
        <v>61</v>
      </c>
      <c r="X39" s="515" t="s">
        <v>519</v>
      </c>
      <c r="Y39" s="140">
        <v>64149</v>
      </c>
      <c r="Z39" s="140">
        <v>72224</v>
      </c>
      <c r="AA39" s="140">
        <v>27477</v>
      </c>
      <c r="AB39" s="140">
        <v>86843</v>
      </c>
      <c r="AC39" s="140">
        <v>236429</v>
      </c>
      <c r="AD39" s="140">
        <v>75612</v>
      </c>
      <c r="AE39" s="140">
        <v>13208</v>
      </c>
      <c r="AF39" s="140">
        <v>2145</v>
      </c>
      <c r="AG39" s="140">
        <v>413</v>
      </c>
      <c r="AH39" s="140">
        <v>520</v>
      </c>
      <c r="AI39" s="140">
        <v>16897</v>
      </c>
      <c r="AJ39" s="140">
        <v>75612</v>
      </c>
      <c r="AK39" s="1186">
        <v>42583</v>
      </c>
      <c r="AL39" s="1186">
        <v>42735</v>
      </c>
      <c r="AM39" s="139" t="s">
        <v>1328</v>
      </c>
      <c r="AN39" s="6"/>
      <c r="AO39" s="6"/>
      <c r="AP39" s="6"/>
      <c r="AQ39" s="6"/>
      <c r="AR39" s="6"/>
      <c r="AS39" s="6"/>
    </row>
    <row r="40" spans="1:95" s="133" customFormat="1" ht="64.5" customHeight="1" x14ac:dyDescent="0.2">
      <c r="A40" s="1153"/>
      <c r="B40" s="142"/>
      <c r="C40" s="143"/>
      <c r="D40" s="142"/>
      <c r="E40" s="142"/>
      <c r="F40" s="143"/>
      <c r="G40" s="142"/>
      <c r="H40" s="142"/>
      <c r="I40" s="143"/>
      <c r="J40" s="1149">
        <v>139</v>
      </c>
      <c r="K40" s="130" t="s">
        <v>563</v>
      </c>
      <c r="L40" s="386" t="s">
        <v>59</v>
      </c>
      <c r="M40" s="131">
        <v>1</v>
      </c>
      <c r="N40" s="2155" t="s">
        <v>568</v>
      </c>
      <c r="O40" s="2155">
        <v>138</v>
      </c>
      <c r="P40" s="2155" t="s">
        <v>1305</v>
      </c>
      <c r="Q40" s="141">
        <f>V40/$R$40</f>
        <v>0.375</v>
      </c>
      <c r="R40" s="2152">
        <v>80000000</v>
      </c>
      <c r="S40" s="2155" t="s">
        <v>565</v>
      </c>
      <c r="T40" s="130" t="s">
        <v>566</v>
      </c>
      <c r="U40" s="130" t="s">
        <v>569</v>
      </c>
      <c r="V40" s="512">
        <v>30000000</v>
      </c>
      <c r="W40" s="2158">
        <v>61</v>
      </c>
      <c r="X40" s="2155" t="s">
        <v>519</v>
      </c>
      <c r="Y40" s="2161">
        <v>64149</v>
      </c>
      <c r="Z40" s="2161">
        <v>72224</v>
      </c>
      <c r="AA40" s="2161">
        <v>27477</v>
      </c>
      <c r="AB40" s="2161">
        <v>86843</v>
      </c>
      <c r="AC40" s="2161">
        <v>236429</v>
      </c>
      <c r="AD40" s="2161">
        <v>75612</v>
      </c>
      <c r="AE40" s="2161">
        <v>13208</v>
      </c>
      <c r="AF40" s="2161">
        <v>2145</v>
      </c>
      <c r="AG40" s="2161">
        <v>413</v>
      </c>
      <c r="AH40" s="2161">
        <v>520</v>
      </c>
      <c r="AI40" s="2161">
        <v>16897</v>
      </c>
      <c r="AJ40" s="2161">
        <v>75612</v>
      </c>
      <c r="AK40" s="2164">
        <v>42583</v>
      </c>
      <c r="AL40" s="2164">
        <v>42735</v>
      </c>
      <c r="AM40" s="2167" t="s">
        <v>1328</v>
      </c>
      <c r="AN40" s="529"/>
      <c r="AO40" s="529"/>
      <c r="AP40" s="529"/>
      <c r="AQ40" s="529"/>
      <c r="AR40" s="529"/>
      <c r="AS40" s="529"/>
      <c r="AT40" s="529"/>
      <c r="AU40" s="529"/>
      <c r="AV40" s="529"/>
      <c r="AW40" s="529"/>
      <c r="AX40" s="529"/>
      <c r="AY40" s="529"/>
      <c r="AZ40" s="529"/>
      <c r="BA40" s="529"/>
      <c r="BB40" s="529"/>
      <c r="BC40" s="529"/>
      <c r="BD40" s="529"/>
      <c r="BE40" s="529"/>
      <c r="BF40" s="529"/>
      <c r="BG40" s="529"/>
      <c r="BH40" s="529"/>
      <c r="BI40" s="529"/>
      <c r="BJ40" s="529"/>
      <c r="BK40" s="529"/>
      <c r="BL40" s="529"/>
      <c r="BM40" s="529"/>
      <c r="BN40" s="529"/>
      <c r="BO40" s="529"/>
      <c r="BP40" s="529"/>
      <c r="BQ40" s="529"/>
      <c r="BR40" s="529"/>
      <c r="BS40" s="529"/>
      <c r="BT40" s="529"/>
      <c r="BU40" s="529"/>
      <c r="BV40" s="529"/>
      <c r="BW40" s="529"/>
      <c r="BX40" s="529"/>
      <c r="BY40" s="529"/>
      <c r="BZ40" s="529"/>
      <c r="CA40" s="529"/>
      <c r="CB40" s="529"/>
      <c r="CC40" s="529"/>
      <c r="CD40" s="529"/>
      <c r="CE40" s="529"/>
      <c r="CF40" s="529"/>
      <c r="CG40" s="529"/>
      <c r="CH40" s="529"/>
      <c r="CI40" s="529"/>
      <c r="CJ40" s="529"/>
      <c r="CK40" s="529"/>
      <c r="CL40" s="529"/>
      <c r="CM40" s="529"/>
      <c r="CN40" s="529"/>
      <c r="CO40" s="529"/>
      <c r="CP40" s="529"/>
      <c r="CQ40" s="529"/>
    </row>
    <row r="41" spans="1:95" s="133" customFormat="1" ht="48" customHeight="1" x14ac:dyDescent="0.2">
      <c r="A41" s="1153"/>
      <c r="B41" s="142"/>
      <c r="C41" s="143"/>
      <c r="D41" s="142"/>
      <c r="E41" s="142"/>
      <c r="F41" s="143"/>
      <c r="G41" s="142"/>
      <c r="H41" s="142"/>
      <c r="I41" s="143"/>
      <c r="J41" s="1149">
        <v>140</v>
      </c>
      <c r="K41" s="144" t="s">
        <v>570</v>
      </c>
      <c r="L41" s="386" t="s">
        <v>59</v>
      </c>
      <c r="M41" s="386">
        <v>1</v>
      </c>
      <c r="N41" s="2156"/>
      <c r="O41" s="2156"/>
      <c r="P41" s="2156"/>
      <c r="Q41" s="141">
        <f t="shared" ref="Q41:Q42" si="2">V41/$R$40</f>
        <v>0.3125</v>
      </c>
      <c r="R41" s="2153"/>
      <c r="S41" s="2156"/>
      <c r="T41" s="144" t="s">
        <v>571</v>
      </c>
      <c r="U41" s="383" t="s">
        <v>572</v>
      </c>
      <c r="V41" s="516">
        <v>25000000</v>
      </c>
      <c r="W41" s="2159"/>
      <c r="X41" s="2156"/>
      <c r="Y41" s="2162"/>
      <c r="Z41" s="2162"/>
      <c r="AA41" s="2162"/>
      <c r="AB41" s="2162"/>
      <c r="AC41" s="2162"/>
      <c r="AD41" s="2162"/>
      <c r="AE41" s="2162"/>
      <c r="AF41" s="2162"/>
      <c r="AG41" s="2162"/>
      <c r="AH41" s="2162"/>
      <c r="AI41" s="2162"/>
      <c r="AJ41" s="2162"/>
      <c r="AK41" s="2165"/>
      <c r="AL41" s="2165"/>
      <c r="AM41" s="2168"/>
      <c r="AN41" s="529"/>
      <c r="AO41" s="529"/>
      <c r="AP41" s="529"/>
      <c r="AQ41" s="529"/>
      <c r="AR41" s="529"/>
      <c r="AS41" s="529"/>
      <c r="AT41" s="529"/>
      <c r="AU41" s="529"/>
      <c r="AV41" s="529"/>
      <c r="AW41" s="529"/>
      <c r="AX41" s="529"/>
      <c r="AY41" s="529"/>
      <c r="AZ41" s="529"/>
      <c r="BA41" s="529"/>
      <c r="BB41" s="529"/>
      <c r="BC41" s="529"/>
      <c r="BD41" s="529"/>
      <c r="BE41" s="529"/>
      <c r="BF41" s="529"/>
      <c r="BG41" s="529"/>
      <c r="BH41" s="529"/>
      <c r="BI41" s="529"/>
      <c r="BJ41" s="529"/>
      <c r="BK41" s="529"/>
      <c r="BL41" s="529"/>
      <c r="BM41" s="529"/>
      <c r="BN41" s="529"/>
      <c r="BO41" s="529"/>
      <c r="BP41" s="529"/>
      <c r="BQ41" s="529"/>
      <c r="BR41" s="529"/>
      <c r="BS41" s="529"/>
      <c r="BT41" s="529"/>
      <c r="BU41" s="529"/>
      <c r="BV41" s="529"/>
      <c r="BW41" s="529"/>
      <c r="BX41" s="529"/>
      <c r="BY41" s="529"/>
      <c r="BZ41" s="529"/>
      <c r="CA41" s="529"/>
      <c r="CB41" s="529"/>
      <c r="CC41" s="529"/>
      <c r="CD41" s="529"/>
      <c r="CE41" s="529"/>
      <c r="CF41" s="529"/>
      <c r="CG41" s="529"/>
      <c r="CH41" s="529"/>
      <c r="CI41" s="529"/>
      <c r="CJ41" s="529"/>
      <c r="CK41" s="529"/>
      <c r="CL41" s="529"/>
      <c r="CM41" s="529"/>
      <c r="CN41" s="529"/>
      <c r="CO41" s="529"/>
      <c r="CP41" s="529"/>
      <c r="CQ41" s="529"/>
    </row>
    <row r="42" spans="1:95" s="133" customFormat="1" ht="99.75" customHeight="1" x14ac:dyDescent="0.2">
      <c r="A42" s="1153"/>
      <c r="B42" s="142"/>
      <c r="C42" s="143"/>
      <c r="D42" s="142"/>
      <c r="E42" s="142"/>
      <c r="F42" s="143"/>
      <c r="G42" s="145"/>
      <c r="H42" s="145"/>
      <c r="I42" s="146"/>
      <c r="J42" s="1149">
        <v>141</v>
      </c>
      <c r="K42" s="144" t="s">
        <v>573</v>
      </c>
      <c r="L42" s="386" t="s">
        <v>59</v>
      </c>
      <c r="M42" s="386">
        <v>1</v>
      </c>
      <c r="N42" s="2157"/>
      <c r="O42" s="2157"/>
      <c r="P42" s="2157"/>
      <c r="Q42" s="141">
        <f t="shared" si="2"/>
        <v>0.3125</v>
      </c>
      <c r="R42" s="2154"/>
      <c r="S42" s="2157"/>
      <c r="T42" s="144" t="s">
        <v>574</v>
      </c>
      <c r="U42" s="383" t="s">
        <v>575</v>
      </c>
      <c r="V42" s="516">
        <v>25000000</v>
      </c>
      <c r="W42" s="2160"/>
      <c r="X42" s="2157"/>
      <c r="Y42" s="2163"/>
      <c r="Z42" s="2163"/>
      <c r="AA42" s="2163"/>
      <c r="AB42" s="2163"/>
      <c r="AC42" s="2163"/>
      <c r="AD42" s="2163"/>
      <c r="AE42" s="2163"/>
      <c r="AF42" s="2163"/>
      <c r="AG42" s="2163"/>
      <c r="AH42" s="2163"/>
      <c r="AI42" s="2163"/>
      <c r="AJ42" s="2163"/>
      <c r="AK42" s="2166"/>
      <c r="AL42" s="2166"/>
      <c r="AM42" s="2169"/>
      <c r="AN42" s="529"/>
      <c r="AO42" s="529"/>
      <c r="AP42" s="529"/>
      <c r="AQ42" s="529"/>
      <c r="AR42" s="529"/>
      <c r="AS42" s="529"/>
      <c r="AT42" s="529"/>
      <c r="AU42" s="529"/>
      <c r="AV42" s="529"/>
      <c r="AW42" s="529"/>
      <c r="AX42" s="529"/>
      <c r="AY42" s="529"/>
      <c r="AZ42" s="529"/>
      <c r="BA42" s="529"/>
      <c r="BB42" s="529"/>
      <c r="BC42" s="529"/>
      <c r="BD42" s="529"/>
      <c r="BE42" s="529"/>
      <c r="BF42" s="529"/>
      <c r="BG42" s="529"/>
      <c r="BH42" s="529"/>
      <c r="BI42" s="529"/>
      <c r="BJ42" s="529"/>
      <c r="BK42" s="529"/>
      <c r="BL42" s="529"/>
      <c r="BM42" s="529"/>
      <c r="BN42" s="529"/>
      <c r="BO42" s="529"/>
      <c r="BP42" s="529"/>
      <c r="BQ42" s="529"/>
      <c r="BR42" s="529"/>
      <c r="BS42" s="529"/>
      <c r="BT42" s="529"/>
      <c r="BU42" s="529"/>
      <c r="BV42" s="529"/>
      <c r="BW42" s="529"/>
      <c r="BX42" s="529"/>
      <c r="BY42" s="529"/>
      <c r="BZ42" s="529"/>
      <c r="CA42" s="529"/>
      <c r="CB42" s="529"/>
      <c r="CC42" s="529"/>
      <c r="CD42" s="529"/>
      <c r="CE42" s="529"/>
      <c r="CF42" s="529"/>
      <c r="CG42" s="529"/>
      <c r="CH42" s="529"/>
      <c r="CI42" s="529"/>
      <c r="CJ42" s="529"/>
      <c r="CK42" s="529"/>
      <c r="CL42" s="529"/>
      <c r="CM42" s="529"/>
      <c r="CN42" s="529"/>
      <c r="CO42" s="529"/>
      <c r="CP42" s="529"/>
      <c r="CQ42" s="529"/>
    </row>
    <row r="43" spans="1:95" s="10" customFormat="1" ht="36" customHeight="1" x14ac:dyDescent="0.2">
      <c r="A43" s="1129"/>
      <c r="B43" s="85"/>
      <c r="C43" s="1130"/>
      <c r="D43" s="85"/>
      <c r="E43" s="85"/>
      <c r="F43" s="1130"/>
      <c r="G43" s="734">
        <v>40</v>
      </c>
      <c r="H43" s="735" t="s">
        <v>576</v>
      </c>
      <c r="I43" s="735"/>
      <c r="J43" s="721"/>
      <c r="K43" s="722"/>
      <c r="L43" s="723"/>
      <c r="M43" s="723"/>
      <c r="N43" s="722"/>
      <c r="O43" s="722"/>
      <c r="P43" s="722"/>
      <c r="Q43" s="723"/>
      <c r="R43" s="722"/>
      <c r="S43" s="722"/>
      <c r="T43" s="722"/>
      <c r="U43" s="722"/>
      <c r="V43" s="722"/>
      <c r="W43" s="725"/>
      <c r="X43" s="722"/>
      <c r="Y43" s="722"/>
      <c r="Z43" s="722"/>
      <c r="AA43" s="725"/>
      <c r="AB43" s="722"/>
      <c r="AC43" s="722"/>
      <c r="AD43" s="722"/>
      <c r="AE43" s="725"/>
      <c r="AF43" s="722"/>
      <c r="AG43" s="722"/>
      <c r="AH43" s="722"/>
      <c r="AI43" s="725"/>
      <c r="AJ43" s="722"/>
      <c r="AK43" s="721"/>
      <c r="AL43" s="721"/>
      <c r="AM43" s="706"/>
      <c r="AN43" s="3"/>
      <c r="AO43" s="3"/>
      <c r="AP43" s="3"/>
      <c r="AQ43" s="3"/>
      <c r="AR43" s="3"/>
      <c r="AS43" s="3"/>
    </row>
    <row r="44" spans="1:95" ht="149.25" customHeight="1" x14ac:dyDescent="0.2">
      <c r="A44" s="1114"/>
      <c r="B44" s="104"/>
      <c r="C44" s="147"/>
      <c r="D44" s="104"/>
      <c r="E44" s="104"/>
      <c r="F44" s="147"/>
      <c r="G44" s="1146"/>
      <c r="H44" s="1146"/>
      <c r="I44" s="1147"/>
      <c r="J44" s="7">
        <v>142</v>
      </c>
      <c r="K44" s="356" t="s">
        <v>577</v>
      </c>
      <c r="L44" s="328" t="s">
        <v>59</v>
      </c>
      <c r="M44" s="328">
        <v>12</v>
      </c>
      <c r="N44" s="1614" t="s">
        <v>578</v>
      </c>
      <c r="O44" s="1614">
        <v>139</v>
      </c>
      <c r="P44" s="1347" t="s">
        <v>1306</v>
      </c>
      <c r="Q44" s="141">
        <v>0.9</v>
      </c>
      <c r="R44" s="2145">
        <v>10000000</v>
      </c>
      <c r="S44" s="1347" t="s">
        <v>579</v>
      </c>
      <c r="T44" s="356" t="s">
        <v>580</v>
      </c>
      <c r="U44" s="333" t="s">
        <v>581</v>
      </c>
      <c r="V44" s="509">
        <v>10000000</v>
      </c>
      <c r="W44" s="1450" t="s">
        <v>582</v>
      </c>
      <c r="X44" s="1347" t="s">
        <v>519</v>
      </c>
      <c r="Y44" s="1339">
        <v>64149</v>
      </c>
      <c r="Z44" s="1339">
        <v>0</v>
      </c>
      <c r="AA44" s="1339">
        <v>0</v>
      </c>
      <c r="AB44" s="1339">
        <v>0</v>
      </c>
      <c r="AC44" s="1339">
        <v>0</v>
      </c>
      <c r="AD44" s="1339">
        <v>0</v>
      </c>
      <c r="AE44" s="1339">
        <v>0</v>
      </c>
      <c r="AF44" s="1339">
        <v>0</v>
      </c>
      <c r="AG44" s="1339">
        <v>0</v>
      </c>
      <c r="AH44" s="1339">
        <v>0</v>
      </c>
      <c r="AI44" s="1339">
        <v>0</v>
      </c>
      <c r="AJ44" s="1339">
        <v>0</v>
      </c>
      <c r="AK44" s="1624">
        <v>42583</v>
      </c>
      <c r="AL44" s="1624">
        <v>42735</v>
      </c>
      <c r="AM44" s="1626" t="s">
        <v>1328</v>
      </c>
    </row>
    <row r="45" spans="1:95" ht="117.75" customHeight="1" x14ac:dyDescent="0.2">
      <c r="A45" s="1114"/>
      <c r="B45" s="104"/>
      <c r="C45" s="147"/>
      <c r="D45" s="104"/>
      <c r="E45" s="104"/>
      <c r="F45" s="147"/>
      <c r="G45" s="104"/>
      <c r="H45" s="104"/>
      <c r="I45" s="147"/>
      <c r="J45" s="7">
        <v>143</v>
      </c>
      <c r="K45" s="356" t="s">
        <v>583</v>
      </c>
      <c r="L45" s="328" t="s">
        <v>59</v>
      </c>
      <c r="M45" s="328">
        <v>1</v>
      </c>
      <c r="N45" s="1616"/>
      <c r="O45" s="1616"/>
      <c r="P45" s="1421"/>
      <c r="Q45" s="132">
        <v>0.1</v>
      </c>
      <c r="R45" s="2146"/>
      <c r="S45" s="1421"/>
      <c r="T45" s="356" t="s">
        <v>584</v>
      </c>
      <c r="U45" s="333" t="s">
        <v>585</v>
      </c>
      <c r="V45" s="509">
        <v>0</v>
      </c>
      <c r="W45" s="1441"/>
      <c r="X45" s="1421"/>
      <c r="Y45" s="1438"/>
      <c r="Z45" s="1438"/>
      <c r="AA45" s="1438"/>
      <c r="AB45" s="1438"/>
      <c r="AC45" s="1438"/>
      <c r="AD45" s="1438"/>
      <c r="AE45" s="1438"/>
      <c r="AF45" s="1438"/>
      <c r="AG45" s="1438"/>
      <c r="AH45" s="1438"/>
      <c r="AI45" s="1438"/>
      <c r="AJ45" s="1438"/>
      <c r="AK45" s="1625"/>
      <c r="AL45" s="1625"/>
      <c r="AM45" s="1627"/>
    </row>
    <row r="46" spans="1:95" s="133" customFormat="1" ht="156.75" x14ac:dyDescent="0.2">
      <c r="A46" s="1155"/>
      <c r="B46" s="148"/>
      <c r="C46" s="149"/>
      <c r="D46" s="148"/>
      <c r="E46" s="148"/>
      <c r="F46" s="149"/>
      <c r="G46" s="148"/>
      <c r="H46" s="148"/>
      <c r="I46" s="149"/>
      <c r="J46" s="150">
        <v>144</v>
      </c>
      <c r="K46" s="151" t="s">
        <v>586</v>
      </c>
      <c r="L46" s="385" t="s">
        <v>59</v>
      </c>
      <c r="M46" s="385">
        <v>5</v>
      </c>
      <c r="N46" s="106" t="s">
        <v>587</v>
      </c>
      <c r="O46" s="517"/>
      <c r="P46" s="382" t="s">
        <v>1307</v>
      </c>
      <c r="Q46" s="141">
        <v>1</v>
      </c>
      <c r="R46" s="518">
        <v>77600000</v>
      </c>
      <c r="S46" s="382" t="s">
        <v>588</v>
      </c>
      <c r="T46" s="151" t="s">
        <v>589</v>
      </c>
      <c r="U46" s="383" t="s">
        <v>590</v>
      </c>
      <c r="V46" s="516">
        <v>77600000</v>
      </c>
      <c r="W46" s="152">
        <v>61</v>
      </c>
      <c r="X46" s="376" t="s">
        <v>519</v>
      </c>
      <c r="Y46" s="138">
        <v>64149</v>
      </c>
      <c r="Z46" s="138">
        <v>72224</v>
      </c>
      <c r="AA46" s="138">
        <v>27477</v>
      </c>
      <c r="AB46" s="138">
        <v>86843</v>
      </c>
      <c r="AC46" s="138">
        <v>236429</v>
      </c>
      <c r="AD46" s="138">
        <v>75612</v>
      </c>
      <c r="AE46" s="138">
        <v>13208</v>
      </c>
      <c r="AF46" s="138">
        <v>2145</v>
      </c>
      <c r="AG46" s="138">
        <v>413</v>
      </c>
      <c r="AH46" s="138">
        <v>520</v>
      </c>
      <c r="AI46" s="138">
        <v>16897</v>
      </c>
      <c r="AJ46" s="138">
        <v>75612</v>
      </c>
      <c r="AK46" s="1187">
        <v>42583</v>
      </c>
      <c r="AL46" s="1187">
        <v>42735</v>
      </c>
      <c r="AM46" s="384" t="s">
        <v>1328</v>
      </c>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29"/>
      <c r="BK46" s="529"/>
      <c r="BL46" s="529"/>
      <c r="BM46" s="529"/>
      <c r="BN46" s="529"/>
      <c r="BO46" s="529"/>
      <c r="BP46" s="529"/>
      <c r="BQ46" s="529"/>
      <c r="BR46" s="529"/>
      <c r="BS46" s="529"/>
      <c r="BT46" s="529"/>
      <c r="BU46" s="529"/>
      <c r="BV46" s="529"/>
      <c r="BW46" s="529"/>
      <c r="BX46" s="529"/>
      <c r="BY46" s="529"/>
      <c r="BZ46" s="529"/>
      <c r="CA46" s="529"/>
      <c r="CB46" s="529"/>
      <c r="CC46" s="529"/>
      <c r="CD46" s="529"/>
      <c r="CE46" s="529"/>
      <c r="CF46" s="529"/>
      <c r="CG46" s="529"/>
      <c r="CH46" s="529"/>
      <c r="CI46" s="529"/>
      <c r="CJ46" s="529"/>
      <c r="CK46" s="529"/>
      <c r="CL46" s="529"/>
      <c r="CM46" s="529"/>
      <c r="CN46" s="529"/>
      <c r="CO46" s="529"/>
      <c r="CP46" s="529"/>
      <c r="CQ46" s="529"/>
    </row>
    <row r="47" spans="1:95" ht="128.25" customHeight="1" x14ac:dyDescent="0.2">
      <c r="A47" s="158"/>
      <c r="B47" s="111"/>
      <c r="C47" s="153"/>
      <c r="D47" s="111"/>
      <c r="E47" s="111"/>
      <c r="F47" s="153"/>
      <c r="G47" s="111"/>
      <c r="H47" s="111"/>
      <c r="I47" s="153"/>
      <c r="J47" s="1344">
        <v>144</v>
      </c>
      <c r="K47" s="1347" t="s">
        <v>586</v>
      </c>
      <c r="L47" s="1344" t="s">
        <v>59</v>
      </c>
      <c r="M47" s="1344">
        <v>5</v>
      </c>
      <c r="N47" s="1614" t="s">
        <v>591</v>
      </c>
      <c r="O47" s="1614">
        <v>141</v>
      </c>
      <c r="P47" s="1347" t="s">
        <v>1308</v>
      </c>
      <c r="Q47" s="1630">
        <f>101496752/R47</f>
        <v>0.56318356650785417</v>
      </c>
      <c r="R47" s="2145">
        <v>180219662</v>
      </c>
      <c r="S47" s="1347" t="s">
        <v>592</v>
      </c>
      <c r="T47" s="1347" t="s">
        <v>593</v>
      </c>
      <c r="U47" s="333" t="s">
        <v>594</v>
      </c>
      <c r="V47" s="2145">
        <v>101496752</v>
      </c>
      <c r="W47" s="1455">
        <v>108</v>
      </c>
      <c r="X47" s="1347" t="s">
        <v>519</v>
      </c>
      <c r="Y47" s="1339">
        <v>64149</v>
      </c>
      <c r="Z47" s="1339">
        <v>72224</v>
      </c>
      <c r="AA47" s="1339">
        <v>27477</v>
      </c>
      <c r="AB47" s="1339">
        <v>86843</v>
      </c>
      <c r="AC47" s="1339">
        <v>236429</v>
      </c>
      <c r="AD47" s="1339">
        <v>75612</v>
      </c>
      <c r="AE47" s="1339">
        <v>13208</v>
      </c>
      <c r="AF47" s="1339">
        <v>2145</v>
      </c>
      <c r="AG47" s="1339">
        <v>413</v>
      </c>
      <c r="AH47" s="1339">
        <v>520</v>
      </c>
      <c r="AI47" s="1339">
        <v>16897</v>
      </c>
      <c r="AJ47" s="1339">
        <v>75612</v>
      </c>
      <c r="AK47" s="1624">
        <v>42583</v>
      </c>
      <c r="AL47" s="1624">
        <v>42735</v>
      </c>
      <c r="AM47" s="1626" t="s">
        <v>1328</v>
      </c>
    </row>
    <row r="48" spans="1:95" ht="37.5" customHeight="1" x14ac:dyDescent="0.2">
      <c r="A48" s="158"/>
      <c r="B48" s="111"/>
      <c r="C48" s="153"/>
      <c r="D48" s="111"/>
      <c r="E48" s="111"/>
      <c r="F48" s="153"/>
      <c r="G48" s="111"/>
      <c r="H48" s="111"/>
      <c r="I48" s="153"/>
      <c r="J48" s="1449"/>
      <c r="K48" s="1421"/>
      <c r="L48" s="1449"/>
      <c r="M48" s="1449"/>
      <c r="N48" s="1615"/>
      <c r="O48" s="1615"/>
      <c r="P48" s="1354"/>
      <c r="Q48" s="1631"/>
      <c r="R48" s="2151"/>
      <c r="S48" s="1354"/>
      <c r="T48" s="1421"/>
      <c r="U48" s="333" t="s">
        <v>595</v>
      </c>
      <c r="V48" s="2146"/>
      <c r="W48" s="1455"/>
      <c r="X48" s="1354"/>
      <c r="Y48" s="1340"/>
      <c r="Z48" s="1340"/>
      <c r="AA48" s="1340"/>
      <c r="AB48" s="1340"/>
      <c r="AC48" s="1340"/>
      <c r="AD48" s="1340"/>
      <c r="AE48" s="1340"/>
      <c r="AF48" s="1340"/>
      <c r="AG48" s="1340"/>
      <c r="AH48" s="1340"/>
      <c r="AI48" s="1340"/>
      <c r="AJ48" s="1340"/>
      <c r="AK48" s="1799"/>
      <c r="AL48" s="1799"/>
      <c r="AM48" s="2117"/>
    </row>
    <row r="49" spans="1:45" ht="46.5" customHeight="1" x14ac:dyDescent="0.2">
      <c r="A49" s="158"/>
      <c r="B49" s="111"/>
      <c r="C49" s="153"/>
      <c r="D49" s="111"/>
      <c r="E49" s="111"/>
      <c r="F49" s="153"/>
      <c r="G49" s="111"/>
      <c r="H49" s="111"/>
      <c r="I49" s="153"/>
      <c r="J49" s="1344">
        <v>145</v>
      </c>
      <c r="K49" s="1347" t="s">
        <v>596</v>
      </c>
      <c r="L49" s="1344" t="s">
        <v>59</v>
      </c>
      <c r="M49" s="1344">
        <v>1</v>
      </c>
      <c r="N49" s="1615"/>
      <c r="O49" s="1615"/>
      <c r="P49" s="1354"/>
      <c r="Q49" s="1630">
        <f>78722910/R47</f>
        <v>0.43681643349214583</v>
      </c>
      <c r="R49" s="2151"/>
      <c r="S49" s="1354"/>
      <c r="T49" s="1347" t="s">
        <v>597</v>
      </c>
      <c r="U49" s="333" t="s">
        <v>598</v>
      </c>
      <c r="V49" s="2145">
        <v>78722910</v>
      </c>
      <c r="W49" s="1455">
        <v>98</v>
      </c>
      <c r="X49" s="1354"/>
      <c r="Y49" s="1340"/>
      <c r="Z49" s="1340"/>
      <c r="AA49" s="1340"/>
      <c r="AB49" s="1340"/>
      <c r="AC49" s="1340"/>
      <c r="AD49" s="1340"/>
      <c r="AE49" s="1340"/>
      <c r="AF49" s="1340"/>
      <c r="AG49" s="1340"/>
      <c r="AH49" s="1340"/>
      <c r="AI49" s="1340"/>
      <c r="AJ49" s="1340"/>
      <c r="AK49" s="1799"/>
      <c r="AL49" s="1799"/>
      <c r="AM49" s="2117"/>
    </row>
    <row r="50" spans="1:45" ht="58.5" customHeight="1" x14ac:dyDescent="0.2">
      <c r="A50" s="158"/>
      <c r="B50" s="111"/>
      <c r="C50" s="153"/>
      <c r="D50" s="111"/>
      <c r="E50" s="111"/>
      <c r="F50" s="153"/>
      <c r="G50" s="111"/>
      <c r="H50" s="111"/>
      <c r="I50" s="153"/>
      <c r="J50" s="1449"/>
      <c r="K50" s="1421"/>
      <c r="L50" s="1449"/>
      <c r="M50" s="1449"/>
      <c r="N50" s="1616"/>
      <c r="O50" s="1616"/>
      <c r="P50" s="1421"/>
      <c r="Q50" s="1631"/>
      <c r="R50" s="2146"/>
      <c r="S50" s="1421"/>
      <c r="T50" s="1421"/>
      <c r="U50" s="333" t="s">
        <v>599</v>
      </c>
      <c r="V50" s="2146"/>
      <c r="W50" s="1455"/>
      <c r="X50" s="1421"/>
      <c r="Y50" s="1438"/>
      <c r="Z50" s="1438"/>
      <c r="AA50" s="1438"/>
      <c r="AB50" s="1438"/>
      <c r="AC50" s="1438"/>
      <c r="AD50" s="1438"/>
      <c r="AE50" s="1438"/>
      <c r="AF50" s="1438"/>
      <c r="AG50" s="1438"/>
      <c r="AH50" s="1438"/>
      <c r="AI50" s="1438"/>
      <c r="AJ50" s="1438"/>
      <c r="AK50" s="1625"/>
      <c r="AL50" s="1625"/>
      <c r="AM50" s="1627"/>
    </row>
    <row r="51" spans="1:45" ht="51.75" customHeight="1" x14ac:dyDescent="0.2">
      <c r="A51" s="158"/>
      <c r="B51" s="111"/>
      <c r="C51" s="153"/>
      <c r="D51" s="111"/>
      <c r="E51" s="111"/>
      <c r="F51" s="153"/>
      <c r="G51" s="111"/>
      <c r="H51" s="111"/>
      <c r="I51" s="153"/>
      <c r="J51" s="1344">
        <v>146</v>
      </c>
      <c r="K51" s="1347" t="s">
        <v>600</v>
      </c>
      <c r="L51" s="1344" t="s">
        <v>59</v>
      </c>
      <c r="M51" s="1344">
        <v>1</v>
      </c>
      <c r="N51" s="1614" t="s">
        <v>601</v>
      </c>
      <c r="O51" s="1614">
        <v>142</v>
      </c>
      <c r="P51" s="1347" t="s">
        <v>1309</v>
      </c>
      <c r="Q51" s="2170">
        <v>100</v>
      </c>
      <c r="R51" s="2145">
        <v>40000000</v>
      </c>
      <c r="S51" s="1347" t="s">
        <v>602</v>
      </c>
      <c r="T51" s="1347" t="s">
        <v>603</v>
      </c>
      <c r="U51" s="355" t="s">
        <v>604</v>
      </c>
      <c r="V51" s="509">
        <v>30600000</v>
      </c>
      <c r="W51" s="1450">
        <v>61</v>
      </c>
      <c r="X51" s="1347" t="s">
        <v>519</v>
      </c>
      <c r="Y51" s="1339">
        <v>64149</v>
      </c>
      <c r="Z51" s="1339">
        <v>72224</v>
      </c>
      <c r="AA51" s="1339">
        <v>27477</v>
      </c>
      <c r="AB51" s="1339">
        <v>86843</v>
      </c>
      <c r="AC51" s="1339">
        <v>236429</v>
      </c>
      <c r="AD51" s="1339">
        <v>75612</v>
      </c>
      <c r="AE51" s="1339">
        <v>13208</v>
      </c>
      <c r="AF51" s="1339">
        <v>2145</v>
      </c>
      <c r="AG51" s="1339">
        <v>413</v>
      </c>
      <c r="AH51" s="1339">
        <v>520</v>
      </c>
      <c r="AI51" s="1339">
        <v>16897</v>
      </c>
      <c r="AJ51" s="1339">
        <v>75612</v>
      </c>
      <c r="AK51" s="1624">
        <v>42583</v>
      </c>
      <c r="AL51" s="1624">
        <v>42735</v>
      </c>
      <c r="AM51" s="1626" t="s">
        <v>1328</v>
      </c>
    </row>
    <row r="52" spans="1:45" ht="37.5" customHeight="1" x14ac:dyDescent="0.2">
      <c r="A52" s="158"/>
      <c r="B52" s="111"/>
      <c r="C52" s="153"/>
      <c r="D52" s="111"/>
      <c r="E52" s="111"/>
      <c r="F52" s="153"/>
      <c r="G52" s="111"/>
      <c r="H52" s="111"/>
      <c r="I52" s="153"/>
      <c r="J52" s="1345"/>
      <c r="K52" s="1354"/>
      <c r="L52" s="1345"/>
      <c r="M52" s="1345"/>
      <c r="N52" s="1615"/>
      <c r="O52" s="1615"/>
      <c r="P52" s="1354"/>
      <c r="Q52" s="2171"/>
      <c r="R52" s="2151"/>
      <c r="S52" s="1354"/>
      <c r="T52" s="1354"/>
      <c r="U52" s="333" t="s">
        <v>572</v>
      </c>
      <c r="V52" s="509">
        <v>3800000</v>
      </c>
      <c r="W52" s="1440"/>
      <c r="X52" s="1354"/>
      <c r="Y52" s="1340"/>
      <c r="Z52" s="1340"/>
      <c r="AA52" s="1340"/>
      <c r="AB52" s="1340"/>
      <c r="AC52" s="1340"/>
      <c r="AD52" s="1340"/>
      <c r="AE52" s="1340"/>
      <c r="AF52" s="1340"/>
      <c r="AG52" s="1340"/>
      <c r="AH52" s="1340"/>
      <c r="AI52" s="1340"/>
      <c r="AJ52" s="1340"/>
      <c r="AK52" s="1799"/>
      <c r="AL52" s="1799"/>
      <c r="AM52" s="2117"/>
    </row>
    <row r="53" spans="1:45" ht="79.5" customHeight="1" x14ac:dyDescent="0.2">
      <c r="A53" s="158"/>
      <c r="B53" s="111"/>
      <c r="C53" s="153"/>
      <c r="D53" s="111"/>
      <c r="E53" s="111"/>
      <c r="F53" s="153"/>
      <c r="G53" s="154"/>
      <c r="H53" s="154"/>
      <c r="I53" s="155"/>
      <c r="J53" s="1449"/>
      <c r="K53" s="1421"/>
      <c r="L53" s="1449"/>
      <c r="M53" s="1449"/>
      <c r="N53" s="1616"/>
      <c r="O53" s="1616"/>
      <c r="P53" s="1421"/>
      <c r="Q53" s="2172"/>
      <c r="R53" s="2146"/>
      <c r="S53" s="1421"/>
      <c r="T53" s="1421"/>
      <c r="U53" s="355" t="s">
        <v>605</v>
      </c>
      <c r="V53" s="509">
        <v>5600000</v>
      </c>
      <c r="W53" s="1441"/>
      <c r="X53" s="1421"/>
      <c r="Y53" s="1438"/>
      <c r="Z53" s="1438"/>
      <c r="AA53" s="1438"/>
      <c r="AB53" s="1438"/>
      <c r="AC53" s="1438"/>
      <c r="AD53" s="1438"/>
      <c r="AE53" s="1438"/>
      <c r="AF53" s="1438"/>
      <c r="AG53" s="1438"/>
      <c r="AH53" s="1438"/>
      <c r="AI53" s="1438"/>
      <c r="AJ53" s="1438"/>
      <c r="AK53" s="1625"/>
      <c r="AL53" s="1625"/>
      <c r="AM53" s="1627"/>
    </row>
    <row r="54" spans="1:45" s="10" customFormat="1" ht="32.25" customHeight="1" x14ac:dyDescent="0.2">
      <c r="A54" s="1129"/>
      <c r="B54" s="85"/>
      <c r="C54" s="1130"/>
      <c r="D54" s="85"/>
      <c r="E54" s="85"/>
      <c r="F54" s="1130"/>
      <c r="G54" s="720">
        <v>41</v>
      </c>
      <c r="H54" s="721" t="s">
        <v>606</v>
      </c>
      <c r="I54" s="721"/>
      <c r="J54" s="721"/>
      <c r="K54" s="722"/>
      <c r="L54" s="723"/>
      <c r="M54" s="723"/>
      <c r="N54" s="722"/>
      <c r="O54" s="722"/>
      <c r="P54" s="722"/>
      <c r="Q54" s="723"/>
      <c r="R54" s="722"/>
      <c r="S54" s="722"/>
      <c r="T54" s="722"/>
      <c r="U54" s="722"/>
      <c r="V54" s="722"/>
      <c r="W54" s="725"/>
      <c r="X54" s="722"/>
      <c r="Y54" s="722"/>
      <c r="Z54" s="722"/>
      <c r="AA54" s="722"/>
      <c r="AB54" s="722"/>
      <c r="AC54" s="722"/>
      <c r="AD54" s="722"/>
      <c r="AE54" s="722"/>
      <c r="AF54" s="722"/>
      <c r="AG54" s="722"/>
      <c r="AH54" s="722"/>
      <c r="AI54" s="722"/>
      <c r="AJ54" s="722"/>
      <c r="AK54" s="721"/>
      <c r="AL54" s="721"/>
      <c r="AM54" s="706"/>
      <c r="AN54" s="3"/>
      <c r="AO54" s="3"/>
      <c r="AP54" s="3"/>
      <c r="AQ54" s="3"/>
      <c r="AR54" s="3"/>
      <c r="AS54" s="3"/>
    </row>
    <row r="55" spans="1:45" ht="91.5" customHeight="1" x14ac:dyDescent="0.2">
      <c r="A55" s="158"/>
      <c r="B55" s="111"/>
      <c r="C55" s="153"/>
      <c r="D55" s="111"/>
      <c r="E55" s="111"/>
      <c r="F55" s="153"/>
      <c r="G55" s="5"/>
      <c r="H55" s="5"/>
      <c r="I55" s="157"/>
      <c r="J55" s="7">
        <v>147</v>
      </c>
      <c r="K55" s="356" t="s">
        <v>607</v>
      </c>
      <c r="L55" s="328" t="s">
        <v>59</v>
      </c>
      <c r="M55" s="328">
        <v>14</v>
      </c>
      <c r="N55" s="1614" t="s">
        <v>608</v>
      </c>
      <c r="O55" s="1614">
        <v>143</v>
      </c>
      <c r="P55" s="1347" t="s">
        <v>1310</v>
      </c>
      <c r="Q55" s="156">
        <v>50</v>
      </c>
      <c r="R55" s="2145">
        <v>10000000</v>
      </c>
      <c r="S55" s="1347" t="s">
        <v>609</v>
      </c>
      <c r="T55" s="356" t="s">
        <v>610</v>
      </c>
      <c r="U55" s="333" t="s">
        <v>611</v>
      </c>
      <c r="V55" s="509">
        <v>5000000</v>
      </c>
      <c r="W55" s="1450">
        <v>61</v>
      </c>
      <c r="X55" s="1347" t="s">
        <v>519</v>
      </c>
      <c r="Y55" s="1339">
        <v>64149</v>
      </c>
      <c r="Z55" s="1339">
        <v>72224</v>
      </c>
      <c r="AA55" s="1339">
        <v>27477</v>
      </c>
      <c r="AB55" s="1339">
        <v>86843</v>
      </c>
      <c r="AC55" s="1339">
        <v>236429</v>
      </c>
      <c r="AD55" s="1339">
        <v>75612</v>
      </c>
      <c r="AE55" s="1339">
        <v>13208</v>
      </c>
      <c r="AF55" s="1339">
        <v>2145</v>
      </c>
      <c r="AG55" s="1339">
        <v>413</v>
      </c>
      <c r="AH55" s="1339">
        <v>520</v>
      </c>
      <c r="AI55" s="1339">
        <v>16897</v>
      </c>
      <c r="AJ55" s="1339">
        <v>75612</v>
      </c>
      <c r="AK55" s="1624">
        <v>42583</v>
      </c>
      <c r="AL55" s="1624">
        <v>42735</v>
      </c>
      <c r="AM55" s="1626" t="s">
        <v>1328</v>
      </c>
    </row>
    <row r="56" spans="1:45" ht="126.75" customHeight="1" x14ac:dyDescent="0.2">
      <c r="A56" s="158"/>
      <c r="B56" s="111"/>
      <c r="C56" s="153"/>
      <c r="D56" s="111"/>
      <c r="E56" s="111"/>
      <c r="F56" s="153"/>
      <c r="G56" s="154"/>
      <c r="H56" s="154"/>
      <c r="I56" s="155"/>
      <c r="J56" s="7">
        <v>148</v>
      </c>
      <c r="K56" s="356" t="s">
        <v>612</v>
      </c>
      <c r="L56" s="328" t="s">
        <v>59</v>
      </c>
      <c r="M56" s="328">
        <v>11</v>
      </c>
      <c r="N56" s="1616"/>
      <c r="O56" s="1616"/>
      <c r="P56" s="1421"/>
      <c r="Q56" s="156">
        <v>50</v>
      </c>
      <c r="R56" s="2146"/>
      <c r="S56" s="1421"/>
      <c r="T56" s="356" t="s">
        <v>613</v>
      </c>
      <c r="U56" s="333" t="s">
        <v>614</v>
      </c>
      <c r="V56" s="509">
        <v>5000000</v>
      </c>
      <c r="W56" s="1441"/>
      <c r="X56" s="1421"/>
      <c r="Y56" s="1438"/>
      <c r="Z56" s="1438"/>
      <c r="AA56" s="1438"/>
      <c r="AB56" s="1438"/>
      <c r="AC56" s="1438"/>
      <c r="AD56" s="1438"/>
      <c r="AE56" s="1438"/>
      <c r="AF56" s="1438"/>
      <c r="AG56" s="1438"/>
      <c r="AH56" s="1438"/>
      <c r="AI56" s="1438"/>
      <c r="AJ56" s="1438"/>
      <c r="AK56" s="1625"/>
      <c r="AL56" s="1625"/>
      <c r="AM56" s="1627"/>
    </row>
    <row r="57" spans="1:45" s="10" customFormat="1" ht="31.5" customHeight="1" x14ac:dyDescent="0.2">
      <c r="A57" s="1129"/>
      <c r="B57" s="85"/>
      <c r="C57" s="1130"/>
      <c r="D57" s="85"/>
      <c r="E57" s="85"/>
      <c r="F57" s="1130"/>
      <c r="G57" s="720">
        <v>42</v>
      </c>
      <c r="H57" s="721" t="s">
        <v>615</v>
      </c>
      <c r="I57" s="721"/>
      <c r="J57" s="721"/>
      <c r="K57" s="722"/>
      <c r="L57" s="723"/>
      <c r="M57" s="723"/>
      <c r="N57" s="722"/>
      <c r="O57" s="722"/>
      <c r="P57" s="722"/>
      <c r="Q57" s="723"/>
      <c r="R57" s="722"/>
      <c r="S57" s="722"/>
      <c r="T57" s="722"/>
      <c r="U57" s="722"/>
      <c r="V57" s="722"/>
      <c r="W57" s="725"/>
      <c r="X57" s="722"/>
      <c r="Y57" s="722"/>
      <c r="Z57" s="722"/>
      <c r="AA57" s="722"/>
      <c r="AB57" s="722"/>
      <c r="AC57" s="722"/>
      <c r="AD57" s="722"/>
      <c r="AE57" s="722"/>
      <c r="AF57" s="722"/>
      <c r="AG57" s="722"/>
      <c r="AH57" s="722"/>
      <c r="AI57" s="722"/>
      <c r="AJ57" s="722"/>
      <c r="AK57" s="721"/>
      <c r="AL57" s="721"/>
      <c r="AM57" s="706"/>
      <c r="AN57" s="3"/>
      <c r="AO57" s="3"/>
      <c r="AP57" s="3"/>
      <c r="AQ57" s="3"/>
      <c r="AR57" s="3"/>
      <c r="AS57" s="3"/>
    </row>
    <row r="58" spans="1:45" s="22" customFormat="1" ht="148.5" customHeight="1" x14ac:dyDescent="0.2">
      <c r="A58" s="1170"/>
      <c r="B58" s="1165"/>
      <c r="C58" s="1171"/>
      <c r="D58" s="1165"/>
      <c r="E58" s="1063"/>
      <c r="F58" s="1065"/>
      <c r="G58" s="1178"/>
      <c r="H58" s="4"/>
      <c r="I58" s="1152"/>
      <c r="J58" s="7">
        <v>149</v>
      </c>
      <c r="K58" s="346" t="s">
        <v>616</v>
      </c>
      <c r="L58" s="349" t="s">
        <v>59</v>
      </c>
      <c r="M58" s="349">
        <v>8</v>
      </c>
      <c r="N58" s="387" t="s">
        <v>617</v>
      </c>
      <c r="O58" s="387">
        <v>144</v>
      </c>
      <c r="P58" s="346" t="s">
        <v>1311</v>
      </c>
      <c r="Q58" s="526">
        <v>1</v>
      </c>
      <c r="R58" s="513">
        <v>10000000</v>
      </c>
      <c r="S58" s="346" t="s">
        <v>618</v>
      </c>
      <c r="T58" s="356" t="s">
        <v>619</v>
      </c>
      <c r="U58" s="333" t="s">
        <v>620</v>
      </c>
      <c r="V58" s="91">
        <v>10000000</v>
      </c>
      <c r="W58" s="347">
        <v>61</v>
      </c>
      <c r="X58" s="346" t="s">
        <v>519</v>
      </c>
      <c r="Y58" s="138">
        <v>64149</v>
      </c>
      <c r="Z58" s="138">
        <v>72224</v>
      </c>
      <c r="AA58" s="138">
        <v>27477</v>
      </c>
      <c r="AB58" s="138">
        <v>86843</v>
      </c>
      <c r="AC58" s="138">
        <v>236429</v>
      </c>
      <c r="AD58" s="138">
        <v>75612</v>
      </c>
      <c r="AE58" s="138">
        <v>13208</v>
      </c>
      <c r="AF58" s="138">
        <v>2145</v>
      </c>
      <c r="AG58" s="138">
        <v>413</v>
      </c>
      <c r="AH58" s="138">
        <v>520</v>
      </c>
      <c r="AI58" s="138">
        <v>16897</v>
      </c>
      <c r="AJ58" s="138">
        <v>75612</v>
      </c>
      <c r="AK58" s="1188">
        <v>42583</v>
      </c>
      <c r="AL58" s="1188">
        <v>42735</v>
      </c>
      <c r="AM58" s="535" t="s">
        <v>1328</v>
      </c>
      <c r="AN58" s="6"/>
      <c r="AO58" s="6"/>
      <c r="AP58" s="6"/>
      <c r="AQ58" s="6"/>
      <c r="AR58" s="6"/>
      <c r="AS58" s="6"/>
    </row>
    <row r="59" spans="1:45" ht="122.25" customHeight="1" x14ac:dyDescent="0.2">
      <c r="A59" s="158"/>
      <c r="B59" s="111"/>
      <c r="C59" s="153"/>
      <c r="D59" s="111"/>
      <c r="E59" s="111"/>
      <c r="F59" s="153"/>
      <c r="G59" s="111"/>
      <c r="H59" s="111"/>
      <c r="I59" s="153"/>
      <c r="J59" s="7">
        <v>149</v>
      </c>
      <c r="K59" s="356" t="s">
        <v>616</v>
      </c>
      <c r="L59" s="328" t="s">
        <v>59</v>
      </c>
      <c r="M59" s="328">
        <v>8</v>
      </c>
      <c r="N59" s="1614" t="s">
        <v>621</v>
      </c>
      <c r="O59" s="1614">
        <v>145</v>
      </c>
      <c r="P59" s="1347" t="s">
        <v>1312</v>
      </c>
      <c r="Q59" s="381">
        <f>V59/R59</f>
        <v>0.6875</v>
      </c>
      <c r="R59" s="2145">
        <v>40000000</v>
      </c>
      <c r="S59" s="1347" t="s">
        <v>622</v>
      </c>
      <c r="T59" s="356" t="s">
        <v>623</v>
      </c>
      <c r="U59" s="333" t="s">
        <v>624</v>
      </c>
      <c r="V59" s="516">
        <v>27500000</v>
      </c>
      <c r="W59" s="1450">
        <v>61</v>
      </c>
      <c r="X59" s="1347" t="s">
        <v>519</v>
      </c>
      <c r="Y59" s="1339">
        <v>64149</v>
      </c>
      <c r="Z59" s="1339">
        <v>72224</v>
      </c>
      <c r="AA59" s="1339">
        <v>27477</v>
      </c>
      <c r="AB59" s="1339">
        <v>86843</v>
      </c>
      <c r="AC59" s="1339">
        <v>236429</v>
      </c>
      <c r="AD59" s="1339">
        <v>75612</v>
      </c>
      <c r="AE59" s="1339">
        <v>13208</v>
      </c>
      <c r="AF59" s="1339">
        <v>2145</v>
      </c>
      <c r="AG59" s="1339">
        <v>413</v>
      </c>
      <c r="AH59" s="1339">
        <v>520</v>
      </c>
      <c r="AI59" s="1339">
        <v>16897</v>
      </c>
      <c r="AJ59" s="1339">
        <v>75612</v>
      </c>
      <c r="AK59" s="1624">
        <v>42583</v>
      </c>
      <c r="AL59" s="1624">
        <v>42735</v>
      </c>
      <c r="AM59" s="1417" t="s">
        <v>1328</v>
      </c>
      <c r="AN59" s="10"/>
      <c r="AO59" s="10"/>
    </row>
    <row r="60" spans="1:45" ht="85.5" x14ac:dyDescent="0.2">
      <c r="A60" s="158"/>
      <c r="B60" s="111"/>
      <c r="C60" s="153"/>
      <c r="D60" s="111"/>
      <c r="E60" s="111"/>
      <c r="F60" s="153"/>
      <c r="G60" s="154"/>
      <c r="H60" s="154"/>
      <c r="I60" s="155"/>
      <c r="J60" s="7">
        <v>150</v>
      </c>
      <c r="K60" s="356" t="s">
        <v>625</v>
      </c>
      <c r="L60" s="328" t="s">
        <v>59</v>
      </c>
      <c r="M60" s="328">
        <v>14</v>
      </c>
      <c r="N60" s="1616"/>
      <c r="O60" s="1616"/>
      <c r="P60" s="1421"/>
      <c r="Q60" s="381">
        <f>V60/R59</f>
        <v>0.3125</v>
      </c>
      <c r="R60" s="2146"/>
      <c r="S60" s="1421"/>
      <c r="T60" s="356" t="s">
        <v>626</v>
      </c>
      <c r="U60" s="333" t="s">
        <v>627</v>
      </c>
      <c r="V60" s="516">
        <v>12500000</v>
      </c>
      <c r="W60" s="1441"/>
      <c r="X60" s="1421"/>
      <c r="Y60" s="1438"/>
      <c r="Z60" s="1438"/>
      <c r="AA60" s="1438"/>
      <c r="AB60" s="1438"/>
      <c r="AC60" s="1438"/>
      <c r="AD60" s="1438"/>
      <c r="AE60" s="1438"/>
      <c r="AF60" s="1438"/>
      <c r="AG60" s="1438"/>
      <c r="AH60" s="1438"/>
      <c r="AI60" s="1438"/>
      <c r="AJ60" s="1438"/>
      <c r="AK60" s="1625"/>
      <c r="AL60" s="1625"/>
      <c r="AM60" s="1435"/>
      <c r="AN60" s="10"/>
      <c r="AO60" s="10"/>
    </row>
    <row r="61" spans="1:45" s="10" customFormat="1" ht="33.75" customHeight="1" x14ac:dyDescent="0.2">
      <c r="A61" s="1129"/>
      <c r="B61" s="85"/>
      <c r="C61" s="1130"/>
      <c r="D61" s="85"/>
      <c r="E61" s="85"/>
      <c r="F61" s="1130"/>
      <c r="G61" s="720">
        <v>43</v>
      </c>
      <c r="H61" s="721" t="s">
        <v>628</v>
      </c>
      <c r="I61" s="721"/>
      <c r="J61" s="721"/>
      <c r="K61" s="722"/>
      <c r="L61" s="723"/>
      <c r="M61" s="723"/>
      <c r="N61" s="722"/>
      <c r="O61" s="722"/>
      <c r="P61" s="722"/>
      <c r="Q61" s="723"/>
      <c r="R61" s="722"/>
      <c r="S61" s="722"/>
      <c r="T61" s="722"/>
      <c r="U61" s="722"/>
      <c r="V61" s="722"/>
      <c r="W61" s="725"/>
      <c r="X61" s="722"/>
      <c r="Y61" s="722"/>
      <c r="Z61" s="722"/>
      <c r="AA61" s="722"/>
      <c r="AB61" s="722"/>
      <c r="AC61" s="722"/>
      <c r="AD61" s="722"/>
      <c r="AE61" s="722"/>
      <c r="AF61" s="722"/>
      <c r="AG61" s="722"/>
      <c r="AH61" s="722"/>
      <c r="AI61" s="722"/>
      <c r="AJ61" s="722"/>
      <c r="AK61" s="721"/>
      <c r="AL61" s="721"/>
      <c r="AM61" s="706"/>
      <c r="AN61" s="3"/>
      <c r="AO61" s="3"/>
      <c r="AP61" s="3"/>
      <c r="AQ61" s="3"/>
      <c r="AR61" s="3"/>
      <c r="AS61" s="3"/>
    </row>
    <row r="62" spans="1:45" ht="153" customHeight="1" x14ac:dyDescent="0.2">
      <c r="A62" s="1114"/>
      <c r="B62" s="104"/>
      <c r="C62" s="147"/>
      <c r="D62" s="104"/>
      <c r="E62" s="104"/>
      <c r="F62" s="147"/>
      <c r="G62" s="1146"/>
      <c r="H62" s="1146"/>
      <c r="I62" s="1147"/>
      <c r="J62" s="7">
        <v>151</v>
      </c>
      <c r="K62" s="346" t="s">
        <v>629</v>
      </c>
      <c r="L62" s="349" t="s">
        <v>59</v>
      </c>
      <c r="M62" s="349">
        <v>12</v>
      </c>
      <c r="N62" s="1614" t="s">
        <v>630</v>
      </c>
      <c r="O62" s="1614">
        <v>146</v>
      </c>
      <c r="P62" s="1347" t="s">
        <v>1313</v>
      </c>
      <c r="Q62" s="365">
        <f>V62/R62</f>
        <v>0.66146021629008234</v>
      </c>
      <c r="R62" s="2145">
        <v>226771008</v>
      </c>
      <c r="S62" s="1456" t="s">
        <v>631</v>
      </c>
      <c r="T62" s="356" t="s">
        <v>632</v>
      </c>
      <c r="U62" s="333" t="s">
        <v>633</v>
      </c>
      <c r="V62" s="509">
        <v>150000000</v>
      </c>
      <c r="W62" s="331">
        <v>20</v>
      </c>
      <c r="X62" s="333" t="s">
        <v>634</v>
      </c>
      <c r="Y62" s="1339">
        <v>64149</v>
      </c>
      <c r="Z62" s="1339">
        <v>72224</v>
      </c>
      <c r="AA62" s="1339">
        <v>27477</v>
      </c>
      <c r="AB62" s="1339">
        <v>86843</v>
      </c>
      <c r="AC62" s="1339">
        <v>236429</v>
      </c>
      <c r="AD62" s="1339">
        <v>75612</v>
      </c>
      <c r="AE62" s="1339">
        <v>13208</v>
      </c>
      <c r="AF62" s="1339">
        <v>2145</v>
      </c>
      <c r="AG62" s="1339">
        <v>413</v>
      </c>
      <c r="AH62" s="1339">
        <v>520</v>
      </c>
      <c r="AI62" s="1339">
        <v>16897</v>
      </c>
      <c r="AJ62" s="1339">
        <v>75612</v>
      </c>
      <c r="AK62" s="1624">
        <v>42583</v>
      </c>
      <c r="AL62" s="1624">
        <v>42735</v>
      </c>
      <c r="AM62" s="1626" t="s">
        <v>1328</v>
      </c>
      <c r="AN62" s="10"/>
      <c r="AO62" s="10"/>
    </row>
    <row r="63" spans="1:45" ht="99" customHeight="1" x14ac:dyDescent="0.2">
      <c r="A63" s="1114"/>
      <c r="B63" s="104"/>
      <c r="C63" s="147"/>
      <c r="D63" s="104"/>
      <c r="E63" s="104"/>
      <c r="F63" s="147"/>
      <c r="G63" s="104"/>
      <c r="H63" s="104"/>
      <c r="I63" s="147"/>
      <c r="J63" s="1344">
        <v>152</v>
      </c>
      <c r="K63" s="1456" t="s">
        <v>635</v>
      </c>
      <c r="L63" s="1345" t="s">
        <v>59</v>
      </c>
      <c r="M63" s="1345">
        <v>1</v>
      </c>
      <c r="N63" s="1615"/>
      <c r="O63" s="1615"/>
      <c r="P63" s="1354"/>
      <c r="Q63" s="2173">
        <v>0.34</v>
      </c>
      <c r="R63" s="2151"/>
      <c r="S63" s="1456"/>
      <c r="T63" s="346" t="s">
        <v>636</v>
      </c>
      <c r="U63" s="333" t="s">
        <v>637</v>
      </c>
      <c r="V63" s="509">
        <v>67271008</v>
      </c>
      <c r="W63" s="2174" t="s">
        <v>638</v>
      </c>
      <c r="X63" s="1614" t="s">
        <v>533</v>
      </c>
      <c r="Y63" s="1340"/>
      <c r="Z63" s="1340"/>
      <c r="AA63" s="1340"/>
      <c r="AB63" s="1340"/>
      <c r="AC63" s="1340"/>
      <c r="AD63" s="1340"/>
      <c r="AE63" s="1340"/>
      <c r="AF63" s="1340"/>
      <c r="AG63" s="1340"/>
      <c r="AH63" s="1340"/>
      <c r="AI63" s="1340"/>
      <c r="AJ63" s="1340"/>
      <c r="AK63" s="1799"/>
      <c r="AL63" s="1799"/>
      <c r="AM63" s="2117"/>
      <c r="AN63" s="10"/>
      <c r="AO63" s="10"/>
    </row>
    <row r="64" spans="1:45" ht="99" customHeight="1" x14ac:dyDescent="0.2">
      <c r="A64" s="1114"/>
      <c r="B64" s="104"/>
      <c r="C64" s="147"/>
      <c r="D64" s="104"/>
      <c r="E64" s="104"/>
      <c r="F64" s="147"/>
      <c r="G64" s="104"/>
      <c r="H64" s="104"/>
      <c r="I64" s="147"/>
      <c r="J64" s="1449"/>
      <c r="K64" s="1456"/>
      <c r="L64" s="1449"/>
      <c r="M64" s="1449"/>
      <c r="N64" s="1616"/>
      <c r="O64" s="1616"/>
      <c r="P64" s="1421"/>
      <c r="Q64" s="2173"/>
      <c r="R64" s="2146"/>
      <c r="S64" s="1456"/>
      <c r="T64" s="346" t="s">
        <v>639</v>
      </c>
      <c r="U64" s="333" t="s">
        <v>640</v>
      </c>
      <c r="V64" s="509">
        <v>9500000</v>
      </c>
      <c r="W64" s="2175"/>
      <c r="X64" s="1616"/>
      <c r="Y64" s="1438"/>
      <c r="Z64" s="1438"/>
      <c r="AA64" s="1438"/>
      <c r="AB64" s="1438"/>
      <c r="AC64" s="1438"/>
      <c r="AD64" s="1438"/>
      <c r="AE64" s="1438"/>
      <c r="AF64" s="1438"/>
      <c r="AG64" s="1438"/>
      <c r="AH64" s="1438"/>
      <c r="AI64" s="1438"/>
      <c r="AJ64" s="1438"/>
      <c r="AK64" s="1625"/>
      <c r="AL64" s="1625"/>
      <c r="AM64" s="1627"/>
      <c r="AN64" s="10"/>
      <c r="AO64" s="10"/>
    </row>
    <row r="65" spans="1:109" ht="57" customHeight="1" x14ac:dyDescent="0.2">
      <c r="A65" s="158"/>
      <c r="B65" s="111"/>
      <c r="C65" s="153"/>
      <c r="D65" s="111"/>
      <c r="E65" s="111"/>
      <c r="F65" s="153"/>
      <c r="G65" s="111"/>
      <c r="H65" s="111"/>
      <c r="I65" s="153"/>
      <c r="J65" s="1344">
        <v>153</v>
      </c>
      <c r="K65" s="1347" t="s">
        <v>641</v>
      </c>
      <c r="L65" s="1344" t="s">
        <v>59</v>
      </c>
      <c r="M65" s="1344">
        <v>150</v>
      </c>
      <c r="N65" s="1614" t="s">
        <v>642</v>
      </c>
      <c r="O65" s="1614">
        <v>147</v>
      </c>
      <c r="P65" s="1347" t="s">
        <v>1314</v>
      </c>
      <c r="Q65" s="2170">
        <v>100</v>
      </c>
      <c r="R65" s="2145">
        <v>1159435758</v>
      </c>
      <c r="S65" s="1347" t="s">
        <v>643</v>
      </c>
      <c r="T65" s="1347" t="s">
        <v>644</v>
      </c>
      <c r="U65" s="333" t="s">
        <v>645</v>
      </c>
      <c r="V65" s="509">
        <v>980385758</v>
      </c>
      <c r="W65" s="1450" t="s">
        <v>646</v>
      </c>
      <c r="X65" s="1347" t="s">
        <v>533</v>
      </c>
      <c r="Y65" s="1339">
        <v>64149</v>
      </c>
      <c r="Z65" s="1339">
        <v>72224</v>
      </c>
      <c r="AA65" s="1339">
        <v>27477</v>
      </c>
      <c r="AB65" s="1339">
        <v>86843</v>
      </c>
      <c r="AC65" s="1339">
        <v>236429</v>
      </c>
      <c r="AD65" s="1339">
        <v>75612</v>
      </c>
      <c r="AE65" s="1339">
        <v>13208</v>
      </c>
      <c r="AF65" s="1339">
        <v>2145</v>
      </c>
      <c r="AG65" s="1339">
        <v>413</v>
      </c>
      <c r="AH65" s="1339">
        <v>520</v>
      </c>
      <c r="AI65" s="1339">
        <v>16897</v>
      </c>
      <c r="AJ65" s="1339">
        <v>75612</v>
      </c>
      <c r="AK65" s="1624">
        <v>42583</v>
      </c>
      <c r="AL65" s="1624">
        <v>42735</v>
      </c>
      <c r="AM65" s="1626" t="s">
        <v>1328</v>
      </c>
      <c r="AN65" s="10"/>
      <c r="AO65" s="10"/>
    </row>
    <row r="66" spans="1:109" ht="72" customHeight="1" x14ac:dyDescent="0.2">
      <c r="A66" s="158"/>
      <c r="B66" s="111"/>
      <c r="C66" s="153"/>
      <c r="D66" s="111"/>
      <c r="E66" s="111"/>
      <c r="F66" s="153"/>
      <c r="G66" s="111"/>
      <c r="H66" s="111"/>
      <c r="I66" s="153"/>
      <c r="J66" s="1345"/>
      <c r="K66" s="1354"/>
      <c r="L66" s="1345"/>
      <c r="M66" s="1345"/>
      <c r="N66" s="1615"/>
      <c r="O66" s="1615"/>
      <c r="P66" s="1354"/>
      <c r="Q66" s="2171"/>
      <c r="R66" s="2151"/>
      <c r="S66" s="1354"/>
      <c r="T66" s="1354"/>
      <c r="U66" s="333" t="s">
        <v>647</v>
      </c>
      <c r="V66" s="509">
        <v>2800000</v>
      </c>
      <c r="W66" s="1440"/>
      <c r="X66" s="1354"/>
      <c r="Y66" s="1340"/>
      <c r="Z66" s="1340"/>
      <c r="AA66" s="1340"/>
      <c r="AB66" s="1340"/>
      <c r="AC66" s="1340"/>
      <c r="AD66" s="1340"/>
      <c r="AE66" s="1340"/>
      <c r="AF66" s="1340"/>
      <c r="AG66" s="1340"/>
      <c r="AH66" s="1340"/>
      <c r="AI66" s="1340"/>
      <c r="AJ66" s="1340"/>
      <c r="AK66" s="1799"/>
      <c r="AL66" s="1799"/>
      <c r="AM66" s="2117"/>
      <c r="AN66" s="10"/>
      <c r="AO66" s="10"/>
    </row>
    <row r="67" spans="1:109" ht="53.25" customHeight="1" x14ac:dyDescent="0.2">
      <c r="A67" s="158"/>
      <c r="B67" s="111"/>
      <c r="C67" s="153"/>
      <c r="D67" s="111"/>
      <c r="E67" s="111"/>
      <c r="F67" s="153"/>
      <c r="G67" s="111"/>
      <c r="H67" s="111"/>
      <c r="I67" s="153"/>
      <c r="J67" s="1345"/>
      <c r="K67" s="1354"/>
      <c r="L67" s="1345"/>
      <c r="M67" s="1345"/>
      <c r="N67" s="1615"/>
      <c r="O67" s="1615"/>
      <c r="P67" s="1354"/>
      <c r="Q67" s="2171"/>
      <c r="R67" s="2151"/>
      <c r="S67" s="1354"/>
      <c r="T67" s="1354"/>
      <c r="U67" s="333" t="s">
        <v>648</v>
      </c>
      <c r="V67" s="509">
        <v>100000000</v>
      </c>
      <c r="W67" s="1440"/>
      <c r="X67" s="1354"/>
      <c r="Y67" s="1340"/>
      <c r="Z67" s="1340"/>
      <c r="AA67" s="1340"/>
      <c r="AB67" s="1340"/>
      <c r="AC67" s="1340"/>
      <c r="AD67" s="1340"/>
      <c r="AE67" s="1340"/>
      <c r="AF67" s="1340"/>
      <c r="AG67" s="1340"/>
      <c r="AH67" s="1340"/>
      <c r="AI67" s="1340"/>
      <c r="AJ67" s="1340"/>
      <c r="AK67" s="1799"/>
      <c r="AL67" s="1799"/>
      <c r="AM67" s="2117"/>
      <c r="AN67" s="10"/>
      <c r="AO67" s="10"/>
    </row>
    <row r="68" spans="1:109" ht="113.25" customHeight="1" x14ac:dyDescent="0.2">
      <c r="A68" s="158"/>
      <c r="B68" s="111"/>
      <c r="C68" s="153"/>
      <c r="D68" s="111"/>
      <c r="E68" s="111"/>
      <c r="F68" s="153"/>
      <c r="G68" s="111"/>
      <c r="H68" s="111"/>
      <c r="I68" s="153"/>
      <c r="J68" s="1345"/>
      <c r="K68" s="1354"/>
      <c r="L68" s="1345"/>
      <c r="M68" s="1345"/>
      <c r="N68" s="1615"/>
      <c r="O68" s="1615"/>
      <c r="P68" s="1354"/>
      <c r="Q68" s="2171"/>
      <c r="R68" s="2151"/>
      <c r="S68" s="1354"/>
      <c r="T68" s="1354"/>
      <c r="U68" s="333" t="s">
        <v>649</v>
      </c>
      <c r="V68" s="509">
        <v>26600000</v>
      </c>
      <c r="W68" s="1440"/>
      <c r="X68" s="1354"/>
      <c r="Y68" s="1340"/>
      <c r="Z68" s="1340"/>
      <c r="AA68" s="1340"/>
      <c r="AB68" s="1340"/>
      <c r="AC68" s="1340"/>
      <c r="AD68" s="1340"/>
      <c r="AE68" s="1340"/>
      <c r="AF68" s="1340"/>
      <c r="AG68" s="1340"/>
      <c r="AH68" s="1340"/>
      <c r="AI68" s="1340"/>
      <c r="AJ68" s="1340"/>
      <c r="AK68" s="1799"/>
      <c r="AL68" s="1799"/>
      <c r="AM68" s="2117"/>
      <c r="AN68" s="10"/>
      <c r="AO68" s="10"/>
    </row>
    <row r="69" spans="1:109" ht="162" customHeight="1" x14ac:dyDescent="0.2">
      <c r="A69" s="158"/>
      <c r="B69" s="111"/>
      <c r="C69" s="153"/>
      <c r="D69" s="111"/>
      <c r="E69" s="111"/>
      <c r="F69" s="153"/>
      <c r="G69" s="111"/>
      <c r="H69" s="111"/>
      <c r="I69" s="153"/>
      <c r="J69" s="1345"/>
      <c r="K69" s="1354"/>
      <c r="L69" s="1345"/>
      <c r="M69" s="1345"/>
      <c r="N69" s="1615"/>
      <c r="O69" s="1615"/>
      <c r="P69" s="1354"/>
      <c r="Q69" s="2171"/>
      <c r="R69" s="2151"/>
      <c r="S69" s="1354"/>
      <c r="T69" s="1354"/>
      <c r="U69" s="333" t="s">
        <v>650</v>
      </c>
      <c r="V69" s="509">
        <v>29650000</v>
      </c>
      <c r="W69" s="1440"/>
      <c r="X69" s="1354"/>
      <c r="Y69" s="1340"/>
      <c r="Z69" s="1340"/>
      <c r="AA69" s="1340"/>
      <c r="AB69" s="1340"/>
      <c r="AC69" s="1340"/>
      <c r="AD69" s="1340"/>
      <c r="AE69" s="1340"/>
      <c r="AF69" s="1340"/>
      <c r="AG69" s="1340"/>
      <c r="AH69" s="1340"/>
      <c r="AI69" s="1340"/>
      <c r="AJ69" s="1340"/>
      <c r="AK69" s="1799"/>
      <c r="AL69" s="1799"/>
      <c r="AM69" s="2117"/>
      <c r="AN69" s="10"/>
      <c r="AO69" s="10"/>
    </row>
    <row r="70" spans="1:109" ht="144.75" customHeight="1" x14ac:dyDescent="0.2">
      <c r="A70" s="158"/>
      <c r="B70" s="111"/>
      <c r="C70" s="153"/>
      <c r="D70" s="111"/>
      <c r="E70" s="111"/>
      <c r="F70" s="153"/>
      <c r="G70" s="154"/>
      <c r="H70" s="154"/>
      <c r="I70" s="155"/>
      <c r="J70" s="1449"/>
      <c r="K70" s="1421"/>
      <c r="L70" s="1449"/>
      <c r="M70" s="1449"/>
      <c r="N70" s="1616"/>
      <c r="O70" s="1616"/>
      <c r="P70" s="1421"/>
      <c r="Q70" s="2172"/>
      <c r="R70" s="2146"/>
      <c r="S70" s="1421"/>
      <c r="T70" s="1421"/>
      <c r="U70" s="346" t="s">
        <v>651</v>
      </c>
      <c r="V70" s="511">
        <v>20000000</v>
      </c>
      <c r="W70" s="1441"/>
      <c r="X70" s="1421"/>
      <c r="Y70" s="1438"/>
      <c r="Z70" s="1438"/>
      <c r="AA70" s="1438"/>
      <c r="AB70" s="1438"/>
      <c r="AC70" s="1438"/>
      <c r="AD70" s="1438"/>
      <c r="AE70" s="1438"/>
      <c r="AF70" s="1438"/>
      <c r="AG70" s="1438"/>
      <c r="AH70" s="1438"/>
      <c r="AI70" s="1438"/>
      <c r="AJ70" s="1438"/>
      <c r="AK70" s="1625"/>
      <c r="AL70" s="1625"/>
      <c r="AM70" s="1627"/>
      <c r="AN70" s="10"/>
      <c r="AO70" s="10"/>
    </row>
    <row r="71" spans="1:109" s="10" customFormat="1" ht="33.75" customHeight="1" x14ac:dyDescent="0.2">
      <c r="A71" s="1129"/>
      <c r="B71" s="85"/>
      <c r="C71" s="1130"/>
      <c r="D71" s="85"/>
      <c r="E71" s="85"/>
      <c r="F71" s="1130"/>
      <c r="G71" s="720">
        <v>44</v>
      </c>
      <c r="H71" s="721" t="s">
        <v>652</v>
      </c>
      <c r="I71" s="721"/>
      <c r="J71" s="721"/>
      <c r="K71" s="722"/>
      <c r="L71" s="723"/>
      <c r="M71" s="723"/>
      <c r="N71" s="722"/>
      <c r="O71" s="722"/>
      <c r="P71" s="722"/>
      <c r="Q71" s="723"/>
      <c r="R71" s="722"/>
      <c r="S71" s="722"/>
      <c r="T71" s="722"/>
      <c r="U71" s="722"/>
      <c r="V71" s="722"/>
      <c r="W71" s="725"/>
      <c r="X71" s="722"/>
      <c r="Y71" s="722"/>
      <c r="Z71" s="722"/>
      <c r="AA71" s="722"/>
      <c r="AB71" s="722"/>
      <c r="AC71" s="722"/>
      <c r="AD71" s="722"/>
      <c r="AE71" s="722"/>
      <c r="AF71" s="722"/>
      <c r="AG71" s="722"/>
      <c r="AH71" s="722"/>
      <c r="AI71" s="722"/>
      <c r="AJ71" s="722"/>
      <c r="AK71" s="721"/>
      <c r="AL71" s="721"/>
      <c r="AM71" s="706"/>
      <c r="AN71" s="3"/>
      <c r="AO71" s="3"/>
      <c r="AP71" s="3"/>
      <c r="AQ71" s="3"/>
      <c r="AR71" s="3"/>
      <c r="AS71" s="3"/>
    </row>
    <row r="72" spans="1:109" ht="228" customHeight="1" x14ac:dyDescent="0.2">
      <c r="A72" s="158"/>
      <c r="B72" s="111"/>
      <c r="C72" s="153"/>
      <c r="D72" s="111"/>
      <c r="E72" s="111"/>
      <c r="F72" s="153"/>
      <c r="G72" s="5"/>
      <c r="H72" s="5"/>
      <c r="I72" s="157"/>
      <c r="J72" s="54">
        <v>154</v>
      </c>
      <c r="K72" s="346" t="s">
        <v>653</v>
      </c>
      <c r="L72" s="328" t="s">
        <v>59</v>
      </c>
      <c r="M72" s="349">
        <v>5</v>
      </c>
      <c r="N72" s="1614" t="s">
        <v>654</v>
      </c>
      <c r="O72" s="1614">
        <v>148</v>
      </c>
      <c r="P72" s="1347" t="s">
        <v>1315</v>
      </c>
      <c r="Q72" s="381">
        <f>V72/R72</f>
        <v>0.20482996849243976</v>
      </c>
      <c r="R72" s="2145">
        <v>146462943</v>
      </c>
      <c r="S72" s="1347" t="s">
        <v>655</v>
      </c>
      <c r="T72" s="346" t="s">
        <v>656</v>
      </c>
      <c r="U72" s="346" t="s">
        <v>657</v>
      </c>
      <c r="V72" s="511">
        <v>30000000</v>
      </c>
      <c r="W72" s="2176" t="s">
        <v>658</v>
      </c>
      <c r="X72" s="1614" t="s">
        <v>659</v>
      </c>
      <c r="Y72" s="1339">
        <v>64149</v>
      </c>
      <c r="Z72" s="1339">
        <v>72224</v>
      </c>
      <c r="AA72" s="1339">
        <v>27477</v>
      </c>
      <c r="AB72" s="1339">
        <v>86843</v>
      </c>
      <c r="AC72" s="1339">
        <v>236429</v>
      </c>
      <c r="AD72" s="1339">
        <v>75612</v>
      </c>
      <c r="AE72" s="1339">
        <v>13208</v>
      </c>
      <c r="AF72" s="1339">
        <v>2145</v>
      </c>
      <c r="AG72" s="1339">
        <v>413</v>
      </c>
      <c r="AH72" s="1339">
        <v>520</v>
      </c>
      <c r="AI72" s="1339">
        <v>16897</v>
      </c>
      <c r="AJ72" s="1339">
        <v>75612</v>
      </c>
      <c r="AK72" s="1624">
        <v>42583</v>
      </c>
      <c r="AL72" s="1624">
        <v>42735</v>
      </c>
      <c r="AM72" s="1626" t="s">
        <v>1328</v>
      </c>
    </row>
    <row r="73" spans="1:109" ht="191.25" customHeight="1" x14ac:dyDescent="0.2">
      <c r="A73" s="158"/>
      <c r="B73" s="111"/>
      <c r="C73" s="153"/>
      <c r="D73" s="111"/>
      <c r="E73" s="111"/>
      <c r="F73" s="153"/>
      <c r="G73" s="111"/>
      <c r="H73" s="111"/>
      <c r="I73" s="153"/>
      <c r="J73" s="7">
        <v>155</v>
      </c>
      <c r="K73" s="346" t="s">
        <v>660</v>
      </c>
      <c r="L73" s="328" t="s">
        <v>59</v>
      </c>
      <c r="M73" s="349">
        <v>1</v>
      </c>
      <c r="N73" s="1615"/>
      <c r="O73" s="1615"/>
      <c r="P73" s="1354"/>
      <c r="Q73" s="381">
        <f>V73/R72</f>
        <v>0.4437982650669528</v>
      </c>
      <c r="R73" s="2151"/>
      <c r="S73" s="1354"/>
      <c r="T73" s="346" t="s">
        <v>661</v>
      </c>
      <c r="U73" s="346" t="s">
        <v>662</v>
      </c>
      <c r="V73" s="511">
        <v>65000000</v>
      </c>
      <c r="W73" s="2177"/>
      <c r="X73" s="1615"/>
      <c r="Y73" s="1340"/>
      <c r="Z73" s="1340"/>
      <c r="AA73" s="1340"/>
      <c r="AB73" s="1340"/>
      <c r="AC73" s="1340"/>
      <c r="AD73" s="1340"/>
      <c r="AE73" s="1340"/>
      <c r="AF73" s="1340"/>
      <c r="AG73" s="1340"/>
      <c r="AH73" s="1340"/>
      <c r="AI73" s="1340"/>
      <c r="AJ73" s="1340"/>
      <c r="AK73" s="1799"/>
      <c r="AL73" s="1799"/>
      <c r="AM73" s="2117"/>
    </row>
    <row r="74" spans="1:109" ht="95.25" customHeight="1" x14ac:dyDescent="0.2">
      <c r="A74" s="158"/>
      <c r="B74" s="111"/>
      <c r="C74" s="153"/>
      <c r="D74" s="111"/>
      <c r="E74" s="111"/>
      <c r="F74" s="153"/>
      <c r="G74" s="111"/>
      <c r="H74" s="111"/>
      <c r="I74" s="153"/>
      <c r="J74" s="1344">
        <v>156</v>
      </c>
      <c r="K74" s="1347" t="s">
        <v>663</v>
      </c>
      <c r="L74" s="1344" t="s">
        <v>59</v>
      </c>
      <c r="M74" s="1344">
        <v>12</v>
      </c>
      <c r="N74" s="1615"/>
      <c r="O74" s="1615"/>
      <c r="P74" s="1354"/>
      <c r="Q74" s="1630">
        <f>17462943/R72</f>
        <v>0.11923113548250905</v>
      </c>
      <c r="R74" s="2151"/>
      <c r="S74" s="1354"/>
      <c r="T74" s="1347" t="s">
        <v>664</v>
      </c>
      <c r="U74" s="346" t="s">
        <v>665</v>
      </c>
      <c r="V74" s="511">
        <v>13970354.4</v>
      </c>
      <c r="W74" s="2177"/>
      <c r="X74" s="1615"/>
      <c r="Y74" s="1340"/>
      <c r="Z74" s="1340"/>
      <c r="AA74" s="1340"/>
      <c r="AB74" s="1340"/>
      <c r="AC74" s="1340"/>
      <c r="AD74" s="1340"/>
      <c r="AE74" s="1340"/>
      <c r="AF74" s="1340"/>
      <c r="AG74" s="1340"/>
      <c r="AH74" s="1340"/>
      <c r="AI74" s="1340"/>
      <c r="AJ74" s="1340"/>
      <c r="AK74" s="1799"/>
      <c r="AL74" s="1799"/>
      <c r="AM74" s="2117"/>
    </row>
    <row r="75" spans="1:109" ht="42.75" customHeight="1" x14ac:dyDescent="0.2">
      <c r="A75" s="158"/>
      <c r="B75" s="111"/>
      <c r="C75" s="153"/>
      <c r="D75" s="111"/>
      <c r="E75" s="111"/>
      <c r="F75" s="153"/>
      <c r="G75" s="111"/>
      <c r="H75" s="111"/>
      <c r="I75" s="153"/>
      <c r="J75" s="1449"/>
      <c r="K75" s="1421"/>
      <c r="L75" s="1449"/>
      <c r="M75" s="1449"/>
      <c r="N75" s="1615"/>
      <c r="O75" s="1615"/>
      <c r="P75" s="1354"/>
      <c r="Q75" s="1631"/>
      <c r="R75" s="2151"/>
      <c r="S75" s="1354"/>
      <c r="T75" s="1421"/>
      <c r="U75" s="346" t="s">
        <v>666</v>
      </c>
      <c r="V75" s="511">
        <v>3492588.6</v>
      </c>
      <c r="W75" s="2177"/>
      <c r="X75" s="1615"/>
      <c r="Y75" s="1340"/>
      <c r="Z75" s="1340"/>
      <c r="AA75" s="1340"/>
      <c r="AB75" s="1340"/>
      <c r="AC75" s="1340"/>
      <c r="AD75" s="1340"/>
      <c r="AE75" s="1340"/>
      <c r="AF75" s="1340"/>
      <c r="AG75" s="1340"/>
      <c r="AH75" s="1340"/>
      <c r="AI75" s="1340"/>
      <c r="AJ75" s="1340"/>
      <c r="AK75" s="1799"/>
      <c r="AL75" s="1799"/>
      <c r="AM75" s="2117"/>
    </row>
    <row r="76" spans="1:109" ht="75" customHeight="1" x14ac:dyDescent="0.2">
      <c r="A76" s="158"/>
      <c r="B76" s="111"/>
      <c r="C76" s="153"/>
      <c r="D76" s="111"/>
      <c r="E76" s="111"/>
      <c r="F76" s="153"/>
      <c r="G76" s="111"/>
      <c r="H76" s="111"/>
      <c r="I76" s="153"/>
      <c r="J76" s="7">
        <v>157</v>
      </c>
      <c r="K76" s="346" t="s">
        <v>667</v>
      </c>
      <c r="L76" s="328" t="s">
        <v>59</v>
      </c>
      <c r="M76" s="349">
        <v>12</v>
      </c>
      <c r="N76" s="1616"/>
      <c r="O76" s="1616"/>
      <c r="P76" s="1421"/>
      <c r="Q76" s="381">
        <f>V76/R72</f>
        <v>0.23214063095809839</v>
      </c>
      <c r="R76" s="2146"/>
      <c r="S76" s="1421"/>
      <c r="T76" s="346" t="s">
        <v>668</v>
      </c>
      <c r="U76" s="346" t="s">
        <v>669</v>
      </c>
      <c r="V76" s="519">
        <v>34000000</v>
      </c>
      <c r="W76" s="2178"/>
      <c r="X76" s="1616"/>
      <c r="Y76" s="1438"/>
      <c r="Z76" s="1438"/>
      <c r="AA76" s="1438"/>
      <c r="AB76" s="1438"/>
      <c r="AC76" s="1438"/>
      <c r="AD76" s="1438"/>
      <c r="AE76" s="1438"/>
      <c r="AF76" s="1438"/>
      <c r="AG76" s="1438"/>
      <c r="AH76" s="1438"/>
      <c r="AI76" s="1438"/>
      <c r="AJ76" s="1438"/>
      <c r="AK76" s="1625"/>
      <c r="AL76" s="1625"/>
      <c r="AM76" s="1627"/>
    </row>
    <row r="77" spans="1:109" s="159" customFormat="1" ht="118.5" customHeight="1" x14ac:dyDescent="0.2">
      <c r="A77" s="158"/>
      <c r="B77" s="111"/>
      <c r="C77" s="153"/>
      <c r="D77" s="111"/>
      <c r="E77" s="111"/>
      <c r="F77" s="153"/>
      <c r="G77" s="154"/>
      <c r="H77" s="154"/>
      <c r="I77" s="155"/>
      <c r="J77" s="7">
        <v>156</v>
      </c>
      <c r="K77" s="346" t="s">
        <v>663</v>
      </c>
      <c r="L77" s="349" t="s">
        <v>59</v>
      </c>
      <c r="M77" s="349">
        <v>12</v>
      </c>
      <c r="N77" s="346" t="s">
        <v>670</v>
      </c>
      <c r="O77" s="346">
        <v>149</v>
      </c>
      <c r="P77" s="346" t="s">
        <v>1316</v>
      </c>
      <c r="Q77" s="381">
        <v>1</v>
      </c>
      <c r="R77" s="511">
        <v>103544440</v>
      </c>
      <c r="S77" s="346" t="s">
        <v>671</v>
      </c>
      <c r="T77" s="346" t="s">
        <v>672</v>
      </c>
      <c r="U77" s="346" t="s">
        <v>673</v>
      </c>
      <c r="V77" s="511">
        <v>103544440</v>
      </c>
      <c r="W77" s="88">
        <v>61</v>
      </c>
      <c r="X77" s="387" t="s">
        <v>674</v>
      </c>
      <c r="Y77" s="138">
        <v>64149</v>
      </c>
      <c r="Z77" s="138">
        <v>72224</v>
      </c>
      <c r="AA77" s="138">
        <v>27477</v>
      </c>
      <c r="AB77" s="138">
        <v>86843</v>
      </c>
      <c r="AC77" s="138">
        <v>236429</v>
      </c>
      <c r="AD77" s="138">
        <v>75612</v>
      </c>
      <c r="AE77" s="138">
        <v>13208</v>
      </c>
      <c r="AF77" s="138">
        <v>2145</v>
      </c>
      <c r="AG77" s="138">
        <v>413</v>
      </c>
      <c r="AH77" s="138">
        <v>520</v>
      </c>
      <c r="AI77" s="138">
        <v>16897</v>
      </c>
      <c r="AJ77" s="138">
        <v>75612</v>
      </c>
      <c r="AK77" s="273">
        <v>42370</v>
      </c>
      <c r="AL77" s="273">
        <v>42521</v>
      </c>
      <c r="AM77" s="361" t="s">
        <v>1328</v>
      </c>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12"/>
      <c r="CS77" s="12"/>
      <c r="CT77" s="12"/>
      <c r="CU77" s="12"/>
      <c r="CV77" s="12"/>
      <c r="CW77" s="12"/>
      <c r="CX77" s="12"/>
      <c r="CY77" s="12"/>
      <c r="CZ77" s="12"/>
      <c r="DA77" s="12"/>
      <c r="DB77" s="12"/>
      <c r="DC77" s="12"/>
      <c r="DD77" s="12"/>
      <c r="DE77" s="12"/>
    </row>
    <row r="78" spans="1:109" s="10" customFormat="1" ht="30" customHeight="1" x14ac:dyDescent="0.2">
      <c r="A78" s="1129"/>
      <c r="B78" s="85"/>
      <c r="C78" s="1130"/>
      <c r="D78" s="85"/>
      <c r="E78" s="85"/>
      <c r="F78" s="1130"/>
      <c r="G78" s="734">
        <v>45</v>
      </c>
      <c r="H78" s="735" t="s">
        <v>675</v>
      </c>
      <c r="I78" s="735"/>
      <c r="J78" s="721"/>
      <c r="K78" s="722"/>
      <c r="L78" s="723"/>
      <c r="M78" s="723"/>
      <c r="N78" s="722"/>
      <c r="O78" s="722"/>
      <c r="P78" s="722"/>
      <c r="Q78" s="723"/>
      <c r="R78" s="722"/>
      <c r="S78" s="722"/>
      <c r="T78" s="722"/>
      <c r="U78" s="722"/>
      <c r="V78" s="726"/>
      <c r="W78" s="725"/>
      <c r="X78" s="722"/>
      <c r="Y78" s="722"/>
      <c r="Z78" s="722"/>
      <c r="AA78" s="722"/>
      <c r="AB78" s="722"/>
      <c r="AC78" s="722"/>
      <c r="AD78" s="722"/>
      <c r="AE78" s="722"/>
      <c r="AF78" s="722"/>
      <c r="AG78" s="722"/>
      <c r="AH78" s="722"/>
      <c r="AI78" s="722"/>
      <c r="AJ78" s="722"/>
      <c r="AK78" s="721"/>
      <c r="AL78" s="721"/>
      <c r="AM78" s="706"/>
      <c r="AN78" s="3"/>
      <c r="AO78" s="3"/>
      <c r="AP78" s="3"/>
      <c r="AQ78" s="3"/>
      <c r="AR78" s="3"/>
      <c r="AS78" s="3"/>
    </row>
    <row r="79" spans="1:109" s="12" customFormat="1" ht="105.75" customHeight="1" x14ac:dyDescent="0.2">
      <c r="A79" s="158"/>
      <c r="B79" s="111"/>
      <c r="C79" s="153"/>
      <c r="D79" s="111"/>
      <c r="E79" s="111"/>
      <c r="F79" s="153"/>
      <c r="G79" s="5"/>
      <c r="H79" s="5"/>
      <c r="I79" s="157"/>
      <c r="J79" s="7">
        <v>158</v>
      </c>
      <c r="K79" s="346" t="s">
        <v>676</v>
      </c>
      <c r="L79" s="328" t="s">
        <v>59</v>
      </c>
      <c r="M79" s="349">
        <v>11</v>
      </c>
      <c r="N79" s="1614" t="s">
        <v>677</v>
      </c>
      <c r="O79" s="1614">
        <v>150</v>
      </c>
      <c r="P79" s="1347" t="s">
        <v>1317</v>
      </c>
      <c r="Q79" s="381">
        <v>0.5</v>
      </c>
      <c r="R79" s="2145">
        <v>1023348969</v>
      </c>
      <c r="S79" s="1347" t="s">
        <v>678</v>
      </c>
      <c r="T79" s="346" t="s">
        <v>679</v>
      </c>
      <c r="U79" s="346" t="s">
        <v>680</v>
      </c>
      <c r="V79" s="511">
        <v>1023348969</v>
      </c>
      <c r="W79" s="1450">
        <v>61</v>
      </c>
      <c r="X79" s="1347" t="s">
        <v>533</v>
      </c>
      <c r="Y79" s="1339">
        <v>64149</v>
      </c>
      <c r="Z79" s="1339">
        <v>72224</v>
      </c>
      <c r="AA79" s="1339">
        <v>27477</v>
      </c>
      <c r="AB79" s="1339">
        <v>86843</v>
      </c>
      <c r="AC79" s="1339">
        <v>236429</v>
      </c>
      <c r="AD79" s="1339">
        <v>75612</v>
      </c>
      <c r="AE79" s="1339">
        <v>13208</v>
      </c>
      <c r="AF79" s="1339">
        <v>2145</v>
      </c>
      <c r="AG79" s="1339">
        <v>413</v>
      </c>
      <c r="AH79" s="1339">
        <v>520</v>
      </c>
      <c r="AI79" s="1339">
        <v>16897</v>
      </c>
      <c r="AJ79" s="1339">
        <v>75612</v>
      </c>
      <c r="AK79" s="1624">
        <v>42583</v>
      </c>
      <c r="AL79" s="1624">
        <v>42735</v>
      </c>
      <c r="AM79" s="1626" t="s">
        <v>1328</v>
      </c>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row>
    <row r="80" spans="1:109" s="12" customFormat="1" ht="87.75" customHeight="1" x14ac:dyDescent="0.2">
      <c r="A80" s="158"/>
      <c r="B80" s="111"/>
      <c r="C80" s="153"/>
      <c r="D80" s="111"/>
      <c r="E80" s="111"/>
      <c r="F80" s="153"/>
      <c r="G80" s="111"/>
      <c r="H80" s="111"/>
      <c r="I80" s="153"/>
      <c r="J80" s="7" t="s">
        <v>681</v>
      </c>
      <c r="K80" s="346" t="s">
        <v>682</v>
      </c>
      <c r="L80" s="328" t="s">
        <v>59</v>
      </c>
      <c r="M80" s="349">
        <v>11</v>
      </c>
      <c r="N80" s="1615"/>
      <c r="O80" s="1615"/>
      <c r="P80" s="1354"/>
      <c r="Q80" s="381">
        <v>0.25</v>
      </c>
      <c r="R80" s="2151"/>
      <c r="S80" s="1354"/>
      <c r="T80" s="346" t="s">
        <v>683</v>
      </c>
      <c r="U80" s="346" t="s">
        <v>684</v>
      </c>
      <c r="V80" s="511">
        <v>0</v>
      </c>
      <c r="W80" s="1440"/>
      <c r="X80" s="1354"/>
      <c r="Y80" s="1340"/>
      <c r="Z80" s="1340"/>
      <c r="AA80" s="1340"/>
      <c r="AB80" s="1340"/>
      <c r="AC80" s="1340"/>
      <c r="AD80" s="1340"/>
      <c r="AE80" s="1340"/>
      <c r="AF80" s="1340"/>
      <c r="AG80" s="1340"/>
      <c r="AH80" s="1340"/>
      <c r="AI80" s="1340"/>
      <c r="AJ80" s="1340"/>
      <c r="AK80" s="1799"/>
      <c r="AL80" s="1799"/>
      <c r="AM80" s="2117"/>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row>
    <row r="81" spans="1:186" s="12" customFormat="1" ht="71.25" x14ac:dyDescent="0.2">
      <c r="A81" s="158"/>
      <c r="B81" s="111"/>
      <c r="C81" s="153"/>
      <c r="D81" s="111"/>
      <c r="E81" s="111"/>
      <c r="F81" s="153"/>
      <c r="G81" s="154"/>
      <c r="H81" s="154"/>
      <c r="I81" s="155"/>
      <c r="J81" s="7">
        <v>159</v>
      </c>
      <c r="K81" s="346" t="s">
        <v>685</v>
      </c>
      <c r="L81" s="328" t="s">
        <v>59</v>
      </c>
      <c r="M81" s="349">
        <v>8</v>
      </c>
      <c r="N81" s="1616"/>
      <c r="O81" s="1616"/>
      <c r="P81" s="1421"/>
      <c r="Q81" s="381">
        <v>0.25</v>
      </c>
      <c r="R81" s="2146"/>
      <c r="S81" s="1421"/>
      <c r="T81" s="346" t="s">
        <v>686</v>
      </c>
      <c r="U81" s="346" t="s">
        <v>687</v>
      </c>
      <c r="V81" s="511">
        <v>0</v>
      </c>
      <c r="W81" s="1441"/>
      <c r="X81" s="1421"/>
      <c r="Y81" s="1438"/>
      <c r="Z81" s="1438"/>
      <c r="AA81" s="1438"/>
      <c r="AB81" s="1438"/>
      <c r="AC81" s="1438"/>
      <c r="AD81" s="1438"/>
      <c r="AE81" s="1438"/>
      <c r="AF81" s="1438"/>
      <c r="AG81" s="1438"/>
      <c r="AH81" s="1438"/>
      <c r="AI81" s="1438"/>
      <c r="AJ81" s="1438"/>
      <c r="AK81" s="1625"/>
      <c r="AL81" s="1625"/>
      <c r="AM81" s="1627"/>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row>
    <row r="82" spans="1:186" s="10" customFormat="1" ht="39.75" customHeight="1" x14ac:dyDescent="0.2">
      <c r="A82" s="1129"/>
      <c r="B82" s="85"/>
      <c r="C82" s="1130"/>
      <c r="D82" s="85"/>
      <c r="E82" s="85"/>
      <c r="F82" s="1130"/>
      <c r="G82" s="720">
        <v>46</v>
      </c>
      <c r="H82" s="721" t="s">
        <v>688</v>
      </c>
      <c r="I82" s="721"/>
      <c r="J82" s="721"/>
      <c r="K82" s="722"/>
      <c r="L82" s="723"/>
      <c r="M82" s="723"/>
      <c r="N82" s="722"/>
      <c r="O82" s="722"/>
      <c r="P82" s="722"/>
      <c r="Q82" s="723"/>
      <c r="R82" s="722"/>
      <c r="S82" s="722"/>
      <c r="T82" s="722"/>
      <c r="U82" s="722"/>
      <c r="V82" s="726"/>
      <c r="W82" s="725"/>
      <c r="X82" s="722"/>
      <c r="Y82" s="722"/>
      <c r="Z82" s="722"/>
      <c r="AA82" s="722"/>
      <c r="AB82" s="722"/>
      <c r="AC82" s="722"/>
      <c r="AD82" s="722"/>
      <c r="AE82" s="722"/>
      <c r="AF82" s="722"/>
      <c r="AG82" s="722"/>
      <c r="AH82" s="722"/>
      <c r="AI82" s="722"/>
      <c r="AJ82" s="722"/>
      <c r="AK82" s="721"/>
      <c r="AL82" s="721"/>
      <c r="AM82" s="706"/>
      <c r="AN82" s="3"/>
      <c r="AO82" s="3"/>
      <c r="AP82" s="3"/>
      <c r="AQ82" s="3"/>
      <c r="AR82" s="3"/>
      <c r="AS82" s="3"/>
    </row>
    <row r="83" spans="1:186" ht="67.5" customHeight="1" x14ac:dyDescent="0.2">
      <c r="A83" s="158"/>
      <c r="B83" s="111"/>
      <c r="C83" s="153"/>
      <c r="D83" s="111"/>
      <c r="E83" s="111"/>
      <c r="F83" s="153"/>
      <c r="G83" s="5"/>
      <c r="H83" s="5"/>
      <c r="I83" s="157"/>
      <c r="J83" s="1445">
        <v>160</v>
      </c>
      <c r="K83" s="1347" t="s">
        <v>689</v>
      </c>
      <c r="L83" s="1344" t="s">
        <v>59</v>
      </c>
      <c r="M83" s="1344">
        <v>300</v>
      </c>
      <c r="N83" s="1614" t="s">
        <v>690</v>
      </c>
      <c r="O83" s="1614">
        <v>151</v>
      </c>
      <c r="P83" s="1347" t="s">
        <v>1318</v>
      </c>
      <c r="Q83" s="1630">
        <v>1</v>
      </c>
      <c r="R83" s="2145">
        <v>937272404</v>
      </c>
      <c r="S83" s="1347" t="s">
        <v>691</v>
      </c>
      <c r="T83" s="346" t="s">
        <v>692</v>
      </c>
      <c r="U83" s="1347" t="s">
        <v>693</v>
      </c>
      <c r="V83" s="2145">
        <v>876472404</v>
      </c>
      <c r="W83" s="1450">
        <v>61</v>
      </c>
      <c r="X83" s="1347" t="s">
        <v>533</v>
      </c>
      <c r="Y83" s="1339">
        <v>64149</v>
      </c>
      <c r="Z83" s="1339">
        <v>72224</v>
      </c>
      <c r="AA83" s="1339">
        <v>27477</v>
      </c>
      <c r="AB83" s="1339">
        <v>86843</v>
      </c>
      <c r="AC83" s="1339">
        <v>236429</v>
      </c>
      <c r="AD83" s="1339">
        <v>75612</v>
      </c>
      <c r="AE83" s="1339">
        <v>13208</v>
      </c>
      <c r="AF83" s="1339">
        <v>2145</v>
      </c>
      <c r="AG83" s="1339">
        <v>413</v>
      </c>
      <c r="AH83" s="1339">
        <v>520</v>
      </c>
      <c r="AI83" s="1339">
        <v>16897</v>
      </c>
      <c r="AJ83" s="1339">
        <v>75612</v>
      </c>
      <c r="AK83" s="1624">
        <v>42583</v>
      </c>
      <c r="AL83" s="1624">
        <v>42735</v>
      </c>
      <c r="AM83" s="2195" t="s">
        <v>1328</v>
      </c>
    </row>
    <row r="84" spans="1:186" ht="81.75" customHeight="1" x14ac:dyDescent="0.2">
      <c r="A84" s="158"/>
      <c r="B84" s="111"/>
      <c r="C84" s="153"/>
      <c r="D84" s="111"/>
      <c r="E84" s="111"/>
      <c r="F84" s="153"/>
      <c r="G84" s="111"/>
      <c r="H84" s="111"/>
      <c r="I84" s="153"/>
      <c r="J84" s="1445"/>
      <c r="K84" s="1354"/>
      <c r="L84" s="1345"/>
      <c r="M84" s="1345"/>
      <c r="N84" s="1615"/>
      <c r="O84" s="1615"/>
      <c r="P84" s="1354"/>
      <c r="Q84" s="2179"/>
      <c r="R84" s="2151"/>
      <c r="S84" s="1354"/>
      <c r="T84" s="346" t="s">
        <v>694</v>
      </c>
      <c r="U84" s="1421"/>
      <c r="V84" s="2146"/>
      <c r="W84" s="1440"/>
      <c r="X84" s="1354"/>
      <c r="Y84" s="1340"/>
      <c r="Z84" s="1340"/>
      <c r="AA84" s="1340"/>
      <c r="AB84" s="1340"/>
      <c r="AC84" s="1340"/>
      <c r="AD84" s="1340"/>
      <c r="AE84" s="1340"/>
      <c r="AF84" s="1340"/>
      <c r="AG84" s="1340"/>
      <c r="AH84" s="1340"/>
      <c r="AI84" s="1340"/>
      <c r="AJ84" s="1340"/>
      <c r="AK84" s="1799"/>
      <c r="AL84" s="1799"/>
      <c r="AM84" s="2196"/>
    </row>
    <row r="85" spans="1:186" ht="73.5" customHeight="1" x14ac:dyDescent="0.2">
      <c r="A85" s="158"/>
      <c r="B85" s="111"/>
      <c r="C85" s="153"/>
      <c r="D85" s="111"/>
      <c r="E85" s="111"/>
      <c r="F85" s="153"/>
      <c r="G85" s="111"/>
      <c r="H85" s="111"/>
      <c r="I85" s="153"/>
      <c r="J85" s="1445"/>
      <c r="K85" s="1354"/>
      <c r="L85" s="1345"/>
      <c r="M85" s="1345"/>
      <c r="N85" s="1615"/>
      <c r="O85" s="1615"/>
      <c r="P85" s="1354"/>
      <c r="Q85" s="2179"/>
      <c r="R85" s="2151"/>
      <c r="S85" s="1354"/>
      <c r="T85" s="346" t="s">
        <v>695</v>
      </c>
      <c r="U85" s="1347" t="s">
        <v>696</v>
      </c>
      <c r="V85" s="2145">
        <v>60800000</v>
      </c>
      <c r="W85" s="1440"/>
      <c r="X85" s="1354"/>
      <c r="Y85" s="1340"/>
      <c r="Z85" s="1340"/>
      <c r="AA85" s="1340"/>
      <c r="AB85" s="1340"/>
      <c r="AC85" s="1340"/>
      <c r="AD85" s="1340"/>
      <c r="AE85" s="1340"/>
      <c r="AF85" s="1340"/>
      <c r="AG85" s="1340"/>
      <c r="AH85" s="1340"/>
      <c r="AI85" s="1340"/>
      <c r="AJ85" s="1340"/>
      <c r="AK85" s="1799"/>
      <c r="AL85" s="1799"/>
      <c r="AM85" s="2196"/>
    </row>
    <row r="86" spans="1:186" ht="100.5" customHeight="1" x14ac:dyDescent="0.2">
      <c r="A86" s="158"/>
      <c r="B86" s="111"/>
      <c r="C86" s="153"/>
      <c r="D86" s="111"/>
      <c r="E86" s="111"/>
      <c r="F86" s="153"/>
      <c r="G86" s="111"/>
      <c r="H86" s="111"/>
      <c r="I86" s="153"/>
      <c r="J86" s="1445"/>
      <c r="K86" s="1421"/>
      <c r="L86" s="1449"/>
      <c r="M86" s="1449"/>
      <c r="N86" s="1616"/>
      <c r="O86" s="1616"/>
      <c r="P86" s="1421"/>
      <c r="Q86" s="1631"/>
      <c r="R86" s="2146"/>
      <c r="S86" s="1421"/>
      <c r="T86" s="346" t="s">
        <v>697</v>
      </c>
      <c r="U86" s="1421"/>
      <c r="V86" s="2146"/>
      <c r="W86" s="1441"/>
      <c r="X86" s="1421"/>
      <c r="Y86" s="1438"/>
      <c r="Z86" s="1438"/>
      <c r="AA86" s="1438"/>
      <c r="AB86" s="1438"/>
      <c r="AC86" s="1438"/>
      <c r="AD86" s="1438"/>
      <c r="AE86" s="1438"/>
      <c r="AF86" s="1438"/>
      <c r="AG86" s="1438"/>
      <c r="AH86" s="1438"/>
      <c r="AI86" s="1438"/>
      <c r="AJ86" s="1438"/>
      <c r="AK86" s="1625"/>
      <c r="AL86" s="1625"/>
      <c r="AM86" s="2197"/>
    </row>
    <row r="87" spans="1:186" s="159" customFormat="1" ht="126" customHeight="1" x14ac:dyDescent="0.2">
      <c r="A87" s="158"/>
      <c r="B87" s="111"/>
      <c r="C87" s="153"/>
      <c r="D87" s="111"/>
      <c r="E87" s="111"/>
      <c r="F87" s="153"/>
      <c r="G87" s="111"/>
      <c r="H87" s="111"/>
      <c r="I87" s="153"/>
      <c r="J87" s="1344">
        <v>161</v>
      </c>
      <c r="K87" s="1347" t="s">
        <v>698</v>
      </c>
      <c r="L87" s="1344" t="s">
        <v>59</v>
      </c>
      <c r="M87" s="1344">
        <v>100</v>
      </c>
      <c r="N87" s="1614" t="s">
        <v>699</v>
      </c>
      <c r="O87" s="1614">
        <v>152</v>
      </c>
      <c r="P87" s="1347" t="s">
        <v>1319</v>
      </c>
      <c r="Q87" s="1630">
        <f>SUM(60000000/R87)</f>
        <v>0.22382396454091225</v>
      </c>
      <c r="R87" s="2145">
        <v>268067810</v>
      </c>
      <c r="S87" s="1347" t="s">
        <v>700</v>
      </c>
      <c r="T87" s="1347" t="s">
        <v>701</v>
      </c>
      <c r="U87" s="346" t="s">
        <v>702</v>
      </c>
      <c r="V87" s="511">
        <v>10000000</v>
      </c>
      <c r="W87" s="1450">
        <v>61</v>
      </c>
      <c r="X87" s="1347" t="s">
        <v>533</v>
      </c>
      <c r="Y87" s="1339">
        <v>64149</v>
      </c>
      <c r="Z87" s="1339">
        <v>72224</v>
      </c>
      <c r="AA87" s="1339">
        <v>27477</v>
      </c>
      <c r="AB87" s="1339">
        <v>86843</v>
      </c>
      <c r="AC87" s="1339">
        <v>236429</v>
      </c>
      <c r="AD87" s="1339">
        <v>75612</v>
      </c>
      <c r="AE87" s="1339">
        <v>13208</v>
      </c>
      <c r="AF87" s="1339">
        <v>2145</v>
      </c>
      <c r="AG87" s="1339">
        <v>413</v>
      </c>
      <c r="AH87" s="1339">
        <v>520</v>
      </c>
      <c r="AI87" s="1339">
        <v>16897</v>
      </c>
      <c r="AJ87" s="1339">
        <v>75612</v>
      </c>
      <c r="AK87" s="1624">
        <v>42583</v>
      </c>
      <c r="AL87" s="1624">
        <v>42735</v>
      </c>
      <c r="AM87" s="1626" t="s">
        <v>1328</v>
      </c>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531"/>
      <c r="CB87" s="531"/>
      <c r="CC87" s="531"/>
      <c r="CD87" s="531"/>
      <c r="CE87" s="531"/>
      <c r="CF87" s="531"/>
      <c r="CG87" s="531"/>
      <c r="CH87" s="531"/>
      <c r="CI87" s="531"/>
      <c r="CJ87" s="531"/>
      <c r="CK87" s="531"/>
      <c r="CL87" s="531"/>
      <c r="CM87" s="531"/>
      <c r="CN87" s="531"/>
      <c r="CO87" s="531"/>
      <c r="CP87" s="531"/>
      <c r="CQ87" s="531"/>
    </row>
    <row r="88" spans="1:186" s="159" customFormat="1" ht="118.5" customHeight="1" x14ac:dyDescent="0.2">
      <c r="A88" s="158"/>
      <c r="B88" s="111"/>
      <c r="C88" s="153"/>
      <c r="D88" s="111"/>
      <c r="E88" s="111"/>
      <c r="F88" s="153"/>
      <c r="G88" s="111"/>
      <c r="H88" s="111"/>
      <c r="I88" s="153"/>
      <c r="J88" s="1345"/>
      <c r="K88" s="1354"/>
      <c r="L88" s="1345"/>
      <c r="M88" s="1345"/>
      <c r="N88" s="1615"/>
      <c r="O88" s="1615"/>
      <c r="P88" s="1354"/>
      <c r="Q88" s="2179"/>
      <c r="R88" s="2151"/>
      <c r="S88" s="1354"/>
      <c r="T88" s="1354"/>
      <c r="U88" s="346" t="s">
        <v>703</v>
      </c>
      <c r="V88" s="511">
        <v>40000000</v>
      </c>
      <c r="W88" s="1440"/>
      <c r="X88" s="1354"/>
      <c r="Y88" s="1340"/>
      <c r="Z88" s="1340"/>
      <c r="AA88" s="1340"/>
      <c r="AB88" s="1340"/>
      <c r="AC88" s="1340"/>
      <c r="AD88" s="1340"/>
      <c r="AE88" s="1340"/>
      <c r="AF88" s="1340"/>
      <c r="AG88" s="1340"/>
      <c r="AH88" s="1340"/>
      <c r="AI88" s="1340"/>
      <c r="AJ88" s="1340"/>
      <c r="AK88" s="1799"/>
      <c r="AL88" s="1799"/>
      <c r="AM88" s="2117"/>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row>
    <row r="89" spans="1:186" s="159" customFormat="1" ht="193.5" customHeight="1" x14ac:dyDescent="0.2">
      <c r="A89" s="158"/>
      <c r="B89" s="111"/>
      <c r="C89" s="153"/>
      <c r="D89" s="111"/>
      <c r="E89" s="111"/>
      <c r="F89" s="153"/>
      <c r="G89" s="111"/>
      <c r="H89" s="111"/>
      <c r="I89" s="153"/>
      <c r="J89" s="1449"/>
      <c r="K89" s="1421"/>
      <c r="L89" s="1449"/>
      <c r="M89" s="1449"/>
      <c r="N89" s="1615"/>
      <c r="O89" s="1615"/>
      <c r="P89" s="1354"/>
      <c r="Q89" s="1631"/>
      <c r="R89" s="2151"/>
      <c r="S89" s="1354"/>
      <c r="T89" s="1421"/>
      <c r="U89" s="346" t="s">
        <v>704</v>
      </c>
      <c r="V89" s="511">
        <v>10000000</v>
      </c>
      <c r="W89" s="1440"/>
      <c r="X89" s="1354"/>
      <c r="Y89" s="1340"/>
      <c r="Z89" s="1340"/>
      <c r="AA89" s="1340"/>
      <c r="AB89" s="1340"/>
      <c r="AC89" s="1340"/>
      <c r="AD89" s="1340"/>
      <c r="AE89" s="1340"/>
      <c r="AF89" s="1340"/>
      <c r="AG89" s="1340"/>
      <c r="AH89" s="1340"/>
      <c r="AI89" s="1340"/>
      <c r="AJ89" s="1340"/>
      <c r="AK89" s="1799"/>
      <c r="AL89" s="1799"/>
      <c r="AM89" s="2117"/>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row>
    <row r="90" spans="1:186" s="159" customFormat="1" ht="185.25" x14ac:dyDescent="0.2">
      <c r="A90" s="158"/>
      <c r="B90" s="111"/>
      <c r="C90" s="153"/>
      <c r="D90" s="111"/>
      <c r="E90" s="111"/>
      <c r="F90" s="153"/>
      <c r="G90" s="111"/>
      <c r="H90" s="111"/>
      <c r="I90" s="153"/>
      <c r="J90" s="1445">
        <v>162</v>
      </c>
      <c r="K90" s="1347" t="s">
        <v>705</v>
      </c>
      <c r="L90" s="1344" t="s">
        <v>59</v>
      </c>
      <c r="M90" s="1344">
        <v>83</v>
      </c>
      <c r="N90" s="1615"/>
      <c r="O90" s="1615"/>
      <c r="P90" s="1354"/>
      <c r="Q90" s="1630">
        <f>SUM(208067810/R87)</f>
        <v>0.77617603545908775</v>
      </c>
      <c r="R90" s="2151"/>
      <c r="S90" s="1354"/>
      <c r="T90" s="1347" t="s">
        <v>706</v>
      </c>
      <c r="U90" s="346" t="s">
        <v>707</v>
      </c>
      <c r="V90" s="512">
        <v>25600000</v>
      </c>
      <c r="W90" s="1440"/>
      <c r="X90" s="1354"/>
      <c r="Y90" s="1340"/>
      <c r="Z90" s="1340"/>
      <c r="AA90" s="1340"/>
      <c r="AB90" s="1340"/>
      <c r="AC90" s="1340"/>
      <c r="AD90" s="1340"/>
      <c r="AE90" s="1340"/>
      <c r="AF90" s="1340"/>
      <c r="AG90" s="1340"/>
      <c r="AH90" s="1340"/>
      <c r="AI90" s="1340"/>
      <c r="AJ90" s="1340"/>
      <c r="AK90" s="1799"/>
      <c r="AL90" s="1799"/>
      <c r="AM90" s="2117"/>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row>
    <row r="91" spans="1:186" s="159" customFormat="1" ht="227.25" customHeight="1" x14ac:dyDescent="0.2">
      <c r="A91" s="158"/>
      <c r="B91" s="111"/>
      <c r="C91" s="153"/>
      <c r="D91" s="111"/>
      <c r="E91" s="111"/>
      <c r="F91" s="153"/>
      <c r="G91" s="111"/>
      <c r="H91" s="111"/>
      <c r="I91" s="153"/>
      <c r="J91" s="1445"/>
      <c r="K91" s="1354"/>
      <c r="L91" s="1345"/>
      <c r="M91" s="1345"/>
      <c r="N91" s="1615"/>
      <c r="O91" s="1615"/>
      <c r="P91" s="1354"/>
      <c r="Q91" s="2179"/>
      <c r="R91" s="2151"/>
      <c r="S91" s="1354"/>
      <c r="T91" s="1354"/>
      <c r="U91" s="346" t="s">
        <v>708</v>
      </c>
      <c r="V91" s="511">
        <v>32800000</v>
      </c>
      <c r="W91" s="1440"/>
      <c r="X91" s="1354"/>
      <c r="Y91" s="1340"/>
      <c r="Z91" s="1340"/>
      <c r="AA91" s="1340"/>
      <c r="AB91" s="1340"/>
      <c r="AC91" s="1340"/>
      <c r="AD91" s="1340"/>
      <c r="AE91" s="1340"/>
      <c r="AF91" s="1340"/>
      <c r="AG91" s="1340"/>
      <c r="AH91" s="1340"/>
      <c r="AI91" s="1340"/>
      <c r="AJ91" s="1340"/>
      <c r="AK91" s="1799"/>
      <c r="AL91" s="1799"/>
      <c r="AM91" s="2117"/>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row>
    <row r="92" spans="1:186" s="159" customFormat="1" ht="274.5" customHeight="1" x14ac:dyDescent="0.2">
      <c r="A92" s="158"/>
      <c r="B92" s="111"/>
      <c r="C92" s="153"/>
      <c r="D92" s="111"/>
      <c r="E92" s="111"/>
      <c r="F92" s="153"/>
      <c r="G92" s="111"/>
      <c r="H92" s="111"/>
      <c r="I92" s="153"/>
      <c r="J92" s="1445"/>
      <c r="K92" s="1354"/>
      <c r="L92" s="1345"/>
      <c r="M92" s="1345"/>
      <c r="N92" s="1615"/>
      <c r="O92" s="1615"/>
      <c r="P92" s="1354"/>
      <c r="Q92" s="2179"/>
      <c r="R92" s="2151"/>
      <c r="S92" s="1354"/>
      <c r="T92" s="1354"/>
      <c r="U92" s="346" t="s">
        <v>709</v>
      </c>
      <c r="V92" s="511">
        <v>11250000</v>
      </c>
      <c r="W92" s="1440"/>
      <c r="X92" s="1354"/>
      <c r="Y92" s="1340"/>
      <c r="Z92" s="1340"/>
      <c r="AA92" s="1340"/>
      <c r="AB92" s="1340"/>
      <c r="AC92" s="1340"/>
      <c r="AD92" s="1340"/>
      <c r="AE92" s="1340"/>
      <c r="AF92" s="1340"/>
      <c r="AG92" s="1340"/>
      <c r="AH92" s="1340"/>
      <c r="AI92" s="1340"/>
      <c r="AJ92" s="1340"/>
      <c r="AK92" s="1799"/>
      <c r="AL92" s="1799"/>
      <c r="AM92" s="2117"/>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row>
    <row r="93" spans="1:186" s="159" customFormat="1" ht="256.5" customHeight="1" x14ac:dyDescent="0.2">
      <c r="A93" s="158"/>
      <c r="B93" s="111"/>
      <c r="C93" s="153"/>
      <c r="D93" s="111"/>
      <c r="E93" s="111"/>
      <c r="F93" s="153"/>
      <c r="G93" s="111"/>
      <c r="H93" s="111"/>
      <c r="I93" s="153"/>
      <c r="J93" s="1445"/>
      <c r="K93" s="1354"/>
      <c r="L93" s="1345"/>
      <c r="M93" s="1345"/>
      <c r="N93" s="1615"/>
      <c r="O93" s="1615"/>
      <c r="P93" s="1354"/>
      <c r="Q93" s="2179"/>
      <c r="R93" s="2151"/>
      <c r="S93" s="1354"/>
      <c r="T93" s="1354"/>
      <c r="U93" s="346" t="s">
        <v>710</v>
      </c>
      <c r="V93" s="511">
        <v>20000000</v>
      </c>
      <c r="W93" s="1440"/>
      <c r="X93" s="1354"/>
      <c r="Y93" s="1340"/>
      <c r="Z93" s="1340"/>
      <c r="AA93" s="1340"/>
      <c r="AB93" s="1340"/>
      <c r="AC93" s="1340"/>
      <c r="AD93" s="1340"/>
      <c r="AE93" s="1340"/>
      <c r="AF93" s="1340"/>
      <c r="AG93" s="1340"/>
      <c r="AH93" s="1340"/>
      <c r="AI93" s="1340"/>
      <c r="AJ93" s="1340"/>
      <c r="AK93" s="1799"/>
      <c r="AL93" s="1799"/>
      <c r="AM93" s="2117"/>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row>
    <row r="94" spans="1:186" s="159" customFormat="1" ht="216" customHeight="1" x14ac:dyDescent="0.2">
      <c r="A94" s="158"/>
      <c r="B94" s="111"/>
      <c r="C94" s="153"/>
      <c r="D94" s="111"/>
      <c r="E94" s="111"/>
      <c r="F94" s="153"/>
      <c r="G94" s="111"/>
      <c r="H94" s="111"/>
      <c r="I94" s="153"/>
      <c r="J94" s="1445"/>
      <c r="K94" s="1354"/>
      <c r="L94" s="1345"/>
      <c r="M94" s="1345"/>
      <c r="N94" s="1615"/>
      <c r="O94" s="1615"/>
      <c r="P94" s="1354"/>
      <c r="Q94" s="2179"/>
      <c r="R94" s="2151"/>
      <c r="S94" s="1354"/>
      <c r="T94" s="1354"/>
      <c r="U94" s="346" t="s">
        <v>711</v>
      </c>
      <c r="V94" s="511">
        <v>16200000</v>
      </c>
      <c r="W94" s="1440"/>
      <c r="X94" s="1354"/>
      <c r="Y94" s="1340"/>
      <c r="Z94" s="1340"/>
      <c r="AA94" s="1340"/>
      <c r="AB94" s="1340"/>
      <c r="AC94" s="1340"/>
      <c r="AD94" s="1340"/>
      <c r="AE94" s="1340"/>
      <c r="AF94" s="1340"/>
      <c r="AG94" s="1340"/>
      <c r="AH94" s="1340"/>
      <c r="AI94" s="1340"/>
      <c r="AJ94" s="1340"/>
      <c r="AK94" s="1799"/>
      <c r="AL94" s="1799"/>
      <c r="AM94" s="2117"/>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row>
    <row r="95" spans="1:186" s="159" customFormat="1" ht="158.25" customHeight="1" x14ac:dyDescent="0.2">
      <c r="A95" s="158"/>
      <c r="B95" s="111"/>
      <c r="C95" s="153"/>
      <c r="D95" s="111"/>
      <c r="E95" s="111"/>
      <c r="F95" s="153"/>
      <c r="G95" s="111"/>
      <c r="H95" s="111"/>
      <c r="I95" s="153"/>
      <c r="J95" s="1445"/>
      <c r="K95" s="1354"/>
      <c r="L95" s="1345"/>
      <c r="M95" s="1345"/>
      <c r="N95" s="1615"/>
      <c r="O95" s="1615"/>
      <c r="P95" s="1354"/>
      <c r="Q95" s="2179"/>
      <c r="R95" s="2151"/>
      <c r="S95" s="1354"/>
      <c r="T95" s="1354"/>
      <c r="U95" s="346" t="s">
        <v>712</v>
      </c>
      <c r="V95" s="511">
        <v>7200000</v>
      </c>
      <c r="W95" s="1440"/>
      <c r="X95" s="1354"/>
      <c r="Y95" s="1340"/>
      <c r="Z95" s="1340"/>
      <c r="AA95" s="1340"/>
      <c r="AB95" s="1340"/>
      <c r="AC95" s="1340"/>
      <c r="AD95" s="1340"/>
      <c r="AE95" s="1340"/>
      <c r="AF95" s="1340"/>
      <c r="AG95" s="1340"/>
      <c r="AH95" s="1340"/>
      <c r="AI95" s="1340"/>
      <c r="AJ95" s="1340"/>
      <c r="AK95" s="1799"/>
      <c r="AL95" s="1799"/>
      <c r="AM95" s="2117"/>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row>
    <row r="96" spans="1:186" s="159" customFormat="1" ht="171" customHeight="1" x14ac:dyDescent="0.2">
      <c r="A96" s="158"/>
      <c r="B96" s="111"/>
      <c r="C96" s="153"/>
      <c r="D96" s="111"/>
      <c r="E96" s="111"/>
      <c r="F96" s="153"/>
      <c r="G96" s="111"/>
      <c r="H96" s="111"/>
      <c r="I96" s="153"/>
      <c r="J96" s="1445"/>
      <c r="K96" s="1354"/>
      <c r="L96" s="1345"/>
      <c r="M96" s="1345"/>
      <c r="N96" s="1615"/>
      <c r="O96" s="1615"/>
      <c r="P96" s="1354"/>
      <c r="Q96" s="2179"/>
      <c r="R96" s="2151"/>
      <c r="S96" s="1354"/>
      <c r="T96" s="1354"/>
      <c r="U96" s="346" t="s">
        <v>712</v>
      </c>
      <c r="V96" s="511">
        <v>7200000</v>
      </c>
      <c r="W96" s="1440"/>
      <c r="X96" s="1354"/>
      <c r="Y96" s="1340"/>
      <c r="Z96" s="1340"/>
      <c r="AA96" s="1340"/>
      <c r="AB96" s="1340"/>
      <c r="AC96" s="1340"/>
      <c r="AD96" s="1340"/>
      <c r="AE96" s="1340"/>
      <c r="AF96" s="1340"/>
      <c r="AG96" s="1340"/>
      <c r="AH96" s="1340"/>
      <c r="AI96" s="1340"/>
      <c r="AJ96" s="1340"/>
      <c r="AK96" s="1799"/>
      <c r="AL96" s="1799"/>
      <c r="AM96" s="2117"/>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row>
    <row r="97" spans="1:186" s="159" customFormat="1" ht="138" customHeight="1" x14ac:dyDescent="0.2">
      <c r="A97" s="158"/>
      <c r="B97" s="111"/>
      <c r="C97" s="153"/>
      <c r="D97" s="111"/>
      <c r="E97" s="111"/>
      <c r="F97" s="153"/>
      <c r="G97" s="111"/>
      <c r="H97" s="111"/>
      <c r="I97" s="153"/>
      <c r="J97" s="1445"/>
      <c r="K97" s="1354"/>
      <c r="L97" s="1345"/>
      <c r="M97" s="1345"/>
      <c r="N97" s="1615"/>
      <c r="O97" s="1615"/>
      <c r="P97" s="1354"/>
      <c r="Q97" s="2179"/>
      <c r="R97" s="2151"/>
      <c r="S97" s="1354"/>
      <c r="T97" s="1354"/>
      <c r="U97" s="346" t="s">
        <v>713</v>
      </c>
      <c r="V97" s="511">
        <v>20000000</v>
      </c>
      <c r="W97" s="1440"/>
      <c r="X97" s="1354"/>
      <c r="Y97" s="1340"/>
      <c r="Z97" s="1340"/>
      <c r="AA97" s="1340"/>
      <c r="AB97" s="1340"/>
      <c r="AC97" s="1340"/>
      <c r="AD97" s="1340"/>
      <c r="AE97" s="1340"/>
      <c r="AF97" s="1340"/>
      <c r="AG97" s="1340"/>
      <c r="AH97" s="1340"/>
      <c r="AI97" s="1340"/>
      <c r="AJ97" s="1340"/>
      <c r="AK97" s="1799"/>
      <c r="AL97" s="1799"/>
      <c r="AM97" s="2117"/>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row>
    <row r="98" spans="1:186" s="159" customFormat="1" ht="217.5" customHeight="1" x14ac:dyDescent="0.2">
      <c r="A98" s="158"/>
      <c r="B98" s="111"/>
      <c r="C98" s="153"/>
      <c r="D98" s="111"/>
      <c r="E98" s="111"/>
      <c r="F98" s="153"/>
      <c r="G98" s="111"/>
      <c r="H98" s="111"/>
      <c r="I98" s="153"/>
      <c r="J98" s="1445"/>
      <c r="K98" s="1354"/>
      <c r="L98" s="1345"/>
      <c r="M98" s="1345"/>
      <c r="N98" s="1615"/>
      <c r="O98" s="1615"/>
      <c r="P98" s="1354"/>
      <c r="Q98" s="2179"/>
      <c r="R98" s="2151"/>
      <c r="S98" s="1354"/>
      <c r="T98" s="1354"/>
      <c r="U98" s="332" t="s">
        <v>714</v>
      </c>
      <c r="V98" s="511">
        <v>20000000</v>
      </c>
      <c r="W98" s="1440"/>
      <c r="X98" s="1354"/>
      <c r="Y98" s="1340"/>
      <c r="Z98" s="1340"/>
      <c r="AA98" s="1340"/>
      <c r="AB98" s="1340"/>
      <c r="AC98" s="1340"/>
      <c r="AD98" s="1340"/>
      <c r="AE98" s="1340"/>
      <c r="AF98" s="1340"/>
      <c r="AG98" s="1340"/>
      <c r="AH98" s="1340"/>
      <c r="AI98" s="1340"/>
      <c r="AJ98" s="1340"/>
      <c r="AK98" s="1799"/>
      <c r="AL98" s="1799"/>
      <c r="AM98" s="2117"/>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row>
    <row r="99" spans="1:186" s="159" customFormat="1" ht="117" customHeight="1" x14ac:dyDescent="0.2">
      <c r="A99" s="158"/>
      <c r="B99" s="111"/>
      <c r="C99" s="153"/>
      <c r="D99" s="154"/>
      <c r="E99" s="154"/>
      <c r="F99" s="155"/>
      <c r="G99" s="154"/>
      <c r="H99" s="154"/>
      <c r="I99" s="155"/>
      <c r="J99" s="1445"/>
      <c r="K99" s="1421"/>
      <c r="L99" s="1449"/>
      <c r="M99" s="1449"/>
      <c r="N99" s="1616"/>
      <c r="O99" s="1616"/>
      <c r="P99" s="1421"/>
      <c r="Q99" s="1631"/>
      <c r="R99" s="2146"/>
      <c r="S99" s="1421"/>
      <c r="T99" s="1421"/>
      <c r="U99" s="346" t="s">
        <v>715</v>
      </c>
      <c r="V99" s="511">
        <v>47817810</v>
      </c>
      <c r="W99" s="1441"/>
      <c r="X99" s="1421"/>
      <c r="Y99" s="1438"/>
      <c r="Z99" s="1438"/>
      <c r="AA99" s="1438"/>
      <c r="AB99" s="1438"/>
      <c r="AC99" s="1438"/>
      <c r="AD99" s="1438"/>
      <c r="AE99" s="1438"/>
      <c r="AF99" s="1438"/>
      <c r="AG99" s="1438"/>
      <c r="AH99" s="1438"/>
      <c r="AI99" s="1438"/>
      <c r="AJ99" s="1438"/>
      <c r="AK99" s="1625"/>
      <c r="AL99" s="1625"/>
      <c r="AM99" s="1627"/>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row>
    <row r="100" spans="1:186" s="125" customFormat="1" ht="30.75" customHeight="1" x14ac:dyDescent="0.2">
      <c r="A100" s="1129"/>
      <c r="C100" s="1184"/>
      <c r="D100" s="741">
        <v>13</v>
      </c>
      <c r="E100" s="742" t="s">
        <v>716</v>
      </c>
      <c r="F100" s="742"/>
      <c r="G100" s="742"/>
      <c r="H100" s="742"/>
      <c r="I100" s="742"/>
      <c r="J100" s="742"/>
      <c r="K100" s="743"/>
      <c r="L100" s="744"/>
      <c r="M100" s="744"/>
      <c r="N100" s="743"/>
      <c r="O100" s="743"/>
      <c r="P100" s="743"/>
      <c r="Q100" s="744"/>
      <c r="R100" s="743"/>
      <c r="S100" s="743"/>
      <c r="T100" s="743"/>
      <c r="U100" s="743"/>
      <c r="V100" s="745"/>
      <c r="W100" s="746"/>
      <c r="X100" s="743"/>
      <c r="Y100" s="743"/>
      <c r="Z100" s="743"/>
      <c r="AA100" s="743"/>
      <c r="AB100" s="743"/>
      <c r="AC100" s="743"/>
      <c r="AD100" s="743"/>
      <c r="AE100" s="743"/>
      <c r="AF100" s="743"/>
      <c r="AG100" s="743"/>
      <c r="AH100" s="743"/>
      <c r="AI100" s="743"/>
      <c r="AJ100" s="743"/>
      <c r="AK100" s="743"/>
      <c r="AL100" s="742"/>
      <c r="AM100" s="747"/>
      <c r="AN100" s="3"/>
      <c r="AO100" s="3"/>
      <c r="AP100" s="3"/>
      <c r="AQ100" s="3"/>
      <c r="AR100" s="3"/>
      <c r="AS100" s="3"/>
    </row>
    <row r="101" spans="1:186" s="125" customFormat="1" ht="33.75" customHeight="1" x14ac:dyDescent="0.2">
      <c r="A101" s="1129"/>
      <c r="B101" s="85"/>
      <c r="C101" s="1130"/>
      <c r="D101" s="84"/>
      <c r="E101" s="84"/>
      <c r="F101" s="86"/>
      <c r="G101" s="720">
        <v>47</v>
      </c>
      <c r="H101" s="721" t="s">
        <v>717</v>
      </c>
      <c r="I101" s="721"/>
      <c r="J101" s="721"/>
      <c r="K101" s="722"/>
      <c r="L101" s="723"/>
      <c r="M101" s="723"/>
      <c r="N101" s="722"/>
      <c r="O101" s="722"/>
      <c r="P101" s="722"/>
      <c r="Q101" s="723"/>
      <c r="R101" s="722"/>
      <c r="S101" s="722"/>
      <c r="T101" s="722"/>
      <c r="U101" s="722"/>
      <c r="V101" s="722"/>
      <c r="W101" s="725"/>
      <c r="X101" s="722"/>
      <c r="Y101" s="722"/>
      <c r="Z101" s="722"/>
      <c r="AA101" s="722"/>
      <c r="AB101" s="722"/>
      <c r="AC101" s="722"/>
      <c r="AD101" s="722"/>
      <c r="AE101" s="722"/>
      <c r="AF101" s="722"/>
      <c r="AG101" s="722"/>
      <c r="AH101" s="722"/>
      <c r="AI101" s="722"/>
      <c r="AJ101" s="722"/>
      <c r="AK101" s="722"/>
      <c r="AL101" s="721"/>
      <c r="AM101" s="706"/>
      <c r="AN101" s="3"/>
      <c r="AO101" s="3"/>
      <c r="AP101" s="3"/>
      <c r="AQ101" s="3"/>
      <c r="AR101" s="3"/>
      <c r="AS101" s="3"/>
    </row>
    <row r="102" spans="1:186" ht="78.75" customHeight="1" x14ac:dyDescent="0.2">
      <c r="A102" s="1129"/>
      <c r="B102" s="85"/>
      <c r="C102" s="1130"/>
      <c r="D102" s="85"/>
      <c r="E102" s="85"/>
      <c r="F102" s="1130"/>
      <c r="G102" s="2182"/>
      <c r="H102" s="2183"/>
      <c r="I102" s="2184"/>
      <c r="J102" s="267">
        <v>163</v>
      </c>
      <c r="K102" s="346" t="s">
        <v>718</v>
      </c>
      <c r="L102" s="328" t="s">
        <v>59</v>
      </c>
      <c r="M102" s="362">
        <v>12</v>
      </c>
      <c r="N102" s="1614" t="s">
        <v>719</v>
      </c>
      <c r="O102" s="1614">
        <v>153</v>
      </c>
      <c r="P102" s="1456" t="s">
        <v>1320</v>
      </c>
      <c r="Q102" s="160">
        <f>V102/R102</f>
        <v>1.491268479005235E-3</v>
      </c>
      <c r="R102" s="2186">
        <f>V102+V104+V106</f>
        <v>18910075816</v>
      </c>
      <c r="S102" s="1456" t="s">
        <v>720</v>
      </c>
      <c r="T102" s="364" t="s">
        <v>721</v>
      </c>
      <c r="U102" s="520" t="s">
        <v>722</v>
      </c>
      <c r="V102" s="511">
        <v>28200000</v>
      </c>
      <c r="W102" s="533" t="s">
        <v>723</v>
      </c>
      <c r="X102" s="355" t="s">
        <v>724</v>
      </c>
      <c r="Y102" s="1422">
        <v>1407</v>
      </c>
      <c r="Z102" s="1422">
        <v>4100</v>
      </c>
      <c r="AA102" s="1422">
        <v>1830</v>
      </c>
      <c r="AB102" s="1422">
        <v>9269</v>
      </c>
      <c r="AC102" s="1422">
        <v>2750</v>
      </c>
      <c r="AD102" s="1422">
        <v>1100</v>
      </c>
      <c r="AE102" s="1422">
        <v>0</v>
      </c>
      <c r="AF102" s="1422">
        <v>0</v>
      </c>
      <c r="AG102" s="1422">
        <v>0</v>
      </c>
      <c r="AH102" s="1422">
        <v>0</v>
      </c>
      <c r="AI102" s="1422">
        <v>0</v>
      </c>
      <c r="AJ102" s="1422">
        <v>0</v>
      </c>
      <c r="AK102" s="2185">
        <v>42583</v>
      </c>
      <c r="AL102" s="2185">
        <v>42735</v>
      </c>
      <c r="AM102" s="1642" t="s">
        <v>1328</v>
      </c>
    </row>
    <row r="103" spans="1:186" s="10" customFormat="1" ht="36" customHeight="1" x14ac:dyDescent="0.2">
      <c r="A103" s="1129"/>
      <c r="B103" s="85"/>
      <c r="C103" s="1130"/>
      <c r="D103" s="85"/>
      <c r="E103" s="85"/>
      <c r="F103" s="1130"/>
      <c r="G103" s="720">
        <v>48</v>
      </c>
      <c r="H103" s="721" t="s">
        <v>725</v>
      </c>
      <c r="I103" s="721"/>
      <c r="J103" s="721"/>
      <c r="K103" s="722"/>
      <c r="L103" s="723"/>
      <c r="M103" s="723"/>
      <c r="N103" s="1615"/>
      <c r="O103" s="1615"/>
      <c r="P103" s="1456"/>
      <c r="Q103" s="534"/>
      <c r="R103" s="2186"/>
      <c r="S103" s="1456"/>
      <c r="T103" s="722"/>
      <c r="U103" s="722"/>
      <c r="V103" s="722"/>
      <c r="W103" s="723"/>
      <c r="X103" s="722"/>
      <c r="Y103" s="1423"/>
      <c r="Z103" s="1423"/>
      <c r="AA103" s="1423"/>
      <c r="AB103" s="1423"/>
      <c r="AC103" s="1423"/>
      <c r="AD103" s="1423"/>
      <c r="AE103" s="1423"/>
      <c r="AF103" s="1423"/>
      <c r="AG103" s="1423"/>
      <c r="AH103" s="1423"/>
      <c r="AI103" s="1423"/>
      <c r="AJ103" s="1423"/>
      <c r="AK103" s="2185"/>
      <c r="AL103" s="2185"/>
      <c r="AM103" s="1642"/>
      <c r="AN103" s="3"/>
      <c r="AO103" s="3"/>
      <c r="AP103" s="3"/>
      <c r="AQ103" s="3"/>
      <c r="AR103" s="3"/>
      <c r="AS103" s="3"/>
    </row>
    <row r="104" spans="1:186" ht="177.75" customHeight="1" x14ac:dyDescent="0.2">
      <c r="A104" s="1129"/>
      <c r="B104" s="85"/>
      <c r="C104" s="1130"/>
      <c r="D104" s="85"/>
      <c r="E104" s="85"/>
      <c r="F104" s="1130"/>
      <c r="G104" s="2182"/>
      <c r="H104" s="2183"/>
      <c r="I104" s="2184"/>
      <c r="J104" s="267">
        <v>164</v>
      </c>
      <c r="K104" s="346" t="s">
        <v>726</v>
      </c>
      <c r="L104" s="328" t="s">
        <v>59</v>
      </c>
      <c r="M104" s="362">
        <v>12</v>
      </c>
      <c r="N104" s="1616"/>
      <c r="O104" s="1615"/>
      <c r="P104" s="1456"/>
      <c r="Q104" s="160">
        <f>V104/R102</f>
        <v>0.99743501821611102</v>
      </c>
      <c r="R104" s="2186"/>
      <c r="S104" s="1456"/>
      <c r="T104" s="364" t="s">
        <v>727</v>
      </c>
      <c r="U104" s="364" t="s">
        <v>728</v>
      </c>
      <c r="V104" s="511">
        <v>18861571816</v>
      </c>
      <c r="W104" s="533" t="s">
        <v>86</v>
      </c>
      <c r="X104" s="387" t="s">
        <v>729</v>
      </c>
      <c r="Y104" s="1423"/>
      <c r="Z104" s="1423"/>
      <c r="AA104" s="1423"/>
      <c r="AB104" s="1423"/>
      <c r="AC104" s="1423"/>
      <c r="AD104" s="1423"/>
      <c r="AE104" s="1423"/>
      <c r="AF104" s="1423"/>
      <c r="AG104" s="1423"/>
      <c r="AH104" s="1423"/>
      <c r="AI104" s="1423"/>
      <c r="AJ104" s="1423"/>
      <c r="AK104" s="2185"/>
      <c r="AL104" s="2185"/>
      <c r="AM104" s="1642"/>
    </row>
    <row r="105" spans="1:186" s="10" customFormat="1" ht="31.5" customHeight="1" x14ac:dyDescent="0.2">
      <c r="A105" s="1129"/>
      <c r="B105" s="85"/>
      <c r="C105" s="1130"/>
      <c r="D105" s="85"/>
      <c r="E105" s="85"/>
      <c r="F105" s="1130"/>
      <c r="G105" s="720">
        <v>49</v>
      </c>
      <c r="H105" s="721" t="s">
        <v>730</v>
      </c>
      <c r="I105" s="721"/>
      <c r="J105" s="721"/>
      <c r="K105" s="722"/>
      <c r="L105" s="723"/>
      <c r="M105" s="723"/>
      <c r="N105" s="733"/>
      <c r="O105" s="1615"/>
      <c r="P105" s="1456"/>
      <c r="Q105" s="534"/>
      <c r="R105" s="2186"/>
      <c r="S105" s="1456"/>
      <c r="T105" s="722"/>
      <c r="U105" s="722"/>
      <c r="V105" s="722"/>
      <c r="W105" s="723"/>
      <c r="X105" s="722"/>
      <c r="Y105" s="1423"/>
      <c r="Z105" s="1423"/>
      <c r="AA105" s="1423"/>
      <c r="AB105" s="1423"/>
      <c r="AC105" s="1423"/>
      <c r="AD105" s="1423"/>
      <c r="AE105" s="1423"/>
      <c r="AF105" s="1423"/>
      <c r="AG105" s="1423"/>
      <c r="AH105" s="1423"/>
      <c r="AI105" s="1423"/>
      <c r="AJ105" s="1423"/>
      <c r="AK105" s="2185"/>
      <c r="AL105" s="2185"/>
      <c r="AM105" s="1642"/>
      <c r="AN105" s="3"/>
      <c r="AO105" s="3"/>
      <c r="AP105" s="3"/>
      <c r="AQ105" s="3"/>
      <c r="AR105" s="3"/>
      <c r="AS105" s="3"/>
    </row>
    <row r="106" spans="1:186" ht="88.5" customHeight="1" x14ac:dyDescent="0.2">
      <c r="A106" s="1129"/>
      <c r="B106" s="85"/>
      <c r="C106" s="1130"/>
      <c r="D106" s="1157"/>
      <c r="E106" s="1157"/>
      <c r="F106" s="1158"/>
      <c r="G106" s="2182"/>
      <c r="H106" s="2183"/>
      <c r="I106" s="2184"/>
      <c r="J106" s="267">
        <v>165</v>
      </c>
      <c r="K106" s="346" t="s">
        <v>731</v>
      </c>
      <c r="L106" s="328" t="s">
        <v>59</v>
      </c>
      <c r="M106" s="362">
        <v>12</v>
      </c>
      <c r="N106" s="504"/>
      <c r="O106" s="1616"/>
      <c r="P106" s="1456"/>
      <c r="Q106" s="160">
        <f>V106/R102</f>
        <v>1.0737133048837693E-3</v>
      </c>
      <c r="R106" s="2186"/>
      <c r="S106" s="1456"/>
      <c r="T106" s="364" t="s">
        <v>732</v>
      </c>
      <c r="U106" s="364" t="s">
        <v>732</v>
      </c>
      <c r="V106" s="511">
        <v>20304000</v>
      </c>
      <c r="W106" s="533" t="s">
        <v>86</v>
      </c>
      <c r="X106" s="355" t="s">
        <v>724</v>
      </c>
      <c r="Y106" s="2150"/>
      <c r="Z106" s="2150"/>
      <c r="AA106" s="2150"/>
      <c r="AB106" s="2150"/>
      <c r="AC106" s="2150"/>
      <c r="AD106" s="2150"/>
      <c r="AE106" s="2150"/>
      <c r="AF106" s="2150"/>
      <c r="AG106" s="2150"/>
      <c r="AH106" s="2150"/>
      <c r="AI106" s="2150"/>
      <c r="AJ106" s="2150"/>
      <c r="AK106" s="2185"/>
      <c r="AL106" s="2185"/>
      <c r="AM106" s="1642"/>
    </row>
    <row r="107" spans="1:186" s="125" customFormat="1" ht="30" customHeight="1" x14ac:dyDescent="0.2">
      <c r="A107" s="1129"/>
      <c r="C107" s="1184"/>
      <c r="D107" s="740">
        <v>14</v>
      </c>
      <c r="E107" s="715" t="s">
        <v>733</v>
      </c>
      <c r="F107" s="715"/>
      <c r="G107" s="716"/>
      <c r="H107" s="716"/>
      <c r="I107" s="716"/>
      <c r="J107" s="716"/>
      <c r="K107" s="717"/>
      <c r="L107" s="718"/>
      <c r="M107" s="718"/>
      <c r="N107" s="717"/>
      <c r="O107" s="717"/>
      <c r="P107" s="717"/>
      <c r="Q107" s="718"/>
      <c r="R107" s="717"/>
      <c r="S107" s="717"/>
      <c r="T107" s="717"/>
      <c r="U107" s="717"/>
      <c r="V107" s="717"/>
      <c r="W107" s="724"/>
      <c r="X107" s="717"/>
      <c r="Y107" s="717"/>
      <c r="Z107" s="717"/>
      <c r="AA107" s="717"/>
      <c r="AB107" s="717"/>
      <c r="AC107" s="717"/>
      <c r="AD107" s="717"/>
      <c r="AE107" s="717"/>
      <c r="AF107" s="717"/>
      <c r="AG107" s="717"/>
      <c r="AH107" s="717"/>
      <c r="AI107" s="717"/>
      <c r="AJ107" s="717"/>
      <c r="AK107" s="716"/>
      <c r="AL107" s="716"/>
      <c r="AM107" s="719"/>
      <c r="AN107" s="3"/>
      <c r="AO107" s="3"/>
      <c r="AP107" s="3"/>
      <c r="AQ107" s="3"/>
      <c r="AR107" s="3"/>
      <c r="AS107" s="3"/>
    </row>
    <row r="108" spans="1:186" s="125" customFormat="1" ht="36.75" customHeight="1" x14ac:dyDescent="0.2">
      <c r="A108" s="1129"/>
      <c r="B108" s="85"/>
      <c r="C108" s="1130"/>
      <c r="D108" s="84"/>
      <c r="E108" s="84"/>
      <c r="F108" s="86"/>
      <c r="G108" s="727">
        <v>50</v>
      </c>
      <c r="H108" s="728" t="s">
        <v>734</v>
      </c>
      <c r="I108" s="728"/>
      <c r="J108" s="728"/>
      <c r="K108" s="729"/>
      <c r="L108" s="730"/>
      <c r="M108" s="730"/>
      <c r="N108" s="729"/>
      <c r="O108" s="729"/>
      <c r="P108" s="729"/>
      <c r="Q108" s="730"/>
      <c r="R108" s="729"/>
      <c r="S108" s="729"/>
      <c r="T108" s="729"/>
      <c r="U108" s="729"/>
      <c r="V108" s="729"/>
      <c r="W108" s="731"/>
      <c r="X108" s="729"/>
      <c r="Y108" s="729"/>
      <c r="Z108" s="729"/>
      <c r="AA108" s="729"/>
      <c r="AB108" s="729"/>
      <c r="AC108" s="729"/>
      <c r="AD108" s="729"/>
      <c r="AE108" s="729"/>
      <c r="AF108" s="729"/>
      <c r="AG108" s="729"/>
      <c r="AH108" s="729"/>
      <c r="AI108" s="729"/>
      <c r="AJ108" s="729"/>
      <c r="AK108" s="728"/>
      <c r="AL108" s="728"/>
      <c r="AM108" s="732"/>
      <c r="AN108" s="3"/>
      <c r="AO108" s="3"/>
      <c r="AP108" s="3"/>
      <c r="AQ108" s="3"/>
      <c r="AR108" s="3"/>
      <c r="AS108" s="3"/>
    </row>
    <row r="109" spans="1:186" s="128" customFormat="1" ht="96.75" customHeight="1" x14ac:dyDescent="0.2">
      <c r="A109" s="1129"/>
      <c r="B109" s="85"/>
      <c r="C109" s="1130"/>
      <c r="D109" s="85"/>
      <c r="E109" s="85"/>
      <c r="F109" s="1130"/>
      <c r="G109" s="84"/>
      <c r="H109" s="84"/>
      <c r="I109" s="86"/>
      <c r="J109" s="253">
        <v>168</v>
      </c>
      <c r="K109" s="346" t="s">
        <v>735</v>
      </c>
      <c r="L109" s="328" t="s">
        <v>59</v>
      </c>
      <c r="M109" s="377">
        <v>1</v>
      </c>
      <c r="N109" s="1614" t="s">
        <v>736</v>
      </c>
      <c r="O109" s="1614">
        <v>154</v>
      </c>
      <c r="P109" s="1347" t="s">
        <v>1321</v>
      </c>
      <c r="Q109" s="381">
        <v>0.1</v>
      </c>
      <c r="R109" s="2187">
        <v>13422350064</v>
      </c>
      <c r="S109" s="1347" t="s">
        <v>737</v>
      </c>
      <c r="T109" s="1347" t="s">
        <v>738</v>
      </c>
      <c r="U109" s="520" t="s">
        <v>739</v>
      </c>
      <c r="V109" s="521">
        <v>0</v>
      </c>
      <c r="W109" s="161">
        <v>20</v>
      </c>
      <c r="X109" s="355" t="s">
        <v>533</v>
      </c>
      <c r="Y109" s="1339">
        <v>64149</v>
      </c>
      <c r="Z109" s="1339">
        <v>72224</v>
      </c>
      <c r="AA109" s="1339">
        <v>27477</v>
      </c>
      <c r="AB109" s="1339">
        <v>86843</v>
      </c>
      <c r="AC109" s="1339">
        <v>236429</v>
      </c>
      <c r="AD109" s="1339">
        <v>75612</v>
      </c>
      <c r="AE109" s="1339">
        <v>13208</v>
      </c>
      <c r="AF109" s="1339">
        <v>2145</v>
      </c>
      <c r="AG109" s="1339">
        <v>413</v>
      </c>
      <c r="AH109" s="1339">
        <v>520</v>
      </c>
      <c r="AI109" s="1339">
        <v>16897</v>
      </c>
      <c r="AJ109" s="1339">
        <v>75612</v>
      </c>
      <c r="AK109" s="1624">
        <v>42583</v>
      </c>
      <c r="AL109" s="1624">
        <v>42735</v>
      </c>
      <c r="AM109" s="1626" t="s">
        <v>1328</v>
      </c>
      <c r="AN109" s="2191"/>
      <c r="AO109" s="2191"/>
      <c r="AP109" s="2191"/>
      <c r="AQ109" s="2191"/>
      <c r="AR109" s="2191"/>
      <c r="AS109" s="2191"/>
      <c r="AT109" s="2191"/>
      <c r="AU109" s="2191"/>
      <c r="AV109" s="2191"/>
      <c r="AW109" s="2191"/>
      <c r="AX109" s="2191"/>
      <c r="AY109" s="2191"/>
      <c r="AZ109" s="2191"/>
      <c r="BA109" s="2191"/>
      <c r="BB109" s="2191"/>
      <c r="BC109" s="2191"/>
      <c r="BD109" s="2191"/>
      <c r="BE109" s="532"/>
      <c r="BF109" s="532"/>
      <c r="BG109" s="532"/>
      <c r="BH109" s="532"/>
      <c r="BI109" s="532"/>
      <c r="BJ109" s="532"/>
      <c r="BK109" s="532"/>
      <c r="BL109" s="532"/>
      <c r="BM109" s="532"/>
      <c r="BN109" s="532"/>
      <c r="BO109" s="532"/>
      <c r="BP109" s="532"/>
      <c r="BQ109" s="532"/>
      <c r="BR109" s="532"/>
      <c r="BS109" s="532"/>
      <c r="BT109" s="532"/>
      <c r="BU109" s="532"/>
      <c r="BV109" s="532"/>
      <c r="BW109" s="532"/>
      <c r="BX109" s="532"/>
      <c r="BY109" s="532"/>
      <c r="BZ109" s="532"/>
      <c r="CA109" s="532"/>
      <c r="CB109" s="532"/>
      <c r="CC109" s="532"/>
      <c r="CD109" s="532"/>
      <c r="CE109" s="532"/>
      <c r="CF109" s="532"/>
      <c r="CG109" s="532"/>
      <c r="CH109" s="532"/>
      <c r="CI109" s="532"/>
      <c r="CJ109" s="532"/>
      <c r="CK109" s="532"/>
      <c r="CL109" s="532"/>
      <c r="CM109" s="532"/>
      <c r="CN109" s="532"/>
      <c r="CO109" s="532"/>
      <c r="CP109" s="532"/>
      <c r="CQ109" s="532"/>
      <c r="CR109" s="379"/>
    </row>
    <row r="110" spans="1:186" ht="124.5" customHeight="1" x14ac:dyDescent="0.2">
      <c r="A110" s="1129"/>
      <c r="B110" s="85"/>
      <c r="C110" s="1130"/>
      <c r="D110" s="85"/>
      <c r="E110" s="85"/>
      <c r="F110" s="1130"/>
      <c r="G110" s="85"/>
      <c r="H110" s="85"/>
      <c r="I110" s="1130"/>
      <c r="J110" s="1344">
        <v>167</v>
      </c>
      <c r="K110" s="1347" t="s">
        <v>740</v>
      </c>
      <c r="L110" s="1344" t="s">
        <v>59</v>
      </c>
      <c r="M110" s="1344">
        <v>15</v>
      </c>
      <c r="N110" s="1615"/>
      <c r="O110" s="1615"/>
      <c r="P110" s="1354"/>
      <c r="Q110" s="1630">
        <v>0.8</v>
      </c>
      <c r="R110" s="2188"/>
      <c r="S110" s="1354"/>
      <c r="T110" s="1421"/>
      <c r="U110" s="522" t="s">
        <v>741</v>
      </c>
      <c r="V110" s="509">
        <v>6711175032</v>
      </c>
      <c r="W110" s="2180" t="s">
        <v>742</v>
      </c>
      <c r="X110" s="355" t="s">
        <v>533</v>
      </c>
      <c r="Y110" s="1340"/>
      <c r="Z110" s="1340"/>
      <c r="AA110" s="1340"/>
      <c r="AB110" s="1340"/>
      <c r="AC110" s="1340"/>
      <c r="AD110" s="1340"/>
      <c r="AE110" s="1340"/>
      <c r="AF110" s="1340"/>
      <c r="AG110" s="1340"/>
      <c r="AH110" s="1340"/>
      <c r="AI110" s="1340"/>
      <c r="AJ110" s="1340"/>
      <c r="AK110" s="1799"/>
      <c r="AL110" s="1799"/>
      <c r="AM110" s="2117"/>
    </row>
    <row r="111" spans="1:186" ht="90.75" customHeight="1" x14ac:dyDescent="0.2">
      <c r="A111" s="1129"/>
      <c r="B111" s="85"/>
      <c r="C111" s="1130"/>
      <c r="D111" s="85"/>
      <c r="E111" s="85"/>
      <c r="F111" s="1130"/>
      <c r="G111" s="85"/>
      <c r="H111" s="85"/>
      <c r="I111" s="1130"/>
      <c r="J111" s="1449"/>
      <c r="K111" s="1421"/>
      <c r="L111" s="1449"/>
      <c r="M111" s="1449"/>
      <c r="N111" s="1615"/>
      <c r="O111" s="1615"/>
      <c r="P111" s="1354"/>
      <c r="Q111" s="1631"/>
      <c r="R111" s="2188"/>
      <c r="S111" s="1354"/>
      <c r="T111" s="1347" t="s">
        <v>743</v>
      </c>
      <c r="U111" s="523" t="s">
        <v>744</v>
      </c>
      <c r="V111" s="524">
        <v>6711175032</v>
      </c>
      <c r="W111" s="2181"/>
      <c r="X111" s="387" t="s">
        <v>745</v>
      </c>
      <c r="Y111" s="1340"/>
      <c r="Z111" s="1340"/>
      <c r="AA111" s="1340"/>
      <c r="AB111" s="1340"/>
      <c r="AC111" s="1340"/>
      <c r="AD111" s="1340"/>
      <c r="AE111" s="1340"/>
      <c r="AF111" s="1340"/>
      <c r="AG111" s="1340"/>
      <c r="AH111" s="1340"/>
      <c r="AI111" s="1340"/>
      <c r="AJ111" s="1340"/>
      <c r="AK111" s="1799"/>
      <c r="AL111" s="1799"/>
      <c r="AM111" s="2117"/>
    </row>
    <row r="112" spans="1:186" s="92" customFormat="1" ht="132.75" customHeight="1" x14ac:dyDescent="0.2">
      <c r="A112" s="1129"/>
      <c r="B112" s="85"/>
      <c r="C112" s="1130"/>
      <c r="D112" s="85"/>
      <c r="E112" s="85"/>
      <c r="F112" s="1130"/>
      <c r="G112" s="1157"/>
      <c r="H112" s="1157"/>
      <c r="I112" s="1158"/>
      <c r="J112" s="253">
        <v>168</v>
      </c>
      <c r="K112" s="346" t="s">
        <v>746</v>
      </c>
      <c r="L112" s="328" t="s">
        <v>59</v>
      </c>
      <c r="M112" s="349">
        <v>14</v>
      </c>
      <c r="N112" s="1616"/>
      <c r="O112" s="1616"/>
      <c r="P112" s="1421"/>
      <c r="Q112" s="381">
        <v>0.1</v>
      </c>
      <c r="R112" s="2189"/>
      <c r="S112" s="1421"/>
      <c r="T112" s="1421"/>
      <c r="U112" s="520" t="s">
        <v>747</v>
      </c>
      <c r="V112" s="511">
        <v>0</v>
      </c>
      <c r="W112" s="161">
        <v>20</v>
      </c>
      <c r="X112" s="387" t="s">
        <v>533</v>
      </c>
      <c r="Y112" s="1438"/>
      <c r="Z112" s="1438"/>
      <c r="AA112" s="1438"/>
      <c r="AB112" s="1438"/>
      <c r="AC112" s="1438"/>
      <c r="AD112" s="1438"/>
      <c r="AE112" s="1438"/>
      <c r="AF112" s="1438"/>
      <c r="AG112" s="1438"/>
      <c r="AH112" s="1438"/>
      <c r="AI112" s="1438"/>
      <c r="AJ112" s="1438"/>
      <c r="AK112" s="1625"/>
      <c r="AL112" s="1625"/>
      <c r="AM112" s="1627"/>
      <c r="AN112" s="2190"/>
      <c r="AO112" s="2190"/>
      <c r="AP112" s="2190"/>
      <c r="AQ112" s="2190"/>
      <c r="AR112" s="2190"/>
      <c r="AS112" s="2190"/>
      <c r="AT112" s="2190"/>
      <c r="AU112" s="2190"/>
      <c r="AV112" s="2190"/>
      <c r="AW112" s="2190"/>
      <c r="AX112" s="2190"/>
      <c r="AY112" s="2190"/>
      <c r="AZ112" s="2190"/>
      <c r="BA112" s="2190"/>
      <c r="BB112" s="2190"/>
      <c r="BC112" s="2190"/>
      <c r="BD112" s="219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528"/>
    </row>
    <row r="113" spans="1:45" s="10" customFormat="1" ht="34.5" customHeight="1" x14ac:dyDescent="0.2">
      <c r="A113" s="1129"/>
      <c r="B113" s="85"/>
      <c r="C113" s="1130"/>
      <c r="D113" s="85"/>
      <c r="E113" s="85"/>
      <c r="F113" s="1130"/>
      <c r="G113" s="1141">
        <v>51</v>
      </c>
      <c r="H113" s="1142" t="s">
        <v>748</v>
      </c>
      <c r="I113" s="1142"/>
      <c r="J113" s="735"/>
      <c r="K113" s="736"/>
      <c r="L113" s="737"/>
      <c r="M113" s="737"/>
      <c r="N113" s="736"/>
      <c r="O113" s="736"/>
      <c r="P113" s="736"/>
      <c r="Q113" s="737"/>
      <c r="R113" s="736"/>
      <c r="S113" s="736"/>
      <c r="T113" s="736"/>
      <c r="U113" s="736"/>
      <c r="V113" s="736"/>
      <c r="W113" s="738"/>
      <c r="X113" s="736"/>
      <c r="Y113" s="736"/>
      <c r="Z113" s="736"/>
      <c r="AA113" s="736"/>
      <c r="AB113" s="736"/>
      <c r="AC113" s="736"/>
      <c r="AD113" s="736"/>
      <c r="AE113" s="736"/>
      <c r="AF113" s="736"/>
      <c r="AG113" s="736"/>
      <c r="AH113" s="736"/>
      <c r="AI113" s="736"/>
      <c r="AJ113" s="736"/>
      <c r="AK113" s="735"/>
      <c r="AL113" s="735"/>
      <c r="AM113" s="739"/>
      <c r="AN113" s="3"/>
      <c r="AO113" s="3"/>
      <c r="AP113" s="3"/>
      <c r="AQ113" s="3"/>
      <c r="AR113" s="3"/>
      <c r="AS113" s="3"/>
    </row>
    <row r="114" spans="1:45" ht="77.25" customHeight="1" x14ac:dyDescent="0.2">
      <c r="A114" s="1166"/>
      <c r="B114" s="1164"/>
      <c r="C114" s="1167"/>
      <c r="D114" s="1164"/>
      <c r="E114" s="1164"/>
      <c r="F114" s="1167"/>
      <c r="G114" s="1174"/>
      <c r="H114" s="1045"/>
      <c r="I114" s="1016"/>
      <c r="J114" s="1344">
        <v>169</v>
      </c>
      <c r="K114" s="1347" t="s">
        <v>749</v>
      </c>
      <c r="L114" s="1344" t="s">
        <v>59</v>
      </c>
      <c r="M114" s="1344">
        <v>12</v>
      </c>
      <c r="N114" s="1614" t="s">
        <v>750</v>
      </c>
      <c r="O114" s="354"/>
      <c r="P114" s="1347" t="s">
        <v>1322</v>
      </c>
      <c r="Q114" s="1630">
        <v>1</v>
      </c>
      <c r="R114" s="2145">
        <v>42864000</v>
      </c>
      <c r="S114" s="1347" t="s">
        <v>751</v>
      </c>
      <c r="T114" s="1347" t="s">
        <v>752</v>
      </c>
      <c r="U114" s="346" t="s">
        <v>753</v>
      </c>
      <c r="V114" s="511">
        <v>22864000</v>
      </c>
      <c r="W114" s="2176" t="s">
        <v>754</v>
      </c>
      <c r="X114" s="1614" t="s">
        <v>745</v>
      </c>
      <c r="Y114" s="1339">
        <v>64149</v>
      </c>
      <c r="Z114" s="1339">
        <v>72224</v>
      </c>
      <c r="AA114" s="1339">
        <v>27477</v>
      </c>
      <c r="AB114" s="1339">
        <v>86843</v>
      </c>
      <c r="AC114" s="1339">
        <v>236429</v>
      </c>
      <c r="AD114" s="1339">
        <v>75612</v>
      </c>
      <c r="AE114" s="1339">
        <v>13208</v>
      </c>
      <c r="AF114" s="1339">
        <v>2145</v>
      </c>
      <c r="AG114" s="1339">
        <v>413</v>
      </c>
      <c r="AH114" s="1339">
        <v>520</v>
      </c>
      <c r="AI114" s="1339">
        <v>16897</v>
      </c>
      <c r="AJ114" s="1339">
        <v>75612</v>
      </c>
      <c r="AK114" s="2185">
        <v>42583</v>
      </c>
      <c r="AL114" s="2185">
        <v>42735</v>
      </c>
      <c r="AM114" s="1642" t="s">
        <v>1328</v>
      </c>
    </row>
    <row r="115" spans="1:45" ht="49.5" customHeight="1" x14ac:dyDescent="0.2">
      <c r="A115" s="158"/>
      <c r="B115" s="111"/>
      <c r="C115" s="153"/>
      <c r="D115" s="111"/>
      <c r="E115" s="111"/>
      <c r="F115" s="153"/>
      <c r="G115" s="154"/>
      <c r="H115" s="154"/>
      <c r="I115" s="155"/>
      <c r="J115" s="1449"/>
      <c r="K115" s="1421"/>
      <c r="L115" s="1449"/>
      <c r="M115" s="1449"/>
      <c r="N115" s="1616"/>
      <c r="O115" s="355"/>
      <c r="P115" s="1421"/>
      <c r="Q115" s="1631"/>
      <c r="R115" s="2146"/>
      <c r="S115" s="1421"/>
      <c r="T115" s="1421"/>
      <c r="U115" s="346" t="s">
        <v>755</v>
      </c>
      <c r="V115" s="511">
        <v>20000000</v>
      </c>
      <c r="W115" s="2178"/>
      <c r="X115" s="1616"/>
      <c r="Y115" s="1438"/>
      <c r="Z115" s="1438"/>
      <c r="AA115" s="1438"/>
      <c r="AB115" s="1438"/>
      <c r="AC115" s="1438"/>
      <c r="AD115" s="1438"/>
      <c r="AE115" s="1438"/>
      <c r="AF115" s="1438"/>
      <c r="AG115" s="1438"/>
      <c r="AH115" s="1438"/>
      <c r="AI115" s="1438"/>
      <c r="AJ115" s="1438"/>
      <c r="AK115" s="2185"/>
      <c r="AL115" s="2185"/>
      <c r="AM115" s="1642"/>
    </row>
    <row r="116" spans="1:45" s="10" customFormat="1" ht="40.5" customHeight="1" x14ac:dyDescent="0.2">
      <c r="A116" s="1129"/>
      <c r="B116" s="85"/>
      <c r="C116" s="1130"/>
      <c r="D116" s="85"/>
      <c r="E116" s="85"/>
      <c r="F116" s="1130"/>
      <c r="G116" s="727">
        <v>52</v>
      </c>
      <c r="H116" s="728" t="s">
        <v>756</v>
      </c>
      <c r="I116" s="728"/>
      <c r="J116" s="721"/>
      <c r="K116" s="722"/>
      <c r="L116" s="723"/>
      <c r="M116" s="723"/>
      <c r="N116" s="722"/>
      <c r="O116" s="722"/>
      <c r="P116" s="722"/>
      <c r="Q116" s="723"/>
      <c r="R116" s="722"/>
      <c r="S116" s="722"/>
      <c r="T116" s="722"/>
      <c r="U116" s="722"/>
      <c r="V116" s="722"/>
      <c r="W116" s="725"/>
      <c r="X116" s="722"/>
      <c r="Y116" s="722"/>
      <c r="Z116" s="722"/>
      <c r="AA116" s="722"/>
      <c r="AB116" s="722"/>
      <c r="AC116" s="722"/>
      <c r="AD116" s="722"/>
      <c r="AE116" s="722"/>
      <c r="AF116" s="722"/>
      <c r="AG116" s="722"/>
      <c r="AH116" s="722"/>
      <c r="AI116" s="722"/>
      <c r="AJ116" s="722"/>
      <c r="AK116" s="721"/>
      <c r="AL116" s="721"/>
      <c r="AM116" s="706"/>
      <c r="AN116" s="3"/>
      <c r="AO116" s="3"/>
      <c r="AP116" s="3"/>
      <c r="AQ116" s="3"/>
      <c r="AR116" s="3"/>
      <c r="AS116" s="3"/>
    </row>
    <row r="117" spans="1:45" ht="94.5" customHeight="1" x14ac:dyDescent="0.2">
      <c r="A117" s="1114"/>
      <c r="B117" s="104"/>
      <c r="C117" s="147"/>
      <c r="D117" s="104"/>
      <c r="E117" s="104"/>
      <c r="F117" s="147"/>
      <c r="G117" s="1146"/>
      <c r="H117" s="1146"/>
      <c r="I117" s="1147"/>
      <c r="J117" s="1344">
        <v>170</v>
      </c>
      <c r="K117" s="1347" t="s">
        <v>757</v>
      </c>
      <c r="L117" s="1344" t="s">
        <v>59</v>
      </c>
      <c r="M117" s="1344">
        <v>14</v>
      </c>
      <c r="N117" s="1614" t="s">
        <v>758</v>
      </c>
      <c r="O117" s="1614">
        <v>156</v>
      </c>
      <c r="P117" s="1347" t="s">
        <v>1323</v>
      </c>
      <c r="Q117" s="1630">
        <f>40000000/R117</f>
        <v>0.2857142857142857</v>
      </c>
      <c r="R117" s="2145">
        <v>140000000</v>
      </c>
      <c r="S117" s="1347" t="s">
        <v>759</v>
      </c>
      <c r="T117" s="1347" t="s">
        <v>760</v>
      </c>
      <c r="U117" s="520" t="s">
        <v>761</v>
      </c>
      <c r="V117" s="511">
        <v>25000000</v>
      </c>
      <c r="W117" s="2180" t="s">
        <v>754</v>
      </c>
      <c r="X117" s="1614" t="s">
        <v>745</v>
      </c>
      <c r="Y117" s="1339">
        <v>64149</v>
      </c>
      <c r="Z117" s="1339">
        <v>72224</v>
      </c>
      <c r="AA117" s="1339">
        <v>27477</v>
      </c>
      <c r="AB117" s="1339">
        <v>86843</v>
      </c>
      <c r="AC117" s="1339">
        <v>236429</v>
      </c>
      <c r="AD117" s="1339">
        <v>75612</v>
      </c>
      <c r="AE117" s="1339">
        <v>13208</v>
      </c>
      <c r="AF117" s="1339">
        <v>2145</v>
      </c>
      <c r="AG117" s="1339">
        <v>413</v>
      </c>
      <c r="AH117" s="1339">
        <v>520</v>
      </c>
      <c r="AI117" s="1339">
        <v>16897</v>
      </c>
      <c r="AJ117" s="1339">
        <v>75612</v>
      </c>
      <c r="AK117" s="1624">
        <v>42583</v>
      </c>
      <c r="AL117" s="1624">
        <v>42735</v>
      </c>
      <c r="AM117" s="1626" t="s">
        <v>1328</v>
      </c>
    </row>
    <row r="118" spans="1:45" ht="55.5" customHeight="1" x14ac:dyDescent="0.2">
      <c r="A118" s="1114"/>
      <c r="B118" s="104"/>
      <c r="C118" s="147"/>
      <c r="D118" s="104"/>
      <c r="E118" s="104"/>
      <c r="F118" s="147"/>
      <c r="G118" s="104"/>
      <c r="H118" s="104"/>
      <c r="I118" s="147"/>
      <c r="J118" s="1449"/>
      <c r="K118" s="1421"/>
      <c r="L118" s="1449"/>
      <c r="M118" s="1449"/>
      <c r="N118" s="1615"/>
      <c r="O118" s="1615"/>
      <c r="P118" s="1354"/>
      <c r="Q118" s="1631"/>
      <c r="R118" s="2151"/>
      <c r="S118" s="1354"/>
      <c r="T118" s="1421"/>
      <c r="U118" s="520" t="s">
        <v>762</v>
      </c>
      <c r="V118" s="511">
        <v>15000000</v>
      </c>
      <c r="W118" s="2192"/>
      <c r="X118" s="1615"/>
      <c r="Y118" s="1340"/>
      <c r="Z118" s="1340"/>
      <c r="AA118" s="1340"/>
      <c r="AB118" s="1340"/>
      <c r="AC118" s="1340"/>
      <c r="AD118" s="1340"/>
      <c r="AE118" s="1340"/>
      <c r="AF118" s="1340"/>
      <c r="AG118" s="1340"/>
      <c r="AH118" s="1340"/>
      <c r="AI118" s="1340"/>
      <c r="AJ118" s="1340"/>
      <c r="AK118" s="1799"/>
      <c r="AL118" s="1799"/>
      <c r="AM118" s="2117"/>
    </row>
    <row r="119" spans="1:45" ht="68.25" customHeight="1" x14ac:dyDescent="0.2">
      <c r="A119" s="1114"/>
      <c r="B119" s="104"/>
      <c r="C119" s="147"/>
      <c r="D119" s="104"/>
      <c r="E119" s="104"/>
      <c r="F119" s="147"/>
      <c r="G119" s="104"/>
      <c r="H119" s="104"/>
      <c r="I119" s="147"/>
      <c r="J119" s="7">
        <v>171</v>
      </c>
      <c r="K119" s="346" t="s">
        <v>763</v>
      </c>
      <c r="L119" s="328" t="s">
        <v>59</v>
      </c>
      <c r="M119" s="349">
        <v>1</v>
      </c>
      <c r="N119" s="1616"/>
      <c r="O119" s="1616"/>
      <c r="P119" s="1421"/>
      <c r="Q119" s="381">
        <f>V119/R117</f>
        <v>0.7142857142857143</v>
      </c>
      <c r="R119" s="2146"/>
      <c r="S119" s="1421"/>
      <c r="T119" s="346" t="s">
        <v>764</v>
      </c>
      <c r="U119" s="520" t="s">
        <v>765</v>
      </c>
      <c r="V119" s="511">
        <v>100000000</v>
      </c>
      <c r="W119" s="2181"/>
      <c r="X119" s="1616"/>
      <c r="Y119" s="1438"/>
      <c r="Z119" s="1438"/>
      <c r="AA119" s="1438"/>
      <c r="AB119" s="1438"/>
      <c r="AC119" s="1438"/>
      <c r="AD119" s="1438"/>
      <c r="AE119" s="1438"/>
      <c r="AF119" s="1438"/>
      <c r="AG119" s="1438"/>
      <c r="AH119" s="1438"/>
      <c r="AI119" s="1438"/>
      <c r="AJ119" s="1438"/>
      <c r="AK119" s="1625"/>
      <c r="AL119" s="1625"/>
      <c r="AM119" s="1627"/>
    </row>
    <row r="120" spans="1:45" ht="65.25" customHeight="1" x14ac:dyDescent="0.2">
      <c r="A120" s="1114"/>
      <c r="B120" s="104"/>
      <c r="C120" s="147"/>
      <c r="D120" s="104"/>
      <c r="E120" s="104"/>
      <c r="F120" s="147"/>
      <c r="G120" s="104"/>
      <c r="H120" s="104"/>
      <c r="I120" s="147"/>
      <c r="J120" s="1344">
        <v>172</v>
      </c>
      <c r="K120" s="1347" t="s">
        <v>766</v>
      </c>
      <c r="L120" s="1344" t="s">
        <v>59</v>
      </c>
      <c r="M120" s="1344">
        <v>12</v>
      </c>
      <c r="N120" s="1614" t="s">
        <v>767</v>
      </c>
      <c r="O120" s="1614">
        <v>157</v>
      </c>
      <c r="P120" s="1347" t="s">
        <v>1324</v>
      </c>
      <c r="Q120" s="1630">
        <v>1</v>
      </c>
      <c r="R120" s="2145">
        <v>310000000</v>
      </c>
      <c r="S120" s="1347" t="s">
        <v>768</v>
      </c>
      <c r="T120" s="346" t="s">
        <v>769</v>
      </c>
      <c r="U120" s="1347" t="s">
        <v>770</v>
      </c>
      <c r="V120" s="2145">
        <v>310000000</v>
      </c>
      <c r="W120" s="2176" t="s">
        <v>771</v>
      </c>
      <c r="X120" s="1614" t="s">
        <v>772</v>
      </c>
      <c r="Y120" s="1339">
        <v>64149</v>
      </c>
      <c r="Z120" s="1339">
        <v>72224</v>
      </c>
      <c r="AA120" s="1339">
        <v>27477</v>
      </c>
      <c r="AB120" s="1339">
        <v>86843</v>
      </c>
      <c r="AC120" s="1339">
        <v>236429</v>
      </c>
      <c r="AD120" s="1339">
        <v>75612</v>
      </c>
      <c r="AE120" s="1339">
        <v>13208</v>
      </c>
      <c r="AF120" s="1339">
        <v>2145</v>
      </c>
      <c r="AG120" s="1339">
        <v>413</v>
      </c>
      <c r="AH120" s="1339">
        <v>520</v>
      </c>
      <c r="AI120" s="1339">
        <v>16897</v>
      </c>
      <c r="AJ120" s="1339">
        <v>75612</v>
      </c>
      <c r="AK120" s="1624">
        <v>42583</v>
      </c>
      <c r="AL120" s="1624">
        <v>42735</v>
      </c>
      <c r="AM120" s="1626" t="s">
        <v>1328</v>
      </c>
    </row>
    <row r="121" spans="1:45" ht="59.25" customHeight="1" x14ac:dyDescent="0.2">
      <c r="A121" s="1114"/>
      <c r="B121" s="104"/>
      <c r="C121" s="147"/>
      <c r="D121" s="104"/>
      <c r="E121" s="104"/>
      <c r="F121" s="147"/>
      <c r="G121" s="412"/>
      <c r="H121" s="412"/>
      <c r="I121" s="1144"/>
      <c r="J121" s="1449"/>
      <c r="K121" s="1421"/>
      <c r="L121" s="1449"/>
      <c r="M121" s="1449"/>
      <c r="N121" s="1616"/>
      <c r="O121" s="1616"/>
      <c r="P121" s="1421"/>
      <c r="Q121" s="1631"/>
      <c r="R121" s="2146"/>
      <c r="S121" s="1421"/>
      <c r="T121" s="346" t="s">
        <v>773</v>
      </c>
      <c r="U121" s="1421"/>
      <c r="V121" s="2146"/>
      <c r="W121" s="2178"/>
      <c r="X121" s="1616"/>
      <c r="Y121" s="1438"/>
      <c r="Z121" s="1438"/>
      <c r="AA121" s="1438"/>
      <c r="AB121" s="1438"/>
      <c r="AC121" s="1438"/>
      <c r="AD121" s="1438"/>
      <c r="AE121" s="1438"/>
      <c r="AF121" s="1438"/>
      <c r="AG121" s="1438"/>
      <c r="AH121" s="1438"/>
      <c r="AI121" s="1438"/>
      <c r="AJ121" s="1438"/>
      <c r="AK121" s="1625"/>
      <c r="AL121" s="1625"/>
      <c r="AM121" s="1627"/>
    </row>
    <row r="122" spans="1:45" s="10" customFormat="1" ht="36" customHeight="1" x14ac:dyDescent="0.2">
      <c r="A122" s="1129"/>
      <c r="B122" s="85"/>
      <c r="C122" s="1130"/>
      <c r="D122" s="85"/>
      <c r="E122" s="85"/>
      <c r="F122" s="1130"/>
      <c r="G122" s="720">
        <v>53</v>
      </c>
      <c r="H122" s="721" t="s">
        <v>774</v>
      </c>
      <c r="I122" s="721"/>
      <c r="J122" s="721"/>
      <c r="K122" s="722"/>
      <c r="L122" s="723"/>
      <c r="M122" s="723"/>
      <c r="N122" s="722"/>
      <c r="O122" s="722"/>
      <c r="P122" s="722"/>
      <c r="Q122" s="723"/>
      <c r="R122" s="722"/>
      <c r="S122" s="722"/>
      <c r="T122" s="722"/>
      <c r="U122" s="722"/>
      <c r="V122" s="722"/>
      <c r="W122" s="725"/>
      <c r="X122" s="722"/>
      <c r="Y122" s="722"/>
      <c r="Z122" s="722"/>
      <c r="AA122" s="722"/>
      <c r="AB122" s="722"/>
      <c r="AC122" s="722"/>
      <c r="AD122" s="722"/>
      <c r="AE122" s="722"/>
      <c r="AF122" s="722"/>
      <c r="AG122" s="722"/>
      <c r="AH122" s="722"/>
      <c r="AI122" s="722"/>
      <c r="AJ122" s="722"/>
      <c r="AK122" s="721"/>
      <c r="AL122" s="721"/>
      <c r="AM122" s="706"/>
      <c r="AN122" s="3"/>
      <c r="AO122" s="3"/>
      <c r="AP122" s="3"/>
      <c r="AQ122" s="3"/>
      <c r="AR122" s="3"/>
      <c r="AS122" s="3"/>
    </row>
    <row r="123" spans="1:45" ht="57" x14ac:dyDescent="0.2">
      <c r="A123" s="158"/>
      <c r="B123" s="111"/>
      <c r="C123" s="153"/>
      <c r="D123" s="111"/>
      <c r="E123" s="111"/>
      <c r="F123" s="153"/>
      <c r="G123" s="5"/>
      <c r="H123" s="5"/>
      <c r="I123" s="157"/>
      <c r="J123" s="1344">
        <v>173</v>
      </c>
      <c r="K123" s="1347" t="s">
        <v>775</v>
      </c>
      <c r="L123" s="1344" t="s">
        <v>59</v>
      </c>
      <c r="M123" s="1344">
        <v>7</v>
      </c>
      <c r="N123" s="1614" t="s">
        <v>776</v>
      </c>
      <c r="O123" s="1614">
        <v>158</v>
      </c>
      <c r="P123" s="1347" t="s">
        <v>1325</v>
      </c>
      <c r="Q123" s="1630">
        <v>0.65</v>
      </c>
      <c r="R123" s="2145">
        <v>34404000</v>
      </c>
      <c r="S123" s="1347" t="s">
        <v>777</v>
      </c>
      <c r="T123" s="346" t="s">
        <v>778</v>
      </c>
      <c r="U123" s="346" t="s">
        <v>779</v>
      </c>
      <c r="V123" s="511">
        <v>12500000</v>
      </c>
      <c r="W123" s="2176" t="s">
        <v>754</v>
      </c>
      <c r="X123" s="1614" t="s">
        <v>745</v>
      </c>
      <c r="Y123" s="1339">
        <v>64149</v>
      </c>
      <c r="Z123" s="1339">
        <v>72224</v>
      </c>
      <c r="AA123" s="1339">
        <v>27477</v>
      </c>
      <c r="AB123" s="1339">
        <v>86843</v>
      </c>
      <c r="AC123" s="1339">
        <v>236429</v>
      </c>
      <c r="AD123" s="1339">
        <v>75612</v>
      </c>
      <c r="AE123" s="1339">
        <v>13208</v>
      </c>
      <c r="AF123" s="1339">
        <v>2145</v>
      </c>
      <c r="AG123" s="1339">
        <v>413</v>
      </c>
      <c r="AH123" s="1339">
        <v>520</v>
      </c>
      <c r="AI123" s="1339">
        <v>16897</v>
      </c>
      <c r="AJ123" s="1339">
        <v>75612</v>
      </c>
      <c r="AK123" s="1624">
        <v>42583</v>
      </c>
      <c r="AL123" s="1624">
        <v>42735</v>
      </c>
      <c r="AM123" s="1626" t="s">
        <v>1328</v>
      </c>
    </row>
    <row r="124" spans="1:45" ht="43.5" customHeight="1" x14ac:dyDescent="0.2">
      <c r="A124" s="158"/>
      <c r="B124" s="111"/>
      <c r="C124" s="153"/>
      <c r="D124" s="111"/>
      <c r="E124" s="111"/>
      <c r="F124" s="153"/>
      <c r="G124" s="111"/>
      <c r="H124" s="111"/>
      <c r="I124" s="153"/>
      <c r="J124" s="1345"/>
      <c r="K124" s="1354"/>
      <c r="L124" s="1345"/>
      <c r="M124" s="1345"/>
      <c r="N124" s="1615"/>
      <c r="O124" s="1615"/>
      <c r="P124" s="1354"/>
      <c r="Q124" s="2179"/>
      <c r="R124" s="2151"/>
      <c r="S124" s="1354"/>
      <c r="T124" s="1347" t="s">
        <v>780</v>
      </c>
      <c r="U124" s="520" t="s">
        <v>781</v>
      </c>
      <c r="V124" s="511">
        <v>12500000</v>
      </c>
      <c r="W124" s="2177"/>
      <c r="X124" s="1615"/>
      <c r="Y124" s="1340"/>
      <c r="Z124" s="1340"/>
      <c r="AA124" s="1340"/>
      <c r="AB124" s="1340"/>
      <c r="AC124" s="1340"/>
      <c r="AD124" s="1340"/>
      <c r="AE124" s="1340"/>
      <c r="AF124" s="1340"/>
      <c r="AG124" s="1340"/>
      <c r="AH124" s="1340"/>
      <c r="AI124" s="1340"/>
      <c r="AJ124" s="1340"/>
      <c r="AK124" s="1799"/>
      <c r="AL124" s="1799"/>
      <c r="AM124" s="2117"/>
    </row>
    <row r="125" spans="1:45" ht="52.5" customHeight="1" x14ac:dyDescent="0.2">
      <c r="A125" s="158"/>
      <c r="B125" s="111"/>
      <c r="C125" s="153"/>
      <c r="D125" s="111"/>
      <c r="E125" s="111"/>
      <c r="F125" s="153"/>
      <c r="G125" s="111"/>
      <c r="H125" s="111"/>
      <c r="I125" s="153"/>
      <c r="J125" s="1345"/>
      <c r="K125" s="1354"/>
      <c r="L125" s="1345"/>
      <c r="M125" s="1345"/>
      <c r="N125" s="1615"/>
      <c r="O125" s="1615"/>
      <c r="P125" s="1354"/>
      <c r="Q125" s="2179"/>
      <c r="R125" s="2151"/>
      <c r="S125" s="1354"/>
      <c r="T125" s="1354"/>
      <c r="U125" s="332" t="s">
        <v>782</v>
      </c>
      <c r="V125" s="524">
        <v>9404000</v>
      </c>
      <c r="W125" s="2177"/>
      <c r="X125" s="1615"/>
      <c r="Y125" s="1340"/>
      <c r="Z125" s="1340"/>
      <c r="AA125" s="1340"/>
      <c r="AB125" s="1340"/>
      <c r="AC125" s="1340"/>
      <c r="AD125" s="1340"/>
      <c r="AE125" s="1340"/>
      <c r="AF125" s="1340"/>
      <c r="AG125" s="1340"/>
      <c r="AH125" s="1340"/>
      <c r="AI125" s="1340"/>
      <c r="AJ125" s="1340"/>
      <c r="AK125" s="1799"/>
      <c r="AL125" s="1799"/>
      <c r="AM125" s="2117"/>
    </row>
    <row r="126" spans="1:45" ht="72" customHeight="1" x14ac:dyDescent="0.2">
      <c r="A126" s="1166"/>
      <c r="B126" s="1164"/>
      <c r="C126" s="1167"/>
      <c r="D126" s="1164"/>
      <c r="E126" s="1164"/>
      <c r="F126" s="1167"/>
      <c r="G126" s="1169"/>
      <c r="H126" s="1062"/>
      <c r="I126" s="1064"/>
      <c r="J126" s="253">
        <v>174</v>
      </c>
      <c r="K126" s="346" t="s">
        <v>783</v>
      </c>
      <c r="L126" s="349" t="s">
        <v>59</v>
      </c>
      <c r="M126" s="349">
        <v>150</v>
      </c>
      <c r="N126" s="1616"/>
      <c r="O126" s="1616"/>
      <c r="P126" s="1421"/>
      <c r="Q126" s="381">
        <v>0.35</v>
      </c>
      <c r="R126" s="2146"/>
      <c r="S126" s="1421"/>
      <c r="T126" s="1421"/>
      <c r="U126" s="346" t="s">
        <v>784</v>
      </c>
      <c r="V126" s="511">
        <v>0</v>
      </c>
      <c r="W126" s="2178"/>
      <c r="X126" s="1616"/>
      <c r="Y126" s="1438"/>
      <c r="Z126" s="1438"/>
      <c r="AA126" s="1438"/>
      <c r="AB126" s="1438"/>
      <c r="AC126" s="1438"/>
      <c r="AD126" s="1438"/>
      <c r="AE126" s="1438"/>
      <c r="AF126" s="1438"/>
      <c r="AG126" s="1438"/>
      <c r="AH126" s="1438"/>
      <c r="AI126" s="1438"/>
      <c r="AJ126" s="1438"/>
      <c r="AK126" s="1625"/>
      <c r="AL126" s="1625"/>
      <c r="AM126" s="1627"/>
    </row>
    <row r="127" spans="1:45" s="10" customFormat="1" ht="39.75" customHeight="1" x14ac:dyDescent="0.2">
      <c r="A127" s="1129"/>
      <c r="B127" s="85"/>
      <c r="C127" s="1130"/>
      <c r="D127" s="85"/>
      <c r="E127" s="85"/>
      <c r="F127" s="1130"/>
      <c r="G127" s="727">
        <v>54</v>
      </c>
      <c r="H127" s="728" t="s">
        <v>785</v>
      </c>
      <c r="I127" s="728"/>
      <c r="J127" s="721"/>
      <c r="K127" s="722"/>
      <c r="L127" s="723"/>
      <c r="M127" s="723"/>
      <c r="N127" s="722"/>
      <c r="O127" s="722"/>
      <c r="P127" s="722"/>
      <c r="Q127" s="723"/>
      <c r="R127" s="722"/>
      <c r="S127" s="722"/>
      <c r="T127" s="722"/>
      <c r="U127" s="722"/>
      <c r="V127" s="722"/>
      <c r="W127" s="725"/>
      <c r="X127" s="722"/>
      <c r="Y127" s="722"/>
      <c r="Z127" s="722"/>
      <c r="AA127" s="722"/>
      <c r="AB127" s="725"/>
      <c r="AC127" s="722"/>
      <c r="AD127" s="722"/>
      <c r="AE127" s="722"/>
      <c r="AF127" s="722"/>
      <c r="AG127" s="725"/>
      <c r="AH127" s="722"/>
      <c r="AI127" s="722"/>
      <c r="AJ127" s="722"/>
      <c r="AK127" s="721"/>
      <c r="AL127" s="721"/>
      <c r="AM127" s="706"/>
      <c r="AN127" s="3"/>
      <c r="AO127" s="3"/>
      <c r="AP127" s="3"/>
      <c r="AQ127" s="3"/>
      <c r="AR127" s="3"/>
      <c r="AS127" s="3"/>
    </row>
    <row r="128" spans="1:45" ht="70.5" customHeight="1" x14ac:dyDescent="0.2">
      <c r="A128" s="158"/>
      <c r="B128" s="111"/>
      <c r="C128" s="153"/>
      <c r="D128" s="111"/>
      <c r="E128" s="111"/>
      <c r="F128" s="153"/>
      <c r="G128" s="5"/>
      <c r="H128" s="5"/>
      <c r="I128" s="157"/>
      <c r="J128" s="1696">
        <v>175</v>
      </c>
      <c r="K128" s="1347" t="s">
        <v>786</v>
      </c>
      <c r="L128" s="1344" t="s">
        <v>59</v>
      </c>
      <c r="M128" s="1344">
        <v>14</v>
      </c>
      <c r="N128" s="1614" t="s">
        <v>787</v>
      </c>
      <c r="O128" s="1614">
        <v>159</v>
      </c>
      <c r="P128" s="1347" t="s">
        <v>1326</v>
      </c>
      <c r="Q128" s="1630">
        <v>0.75</v>
      </c>
      <c r="R128" s="2145">
        <v>23124000</v>
      </c>
      <c r="S128" s="1347" t="s">
        <v>788</v>
      </c>
      <c r="T128" s="1347" t="s">
        <v>789</v>
      </c>
      <c r="U128" s="346" t="s">
        <v>790</v>
      </c>
      <c r="V128" s="511">
        <v>8000000</v>
      </c>
      <c r="W128" s="2176" t="s">
        <v>754</v>
      </c>
      <c r="X128" s="1614" t="s">
        <v>745</v>
      </c>
      <c r="Y128" s="1756">
        <v>64149</v>
      </c>
      <c r="Z128" s="1756">
        <v>72224</v>
      </c>
      <c r="AA128" s="1756">
        <v>27477</v>
      </c>
      <c r="AB128" s="1756">
        <v>86843</v>
      </c>
      <c r="AC128" s="1756">
        <v>236429</v>
      </c>
      <c r="AD128" s="1756">
        <v>75612</v>
      </c>
      <c r="AE128" s="1756">
        <v>13208</v>
      </c>
      <c r="AF128" s="1756">
        <v>2145</v>
      </c>
      <c r="AG128" s="1756">
        <v>413</v>
      </c>
      <c r="AH128" s="1756">
        <v>520</v>
      </c>
      <c r="AI128" s="1756">
        <v>16897</v>
      </c>
      <c r="AJ128" s="1756">
        <v>75612</v>
      </c>
      <c r="AK128" s="2185">
        <v>42583</v>
      </c>
      <c r="AL128" s="2185">
        <v>42735</v>
      </c>
      <c r="AM128" s="1642" t="s">
        <v>1328</v>
      </c>
    </row>
    <row r="129" spans="1:96" ht="22.5" customHeight="1" x14ac:dyDescent="0.2">
      <c r="A129" s="158"/>
      <c r="B129" s="111"/>
      <c r="C129" s="153"/>
      <c r="D129" s="111"/>
      <c r="E129" s="111"/>
      <c r="F129" s="153"/>
      <c r="G129" s="111"/>
      <c r="H129" s="111"/>
      <c r="I129" s="153"/>
      <c r="J129" s="1623"/>
      <c r="K129" s="1354"/>
      <c r="L129" s="1345"/>
      <c r="M129" s="1345"/>
      <c r="N129" s="1615"/>
      <c r="O129" s="1615"/>
      <c r="P129" s="1354"/>
      <c r="Q129" s="2179"/>
      <c r="R129" s="2151"/>
      <c r="S129" s="1354"/>
      <c r="T129" s="1421"/>
      <c r="U129" s="520" t="s">
        <v>791</v>
      </c>
      <c r="V129" s="511">
        <v>12500000</v>
      </c>
      <c r="W129" s="2177"/>
      <c r="X129" s="1615"/>
      <c r="Y129" s="1756"/>
      <c r="Z129" s="1756"/>
      <c r="AA129" s="1756"/>
      <c r="AB129" s="1756"/>
      <c r="AC129" s="1756"/>
      <c r="AD129" s="1756"/>
      <c r="AE129" s="1756"/>
      <c r="AF129" s="1756"/>
      <c r="AG129" s="1756"/>
      <c r="AH129" s="1756"/>
      <c r="AI129" s="1756"/>
      <c r="AJ129" s="1756"/>
      <c r="AK129" s="2185"/>
      <c r="AL129" s="2185"/>
      <c r="AM129" s="1642"/>
    </row>
    <row r="130" spans="1:96" ht="25.5" customHeight="1" x14ac:dyDescent="0.2">
      <c r="A130" s="158"/>
      <c r="B130" s="111"/>
      <c r="C130" s="153"/>
      <c r="D130" s="111"/>
      <c r="E130" s="111"/>
      <c r="F130" s="153"/>
      <c r="G130" s="111"/>
      <c r="H130" s="111"/>
      <c r="I130" s="153"/>
      <c r="J130" s="1699"/>
      <c r="K130" s="1421"/>
      <c r="L130" s="1449"/>
      <c r="M130" s="1449"/>
      <c r="N130" s="1615"/>
      <c r="O130" s="1615"/>
      <c r="P130" s="1354"/>
      <c r="Q130" s="1631"/>
      <c r="R130" s="2151"/>
      <c r="S130" s="1354"/>
      <c r="T130" s="1347" t="s">
        <v>792</v>
      </c>
      <c r="U130" s="520" t="s">
        <v>793</v>
      </c>
      <c r="V130" s="511">
        <v>2624000</v>
      </c>
      <c r="W130" s="2177"/>
      <c r="X130" s="1615"/>
      <c r="Y130" s="1756"/>
      <c r="Z130" s="1756"/>
      <c r="AA130" s="1756"/>
      <c r="AB130" s="1756"/>
      <c r="AC130" s="1756"/>
      <c r="AD130" s="1756"/>
      <c r="AE130" s="1756"/>
      <c r="AF130" s="1756"/>
      <c r="AG130" s="1756"/>
      <c r="AH130" s="1756"/>
      <c r="AI130" s="1756"/>
      <c r="AJ130" s="1756"/>
      <c r="AK130" s="2185"/>
      <c r="AL130" s="2185"/>
      <c r="AM130" s="1642"/>
    </row>
    <row r="131" spans="1:96" ht="73.5" customHeight="1" x14ac:dyDescent="0.2">
      <c r="A131" s="1166"/>
      <c r="B131" s="1164"/>
      <c r="C131" s="1167"/>
      <c r="D131" s="1169"/>
      <c r="E131" s="1169"/>
      <c r="F131" s="1168"/>
      <c r="G131" s="1169"/>
      <c r="H131" s="1062"/>
      <c r="I131" s="1064"/>
      <c r="J131" s="1066">
        <v>176</v>
      </c>
      <c r="K131" s="346" t="s">
        <v>794</v>
      </c>
      <c r="L131" s="349" t="s">
        <v>59</v>
      </c>
      <c r="M131" s="349">
        <v>2</v>
      </c>
      <c r="N131" s="1616"/>
      <c r="O131" s="1616"/>
      <c r="P131" s="1421"/>
      <c r="Q131" s="381">
        <v>0.25</v>
      </c>
      <c r="R131" s="2146"/>
      <c r="S131" s="1421"/>
      <c r="T131" s="1421"/>
      <c r="U131" s="520" t="s">
        <v>795</v>
      </c>
      <c r="V131" s="511">
        <v>0</v>
      </c>
      <c r="W131" s="2178"/>
      <c r="X131" s="1616"/>
      <c r="Y131" s="1756"/>
      <c r="Z131" s="1756"/>
      <c r="AA131" s="1756"/>
      <c r="AB131" s="1756"/>
      <c r="AC131" s="1756"/>
      <c r="AD131" s="1756"/>
      <c r="AE131" s="1756"/>
      <c r="AF131" s="1756"/>
      <c r="AG131" s="1756"/>
      <c r="AH131" s="1756"/>
      <c r="AI131" s="1756"/>
      <c r="AJ131" s="1756"/>
      <c r="AK131" s="2185"/>
      <c r="AL131" s="2185"/>
      <c r="AM131" s="1642"/>
    </row>
    <row r="132" spans="1:96" s="125" customFormat="1" ht="33.75" customHeight="1" x14ac:dyDescent="0.2">
      <c r="A132" s="1156"/>
      <c r="B132" s="1180"/>
      <c r="C132" s="1184"/>
      <c r="D132" s="1177">
        <v>15</v>
      </c>
      <c r="E132" s="1181" t="s">
        <v>796</v>
      </c>
      <c r="F132" s="1181"/>
      <c r="G132" s="742"/>
      <c r="H132" s="742"/>
      <c r="I132" s="742"/>
      <c r="J132" s="716"/>
      <c r="K132" s="717"/>
      <c r="L132" s="718"/>
      <c r="M132" s="718"/>
      <c r="N132" s="717"/>
      <c r="O132" s="717"/>
      <c r="P132" s="717"/>
      <c r="Q132" s="718"/>
      <c r="R132" s="717"/>
      <c r="S132" s="717"/>
      <c r="T132" s="717"/>
      <c r="U132" s="717"/>
      <c r="V132" s="717"/>
      <c r="W132" s="724"/>
      <c r="X132" s="717"/>
      <c r="Y132" s="717"/>
      <c r="Z132" s="717"/>
      <c r="AA132" s="717"/>
      <c r="AB132" s="717"/>
      <c r="AC132" s="717"/>
      <c r="AD132" s="717"/>
      <c r="AE132" s="717"/>
      <c r="AF132" s="717"/>
      <c r="AG132" s="717"/>
      <c r="AH132" s="717"/>
      <c r="AI132" s="717"/>
      <c r="AJ132" s="717"/>
      <c r="AK132" s="716"/>
      <c r="AL132" s="716"/>
      <c r="AM132" s="719"/>
      <c r="AN132" s="3"/>
      <c r="AO132" s="3"/>
      <c r="AP132" s="3"/>
      <c r="AQ132" s="3"/>
      <c r="AR132" s="3"/>
      <c r="AS132" s="3"/>
    </row>
    <row r="133" spans="1:96" s="125" customFormat="1" ht="34.5" customHeight="1" x14ac:dyDescent="0.2">
      <c r="A133" s="1129"/>
      <c r="B133" s="85"/>
      <c r="C133" s="1130"/>
      <c r="D133" s="84"/>
      <c r="E133" s="84"/>
      <c r="F133" s="86"/>
      <c r="G133" s="720">
        <v>55</v>
      </c>
      <c r="H133" s="721" t="s">
        <v>797</v>
      </c>
      <c r="I133" s="721"/>
      <c r="J133" s="721"/>
      <c r="K133" s="722"/>
      <c r="L133" s="723"/>
      <c r="M133" s="723"/>
      <c r="N133" s="722"/>
      <c r="O133" s="722"/>
      <c r="P133" s="722"/>
      <c r="Q133" s="723"/>
      <c r="R133" s="722"/>
      <c r="S133" s="722"/>
      <c r="T133" s="722"/>
      <c r="U133" s="722"/>
      <c r="V133" s="722"/>
      <c r="W133" s="725"/>
      <c r="X133" s="722"/>
      <c r="Y133" s="722"/>
      <c r="Z133" s="722"/>
      <c r="AA133" s="722"/>
      <c r="AB133" s="722"/>
      <c r="AC133" s="722"/>
      <c r="AD133" s="722"/>
      <c r="AE133" s="722"/>
      <c r="AF133" s="722"/>
      <c r="AG133" s="722"/>
      <c r="AH133" s="722"/>
      <c r="AI133" s="722"/>
      <c r="AJ133" s="722"/>
      <c r="AK133" s="722"/>
      <c r="AL133" s="721"/>
      <c r="AM133" s="706"/>
      <c r="AN133" s="3"/>
      <c r="AO133" s="3"/>
      <c r="AP133" s="3"/>
      <c r="AQ133" s="3"/>
      <c r="AR133" s="3"/>
      <c r="AS133" s="3"/>
    </row>
    <row r="134" spans="1:96" s="22" customFormat="1" ht="92.25" customHeight="1" x14ac:dyDescent="0.2">
      <c r="A134" s="1114"/>
      <c r="B134" s="104"/>
      <c r="C134" s="147"/>
      <c r="D134" s="104"/>
      <c r="E134" s="104"/>
      <c r="F134" s="147"/>
      <c r="G134" s="1145"/>
      <c r="H134" s="1146"/>
      <c r="I134" s="1147"/>
      <c r="J134" s="250">
        <v>177</v>
      </c>
      <c r="K134" s="333" t="s">
        <v>798</v>
      </c>
      <c r="L134" s="328" t="s">
        <v>59</v>
      </c>
      <c r="M134" s="328">
        <v>2</v>
      </c>
      <c r="N134" s="1614" t="s">
        <v>799</v>
      </c>
      <c r="O134" s="1614">
        <v>160</v>
      </c>
      <c r="P134" s="1347" t="s">
        <v>1327</v>
      </c>
      <c r="Q134" s="366">
        <v>0.1</v>
      </c>
      <c r="R134" s="1189"/>
      <c r="S134" s="390"/>
      <c r="T134" s="1347" t="s">
        <v>800</v>
      </c>
      <c r="U134" s="329" t="s">
        <v>801</v>
      </c>
      <c r="V134" s="525">
        <v>0</v>
      </c>
      <c r="W134" s="2174" t="s">
        <v>802</v>
      </c>
      <c r="X134" s="1614" t="s">
        <v>745</v>
      </c>
      <c r="Y134" s="1339">
        <v>64149</v>
      </c>
      <c r="Z134" s="1339">
        <v>72224</v>
      </c>
      <c r="AA134" s="1339">
        <v>27477</v>
      </c>
      <c r="AB134" s="1339">
        <v>86843</v>
      </c>
      <c r="AC134" s="1339">
        <v>236429</v>
      </c>
      <c r="AD134" s="1339">
        <v>75612</v>
      </c>
      <c r="AE134" s="1339">
        <v>13208</v>
      </c>
      <c r="AF134" s="1339">
        <v>2145</v>
      </c>
      <c r="AG134" s="1339">
        <v>413</v>
      </c>
      <c r="AH134" s="1339">
        <v>520</v>
      </c>
      <c r="AI134" s="1339">
        <v>16897</v>
      </c>
      <c r="AJ134" s="1339">
        <v>75612</v>
      </c>
      <c r="AK134" s="1624">
        <v>42583</v>
      </c>
      <c r="AL134" s="1624">
        <v>42735</v>
      </c>
      <c r="AM134" s="1626" t="s">
        <v>1328</v>
      </c>
      <c r="AN134" s="6"/>
      <c r="AO134" s="6"/>
      <c r="AP134" s="6"/>
      <c r="AQ134" s="6"/>
      <c r="AR134" s="6"/>
      <c r="AS134" s="6"/>
    </row>
    <row r="135" spans="1:96" ht="84.75" customHeight="1" x14ac:dyDescent="0.2">
      <c r="A135" s="1114"/>
      <c r="B135" s="104"/>
      <c r="C135" s="147"/>
      <c r="D135" s="104"/>
      <c r="E135" s="104"/>
      <c r="F135" s="147"/>
      <c r="G135" s="1114"/>
      <c r="H135" s="104"/>
      <c r="I135" s="147"/>
      <c r="J135" s="1344">
        <v>178</v>
      </c>
      <c r="K135" s="1347" t="s">
        <v>803</v>
      </c>
      <c r="L135" s="1344" t="s">
        <v>59</v>
      </c>
      <c r="M135" s="1344">
        <v>3</v>
      </c>
      <c r="N135" s="1615"/>
      <c r="O135" s="1615"/>
      <c r="P135" s="1354"/>
      <c r="Q135" s="1630">
        <v>0.8</v>
      </c>
      <c r="R135" s="2151">
        <v>125772000</v>
      </c>
      <c r="S135" s="1354" t="s">
        <v>804</v>
      </c>
      <c r="T135" s="1354"/>
      <c r="U135" s="333" t="s">
        <v>805</v>
      </c>
      <c r="V135" s="509">
        <v>60000000</v>
      </c>
      <c r="W135" s="2193"/>
      <c r="X135" s="1615"/>
      <c r="Y135" s="1340"/>
      <c r="Z135" s="1340"/>
      <c r="AA135" s="1340"/>
      <c r="AB135" s="1340"/>
      <c r="AC135" s="1340"/>
      <c r="AD135" s="1340"/>
      <c r="AE135" s="1340"/>
      <c r="AF135" s="1340"/>
      <c r="AG135" s="1340"/>
      <c r="AH135" s="1340"/>
      <c r="AI135" s="1340"/>
      <c r="AJ135" s="1340"/>
      <c r="AK135" s="1799"/>
      <c r="AL135" s="1799"/>
      <c r="AM135" s="2117"/>
    </row>
    <row r="136" spans="1:96" ht="69" customHeight="1" x14ac:dyDescent="0.2">
      <c r="A136" s="1114"/>
      <c r="B136" s="104"/>
      <c r="C136" s="147"/>
      <c r="D136" s="104"/>
      <c r="E136" s="104"/>
      <c r="F136" s="147"/>
      <c r="G136" s="1114"/>
      <c r="H136" s="104"/>
      <c r="I136" s="147"/>
      <c r="J136" s="1345"/>
      <c r="K136" s="1354"/>
      <c r="L136" s="1345"/>
      <c r="M136" s="1345"/>
      <c r="N136" s="1615"/>
      <c r="O136" s="1615"/>
      <c r="P136" s="1354"/>
      <c r="Q136" s="2179"/>
      <c r="R136" s="2151"/>
      <c r="S136" s="1354"/>
      <c r="T136" s="1354"/>
      <c r="U136" s="346" t="s">
        <v>806</v>
      </c>
      <c r="V136" s="511">
        <v>9600000</v>
      </c>
      <c r="W136" s="2193"/>
      <c r="X136" s="1615"/>
      <c r="Y136" s="1340"/>
      <c r="Z136" s="1340"/>
      <c r="AA136" s="1340"/>
      <c r="AB136" s="1340"/>
      <c r="AC136" s="1340"/>
      <c r="AD136" s="1340"/>
      <c r="AE136" s="1340"/>
      <c r="AF136" s="1340"/>
      <c r="AG136" s="1340"/>
      <c r="AH136" s="1340"/>
      <c r="AI136" s="1340"/>
      <c r="AJ136" s="1340"/>
      <c r="AK136" s="1799"/>
      <c r="AL136" s="1799"/>
      <c r="AM136" s="2117"/>
    </row>
    <row r="137" spans="1:96" ht="134.25" customHeight="1" x14ac:dyDescent="0.2">
      <c r="A137" s="1114"/>
      <c r="B137" s="104"/>
      <c r="C137" s="147"/>
      <c r="D137" s="104"/>
      <c r="E137" s="104"/>
      <c r="F137" s="147"/>
      <c r="G137" s="1114"/>
      <c r="H137" s="104"/>
      <c r="I137" s="147"/>
      <c r="J137" s="1345"/>
      <c r="K137" s="1354"/>
      <c r="L137" s="1345"/>
      <c r="M137" s="1345"/>
      <c r="N137" s="1615"/>
      <c r="O137" s="1615"/>
      <c r="P137" s="1354"/>
      <c r="Q137" s="2179"/>
      <c r="R137" s="2151"/>
      <c r="S137" s="1354"/>
      <c r="T137" s="1354"/>
      <c r="U137" s="346" t="s">
        <v>807</v>
      </c>
      <c r="V137" s="511">
        <v>9972000</v>
      </c>
      <c r="W137" s="2193"/>
      <c r="X137" s="1615"/>
      <c r="Y137" s="1340"/>
      <c r="Z137" s="1340"/>
      <c r="AA137" s="1340"/>
      <c r="AB137" s="1340"/>
      <c r="AC137" s="1340"/>
      <c r="AD137" s="1340"/>
      <c r="AE137" s="1340"/>
      <c r="AF137" s="1340"/>
      <c r="AG137" s="1340"/>
      <c r="AH137" s="1340"/>
      <c r="AI137" s="1340"/>
      <c r="AJ137" s="1340"/>
      <c r="AK137" s="1799"/>
      <c r="AL137" s="1799"/>
      <c r="AM137" s="2117"/>
    </row>
    <row r="138" spans="1:96" ht="90.75" customHeight="1" x14ac:dyDescent="0.2">
      <c r="A138" s="1114"/>
      <c r="B138" s="104"/>
      <c r="C138" s="147"/>
      <c r="D138" s="104"/>
      <c r="E138" s="104"/>
      <c r="F138" s="147"/>
      <c r="G138" s="1114"/>
      <c r="H138" s="104"/>
      <c r="I138" s="147"/>
      <c r="J138" s="1345"/>
      <c r="K138" s="1354"/>
      <c r="L138" s="1345"/>
      <c r="M138" s="1345"/>
      <c r="N138" s="1615"/>
      <c r="O138" s="1615"/>
      <c r="P138" s="1354"/>
      <c r="Q138" s="2179"/>
      <c r="R138" s="2151"/>
      <c r="S138" s="1354"/>
      <c r="T138" s="1354"/>
      <c r="U138" s="346" t="s">
        <v>808</v>
      </c>
      <c r="V138" s="511">
        <v>19200000</v>
      </c>
      <c r="W138" s="2193"/>
      <c r="X138" s="1615"/>
      <c r="Y138" s="1340"/>
      <c r="Z138" s="1340"/>
      <c r="AA138" s="1340"/>
      <c r="AB138" s="1340"/>
      <c r="AC138" s="1340"/>
      <c r="AD138" s="1340"/>
      <c r="AE138" s="1340"/>
      <c r="AF138" s="1340"/>
      <c r="AG138" s="1340"/>
      <c r="AH138" s="1340"/>
      <c r="AI138" s="1340"/>
      <c r="AJ138" s="1340"/>
      <c r="AK138" s="1799"/>
      <c r="AL138" s="1799"/>
      <c r="AM138" s="2117"/>
    </row>
    <row r="139" spans="1:96" ht="86.25" customHeight="1" x14ac:dyDescent="0.2">
      <c r="A139" s="1114"/>
      <c r="B139" s="104"/>
      <c r="C139" s="147"/>
      <c r="D139" s="104"/>
      <c r="E139" s="104"/>
      <c r="F139" s="147"/>
      <c r="G139" s="1114"/>
      <c r="H139" s="104"/>
      <c r="I139" s="147"/>
      <c r="J139" s="1449"/>
      <c r="K139" s="1421"/>
      <c r="L139" s="1449"/>
      <c r="M139" s="1449"/>
      <c r="N139" s="1615"/>
      <c r="O139" s="1615"/>
      <c r="P139" s="1354"/>
      <c r="Q139" s="1631"/>
      <c r="R139" s="2151"/>
      <c r="S139" s="1354"/>
      <c r="T139" s="1354"/>
      <c r="U139" s="332" t="s">
        <v>809</v>
      </c>
      <c r="V139" s="1738">
        <v>27000000</v>
      </c>
      <c r="W139" s="2193"/>
      <c r="X139" s="1615"/>
      <c r="Y139" s="1340"/>
      <c r="Z139" s="1340"/>
      <c r="AA139" s="1340"/>
      <c r="AB139" s="1340"/>
      <c r="AC139" s="1340"/>
      <c r="AD139" s="1340"/>
      <c r="AE139" s="1340"/>
      <c r="AF139" s="1340"/>
      <c r="AG139" s="1340"/>
      <c r="AH139" s="1340"/>
      <c r="AI139" s="1340"/>
      <c r="AJ139" s="1340"/>
      <c r="AK139" s="1799"/>
      <c r="AL139" s="1799"/>
      <c r="AM139" s="2117"/>
    </row>
    <row r="140" spans="1:96" s="92" customFormat="1" ht="64.5" customHeight="1" x14ac:dyDescent="0.2">
      <c r="A140" s="1148"/>
      <c r="B140" s="412"/>
      <c r="C140" s="1144"/>
      <c r="D140" s="412"/>
      <c r="E140" s="412"/>
      <c r="F140" s="1144"/>
      <c r="G140" s="1148"/>
      <c r="H140" s="412"/>
      <c r="I140" s="1144"/>
      <c r="J140" s="253">
        <v>179</v>
      </c>
      <c r="K140" s="346" t="s">
        <v>810</v>
      </c>
      <c r="L140" s="349" t="s">
        <v>59</v>
      </c>
      <c r="M140" s="349">
        <v>4</v>
      </c>
      <c r="N140" s="1616"/>
      <c r="O140" s="1616"/>
      <c r="P140" s="1421"/>
      <c r="Q140" s="381">
        <v>0.1</v>
      </c>
      <c r="R140" s="1173"/>
      <c r="S140" s="333"/>
      <c r="T140" s="1421"/>
      <c r="U140" s="346" t="s">
        <v>811</v>
      </c>
      <c r="V140" s="2194"/>
      <c r="W140" s="2175"/>
      <c r="X140" s="1616"/>
      <c r="Y140" s="1438"/>
      <c r="Z140" s="1438"/>
      <c r="AA140" s="1438"/>
      <c r="AB140" s="1438"/>
      <c r="AC140" s="1438"/>
      <c r="AD140" s="1438"/>
      <c r="AE140" s="1438"/>
      <c r="AF140" s="1438"/>
      <c r="AG140" s="1438"/>
      <c r="AH140" s="1438"/>
      <c r="AI140" s="1438"/>
      <c r="AJ140" s="1438"/>
      <c r="AK140" s="1625"/>
      <c r="AL140" s="1625"/>
      <c r="AM140" s="1627"/>
      <c r="AN140" s="125"/>
      <c r="AO140" s="10"/>
      <c r="AP140" s="125"/>
      <c r="AQ140" s="10"/>
      <c r="AR140" s="125"/>
      <c r="AS140" s="10"/>
      <c r="AT140" s="125"/>
      <c r="AU140" s="10"/>
      <c r="AV140" s="125"/>
      <c r="AW140" s="10"/>
      <c r="AX140" s="125"/>
      <c r="AY140" s="10"/>
      <c r="AZ140" s="125"/>
      <c r="BA140" s="10"/>
      <c r="BB140" s="125"/>
      <c r="BC140" s="10"/>
      <c r="BD140" s="125"/>
      <c r="BE140" s="10"/>
      <c r="BF140" s="125"/>
      <c r="BG140" s="10"/>
      <c r="BH140" s="125"/>
      <c r="BI140" s="10"/>
      <c r="BJ140" s="125"/>
      <c r="BK140" s="10"/>
      <c r="BL140" s="125"/>
      <c r="BM140" s="10"/>
      <c r="BN140" s="125"/>
      <c r="BO140" s="10"/>
      <c r="BP140" s="125"/>
      <c r="BQ140" s="10"/>
      <c r="BR140" s="125"/>
      <c r="BS140" s="10"/>
      <c r="BT140" s="125"/>
      <c r="BU140" s="10"/>
      <c r="BV140" s="125"/>
      <c r="BW140" s="10"/>
      <c r="BX140" s="125"/>
      <c r="BY140" s="10"/>
      <c r="BZ140" s="125"/>
      <c r="CA140" s="10"/>
      <c r="CB140" s="10"/>
      <c r="CC140" s="10"/>
      <c r="CD140" s="10"/>
      <c r="CE140" s="10"/>
      <c r="CF140" s="10"/>
      <c r="CG140" s="10"/>
      <c r="CH140" s="10"/>
      <c r="CI140" s="10"/>
      <c r="CJ140" s="10"/>
      <c r="CK140" s="10"/>
      <c r="CL140" s="10"/>
      <c r="CM140" s="10"/>
      <c r="CN140" s="10"/>
      <c r="CO140" s="10"/>
      <c r="CP140" s="10"/>
      <c r="CQ140" s="10"/>
      <c r="CR140" s="528"/>
    </row>
    <row r="141" spans="1:96" x14ac:dyDescent="0.2">
      <c r="R141" s="129" t="s">
        <v>86</v>
      </c>
      <c r="S141" s="129"/>
      <c r="T141" s="129"/>
      <c r="U141" s="129"/>
      <c r="V141" s="129" t="s">
        <v>86</v>
      </c>
    </row>
    <row r="142" spans="1:96" x14ac:dyDescent="0.2">
      <c r="V142" s="98" t="s">
        <v>86</v>
      </c>
    </row>
    <row r="143" spans="1:96" ht="9" customHeight="1" x14ac:dyDescent="0.2">
      <c r="V143" s="98" t="s">
        <v>86</v>
      </c>
    </row>
    <row r="144" spans="1:96" hidden="1" x14ac:dyDescent="0.2"/>
    <row r="145" spans="3:33" ht="26.25" customHeight="1" x14ac:dyDescent="0.2">
      <c r="R145" s="240" t="s">
        <v>86</v>
      </c>
      <c r="AB145" s="1822"/>
      <c r="AC145" s="1822"/>
      <c r="AD145" s="1822"/>
      <c r="AE145" s="1822"/>
      <c r="AF145" s="1822"/>
      <c r="AG145" s="1822"/>
    </row>
    <row r="146" spans="3:33" x14ac:dyDescent="0.2">
      <c r="C146" s="1497"/>
      <c r="D146" s="1497"/>
      <c r="E146" s="1497"/>
      <c r="F146" s="1497"/>
      <c r="G146" s="1497"/>
      <c r="H146" s="1497"/>
      <c r="I146" s="1497"/>
      <c r="J146" s="1497"/>
    </row>
    <row r="147" spans="3:33" x14ac:dyDescent="0.2">
      <c r="C147" s="1497"/>
      <c r="D147" s="1497"/>
      <c r="E147" s="1497"/>
      <c r="F147" s="1497"/>
      <c r="G147" s="1497"/>
      <c r="H147" s="1497"/>
      <c r="I147" s="1497"/>
      <c r="J147" s="1497"/>
    </row>
  </sheetData>
  <mergeCells count="682">
    <mergeCell ref="AK51:AK53"/>
    <mergeCell ref="AL51:AL53"/>
    <mergeCell ref="AM51:AM53"/>
    <mergeCell ref="AB145:AG145"/>
    <mergeCell ref="C146:J146"/>
    <mergeCell ref="C147:J147"/>
    <mergeCell ref="O109:O112"/>
    <mergeCell ref="O117:O119"/>
    <mergeCell ref="O120:O121"/>
    <mergeCell ref="O123:O126"/>
    <mergeCell ref="O128:O131"/>
    <mergeCell ref="O134:O140"/>
    <mergeCell ref="AK83:AK86"/>
    <mergeCell ref="AL83:AL86"/>
    <mergeCell ref="AM83:AM86"/>
    <mergeCell ref="AM134:AM140"/>
    <mergeCell ref="J135:J139"/>
    <mergeCell ref="K135:K139"/>
    <mergeCell ref="L135:L139"/>
    <mergeCell ref="M135:M139"/>
    <mergeCell ref="Q135:Q139"/>
    <mergeCell ref="R135:R139"/>
    <mergeCell ref="S135:S139"/>
    <mergeCell ref="AE134:AE140"/>
    <mergeCell ref="O21:O23"/>
    <mergeCell ref="O29:O32"/>
    <mergeCell ref="O34:O36"/>
    <mergeCell ref="O40:O42"/>
    <mergeCell ref="O44:O45"/>
    <mergeCell ref="O47:O50"/>
    <mergeCell ref="O51:O53"/>
    <mergeCell ref="O55:O56"/>
    <mergeCell ref="O59:O60"/>
    <mergeCell ref="AK134:AK140"/>
    <mergeCell ref="AL134:AL140"/>
    <mergeCell ref="AB134:AB140"/>
    <mergeCell ref="AC134:AC140"/>
    <mergeCell ref="P134:P140"/>
    <mergeCell ref="T134:T140"/>
    <mergeCell ref="W134:W140"/>
    <mergeCell ref="X134:X140"/>
    <mergeCell ref="AF134:AF140"/>
    <mergeCell ref="AG134:AG140"/>
    <mergeCell ref="AH134:AH140"/>
    <mergeCell ref="AI134:AI140"/>
    <mergeCell ref="AJ134:AJ140"/>
    <mergeCell ref="Y134:Y140"/>
    <mergeCell ref="Z134:Z140"/>
    <mergeCell ref="AA134:AA140"/>
    <mergeCell ref="AD134:AD140"/>
    <mergeCell ref="V139:V140"/>
    <mergeCell ref="N59:N60"/>
    <mergeCell ref="N79:N81"/>
    <mergeCell ref="N83:N86"/>
    <mergeCell ref="N102:N104"/>
    <mergeCell ref="N114:N115"/>
    <mergeCell ref="N117:N119"/>
    <mergeCell ref="N134:N140"/>
    <mergeCell ref="P128:P131"/>
    <mergeCell ref="Q128:Q130"/>
    <mergeCell ref="Q117:Q118"/>
    <mergeCell ref="O102:O106"/>
    <mergeCell ref="P79:P81"/>
    <mergeCell ref="N87:N99"/>
    <mergeCell ref="P87:P99"/>
    <mergeCell ref="O83:O86"/>
    <mergeCell ref="O87:O99"/>
    <mergeCell ref="P83:P86"/>
    <mergeCell ref="R128:R131"/>
    <mergeCell ref="S128:S131"/>
    <mergeCell ref="J128:J130"/>
    <mergeCell ref="K128:K130"/>
    <mergeCell ref="L128:L130"/>
    <mergeCell ref="M128:M130"/>
    <mergeCell ref="N128:N131"/>
    <mergeCell ref="V120:V121"/>
    <mergeCell ref="J123:J125"/>
    <mergeCell ref="K123:K125"/>
    <mergeCell ref="L123:L125"/>
    <mergeCell ref="M123:M125"/>
    <mergeCell ref="N123:N126"/>
    <mergeCell ref="J120:J121"/>
    <mergeCell ref="K120:K121"/>
    <mergeCell ref="L120:L121"/>
    <mergeCell ref="M120:M121"/>
    <mergeCell ref="P120:P121"/>
    <mergeCell ref="Q120:Q121"/>
    <mergeCell ref="R120:R121"/>
    <mergeCell ref="P123:P126"/>
    <mergeCell ref="Q123:Q125"/>
    <mergeCell ref="R123:R126"/>
    <mergeCell ref="S123:S126"/>
    <mergeCell ref="AM128:AM131"/>
    <mergeCell ref="T130:T131"/>
    <mergeCell ref="AD128:AD131"/>
    <mergeCell ref="AE128:AE131"/>
    <mergeCell ref="AF128:AF131"/>
    <mergeCell ref="AG128:AG131"/>
    <mergeCell ref="AH128:AH131"/>
    <mergeCell ref="AI128:AI131"/>
    <mergeCell ref="X128:X131"/>
    <mergeCell ref="Y128:Y131"/>
    <mergeCell ref="Z128:Z131"/>
    <mergeCell ref="AA128:AA131"/>
    <mergeCell ref="AB128:AB131"/>
    <mergeCell ref="AC128:AC131"/>
    <mergeCell ref="T128:T129"/>
    <mergeCell ref="W128:W131"/>
    <mergeCell ref="AJ128:AJ131"/>
    <mergeCell ref="AK128:AK131"/>
    <mergeCell ref="AL128:AL131"/>
    <mergeCell ref="AK123:AK126"/>
    <mergeCell ref="AL123:AL126"/>
    <mergeCell ref="AM123:AM126"/>
    <mergeCell ref="T124:T126"/>
    <mergeCell ref="AE123:AE126"/>
    <mergeCell ref="AF123:AF126"/>
    <mergeCell ref="AG123:AG126"/>
    <mergeCell ref="AH123:AH126"/>
    <mergeCell ref="AI123:AI126"/>
    <mergeCell ref="AJ123:AJ126"/>
    <mergeCell ref="Y123:Y126"/>
    <mergeCell ref="Z123:Z126"/>
    <mergeCell ref="AA123:AA126"/>
    <mergeCell ref="AB123:AB126"/>
    <mergeCell ref="AC123:AC126"/>
    <mergeCell ref="AD123:AD126"/>
    <mergeCell ref="W123:W126"/>
    <mergeCell ref="X123:X126"/>
    <mergeCell ref="W117:W119"/>
    <mergeCell ref="X117:X119"/>
    <mergeCell ref="AF120:AF121"/>
    <mergeCell ref="AG120:AG121"/>
    <mergeCell ref="Z120:Z121"/>
    <mergeCell ref="AA120:AA121"/>
    <mergeCell ref="AB120:AB121"/>
    <mergeCell ref="AC120:AC121"/>
    <mergeCell ref="AD120:AD121"/>
    <mergeCell ref="AE120:AE121"/>
    <mergeCell ref="AD117:AD119"/>
    <mergeCell ref="S120:S121"/>
    <mergeCell ref="U120:U121"/>
    <mergeCell ref="W120:W121"/>
    <mergeCell ref="X120:X121"/>
    <mergeCell ref="Y120:Y121"/>
    <mergeCell ref="AK117:AK119"/>
    <mergeCell ref="AL117:AL119"/>
    <mergeCell ref="AM117:AM119"/>
    <mergeCell ref="AG117:AG119"/>
    <mergeCell ref="AH117:AH119"/>
    <mergeCell ref="AI117:AI119"/>
    <mergeCell ref="AJ117:AJ119"/>
    <mergeCell ref="AL120:AL121"/>
    <mergeCell ref="AM120:AM121"/>
    <mergeCell ref="AH120:AH121"/>
    <mergeCell ref="AI120:AI121"/>
    <mergeCell ref="AJ120:AJ121"/>
    <mergeCell ref="AK120:AK121"/>
    <mergeCell ref="AE117:AE119"/>
    <mergeCell ref="AF117:AF119"/>
    <mergeCell ref="Y117:Y119"/>
    <mergeCell ref="Z117:Z119"/>
    <mergeCell ref="AA117:AA119"/>
    <mergeCell ref="AB117:AB119"/>
    <mergeCell ref="J117:J118"/>
    <mergeCell ref="K117:K118"/>
    <mergeCell ref="L117:L118"/>
    <mergeCell ref="M117:M118"/>
    <mergeCell ref="P117:P119"/>
    <mergeCell ref="AG114:AG115"/>
    <mergeCell ref="AH114:AH115"/>
    <mergeCell ref="AA114:AA115"/>
    <mergeCell ref="AB114:AB115"/>
    <mergeCell ref="AC114:AC115"/>
    <mergeCell ref="AD114:AD115"/>
    <mergeCell ref="AE114:AE115"/>
    <mergeCell ref="AF114:AF115"/>
    <mergeCell ref="S114:S115"/>
    <mergeCell ref="T114:T115"/>
    <mergeCell ref="W114:W115"/>
    <mergeCell ref="X114:X115"/>
    <mergeCell ref="Y114:Y115"/>
    <mergeCell ref="AC117:AC119"/>
    <mergeCell ref="R117:R119"/>
    <mergeCell ref="S117:S119"/>
    <mergeCell ref="T117:T118"/>
    <mergeCell ref="Z114:Z115"/>
    <mergeCell ref="J114:J115"/>
    <mergeCell ref="K114:K115"/>
    <mergeCell ref="L114:L115"/>
    <mergeCell ref="M114:M115"/>
    <mergeCell ref="P114:P115"/>
    <mergeCell ref="Q114:Q115"/>
    <mergeCell ref="R114:R115"/>
    <mergeCell ref="AN112:BD112"/>
    <mergeCell ref="AJ109:AJ112"/>
    <mergeCell ref="AK109:AK112"/>
    <mergeCell ref="AL109:AL112"/>
    <mergeCell ref="AM109:AM112"/>
    <mergeCell ref="AN109:BD109"/>
    <mergeCell ref="AM114:AM115"/>
    <mergeCell ref="AK114:AK115"/>
    <mergeCell ref="AL114:AL115"/>
    <mergeCell ref="AI114:AI115"/>
    <mergeCell ref="AJ114:AJ115"/>
    <mergeCell ref="S109:S112"/>
    <mergeCell ref="AH109:AH112"/>
    <mergeCell ref="AI109:AI112"/>
    <mergeCell ref="Z109:Z112"/>
    <mergeCell ref="AA109:AA112"/>
    <mergeCell ref="AB109:AB112"/>
    <mergeCell ref="AC109:AC112"/>
    <mergeCell ref="AM102:AM106"/>
    <mergeCell ref="G104:I104"/>
    <mergeCell ref="G106:I106"/>
    <mergeCell ref="AJ102:AJ106"/>
    <mergeCell ref="AK102:AK106"/>
    <mergeCell ref="AL102:AL106"/>
    <mergeCell ref="J110:J111"/>
    <mergeCell ref="K110:K111"/>
    <mergeCell ref="L110:L111"/>
    <mergeCell ref="M110:M111"/>
    <mergeCell ref="Q110:Q111"/>
    <mergeCell ref="AD109:AD112"/>
    <mergeCell ref="AE109:AE112"/>
    <mergeCell ref="AF109:AF112"/>
    <mergeCell ref="AG109:AG112"/>
    <mergeCell ref="T109:T110"/>
    <mergeCell ref="Y109:Y112"/>
    <mergeCell ref="G102:I102"/>
    <mergeCell ref="P102:P106"/>
    <mergeCell ref="R102:R106"/>
    <mergeCell ref="S102:S106"/>
    <mergeCell ref="Y102:Y106"/>
    <mergeCell ref="P109:P112"/>
    <mergeCell ref="R109:R112"/>
    <mergeCell ref="AG102:AG106"/>
    <mergeCell ref="AH102:AH106"/>
    <mergeCell ref="AI102:AI106"/>
    <mergeCell ref="AA102:AA106"/>
    <mergeCell ref="AB102:AB106"/>
    <mergeCell ref="AC102:AC106"/>
    <mergeCell ref="AD102:AD106"/>
    <mergeCell ref="AE102:AE106"/>
    <mergeCell ref="AF102:AF106"/>
    <mergeCell ref="W110:W111"/>
    <mergeCell ref="T111:T112"/>
    <mergeCell ref="Z102:Z106"/>
    <mergeCell ref="AD87:AD99"/>
    <mergeCell ref="Q87:Q89"/>
    <mergeCell ref="R87:R99"/>
    <mergeCell ref="W87:W99"/>
    <mergeCell ref="Y83:Y86"/>
    <mergeCell ref="X87:X99"/>
    <mergeCell ref="W83:W86"/>
    <mergeCell ref="X83:X86"/>
    <mergeCell ref="S83:S86"/>
    <mergeCell ref="U83:U84"/>
    <mergeCell ref="V83:V84"/>
    <mergeCell ref="S87:S99"/>
    <mergeCell ref="T87:T89"/>
    <mergeCell ref="Q83:Q86"/>
    <mergeCell ref="R83:R86"/>
    <mergeCell ref="AK87:AK99"/>
    <mergeCell ref="AL87:AL99"/>
    <mergeCell ref="AM87:AM99"/>
    <mergeCell ref="J90:J99"/>
    <mergeCell ref="K90:K99"/>
    <mergeCell ref="L90:L99"/>
    <mergeCell ref="M90:M99"/>
    <mergeCell ref="Q90:Q99"/>
    <mergeCell ref="T90:T99"/>
    <mergeCell ref="AE87:AE99"/>
    <mergeCell ref="AF87:AF99"/>
    <mergeCell ref="AG87:AG99"/>
    <mergeCell ref="AH87:AH99"/>
    <mergeCell ref="AI87:AI99"/>
    <mergeCell ref="AJ87:AJ99"/>
    <mergeCell ref="Y87:Y99"/>
    <mergeCell ref="Z87:Z99"/>
    <mergeCell ref="AA87:AA99"/>
    <mergeCell ref="AB87:AB99"/>
    <mergeCell ref="AC87:AC99"/>
    <mergeCell ref="J87:J89"/>
    <mergeCell ref="K87:K89"/>
    <mergeCell ref="L87:L89"/>
    <mergeCell ref="M87:M89"/>
    <mergeCell ref="AJ83:AJ86"/>
    <mergeCell ref="U85:U86"/>
    <mergeCell ref="V85:V86"/>
    <mergeCell ref="Z83:Z86"/>
    <mergeCell ref="AA83:AA86"/>
    <mergeCell ref="AB83:AB86"/>
    <mergeCell ref="AC83:AC86"/>
    <mergeCell ref="AD83:AD86"/>
    <mergeCell ref="AE83:AE86"/>
    <mergeCell ref="AF83:AF86"/>
    <mergeCell ref="AG83:AG86"/>
    <mergeCell ref="AH83:AH86"/>
    <mergeCell ref="AI83:AI86"/>
    <mergeCell ref="AL79:AL81"/>
    <mergeCell ref="AM79:AM81"/>
    <mergeCell ref="AB79:AB81"/>
    <mergeCell ref="AC79:AC81"/>
    <mergeCell ref="AD79:AD81"/>
    <mergeCell ref="AE79:AE81"/>
    <mergeCell ref="AF79:AF81"/>
    <mergeCell ref="AG79:AG81"/>
    <mergeCell ref="AH79:AH81"/>
    <mergeCell ref="AI79:AI81"/>
    <mergeCell ref="AJ79:AJ81"/>
    <mergeCell ref="R79:R81"/>
    <mergeCell ref="S79:S81"/>
    <mergeCell ref="W79:W81"/>
    <mergeCell ref="X79:X81"/>
    <mergeCell ref="Y79:Y81"/>
    <mergeCell ref="Z79:Z81"/>
    <mergeCell ref="AA79:AA81"/>
    <mergeCell ref="O79:O81"/>
    <mergeCell ref="AK72:AK76"/>
    <mergeCell ref="P72:P76"/>
    <mergeCell ref="R72:R76"/>
    <mergeCell ref="S72:S76"/>
    <mergeCell ref="W72:W76"/>
    <mergeCell ref="X72:X76"/>
    <mergeCell ref="Y72:Y76"/>
    <mergeCell ref="Z72:Z76"/>
    <mergeCell ref="AA72:AA76"/>
    <mergeCell ref="AK79:AK81"/>
    <mergeCell ref="AL72:AL76"/>
    <mergeCell ref="AM72:AM76"/>
    <mergeCell ref="AB72:AB76"/>
    <mergeCell ref="AC72:AC76"/>
    <mergeCell ref="AD72:AD76"/>
    <mergeCell ref="AE72:AE76"/>
    <mergeCell ref="AF72:AF76"/>
    <mergeCell ref="AG72:AG76"/>
    <mergeCell ref="AH72:AH76"/>
    <mergeCell ref="AI72:AI76"/>
    <mergeCell ref="AJ72:AJ76"/>
    <mergeCell ref="J74:J75"/>
    <mergeCell ref="K74:K75"/>
    <mergeCell ref="L74:L75"/>
    <mergeCell ref="M74:M75"/>
    <mergeCell ref="Q74:Q75"/>
    <mergeCell ref="T74:T75"/>
    <mergeCell ref="N72:N76"/>
    <mergeCell ref="O72:O76"/>
    <mergeCell ref="AH65:AH70"/>
    <mergeCell ref="T65:T70"/>
    <mergeCell ref="W65:W70"/>
    <mergeCell ref="X65:X70"/>
    <mergeCell ref="Y65:Y70"/>
    <mergeCell ref="Z65:Z70"/>
    <mergeCell ref="AA65:AA70"/>
    <mergeCell ref="AI65:AI70"/>
    <mergeCell ref="AJ65:AJ70"/>
    <mergeCell ref="AK65:AK70"/>
    <mergeCell ref="AL65:AL70"/>
    <mergeCell ref="AM65:AM70"/>
    <mergeCell ref="AB65:AB70"/>
    <mergeCell ref="AC65:AC70"/>
    <mergeCell ref="AD65:AD70"/>
    <mergeCell ref="AE65:AE70"/>
    <mergeCell ref="AF65:AF70"/>
    <mergeCell ref="AG65:AG70"/>
    <mergeCell ref="X63:X64"/>
    <mergeCell ref="J65:J70"/>
    <mergeCell ref="K65:K70"/>
    <mergeCell ref="L65:L70"/>
    <mergeCell ref="M65:M70"/>
    <mergeCell ref="N65:N70"/>
    <mergeCell ref="P65:P70"/>
    <mergeCell ref="Q65:Q70"/>
    <mergeCell ref="R65:R70"/>
    <mergeCell ref="S65:S70"/>
    <mergeCell ref="J63:J64"/>
    <mergeCell ref="K63:K64"/>
    <mergeCell ref="L63:L64"/>
    <mergeCell ref="M63:M64"/>
    <mergeCell ref="Q63:Q64"/>
    <mergeCell ref="W63:W64"/>
    <mergeCell ref="O62:O64"/>
    <mergeCell ref="O65:O70"/>
    <mergeCell ref="P62:P64"/>
    <mergeCell ref="R62:R64"/>
    <mergeCell ref="S62:S64"/>
    <mergeCell ref="AK62:AK64"/>
    <mergeCell ref="AL62:AL64"/>
    <mergeCell ref="AM62:AM64"/>
    <mergeCell ref="AB62:AB64"/>
    <mergeCell ref="AC62:AC64"/>
    <mergeCell ref="AD62:AD64"/>
    <mergeCell ref="AE62:AE64"/>
    <mergeCell ref="AF62:AF64"/>
    <mergeCell ref="AG62:AG64"/>
    <mergeCell ref="AI62:AI64"/>
    <mergeCell ref="AJ62:AJ64"/>
    <mergeCell ref="Y62:Y64"/>
    <mergeCell ref="Z62:Z64"/>
    <mergeCell ref="AA62:AA64"/>
    <mergeCell ref="AH62:AH64"/>
    <mergeCell ref="AH59:AH60"/>
    <mergeCell ref="AI59:AI60"/>
    <mergeCell ref="AM55:AM56"/>
    <mergeCell ref="P59:P60"/>
    <mergeCell ref="R59:R60"/>
    <mergeCell ref="S59:S60"/>
    <mergeCell ref="W59:W60"/>
    <mergeCell ref="X59:X60"/>
    <mergeCell ref="Y59:Y60"/>
    <mergeCell ref="Z59:Z60"/>
    <mergeCell ref="AG55:AG56"/>
    <mergeCell ref="AH55:AH56"/>
    <mergeCell ref="AI55:AI56"/>
    <mergeCell ref="AJ55:AJ56"/>
    <mergeCell ref="AK55:AK56"/>
    <mergeCell ref="AL55:AL56"/>
    <mergeCell ref="AA55:AA56"/>
    <mergeCell ref="AB55:AB56"/>
    <mergeCell ref="AC55:AC56"/>
    <mergeCell ref="AD55:AD56"/>
    <mergeCell ref="AE55:AE56"/>
    <mergeCell ref="AF55:AF56"/>
    <mergeCell ref="AM59:AM60"/>
    <mergeCell ref="AG59:AG60"/>
    <mergeCell ref="P55:P56"/>
    <mergeCell ref="AJ59:AJ60"/>
    <mergeCell ref="R55:R56"/>
    <mergeCell ref="S55:S56"/>
    <mergeCell ref="W55:W56"/>
    <mergeCell ref="X55:X56"/>
    <mergeCell ref="Y55:Y56"/>
    <mergeCell ref="Z55:Z56"/>
    <mergeCell ref="AK59:AK60"/>
    <mergeCell ref="AL59:AL60"/>
    <mergeCell ref="AA59:AA60"/>
    <mergeCell ref="AB59:AB60"/>
    <mergeCell ref="AC59:AC60"/>
    <mergeCell ref="AD59:AD60"/>
    <mergeCell ref="AE59:AE60"/>
    <mergeCell ref="AF59:AF60"/>
    <mergeCell ref="P51:P53"/>
    <mergeCell ref="AG51:AG53"/>
    <mergeCell ref="AE51:AE53"/>
    <mergeCell ref="AF51:AF53"/>
    <mergeCell ref="AH51:AH53"/>
    <mergeCell ref="AI51:AI53"/>
    <mergeCell ref="AJ51:AJ53"/>
    <mergeCell ref="Y51:Y53"/>
    <mergeCell ref="Z51:Z53"/>
    <mergeCell ref="AA51:AA53"/>
    <mergeCell ref="AB51:AB53"/>
    <mergeCell ref="AC51:AC53"/>
    <mergeCell ref="AD51:AD53"/>
    <mergeCell ref="T47:T48"/>
    <mergeCell ref="V47:V48"/>
    <mergeCell ref="W47:W48"/>
    <mergeCell ref="Q51:Q53"/>
    <mergeCell ref="R51:R53"/>
    <mergeCell ref="S51:S53"/>
    <mergeCell ref="T51:T53"/>
    <mergeCell ref="W51:W53"/>
    <mergeCell ref="X51:X53"/>
    <mergeCell ref="AM44:AM45"/>
    <mergeCell ref="J47:J48"/>
    <mergeCell ref="K47:K48"/>
    <mergeCell ref="L47:L48"/>
    <mergeCell ref="M47:M48"/>
    <mergeCell ref="P47:P50"/>
    <mergeCell ref="Q47:Q48"/>
    <mergeCell ref="R47:R50"/>
    <mergeCell ref="S47:S50"/>
    <mergeCell ref="AF44:AF45"/>
    <mergeCell ref="AG44:AG45"/>
    <mergeCell ref="AH44:AH45"/>
    <mergeCell ref="AI44:AI45"/>
    <mergeCell ref="AJ44:AJ45"/>
    <mergeCell ref="AK44:AK45"/>
    <mergeCell ref="Z44:Z45"/>
    <mergeCell ref="AA44:AA45"/>
    <mergeCell ref="AB44:AB45"/>
    <mergeCell ref="AC44:AC45"/>
    <mergeCell ref="AD44:AD45"/>
    <mergeCell ref="AM47:AM50"/>
    <mergeCell ref="J49:J50"/>
    <mergeCell ref="K49:K50"/>
    <mergeCell ref="L49:L50"/>
    <mergeCell ref="AC40:AC42"/>
    <mergeCell ref="AD40:AD42"/>
    <mergeCell ref="AE40:AE42"/>
    <mergeCell ref="P40:P42"/>
    <mergeCell ref="X47:X50"/>
    <mergeCell ref="Y47:Y50"/>
    <mergeCell ref="Z47:Z50"/>
    <mergeCell ref="AL44:AL45"/>
    <mergeCell ref="Q49:Q50"/>
    <mergeCell ref="T49:T50"/>
    <mergeCell ref="V49:V50"/>
    <mergeCell ref="W49:W50"/>
    <mergeCell ref="AG47:AG50"/>
    <mergeCell ref="AH47:AH50"/>
    <mergeCell ref="AI47:AI50"/>
    <mergeCell ref="AJ47:AJ50"/>
    <mergeCell ref="AK47:AK50"/>
    <mergeCell ref="AL47:AL50"/>
    <mergeCell ref="AA47:AA50"/>
    <mergeCell ref="AB47:AB50"/>
    <mergeCell ref="AC47:AC50"/>
    <mergeCell ref="AD47:AD50"/>
    <mergeCell ref="AE47:AE50"/>
    <mergeCell ref="AF47:AF50"/>
    <mergeCell ref="Y40:Y42"/>
    <mergeCell ref="AJ34:AJ36"/>
    <mergeCell ref="AK34:AK36"/>
    <mergeCell ref="AL34:AL36"/>
    <mergeCell ref="AM34:AM36"/>
    <mergeCell ref="AE44:AE45"/>
    <mergeCell ref="AL40:AL42"/>
    <mergeCell ref="AM40:AM42"/>
    <mergeCell ref="P44:P45"/>
    <mergeCell ref="R44:R45"/>
    <mergeCell ref="S44:S45"/>
    <mergeCell ref="W44:W45"/>
    <mergeCell ref="X44:X45"/>
    <mergeCell ref="Y44:Y45"/>
    <mergeCell ref="AF40:AF42"/>
    <mergeCell ref="AG40:AG42"/>
    <mergeCell ref="AH40:AH42"/>
    <mergeCell ref="AI40:AI42"/>
    <mergeCell ref="AJ40:AJ42"/>
    <mergeCell ref="AK40:AK42"/>
    <mergeCell ref="Z40:Z42"/>
    <mergeCell ref="AA40:AA42"/>
    <mergeCell ref="P34:P36"/>
    <mergeCell ref="AB40:AB42"/>
    <mergeCell ref="R34:R36"/>
    <mergeCell ref="S34:S36"/>
    <mergeCell ref="W34:W36"/>
    <mergeCell ref="N34:N36"/>
    <mergeCell ref="R40:R42"/>
    <mergeCell ref="S40:S42"/>
    <mergeCell ref="W40:W42"/>
    <mergeCell ref="X40:X42"/>
    <mergeCell ref="N40:N42"/>
    <mergeCell ref="AD34:AD36"/>
    <mergeCell ref="AE34:AE36"/>
    <mergeCell ref="AF34:AF36"/>
    <mergeCell ref="AG34:AG36"/>
    <mergeCell ref="AH34:AH36"/>
    <mergeCell ref="AI34:AI36"/>
    <mergeCell ref="X34:X36"/>
    <mergeCell ref="Y34:Y36"/>
    <mergeCell ref="Z34:Z36"/>
    <mergeCell ref="AA34:AA36"/>
    <mergeCell ref="AB34:AB36"/>
    <mergeCell ref="AC34:AC36"/>
    <mergeCell ref="AJ29:AJ32"/>
    <mergeCell ref="AK29:AK32"/>
    <mergeCell ref="AL29:AL32"/>
    <mergeCell ref="AM29:AM32"/>
    <mergeCell ref="AD29:AD32"/>
    <mergeCell ref="AE29:AE32"/>
    <mergeCell ref="AF29:AF32"/>
    <mergeCell ref="AG29:AG32"/>
    <mergeCell ref="AH29:AH32"/>
    <mergeCell ref="AI29:AI32"/>
    <mergeCell ref="X29:X32"/>
    <mergeCell ref="Y29:Y32"/>
    <mergeCell ref="Z29:Z32"/>
    <mergeCell ref="AA29:AA32"/>
    <mergeCell ref="AB29:AB32"/>
    <mergeCell ref="AC29:AC32"/>
    <mergeCell ref="N29:N32"/>
    <mergeCell ref="P29:P32"/>
    <mergeCell ref="R29:R32"/>
    <mergeCell ref="S29:S32"/>
    <mergeCell ref="W29:W32"/>
    <mergeCell ref="AL26:AL27"/>
    <mergeCell ref="AM26:AM27"/>
    <mergeCell ref="AD26:AD27"/>
    <mergeCell ref="AE26:AE27"/>
    <mergeCell ref="AF26:AF27"/>
    <mergeCell ref="AG26:AG27"/>
    <mergeCell ref="AH26:AH27"/>
    <mergeCell ref="AI26:AI27"/>
    <mergeCell ref="X26:X27"/>
    <mergeCell ref="Y26:Y27"/>
    <mergeCell ref="Z26:Z27"/>
    <mergeCell ref="AA26:AA27"/>
    <mergeCell ref="AB26:AB27"/>
    <mergeCell ref="AC26:AC27"/>
    <mergeCell ref="P26:P27"/>
    <mergeCell ref="R26:R27"/>
    <mergeCell ref="S26:S27"/>
    <mergeCell ref="W26:W27"/>
    <mergeCell ref="AJ21:AJ23"/>
    <mergeCell ref="AK21:AK23"/>
    <mergeCell ref="W21:W23"/>
    <mergeCell ref="X21:X23"/>
    <mergeCell ref="AJ26:AJ27"/>
    <mergeCell ref="AK26:AK27"/>
    <mergeCell ref="AC21:AC23"/>
    <mergeCell ref="AD21:AD23"/>
    <mergeCell ref="AE21:AE23"/>
    <mergeCell ref="AF21:AF23"/>
    <mergeCell ref="AG21:AG23"/>
    <mergeCell ref="AH21:AH23"/>
    <mergeCell ref="Y21:Y23"/>
    <mergeCell ref="Z21:Z23"/>
    <mergeCell ref="AA21:AA23"/>
    <mergeCell ref="AB21:AB23"/>
    <mergeCell ref="P21:P23"/>
    <mergeCell ref="R21:R23"/>
    <mergeCell ref="S21:S23"/>
    <mergeCell ref="AM9:AM17"/>
    <mergeCell ref="Y10:Y17"/>
    <mergeCell ref="Z10:Z17"/>
    <mergeCell ref="AA10:AA17"/>
    <mergeCell ref="AB10:AB17"/>
    <mergeCell ref="AC10:AC17"/>
    <mergeCell ref="AD10:AD17"/>
    <mergeCell ref="AE10:AE17"/>
    <mergeCell ref="AF10:AF17"/>
    <mergeCell ref="AG10:AG17"/>
    <mergeCell ref="W9:W11"/>
    <mergeCell ref="X9:X17"/>
    <mergeCell ref="Y9:AD9"/>
    <mergeCell ref="AE9:AJ9"/>
    <mergeCell ref="AK9:AK17"/>
    <mergeCell ref="AL9:AL17"/>
    <mergeCell ref="AH10:AH17"/>
    <mergeCell ref="AI10:AI17"/>
    <mergeCell ref="AL21:AL23"/>
    <mergeCell ref="AM21:AM23"/>
    <mergeCell ref="AI21:AI23"/>
    <mergeCell ref="A1:AM1"/>
    <mergeCell ref="A2:AL2"/>
    <mergeCell ref="A7:M8"/>
    <mergeCell ref="P8:X8"/>
    <mergeCell ref="Y8:AJ8"/>
    <mergeCell ref="AK8:AM8"/>
    <mergeCell ref="AJ10:AJ17"/>
    <mergeCell ref="Q9:Q17"/>
    <mergeCell ref="R9:R17"/>
    <mergeCell ref="S9:S17"/>
    <mergeCell ref="T9:T17"/>
    <mergeCell ref="U9:U17"/>
    <mergeCell ref="V9:V17"/>
    <mergeCell ref="J9:J17"/>
    <mergeCell ref="K9:K17"/>
    <mergeCell ref="L9:L17"/>
    <mergeCell ref="M9:M17"/>
    <mergeCell ref="N9:N17"/>
    <mergeCell ref="P9:P17"/>
    <mergeCell ref="O9:O17"/>
    <mergeCell ref="N7:AM7"/>
    <mergeCell ref="A3:AK6"/>
    <mergeCell ref="N44:N45"/>
    <mergeCell ref="N47:N50"/>
    <mergeCell ref="N120:N121"/>
    <mergeCell ref="A9:A17"/>
    <mergeCell ref="B9:C17"/>
    <mergeCell ref="D9:D17"/>
    <mergeCell ref="E9:F17"/>
    <mergeCell ref="G9:G17"/>
    <mergeCell ref="H9:I17"/>
    <mergeCell ref="N21:N23"/>
    <mergeCell ref="N26:N27"/>
    <mergeCell ref="M49:M50"/>
    <mergeCell ref="J51:J53"/>
    <mergeCell ref="K51:K53"/>
    <mergeCell ref="L51:L53"/>
    <mergeCell ref="M51:M53"/>
    <mergeCell ref="N51:N53"/>
    <mergeCell ref="N62:N64"/>
    <mergeCell ref="J83:J86"/>
    <mergeCell ref="K83:K86"/>
    <mergeCell ref="L83:L86"/>
    <mergeCell ref="M83:M86"/>
    <mergeCell ref="N109:N112"/>
    <mergeCell ref="N55:N56"/>
  </mergeCells>
  <pageMargins left="0.70866141732283472" right="0.70866141732283472" top="0.55118110236220474" bottom="0.55118110236220474" header="0.31496062992125984" footer="0.31496062992125984"/>
  <pageSetup paperSize="258"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131"/>
  <sheetViews>
    <sheetView topLeftCell="F1" zoomScale="55" zoomScaleNormal="55" workbookViewId="0">
      <pane ySplit="15" topLeftCell="A95" activePane="bottomLeft" state="frozen"/>
      <selection pane="bottomLeft" activeCell="N112" sqref="N112"/>
    </sheetView>
  </sheetViews>
  <sheetFormatPr baseColWidth="10" defaultColWidth="11.42578125" defaultRowHeight="14.25" x14ac:dyDescent="0.2"/>
  <cols>
    <col min="1" max="1" width="13.5703125" style="19" customWidth="1"/>
    <col min="2" max="2" width="19" style="19" customWidth="1"/>
    <col min="3" max="3" width="13.5703125" style="19" customWidth="1"/>
    <col min="4" max="4" width="19.7109375" style="19" customWidth="1"/>
    <col min="5" max="5" width="13.5703125" style="19" customWidth="1"/>
    <col min="6" max="6" width="14.7109375" style="918" customWidth="1"/>
    <col min="7" max="7" width="14.7109375" style="19" customWidth="1"/>
    <col min="8" max="8" width="30" style="19" customWidth="1"/>
    <col min="9" max="9" width="29.42578125" style="19" customWidth="1"/>
    <col min="10" max="10" width="11.42578125" style="19"/>
    <col min="11" max="11" width="32.28515625" style="19" customWidth="1"/>
    <col min="12" max="12" width="12" style="19" customWidth="1"/>
    <col min="13" max="13" width="28.140625" style="19" customWidth="1"/>
    <col min="14" max="14" width="11.42578125" style="19"/>
    <col min="15" max="15" width="24.7109375" style="283" customWidth="1"/>
    <col min="16" max="16" width="36.42578125" style="19" customWidth="1"/>
    <col min="17" max="17" width="46.7109375" style="19" customWidth="1"/>
    <col min="18" max="18" width="40.42578125" style="19" customWidth="1"/>
    <col min="19" max="19" width="23.7109375" style="283" customWidth="1"/>
    <col min="20" max="20" width="12.42578125" style="19" customWidth="1"/>
    <col min="21" max="21" width="16.42578125" style="19" customWidth="1"/>
    <col min="22" max="35" width="11.42578125" style="19"/>
    <col min="36" max="37" width="22.7109375" style="19" customWidth="1"/>
    <col min="38" max="38" width="28.7109375" style="19" customWidth="1"/>
    <col min="39" max="261" width="11.42578125" style="19"/>
    <col min="262" max="262" width="14.140625" style="19" customWidth="1"/>
    <col min="263" max="263" width="11.42578125" style="19"/>
    <col min="264" max="264" width="14.140625" style="19" customWidth="1"/>
    <col min="265" max="265" width="11.42578125" style="19"/>
    <col min="266" max="266" width="14.28515625" style="19" customWidth="1"/>
    <col min="267" max="267" width="11.42578125" style="19"/>
    <col min="268" max="268" width="30" style="19" customWidth="1"/>
    <col min="269" max="269" width="29.42578125" style="19" customWidth="1"/>
    <col min="270" max="270" width="11.42578125" style="19"/>
    <col min="271" max="271" width="18.7109375" style="19" customWidth="1"/>
    <col min="272" max="272" width="28.140625" style="19" customWidth="1"/>
    <col min="273" max="273" width="11.42578125" style="19"/>
    <col min="274" max="274" width="19.5703125" style="19" customWidth="1"/>
    <col min="275" max="275" width="36.42578125" style="19" customWidth="1"/>
    <col min="276" max="276" width="46.7109375" style="19" customWidth="1"/>
    <col min="277" max="277" width="28" style="19" customWidth="1"/>
    <col min="278" max="278" width="16.42578125" style="19" customWidth="1"/>
    <col min="279" max="279" width="12.42578125" style="19" customWidth="1"/>
    <col min="280" max="291" width="11.42578125" style="19"/>
    <col min="292" max="292" width="13" style="19" customWidth="1"/>
    <col min="293" max="293" width="14.7109375" style="19" customWidth="1"/>
    <col min="294" max="294" width="34.28515625" style="19" customWidth="1"/>
    <col min="295" max="517" width="11.42578125" style="19"/>
    <col min="518" max="518" width="14.140625" style="19" customWidth="1"/>
    <col min="519" max="519" width="11.42578125" style="19"/>
    <col min="520" max="520" width="14.140625" style="19" customWidth="1"/>
    <col min="521" max="521" width="11.42578125" style="19"/>
    <col min="522" max="522" width="14.28515625" style="19" customWidth="1"/>
    <col min="523" max="523" width="11.42578125" style="19"/>
    <col min="524" max="524" width="30" style="19" customWidth="1"/>
    <col min="525" max="525" width="29.42578125" style="19" customWidth="1"/>
    <col min="526" max="526" width="11.42578125" style="19"/>
    <col min="527" max="527" width="18.7109375" style="19" customWidth="1"/>
    <col min="528" max="528" width="28.140625" style="19" customWidth="1"/>
    <col min="529" max="529" width="11.42578125" style="19"/>
    <col min="530" max="530" width="19.5703125" style="19" customWidth="1"/>
    <col min="531" max="531" width="36.42578125" style="19" customWidth="1"/>
    <col min="532" max="532" width="46.7109375" style="19" customWidth="1"/>
    <col min="533" max="533" width="28" style="19" customWidth="1"/>
    <col min="534" max="534" width="16.42578125" style="19" customWidth="1"/>
    <col min="535" max="535" width="12.42578125" style="19" customWidth="1"/>
    <col min="536" max="547" width="11.42578125" style="19"/>
    <col min="548" max="548" width="13" style="19" customWidth="1"/>
    <col min="549" max="549" width="14.7109375" style="19" customWidth="1"/>
    <col min="550" max="550" width="34.28515625" style="19" customWidth="1"/>
    <col min="551" max="773" width="11.42578125" style="19"/>
    <col min="774" max="774" width="14.140625" style="19" customWidth="1"/>
    <col min="775" max="775" width="11.42578125" style="19"/>
    <col min="776" max="776" width="14.140625" style="19" customWidth="1"/>
    <col min="777" max="777" width="11.42578125" style="19"/>
    <col min="778" max="778" width="14.28515625" style="19" customWidth="1"/>
    <col min="779" max="779" width="11.42578125" style="19"/>
    <col min="780" max="780" width="30" style="19" customWidth="1"/>
    <col min="781" max="781" width="29.42578125" style="19" customWidth="1"/>
    <col min="782" max="782" width="11.42578125" style="19"/>
    <col min="783" max="783" width="18.7109375" style="19" customWidth="1"/>
    <col min="784" max="784" width="28.140625" style="19" customWidth="1"/>
    <col min="785" max="785" width="11.42578125" style="19"/>
    <col min="786" max="786" width="19.5703125" style="19" customWidth="1"/>
    <col min="787" max="787" width="36.42578125" style="19" customWidth="1"/>
    <col min="788" max="788" width="46.7109375" style="19" customWidth="1"/>
    <col min="789" max="789" width="28" style="19" customWidth="1"/>
    <col min="790" max="790" width="16.42578125" style="19" customWidth="1"/>
    <col min="791" max="791" width="12.42578125" style="19" customWidth="1"/>
    <col min="792" max="803" width="11.42578125" style="19"/>
    <col min="804" max="804" width="13" style="19" customWidth="1"/>
    <col min="805" max="805" width="14.7109375" style="19" customWidth="1"/>
    <col min="806" max="806" width="34.28515625" style="19" customWidth="1"/>
    <col min="807" max="1029" width="11.42578125" style="19"/>
    <col min="1030" max="1030" width="14.140625" style="19" customWidth="1"/>
    <col min="1031" max="1031" width="11.42578125" style="19"/>
    <col min="1032" max="1032" width="14.140625" style="19" customWidth="1"/>
    <col min="1033" max="1033" width="11.42578125" style="19"/>
    <col min="1034" max="1034" width="14.28515625" style="19" customWidth="1"/>
    <col min="1035" max="1035" width="11.42578125" style="19"/>
    <col min="1036" max="1036" width="30" style="19" customWidth="1"/>
    <col min="1037" max="1037" width="29.42578125" style="19" customWidth="1"/>
    <col min="1038" max="1038" width="11.42578125" style="19"/>
    <col min="1039" max="1039" width="18.7109375" style="19" customWidth="1"/>
    <col min="1040" max="1040" width="28.140625" style="19" customWidth="1"/>
    <col min="1041" max="1041" width="11.42578125" style="19"/>
    <col min="1042" max="1042" width="19.5703125" style="19" customWidth="1"/>
    <col min="1043" max="1043" width="36.42578125" style="19" customWidth="1"/>
    <col min="1044" max="1044" width="46.7109375" style="19" customWidth="1"/>
    <col min="1045" max="1045" width="28" style="19" customWidth="1"/>
    <col min="1046" max="1046" width="16.42578125" style="19" customWidth="1"/>
    <col min="1047" max="1047" width="12.42578125" style="19" customWidth="1"/>
    <col min="1048" max="1059" width="11.42578125" style="19"/>
    <col min="1060" max="1060" width="13" style="19" customWidth="1"/>
    <col min="1061" max="1061" width="14.7109375" style="19" customWidth="1"/>
    <col min="1062" max="1062" width="34.28515625" style="19" customWidth="1"/>
    <col min="1063" max="1285" width="11.42578125" style="19"/>
    <col min="1286" max="1286" width="14.140625" style="19" customWidth="1"/>
    <col min="1287" max="1287" width="11.42578125" style="19"/>
    <col min="1288" max="1288" width="14.140625" style="19" customWidth="1"/>
    <col min="1289" max="1289" width="11.42578125" style="19"/>
    <col min="1290" max="1290" width="14.28515625" style="19" customWidth="1"/>
    <col min="1291" max="1291" width="11.42578125" style="19"/>
    <col min="1292" max="1292" width="30" style="19" customWidth="1"/>
    <col min="1293" max="1293" width="29.42578125" style="19" customWidth="1"/>
    <col min="1294" max="1294" width="11.42578125" style="19"/>
    <col min="1295" max="1295" width="18.7109375" style="19" customWidth="1"/>
    <col min="1296" max="1296" width="28.140625" style="19" customWidth="1"/>
    <col min="1297" max="1297" width="11.42578125" style="19"/>
    <col min="1298" max="1298" width="19.5703125" style="19" customWidth="1"/>
    <col min="1299" max="1299" width="36.42578125" style="19" customWidth="1"/>
    <col min="1300" max="1300" width="46.7109375" style="19" customWidth="1"/>
    <col min="1301" max="1301" width="28" style="19" customWidth="1"/>
    <col min="1302" max="1302" width="16.42578125" style="19" customWidth="1"/>
    <col min="1303" max="1303" width="12.42578125" style="19" customWidth="1"/>
    <col min="1304" max="1315" width="11.42578125" style="19"/>
    <col min="1316" max="1316" width="13" style="19" customWidth="1"/>
    <col min="1317" max="1317" width="14.7109375" style="19" customWidth="1"/>
    <col min="1318" max="1318" width="34.28515625" style="19" customWidth="1"/>
    <col min="1319" max="1541" width="11.42578125" style="19"/>
    <col min="1542" max="1542" width="14.140625" style="19" customWidth="1"/>
    <col min="1543" max="1543" width="11.42578125" style="19"/>
    <col min="1544" max="1544" width="14.140625" style="19" customWidth="1"/>
    <col min="1545" max="1545" width="11.42578125" style="19"/>
    <col min="1546" max="1546" width="14.28515625" style="19" customWidth="1"/>
    <col min="1547" max="1547" width="11.42578125" style="19"/>
    <col min="1548" max="1548" width="30" style="19" customWidth="1"/>
    <col min="1549" max="1549" width="29.42578125" style="19" customWidth="1"/>
    <col min="1550" max="1550" width="11.42578125" style="19"/>
    <col min="1551" max="1551" width="18.7109375" style="19" customWidth="1"/>
    <col min="1552" max="1552" width="28.140625" style="19" customWidth="1"/>
    <col min="1553" max="1553" width="11.42578125" style="19"/>
    <col min="1554" max="1554" width="19.5703125" style="19" customWidth="1"/>
    <col min="1555" max="1555" width="36.42578125" style="19" customWidth="1"/>
    <col min="1556" max="1556" width="46.7109375" style="19" customWidth="1"/>
    <col min="1557" max="1557" width="28" style="19" customWidth="1"/>
    <col min="1558" max="1558" width="16.42578125" style="19" customWidth="1"/>
    <col min="1559" max="1559" width="12.42578125" style="19" customWidth="1"/>
    <col min="1560" max="1571" width="11.42578125" style="19"/>
    <col min="1572" max="1572" width="13" style="19" customWidth="1"/>
    <col min="1573" max="1573" width="14.7109375" style="19" customWidth="1"/>
    <col min="1574" max="1574" width="34.28515625" style="19" customWidth="1"/>
    <col min="1575" max="1797" width="11.42578125" style="19"/>
    <col min="1798" max="1798" width="14.140625" style="19" customWidth="1"/>
    <col min="1799" max="1799" width="11.42578125" style="19"/>
    <col min="1800" max="1800" width="14.140625" style="19" customWidth="1"/>
    <col min="1801" max="1801" width="11.42578125" style="19"/>
    <col min="1802" max="1802" width="14.28515625" style="19" customWidth="1"/>
    <col min="1803" max="1803" width="11.42578125" style="19"/>
    <col min="1804" max="1804" width="30" style="19" customWidth="1"/>
    <col min="1805" max="1805" width="29.42578125" style="19" customWidth="1"/>
    <col min="1806" max="1806" width="11.42578125" style="19"/>
    <col min="1807" max="1807" width="18.7109375" style="19" customWidth="1"/>
    <col min="1808" max="1808" width="28.140625" style="19" customWidth="1"/>
    <col min="1809" max="1809" width="11.42578125" style="19"/>
    <col min="1810" max="1810" width="19.5703125" style="19" customWidth="1"/>
    <col min="1811" max="1811" width="36.42578125" style="19" customWidth="1"/>
    <col min="1812" max="1812" width="46.7109375" style="19" customWidth="1"/>
    <col min="1813" max="1813" width="28" style="19" customWidth="1"/>
    <col min="1814" max="1814" width="16.42578125" style="19" customWidth="1"/>
    <col min="1815" max="1815" width="12.42578125" style="19" customWidth="1"/>
    <col min="1816" max="1827" width="11.42578125" style="19"/>
    <col min="1828" max="1828" width="13" style="19" customWidth="1"/>
    <col min="1829" max="1829" width="14.7109375" style="19" customWidth="1"/>
    <col min="1830" max="1830" width="34.28515625" style="19" customWidth="1"/>
    <col min="1831" max="2053" width="11.42578125" style="19"/>
    <col min="2054" max="2054" width="14.140625" style="19" customWidth="1"/>
    <col min="2055" max="2055" width="11.42578125" style="19"/>
    <col min="2056" max="2056" width="14.140625" style="19" customWidth="1"/>
    <col min="2057" max="2057" width="11.42578125" style="19"/>
    <col min="2058" max="2058" width="14.28515625" style="19" customWidth="1"/>
    <col min="2059" max="2059" width="11.42578125" style="19"/>
    <col min="2060" max="2060" width="30" style="19" customWidth="1"/>
    <col min="2061" max="2061" width="29.42578125" style="19" customWidth="1"/>
    <col min="2062" max="2062" width="11.42578125" style="19"/>
    <col min="2063" max="2063" width="18.7109375" style="19" customWidth="1"/>
    <col min="2064" max="2064" width="28.140625" style="19" customWidth="1"/>
    <col min="2065" max="2065" width="11.42578125" style="19"/>
    <col min="2066" max="2066" width="19.5703125" style="19" customWidth="1"/>
    <col min="2067" max="2067" width="36.42578125" style="19" customWidth="1"/>
    <col min="2068" max="2068" width="46.7109375" style="19" customWidth="1"/>
    <col min="2069" max="2069" width="28" style="19" customWidth="1"/>
    <col min="2070" max="2070" width="16.42578125" style="19" customWidth="1"/>
    <col min="2071" max="2071" width="12.42578125" style="19" customWidth="1"/>
    <col min="2072" max="2083" width="11.42578125" style="19"/>
    <col min="2084" max="2084" width="13" style="19" customWidth="1"/>
    <col min="2085" max="2085" width="14.7109375" style="19" customWidth="1"/>
    <col min="2086" max="2086" width="34.28515625" style="19" customWidth="1"/>
    <col min="2087" max="2309" width="11.42578125" style="19"/>
    <col min="2310" max="2310" width="14.140625" style="19" customWidth="1"/>
    <col min="2311" max="2311" width="11.42578125" style="19"/>
    <col min="2312" max="2312" width="14.140625" style="19" customWidth="1"/>
    <col min="2313" max="2313" width="11.42578125" style="19"/>
    <col min="2314" max="2314" width="14.28515625" style="19" customWidth="1"/>
    <col min="2315" max="2315" width="11.42578125" style="19"/>
    <col min="2316" max="2316" width="30" style="19" customWidth="1"/>
    <col min="2317" max="2317" width="29.42578125" style="19" customWidth="1"/>
    <col min="2318" max="2318" width="11.42578125" style="19"/>
    <col min="2319" max="2319" width="18.7109375" style="19" customWidth="1"/>
    <col min="2320" max="2320" width="28.140625" style="19" customWidth="1"/>
    <col min="2321" max="2321" width="11.42578125" style="19"/>
    <col min="2322" max="2322" width="19.5703125" style="19" customWidth="1"/>
    <col min="2323" max="2323" width="36.42578125" style="19" customWidth="1"/>
    <col min="2324" max="2324" width="46.7109375" style="19" customWidth="1"/>
    <col min="2325" max="2325" width="28" style="19" customWidth="1"/>
    <col min="2326" max="2326" width="16.42578125" style="19" customWidth="1"/>
    <col min="2327" max="2327" width="12.42578125" style="19" customWidth="1"/>
    <col min="2328" max="2339" width="11.42578125" style="19"/>
    <col min="2340" max="2340" width="13" style="19" customWidth="1"/>
    <col min="2341" max="2341" width="14.7109375" style="19" customWidth="1"/>
    <col min="2342" max="2342" width="34.28515625" style="19" customWidth="1"/>
    <col min="2343" max="2565" width="11.42578125" style="19"/>
    <col min="2566" max="2566" width="14.140625" style="19" customWidth="1"/>
    <col min="2567" max="2567" width="11.42578125" style="19"/>
    <col min="2568" max="2568" width="14.140625" style="19" customWidth="1"/>
    <col min="2569" max="2569" width="11.42578125" style="19"/>
    <col min="2570" max="2570" width="14.28515625" style="19" customWidth="1"/>
    <col min="2571" max="2571" width="11.42578125" style="19"/>
    <col min="2572" max="2572" width="30" style="19" customWidth="1"/>
    <col min="2573" max="2573" width="29.42578125" style="19" customWidth="1"/>
    <col min="2574" max="2574" width="11.42578125" style="19"/>
    <col min="2575" max="2575" width="18.7109375" style="19" customWidth="1"/>
    <col min="2576" max="2576" width="28.140625" style="19" customWidth="1"/>
    <col min="2577" max="2577" width="11.42578125" style="19"/>
    <col min="2578" max="2578" width="19.5703125" style="19" customWidth="1"/>
    <col min="2579" max="2579" width="36.42578125" style="19" customWidth="1"/>
    <col min="2580" max="2580" width="46.7109375" style="19" customWidth="1"/>
    <col min="2581" max="2581" width="28" style="19" customWidth="1"/>
    <col min="2582" max="2582" width="16.42578125" style="19" customWidth="1"/>
    <col min="2583" max="2583" width="12.42578125" style="19" customWidth="1"/>
    <col min="2584" max="2595" width="11.42578125" style="19"/>
    <col min="2596" max="2596" width="13" style="19" customWidth="1"/>
    <col min="2597" max="2597" width="14.7109375" style="19" customWidth="1"/>
    <col min="2598" max="2598" width="34.28515625" style="19" customWidth="1"/>
    <col min="2599" max="2821" width="11.42578125" style="19"/>
    <col min="2822" max="2822" width="14.140625" style="19" customWidth="1"/>
    <col min="2823" max="2823" width="11.42578125" style="19"/>
    <col min="2824" max="2824" width="14.140625" style="19" customWidth="1"/>
    <col min="2825" max="2825" width="11.42578125" style="19"/>
    <col min="2826" max="2826" width="14.28515625" style="19" customWidth="1"/>
    <col min="2827" max="2827" width="11.42578125" style="19"/>
    <col min="2828" max="2828" width="30" style="19" customWidth="1"/>
    <col min="2829" max="2829" width="29.42578125" style="19" customWidth="1"/>
    <col min="2830" max="2830" width="11.42578125" style="19"/>
    <col min="2831" max="2831" width="18.7109375" style="19" customWidth="1"/>
    <col min="2832" max="2832" width="28.140625" style="19" customWidth="1"/>
    <col min="2833" max="2833" width="11.42578125" style="19"/>
    <col min="2834" max="2834" width="19.5703125" style="19" customWidth="1"/>
    <col min="2835" max="2835" width="36.42578125" style="19" customWidth="1"/>
    <col min="2836" max="2836" width="46.7109375" style="19" customWidth="1"/>
    <col min="2837" max="2837" width="28" style="19" customWidth="1"/>
    <col min="2838" max="2838" width="16.42578125" style="19" customWidth="1"/>
    <col min="2839" max="2839" width="12.42578125" style="19" customWidth="1"/>
    <col min="2840" max="2851" width="11.42578125" style="19"/>
    <col min="2852" max="2852" width="13" style="19" customWidth="1"/>
    <col min="2853" max="2853" width="14.7109375" style="19" customWidth="1"/>
    <col min="2854" max="2854" width="34.28515625" style="19" customWidth="1"/>
    <col min="2855" max="3077" width="11.42578125" style="19"/>
    <col min="3078" max="3078" width="14.140625" style="19" customWidth="1"/>
    <col min="3079" max="3079" width="11.42578125" style="19"/>
    <col min="3080" max="3080" width="14.140625" style="19" customWidth="1"/>
    <col min="3081" max="3081" width="11.42578125" style="19"/>
    <col min="3082" max="3082" width="14.28515625" style="19" customWidth="1"/>
    <col min="3083" max="3083" width="11.42578125" style="19"/>
    <col min="3084" max="3084" width="30" style="19" customWidth="1"/>
    <col min="3085" max="3085" width="29.42578125" style="19" customWidth="1"/>
    <col min="3086" max="3086" width="11.42578125" style="19"/>
    <col min="3087" max="3087" width="18.7109375" style="19" customWidth="1"/>
    <col min="3088" max="3088" width="28.140625" style="19" customWidth="1"/>
    <col min="3089" max="3089" width="11.42578125" style="19"/>
    <col min="3090" max="3090" width="19.5703125" style="19" customWidth="1"/>
    <col min="3091" max="3091" width="36.42578125" style="19" customWidth="1"/>
    <col min="3092" max="3092" width="46.7109375" style="19" customWidth="1"/>
    <col min="3093" max="3093" width="28" style="19" customWidth="1"/>
    <col min="3094" max="3094" width="16.42578125" style="19" customWidth="1"/>
    <col min="3095" max="3095" width="12.42578125" style="19" customWidth="1"/>
    <col min="3096" max="3107" width="11.42578125" style="19"/>
    <col min="3108" max="3108" width="13" style="19" customWidth="1"/>
    <col min="3109" max="3109" width="14.7109375" style="19" customWidth="1"/>
    <col min="3110" max="3110" width="34.28515625" style="19" customWidth="1"/>
    <col min="3111" max="3333" width="11.42578125" style="19"/>
    <col min="3334" max="3334" width="14.140625" style="19" customWidth="1"/>
    <col min="3335" max="3335" width="11.42578125" style="19"/>
    <col min="3336" max="3336" width="14.140625" style="19" customWidth="1"/>
    <col min="3337" max="3337" width="11.42578125" style="19"/>
    <col min="3338" max="3338" width="14.28515625" style="19" customWidth="1"/>
    <col min="3339" max="3339" width="11.42578125" style="19"/>
    <col min="3340" max="3340" width="30" style="19" customWidth="1"/>
    <col min="3341" max="3341" width="29.42578125" style="19" customWidth="1"/>
    <col min="3342" max="3342" width="11.42578125" style="19"/>
    <col min="3343" max="3343" width="18.7109375" style="19" customWidth="1"/>
    <col min="3344" max="3344" width="28.140625" style="19" customWidth="1"/>
    <col min="3345" max="3345" width="11.42578125" style="19"/>
    <col min="3346" max="3346" width="19.5703125" style="19" customWidth="1"/>
    <col min="3347" max="3347" width="36.42578125" style="19" customWidth="1"/>
    <col min="3348" max="3348" width="46.7109375" style="19" customWidth="1"/>
    <col min="3349" max="3349" width="28" style="19" customWidth="1"/>
    <col min="3350" max="3350" width="16.42578125" style="19" customWidth="1"/>
    <col min="3351" max="3351" width="12.42578125" style="19" customWidth="1"/>
    <col min="3352" max="3363" width="11.42578125" style="19"/>
    <col min="3364" max="3364" width="13" style="19" customWidth="1"/>
    <col min="3365" max="3365" width="14.7109375" style="19" customWidth="1"/>
    <col min="3366" max="3366" width="34.28515625" style="19" customWidth="1"/>
    <col min="3367" max="3589" width="11.42578125" style="19"/>
    <col min="3590" max="3590" width="14.140625" style="19" customWidth="1"/>
    <col min="3591" max="3591" width="11.42578125" style="19"/>
    <col min="3592" max="3592" width="14.140625" style="19" customWidth="1"/>
    <col min="3593" max="3593" width="11.42578125" style="19"/>
    <col min="3594" max="3594" width="14.28515625" style="19" customWidth="1"/>
    <col min="3595" max="3595" width="11.42578125" style="19"/>
    <col min="3596" max="3596" width="30" style="19" customWidth="1"/>
    <col min="3597" max="3597" width="29.42578125" style="19" customWidth="1"/>
    <col min="3598" max="3598" width="11.42578125" style="19"/>
    <col min="3599" max="3599" width="18.7109375" style="19" customWidth="1"/>
    <col min="3600" max="3600" width="28.140625" style="19" customWidth="1"/>
    <col min="3601" max="3601" width="11.42578125" style="19"/>
    <col min="3602" max="3602" width="19.5703125" style="19" customWidth="1"/>
    <col min="3603" max="3603" width="36.42578125" style="19" customWidth="1"/>
    <col min="3604" max="3604" width="46.7109375" style="19" customWidth="1"/>
    <col min="3605" max="3605" width="28" style="19" customWidth="1"/>
    <col min="3606" max="3606" width="16.42578125" style="19" customWidth="1"/>
    <col min="3607" max="3607" width="12.42578125" style="19" customWidth="1"/>
    <col min="3608" max="3619" width="11.42578125" style="19"/>
    <col min="3620" max="3620" width="13" style="19" customWidth="1"/>
    <col min="3621" max="3621" width="14.7109375" style="19" customWidth="1"/>
    <col min="3622" max="3622" width="34.28515625" style="19" customWidth="1"/>
    <col min="3623" max="3845" width="11.42578125" style="19"/>
    <col min="3846" max="3846" width="14.140625" style="19" customWidth="1"/>
    <col min="3847" max="3847" width="11.42578125" style="19"/>
    <col min="3848" max="3848" width="14.140625" style="19" customWidth="1"/>
    <col min="3849" max="3849" width="11.42578125" style="19"/>
    <col min="3850" max="3850" width="14.28515625" style="19" customWidth="1"/>
    <col min="3851" max="3851" width="11.42578125" style="19"/>
    <col min="3852" max="3852" width="30" style="19" customWidth="1"/>
    <col min="3853" max="3853" width="29.42578125" style="19" customWidth="1"/>
    <col min="3854" max="3854" width="11.42578125" style="19"/>
    <col min="3855" max="3855" width="18.7109375" style="19" customWidth="1"/>
    <col min="3856" max="3856" width="28.140625" style="19" customWidth="1"/>
    <col min="3857" max="3857" width="11.42578125" style="19"/>
    <col min="3858" max="3858" width="19.5703125" style="19" customWidth="1"/>
    <col min="3859" max="3859" width="36.42578125" style="19" customWidth="1"/>
    <col min="3860" max="3860" width="46.7109375" style="19" customWidth="1"/>
    <col min="3861" max="3861" width="28" style="19" customWidth="1"/>
    <col min="3862" max="3862" width="16.42578125" style="19" customWidth="1"/>
    <col min="3863" max="3863" width="12.42578125" style="19" customWidth="1"/>
    <col min="3864" max="3875" width="11.42578125" style="19"/>
    <col min="3876" max="3876" width="13" style="19" customWidth="1"/>
    <col min="3877" max="3877" width="14.7109375" style="19" customWidth="1"/>
    <col min="3878" max="3878" width="34.28515625" style="19" customWidth="1"/>
    <col min="3879" max="4101" width="11.42578125" style="19"/>
    <col min="4102" max="4102" width="14.140625" style="19" customWidth="1"/>
    <col min="4103" max="4103" width="11.42578125" style="19"/>
    <col min="4104" max="4104" width="14.140625" style="19" customWidth="1"/>
    <col min="4105" max="4105" width="11.42578125" style="19"/>
    <col min="4106" max="4106" width="14.28515625" style="19" customWidth="1"/>
    <col min="4107" max="4107" width="11.42578125" style="19"/>
    <col min="4108" max="4108" width="30" style="19" customWidth="1"/>
    <col min="4109" max="4109" width="29.42578125" style="19" customWidth="1"/>
    <col min="4110" max="4110" width="11.42578125" style="19"/>
    <col min="4111" max="4111" width="18.7109375" style="19" customWidth="1"/>
    <col min="4112" max="4112" width="28.140625" style="19" customWidth="1"/>
    <col min="4113" max="4113" width="11.42578125" style="19"/>
    <col min="4114" max="4114" width="19.5703125" style="19" customWidth="1"/>
    <col min="4115" max="4115" width="36.42578125" style="19" customWidth="1"/>
    <col min="4116" max="4116" width="46.7109375" style="19" customWidth="1"/>
    <col min="4117" max="4117" width="28" style="19" customWidth="1"/>
    <col min="4118" max="4118" width="16.42578125" style="19" customWidth="1"/>
    <col min="4119" max="4119" width="12.42578125" style="19" customWidth="1"/>
    <col min="4120" max="4131" width="11.42578125" style="19"/>
    <col min="4132" max="4132" width="13" style="19" customWidth="1"/>
    <col min="4133" max="4133" width="14.7109375" style="19" customWidth="1"/>
    <col min="4134" max="4134" width="34.28515625" style="19" customWidth="1"/>
    <col min="4135" max="4357" width="11.42578125" style="19"/>
    <col min="4358" max="4358" width="14.140625" style="19" customWidth="1"/>
    <col min="4359" max="4359" width="11.42578125" style="19"/>
    <col min="4360" max="4360" width="14.140625" style="19" customWidth="1"/>
    <col min="4361" max="4361" width="11.42578125" style="19"/>
    <col min="4362" max="4362" width="14.28515625" style="19" customWidth="1"/>
    <col min="4363" max="4363" width="11.42578125" style="19"/>
    <col min="4364" max="4364" width="30" style="19" customWidth="1"/>
    <col min="4365" max="4365" width="29.42578125" style="19" customWidth="1"/>
    <col min="4366" max="4366" width="11.42578125" style="19"/>
    <col min="4367" max="4367" width="18.7109375" style="19" customWidth="1"/>
    <col min="4368" max="4368" width="28.140625" style="19" customWidth="1"/>
    <col min="4369" max="4369" width="11.42578125" style="19"/>
    <col min="4370" max="4370" width="19.5703125" style="19" customWidth="1"/>
    <col min="4371" max="4371" width="36.42578125" style="19" customWidth="1"/>
    <col min="4372" max="4372" width="46.7109375" style="19" customWidth="1"/>
    <col min="4373" max="4373" width="28" style="19" customWidth="1"/>
    <col min="4374" max="4374" width="16.42578125" style="19" customWidth="1"/>
    <col min="4375" max="4375" width="12.42578125" style="19" customWidth="1"/>
    <col min="4376" max="4387" width="11.42578125" style="19"/>
    <col min="4388" max="4388" width="13" style="19" customWidth="1"/>
    <col min="4389" max="4389" width="14.7109375" style="19" customWidth="1"/>
    <col min="4390" max="4390" width="34.28515625" style="19" customWidth="1"/>
    <col min="4391" max="4613" width="11.42578125" style="19"/>
    <col min="4614" max="4614" width="14.140625" style="19" customWidth="1"/>
    <col min="4615" max="4615" width="11.42578125" style="19"/>
    <col min="4616" max="4616" width="14.140625" style="19" customWidth="1"/>
    <col min="4617" max="4617" width="11.42578125" style="19"/>
    <col min="4618" max="4618" width="14.28515625" style="19" customWidth="1"/>
    <col min="4619" max="4619" width="11.42578125" style="19"/>
    <col min="4620" max="4620" width="30" style="19" customWidth="1"/>
    <col min="4621" max="4621" width="29.42578125" style="19" customWidth="1"/>
    <col min="4622" max="4622" width="11.42578125" style="19"/>
    <col min="4623" max="4623" width="18.7109375" style="19" customWidth="1"/>
    <col min="4624" max="4624" width="28.140625" style="19" customWidth="1"/>
    <col min="4625" max="4625" width="11.42578125" style="19"/>
    <col min="4626" max="4626" width="19.5703125" style="19" customWidth="1"/>
    <col min="4627" max="4627" width="36.42578125" style="19" customWidth="1"/>
    <col min="4628" max="4628" width="46.7109375" style="19" customWidth="1"/>
    <col min="4629" max="4629" width="28" style="19" customWidth="1"/>
    <col min="4630" max="4630" width="16.42578125" style="19" customWidth="1"/>
    <col min="4631" max="4631" width="12.42578125" style="19" customWidth="1"/>
    <col min="4632" max="4643" width="11.42578125" style="19"/>
    <col min="4644" max="4644" width="13" style="19" customWidth="1"/>
    <col min="4645" max="4645" width="14.7109375" style="19" customWidth="1"/>
    <col min="4646" max="4646" width="34.28515625" style="19" customWidth="1"/>
    <col min="4647" max="4869" width="11.42578125" style="19"/>
    <col min="4870" max="4870" width="14.140625" style="19" customWidth="1"/>
    <col min="4871" max="4871" width="11.42578125" style="19"/>
    <col min="4872" max="4872" width="14.140625" style="19" customWidth="1"/>
    <col min="4873" max="4873" width="11.42578125" style="19"/>
    <col min="4874" max="4874" width="14.28515625" style="19" customWidth="1"/>
    <col min="4875" max="4875" width="11.42578125" style="19"/>
    <col min="4876" max="4876" width="30" style="19" customWidth="1"/>
    <col min="4877" max="4877" width="29.42578125" style="19" customWidth="1"/>
    <col min="4878" max="4878" width="11.42578125" style="19"/>
    <col min="4879" max="4879" width="18.7109375" style="19" customWidth="1"/>
    <col min="4880" max="4880" width="28.140625" style="19" customWidth="1"/>
    <col min="4881" max="4881" width="11.42578125" style="19"/>
    <col min="4882" max="4882" width="19.5703125" style="19" customWidth="1"/>
    <col min="4883" max="4883" width="36.42578125" style="19" customWidth="1"/>
    <col min="4884" max="4884" width="46.7109375" style="19" customWidth="1"/>
    <col min="4885" max="4885" width="28" style="19" customWidth="1"/>
    <col min="4886" max="4886" width="16.42578125" style="19" customWidth="1"/>
    <col min="4887" max="4887" width="12.42578125" style="19" customWidth="1"/>
    <col min="4888" max="4899" width="11.42578125" style="19"/>
    <col min="4900" max="4900" width="13" style="19" customWidth="1"/>
    <col min="4901" max="4901" width="14.7109375" style="19" customWidth="1"/>
    <col min="4902" max="4902" width="34.28515625" style="19" customWidth="1"/>
    <col min="4903" max="5125" width="11.42578125" style="19"/>
    <col min="5126" max="5126" width="14.140625" style="19" customWidth="1"/>
    <col min="5127" max="5127" width="11.42578125" style="19"/>
    <col min="5128" max="5128" width="14.140625" style="19" customWidth="1"/>
    <col min="5129" max="5129" width="11.42578125" style="19"/>
    <col min="5130" max="5130" width="14.28515625" style="19" customWidth="1"/>
    <col min="5131" max="5131" width="11.42578125" style="19"/>
    <col min="5132" max="5132" width="30" style="19" customWidth="1"/>
    <col min="5133" max="5133" width="29.42578125" style="19" customWidth="1"/>
    <col min="5134" max="5134" width="11.42578125" style="19"/>
    <col min="5135" max="5135" width="18.7109375" style="19" customWidth="1"/>
    <col min="5136" max="5136" width="28.140625" style="19" customWidth="1"/>
    <col min="5137" max="5137" width="11.42578125" style="19"/>
    <col min="5138" max="5138" width="19.5703125" style="19" customWidth="1"/>
    <col min="5139" max="5139" width="36.42578125" style="19" customWidth="1"/>
    <col min="5140" max="5140" width="46.7109375" style="19" customWidth="1"/>
    <col min="5141" max="5141" width="28" style="19" customWidth="1"/>
    <col min="5142" max="5142" width="16.42578125" style="19" customWidth="1"/>
    <col min="5143" max="5143" width="12.42578125" style="19" customWidth="1"/>
    <col min="5144" max="5155" width="11.42578125" style="19"/>
    <col min="5156" max="5156" width="13" style="19" customWidth="1"/>
    <col min="5157" max="5157" width="14.7109375" style="19" customWidth="1"/>
    <col min="5158" max="5158" width="34.28515625" style="19" customWidth="1"/>
    <col min="5159" max="5381" width="11.42578125" style="19"/>
    <col min="5382" max="5382" width="14.140625" style="19" customWidth="1"/>
    <col min="5383" max="5383" width="11.42578125" style="19"/>
    <col min="5384" max="5384" width="14.140625" style="19" customWidth="1"/>
    <col min="5385" max="5385" width="11.42578125" style="19"/>
    <col min="5386" max="5386" width="14.28515625" style="19" customWidth="1"/>
    <col min="5387" max="5387" width="11.42578125" style="19"/>
    <col min="5388" max="5388" width="30" style="19" customWidth="1"/>
    <col min="5389" max="5389" width="29.42578125" style="19" customWidth="1"/>
    <col min="5390" max="5390" width="11.42578125" style="19"/>
    <col min="5391" max="5391" width="18.7109375" style="19" customWidth="1"/>
    <col min="5392" max="5392" width="28.140625" style="19" customWidth="1"/>
    <col min="5393" max="5393" width="11.42578125" style="19"/>
    <col min="5394" max="5394" width="19.5703125" style="19" customWidth="1"/>
    <col min="5395" max="5395" width="36.42578125" style="19" customWidth="1"/>
    <col min="5396" max="5396" width="46.7109375" style="19" customWidth="1"/>
    <col min="5397" max="5397" width="28" style="19" customWidth="1"/>
    <col min="5398" max="5398" width="16.42578125" style="19" customWidth="1"/>
    <col min="5399" max="5399" width="12.42578125" style="19" customWidth="1"/>
    <col min="5400" max="5411" width="11.42578125" style="19"/>
    <col min="5412" max="5412" width="13" style="19" customWidth="1"/>
    <col min="5413" max="5413" width="14.7109375" style="19" customWidth="1"/>
    <col min="5414" max="5414" width="34.28515625" style="19" customWidth="1"/>
    <col min="5415" max="5637" width="11.42578125" style="19"/>
    <col min="5638" max="5638" width="14.140625" style="19" customWidth="1"/>
    <col min="5639" max="5639" width="11.42578125" style="19"/>
    <col min="5640" max="5640" width="14.140625" style="19" customWidth="1"/>
    <col min="5641" max="5641" width="11.42578125" style="19"/>
    <col min="5642" max="5642" width="14.28515625" style="19" customWidth="1"/>
    <col min="5643" max="5643" width="11.42578125" style="19"/>
    <col min="5644" max="5644" width="30" style="19" customWidth="1"/>
    <col min="5645" max="5645" width="29.42578125" style="19" customWidth="1"/>
    <col min="5646" max="5646" width="11.42578125" style="19"/>
    <col min="5647" max="5647" width="18.7109375" style="19" customWidth="1"/>
    <col min="5648" max="5648" width="28.140625" style="19" customWidth="1"/>
    <col min="5649" max="5649" width="11.42578125" style="19"/>
    <col min="5650" max="5650" width="19.5703125" style="19" customWidth="1"/>
    <col min="5651" max="5651" width="36.42578125" style="19" customWidth="1"/>
    <col min="5652" max="5652" width="46.7109375" style="19" customWidth="1"/>
    <col min="5653" max="5653" width="28" style="19" customWidth="1"/>
    <col min="5654" max="5654" width="16.42578125" style="19" customWidth="1"/>
    <col min="5655" max="5655" width="12.42578125" style="19" customWidth="1"/>
    <col min="5656" max="5667" width="11.42578125" style="19"/>
    <col min="5668" max="5668" width="13" style="19" customWidth="1"/>
    <col min="5669" max="5669" width="14.7109375" style="19" customWidth="1"/>
    <col min="5670" max="5670" width="34.28515625" style="19" customWidth="1"/>
    <col min="5671" max="5893" width="11.42578125" style="19"/>
    <col min="5894" max="5894" width="14.140625" style="19" customWidth="1"/>
    <col min="5895" max="5895" width="11.42578125" style="19"/>
    <col min="5896" max="5896" width="14.140625" style="19" customWidth="1"/>
    <col min="5897" max="5897" width="11.42578125" style="19"/>
    <col min="5898" max="5898" width="14.28515625" style="19" customWidth="1"/>
    <col min="5899" max="5899" width="11.42578125" style="19"/>
    <col min="5900" max="5900" width="30" style="19" customWidth="1"/>
    <col min="5901" max="5901" width="29.42578125" style="19" customWidth="1"/>
    <col min="5902" max="5902" width="11.42578125" style="19"/>
    <col min="5903" max="5903" width="18.7109375" style="19" customWidth="1"/>
    <col min="5904" max="5904" width="28.140625" style="19" customWidth="1"/>
    <col min="5905" max="5905" width="11.42578125" style="19"/>
    <col min="5906" max="5906" width="19.5703125" style="19" customWidth="1"/>
    <col min="5907" max="5907" width="36.42578125" style="19" customWidth="1"/>
    <col min="5908" max="5908" width="46.7109375" style="19" customWidth="1"/>
    <col min="5909" max="5909" width="28" style="19" customWidth="1"/>
    <col min="5910" max="5910" width="16.42578125" style="19" customWidth="1"/>
    <col min="5911" max="5911" width="12.42578125" style="19" customWidth="1"/>
    <col min="5912" max="5923" width="11.42578125" style="19"/>
    <col min="5924" max="5924" width="13" style="19" customWidth="1"/>
    <col min="5925" max="5925" width="14.7109375" style="19" customWidth="1"/>
    <col min="5926" max="5926" width="34.28515625" style="19" customWidth="1"/>
    <col min="5927" max="6149" width="11.42578125" style="19"/>
    <col min="6150" max="6150" width="14.140625" style="19" customWidth="1"/>
    <col min="6151" max="6151" width="11.42578125" style="19"/>
    <col min="6152" max="6152" width="14.140625" style="19" customWidth="1"/>
    <col min="6153" max="6153" width="11.42578125" style="19"/>
    <col min="6154" max="6154" width="14.28515625" style="19" customWidth="1"/>
    <col min="6155" max="6155" width="11.42578125" style="19"/>
    <col min="6156" max="6156" width="30" style="19" customWidth="1"/>
    <col min="6157" max="6157" width="29.42578125" style="19" customWidth="1"/>
    <col min="6158" max="6158" width="11.42578125" style="19"/>
    <col min="6159" max="6159" width="18.7109375" style="19" customWidth="1"/>
    <col min="6160" max="6160" width="28.140625" style="19" customWidth="1"/>
    <col min="6161" max="6161" width="11.42578125" style="19"/>
    <col min="6162" max="6162" width="19.5703125" style="19" customWidth="1"/>
    <col min="6163" max="6163" width="36.42578125" style="19" customWidth="1"/>
    <col min="6164" max="6164" width="46.7109375" style="19" customWidth="1"/>
    <col min="6165" max="6165" width="28" style="19" customWidth="1"/>
    <col min="6166" max="6166" width="16.42578125" style="19" customWidth="1"/>
    <col min="6167" max="6167" width="12.42578125" style="19" customWidth="1"/>
    <col min="6168" max="6179" width="11.42578125" style="19"/>
    <col min="6180" max="6180" width="13" style="19" customWidth="1"/>
    <col min="6181" max="6181" width="14.7109375" style="19" customWidth="1"/>
    <col min="6182" max="6182" width="34.28515625" style="19" customWidth="1"/>
    <col min="6183" max="6405" width="11.42578125" style="19"/>
    <col min="6406" max="6406" width="14.140625" style="19" customWidth="1"/>
    <col min="6407" max="6407" width="11.42578125" style="19"/>
    <col min="6408" max="6408" width="14.140625" style="19" customWidth="1"/>
    <col min="6409" max="6409" width="11.42578125" style="19"/>
    <col min="6410" max="6410" width="14.28515625" style="19" customWidth="1"/>
    <col min="6411" max="6411" width="11.42578125" style="19"/>
    <col min="6412" max="6412" width="30" style="19" customWidth="1"/>
    <col min="6413" max="6413" width="29.42578125" style="19" customWidth="1"/>
    <col min="6414" max="6414" width="11.42578125" style="19"/>
    <col min="6415" max="6415" width="18.7109375" style="19" customWidth="1"/>
    <col min="6416" max="6416" width="28.140625" style="19" customWidth="1"/>
    <col min="6417" max="6417" width="11.42578125" style="19"/>
    <col min="6418" max="6418" width="19.5703125" style="19" customWidth="1"/>
    <col min="6419" max="6419" width="36.42578125" style="19" customWidth="1"/>
    <col min="6420" max="6420" width="46.7109375" style="19" customWidth="1"/>
    <col min="6421" max="6421" width="28" style="19" customWidth="1"/>
    <col min="6422" max="6422" width="16.42578125" style="19" customWidth="1"/>
    <col min="6423" max="6423" width="12.42578125" style="19" customWidth="1"/>
    <col min="6424" max="6435" width="11.42578125" style="19"/>
    <col min="6436" max="6436" width="13" style="19" customWidth="1"/>
    <col min="6437" max="6437" width="14.7109375" style="19" customWidth="1"/>
    <col min="6438" max="6438" width="34.28515625" style="19" customWidth="1"/>
    <col min="6439" max="6661" width="11.42578125" style="19"/>
    <col min="6662" max="6662" width="14.140625" style="19" customWidth="1"/>
    <col min="6663" max="6663" width="11.42578125" style="19"/>
    <col min="6664" max="6664" width="14.140625" style="19" customWidth="1"/>
    <col min="6665" max="6665" width="11.42578125" style="19"/>
    <col min="6666" max="6666" width="14.28515625" style="19" customWidth="1"/>
    <col min="6667" max="6667" width="11.42578125" style="19"/>
    <col min="6668" max="6668" width="30" style="19" customWidth="1"/>
    <col min="6669" max="6669" width="29.42578125" style="19" customWidth="1"/>
    <col min="6670" max="6670" width="11.42578125" style="19"/>
    <col min="6671" max="6671" width="18.7109375" style="19" customWidth="1"/>
    <col min="6672" max="6672" width="28.140625" style="19" customWidth="1"/>
    <col min="6673" max="6673" width="11.42578125" style="19"/>
    <col min="6674" max="6674" width="19.5703125" style="19" customWidth="1"/>
    <col min="6675" max="6675" width="36.42578125" style="19" customWidth="1"/>
    <col min="6676" max="6676" width="46.7109375" style="19" customWidth="1"/>
    <col min="6677" max="6677" width="28" style="19" customWidth="1"/>
    <col min="6678" max="6678" width="16.42578125" style="19" customWidth="1"/>
    <col min="6679" max="6679" width="12.42578125" style="19" customWidth="1"/>
    <col min="6680" max="6691" width="11.42578125" style="19"/>
    <col min="6692" max="6692" width="13" style="19" customWidth="1"/>
    <col min="6693" max="6693" width="14.7109375" style="19" customWidth="1"/>
    <col min="6694" max="6694" width="34.28515625" style="19" customWidth="1"/>
    <col min="6695" max="6917" width="11.42578125" style="19"/>
    <col min="6918" max="6918" width="14.140625" style="19" customWidth="1"/>
    <col min="6919" max="6919" width="11.42578125" style="19"/>
    <col min="6920" max="6920" width="14.140625" style="19" customWidth="1"/>
    <col min="6921" max="6921" width="11.42578125" style="19"/>
    <col min="6922" max="6922" width="14.28515625" style="19" customWidth="1"/>
    <col min="6923" max="6923" width="11.42578125" style="19"/>
    <col min="6924" max="6924" width="30" style="19" customWidth="1"/>
    <col min="6925" max="6925" width="29.42578125" style="19" customWidth="1"/>
    <col min="6926" max="6926" width="11.42578125" style="19"/>
    <col min="6927" max="6927" width="18.7109375" style="19" customWidth="1"/>
    <col min="6928" max="6928" width="28.140625" style="19" customWidth="1"/>
    <col min="6929" max="6929" width="11.42578125" style="19"/>
    <col min="6930" max="6930" width="19.5703125" style="19" customWidth="1"/>
    <col min="6931" max="6931" width="36.42578125" style="19" customWidth="1"/>
    <col min="6932" max="6932" width="46.7109375" style="19" customWidth="1"/>
    <col min="6933" max="6933" width="28" style="19" customWidth="1"/>
    <col min="6934" max="6934" width="16.42578125" style="19" customWidth="1"/>
    <col min="6935" max="6935" width="12.42578125" style="19" customWidth="1"/>
    <col min="6936" max="6947" width="11.42578125" style="19"/>
    <col min="6948" max="6948" width="13" style="19" customWidth="1"/>
    <col min="6949" max="6949" width="14.7109375" style="19" customWidth="1"/>
    <col min="6950" max="6950" width="34.28515625" style="19" customWidth="1"/>
    <col min="6951" max="7173" width="11.42578125" style="19"/>
    <col min="7174" max="7174" width="14.140625" style="19" customWidth="1"/>
    <col min="7175" max="7175" width="11.42578125" style="19"/>
    <col min="7176" max="7176" width="14.140625" style="19" customWidth="1"/>
    <col min="7177" max="7177" width="11.42578125" style="19"/>
    <col min="7178" max="7178" width="14.28515625" style="19" customWidth="1"/>
    <col min="7179" max="7179" width="11.42578125" style="19"/>
    <col min="7180" max="7180" width="30" style="19" customWidth="1"/>
    <col min="7181" max="7181" width="29.42578125" style="19" customWidth="1"/>
    <col min="7182" max="7182" width="11.42578125" style="19"/>
    <col min="7183" max="7183" width="18.7109375" style="19" customWidth="1"/>
    <col min="7184" max="7184" width="28.140625" style="19" customWidth="1"/>
    <col min="7185" max="7185" width="11.42578125" style="19"/>
    <col min="7186" max="7186" width="19.5703125" style="19" customWidth="1"/>
    <col min="7187" max="7187" width="36.42578125" style="19" customWidth="1"/>
    <col min="7188" max="7188" width="46.7109375" style="19" customWidth="1"/>
    <col min="7189" max="7189" width="28" style="19" customWidth="1"/>
    <col min="7190" max="7190" width="16.42578125" style="19" customWidth="1"/>
    <col min="7191" max="7191" width="12.42578125" style="19" customWidth="1"/>
    <col min="7192" max="7203" width="11.42578125" style="19"/>
    <col min="7204" max="7204" width="13" style="19" customWidth="1"/>
    <col min="7205" max="7205" width="14.7109375" style="19" customWidth="1"/>
    <col min="7206" max="7206" width="34.28515625" style="19" customWidth="1"/>
    <col min="7207" max="7429" width="11.42578125" style="19"/>
    <col min="7430" max="7430" width="14.140625" style="19" customWidth="1"/>
    <col min="7431" max="7431" width="11.42578125" style="19"/>
    <col min="7432" max="7432" width="14.140625" style="19" customWidth="1"/>
    <col min="7433" max="7433" width="11.42578125" style="19"/>
    <col min="7434" max="7434" width="14.28515625" style="19" customWidth="1"/>
    <col min="7435" max="7435" width="11.42578125" style="19"/>
    <col min="7436" max="7436" width="30" style="19" customWidth="1"/>
    <col min="7437" max="7437" width="29.42578125" style="19" customWidth="1"/>
    <col min="7438" max="7438" width="11.42578125" style="19"/>
    <col min="7439" max="7439" width="18.7109375" style="19" customWidth="1"/>
    <col min="7440" max="7440" width="28.140625" style="19" customWidth="1"/>
    <col min="7441" max="7441" width="11.42578125" style="19"/>
    <col min="7442" max="7442" width="19.5703125" style="19" customWidth="1"/>
    <col min="7443" max="7443" width="36.42578125" style="19" customWidth="1"/>
    <col min="7444" max="7444" width="46.7109375" style="19" customWidth="1"/>
    <col min="7445" max="7445" width="28" style="19" customWidth="1"/>
    <col min="7446" max="7446" width="16.42578125" style="19" customWidth="1"/>
    <col min="7447" max="7447" width="12.42578125" style="19" customWidth="1"/>
    <col min="7448" max="7459" width="11.42578125" style="19"/>
    <col min="7460" max="7460" width="13" style="19" customWidth="1"/>
    <col min="7461" max="7461" width="14.7109375" style="19" customWidth="1"/>
    <col min="7462" max="7462" width="34.28515625" style="19" customWidth="1"/>
    <col min="7463" max="7685" width="11.42578125" style="19"/>
    <col min="7686" max="7686" width="14.140625" style="19" customWidth="1"/>
    <col min="7687" max="7687" width="11.42578125" style="19"/>
    <col min="7688" max="7688" width="14.140625" style="19" customWidth="1"/>
    <col min="7689" max="7689" width="11.42578125" style="19"/>
    <col min="7690" max="7690" width="14.28515625" style="19" customWidth="1"/>
    <col min="7691" max="7691" width="11.42578125" style="19"/>
    <col min="7692" max="7692" width="30" style="19" customWidth="1"/>
    <col min="7693" max="7693" width="29.42578125" style="19" customWidth="1"/>
    <col min="7694" max="7694" width="11.42578125" style="19"/>
    <col min="7695" max="7695" width="18.7109375" style="19" customWidth="1"/>
    <col min="7696" max="7696" width="28.140625" style="19" customWidth="1"/>
    <col min="7697" max="7697" width="11.42578125" style="19"/>
    <col min="7698" max="7698" width="19.5703125" style="19" customWidth="1"/>
    <col min="7699" max="7699" width="36.42578125" style="19" customWidth="1"/>
    <col min="7700" max="7700" width="46.7109375" style="19" customWidth="1"/>
    <col min="7701" max="7701" width="28" style="19" customWidth="1"/>
    <col min="7702" max="7702" width="16.42578125" style="19" customWidth="1"/>
    <col min="7703" max="7703" width="12.42578125" style="19" customWidth="1"/>
    <col min="7704" max="7715" width="11.42578125" style="19"/>
    <col min="7716" max="7716" width="13" style="19" customWidth="1"/>
    <col min="7717" max="7717" width="14.7109375" style="19" customWidth="1"/>
    <col min="7718" max="7718" width="34.28515625" style="19" customWidth="1"/>
    <col min="7719" max="7941" width="11.42578125" style="19"/>
    <col min="7942" max="7942" width="14.140625" style="19" customWidth="1"/>
    <col min="7943" max="7943" width="11.42578125" style="19"/>
    <col min="7944" max="7944" width="14.140625" style="19" customWidth="1"/>
    <col min="7945" max="7945" width="11.42578125" style="19"/>
    <col min="7946" max="7946" width="14.28515625" style="19" customWidth="1"/>
    <col min="7947" max="7947" width="11.42578125" style="19"/>
    <col min="7948" max="7948" width="30" style="19" customWidth="1"/>
    <col min="7949" max="7949" width="29.42578125" style="19" customWidth="1"/>
    <col min="7950" max="7950" width="11.42578125" style="19"/>
    <col min="7951" max="7951" width="18.7109375" style="19" customWidth="1"/>
    <col min="7952" max="7952" width="28.140625" style="19" customWidth="1"/>
    <col min="7953" max="7953" width="11.42578125" style="19"/>
    <col min="7954" max="7954" width="19.5703125" style="19" customWidth="1"/>
    <col min="7955" max="7955" width="36.42578125" style="19" customWidth="1"/>
    <col min="7956" max="7956" width="46.7109375" style="19" customWidth="1"/>
    <col min="7957" max="7957" width="28" style="19" customWidth="1"/>
    <col min="7958" max="7958" width="16.42578125" style="19" customWidth="1"/>
    <col min="7959" max="7959" width="12.42578125" style="19" customWidth="1"/>
    <col min="7960" max="7971" width="11.42578125" style="19"/>
    <col min="7972" max="7972" width="13" style="19" customWidth="1"/>
    <col min="7973" max="7973" width="14.7109375" style="19" customWidth="1"/>
    <col min="7974" max="7974" width="34.28515625" style="19" customWidth="1"/>
    <col min="7975" max="8197" width="11.42578125" style="19"/>
    <col min="8198" max="8198" width="14.140625" style="19" customWidth="1"/>
    <col min="8199" max="8199" width="11.42578125" style="19"/>
    <col min="8200" max="8200" width="14.140625" style="19" customWidth="1"/>
    <col min="8201" max="8201" width="11.42578125" style="19"/>
    <col min="8202" max="8202" width="14.28515625" style="19" customWidth="1"/>
    <col min="8203" max="8203" width="11.42578125" style="19"/>
    <col min="8204" max="8204" width="30" style="19" customWidth="1"/>
    <col min="8205" max="8205" width="29.42578125" style="19" customWidth="1"/>
    <col min="8206" max="8206" width="11.42578125" style="19"/>
    <col min="8207" max="8207" width="18.7109375" style="19" customWidth="1"/>
    <col min="8208" max="8208" width="28.140625" style="19" customWidth="1"/>
    <col min="8209" max="8209" width="11.42578125" style="19"/>
    <col min="8210" max="8210" width="19.5703125" style="19" customWidth="1"/>
    <col min="8211" max="8211" width="36.42578125" style="19" customWidth="1"/>
    <col min="8212" max="8212" width="46.7109375" style="19" customWidth="1"/>
    <col min="8213" max="8213" width="28" style="19" customWidth="1"/>
    <col min="8214" max="8214" width="16.42578125" style="19" customWidth="1"/>
    <col min="8215" max="8215" width="12.42578125" style="19" customWidth="1"/>
    <col min="8216" max="8227" width="11.42578125" style="19"/>
    <col min="8228" max="8228" width="13" style="19" customWidth="1"/>
    <col min="8229" max="8229" width="14.7109375" style="19" customWidth="1"/>
    <col min="8230" max="8230" width="34.28515625" style="19" customWidth="1"/>
    <col min="8231" max="8453" width="11.42578125" style="19"/>
    <col min="8454" max="8454" width="14.140625" style="19" customWidth="1"/>
    <col min="8455" max="8455" width="11.42578125" style="19"/>
    <col min="8456" max="8456" width="14.140625" style="19" customWidth="1"/>
    <col min="8457" max="8457" width="11.42578125" style="19"/>
    <col min="8458" max="8458" width="14.28515625" style="19" customWidth="1"/>
    <col min="8459" max="8459" width="11.42578125" style="19"/>
    <col min="8460" max="8460" width="30" style="19" customWidth="1"/>
    <col min="8461" max="8461" width="29.42578125" style="19" customWidth="1"/>
    <col min="8462" max="8462" width="11.42578125" style="19"/>
    <col min="8463" max="8463" width="18.7109375" style="19" customWidth="1"/>
    <col min="8464" max="8464" width="28.140625" style="19" customWidth="1"/>
    <col min="8465" max="8465" width="11.42578125" style="19"/>
    <col min="8466" max="8466" width="19.5703125" style="19" customWidth="1"/>
    <col min="8467" max="8467" width="36.42578125" style="19" customWidth="1"/>
    <col min="8468" max="8468" width="46.7109375" style="19" customWidth="1"/>
    <col min="8469" max="8469" width="28" style="19" customWidth="1"/>
    <col min="8470" max="8470" width="16.42578125" style="19" customWidth="1"/>
    <col min="8471" max="8471" width="12.42578125" style="19" customWidth="1"/>
    <col min="8472" max="8483" width="11.42578125" style="19"/>
    <col min="8484" max="8484" width="13" style="19" customWidth="1"/>
    <col min="8485" max="8485" width="14.7109375" style="19" customWidth="1"/>
    <col min="8486" max="8486" width="34.28515625" style="19" customWidth="1"/>
    <col min="8487" max="8709" width="11.42578125" style="19"/>
    <col min="8710" max="8710" width="14.140625" style="19" customWidth="1"/>
    <col min="8711" max="8711" width="11.42578125" style="19"/>
    <col min="8712" max="8712" width="14.140625" style="19" customWidth="1"/>
    <col min="8713" max="8713" width="11.42578125" style="19"/>
    <col min="8714" max="8714" width="14.28515625" style="19" customWidth="1"/>
    <col min="8715" max="8715" width="11.42578125" style="19"/>
    <col min="8716" max="8716" width="30" style="19" customWidth="1"/>
    <col min="8717" max="8717" width="29.42578125" style="19" customWidth="1"/>
    <col min="8718" max="8718" width="11.42578125" style="19"/>
    <col min="8719" max="8719" width="18.7109375" style="19" customWidth="1"/>
    <col min="8720" max="8720" width="28.140625" style="19" customWidth="1"/>
    <col min="8721" max="8721" width="11.42578125" style="19"/>
    <col min="8722" max="8722" width="19.5703125" style="19" customWidth="1"/>
    <col min="8723" max="8723" width="36.42578125" style="19" customWidth="1"/>
    <col min="8724" max="8724" width="46.7109375" style="19" customWidth="1"/>
    <col min="8725" max="8725" width="28" style="19" customWidth="1"/>
    <col min="8726" max="8726" width="16.42578125" style="19" customWidth="1"/>
    <col min="8727" max="8727" width="12.42578125" style="19" customWidth="1"/>
    <col min="8728" max="8739" width="11.42578125" style="19"/>
    <col min="8740" max="8740" width="13" style="19" customWidth="1"/>
    <col min="8741" max="8741" width="14.7109375" style="19" customWidth="1"/>
    <col min="8742" max="8742" width="34.28515625" style="19" customWidth="1"/>
    <col min="8743" max="8965" width="11.42578125" style="19"/>
    <col min="8966" max="8966" width="14.140625" style="19" customWidth="1"/>
    <col min="8967" max="8967" width="11.42578125" style="19"/>
    <col min="8968" max="8968" width="14.140625" style="19" customWidth="1"/>
    <col min="8969" max="8969" width="11.42578125" style="19"/>
    <col min="8970" max="8970" width="14.28515625" style="19" customWidth="1"/>
    <col min="8971" max="8971" width="11.42578125" style="19"/>
    <col min="8972" max="8972" width="30" style="19" customWidth="1"/>
    <col min="8973" max="8973" width="29.42578125" style="19" customWidth="1"/>
    <col min="8974" max="8974" width="11.42578125" style="19"/>
    <col min="8975" max="8975" width="18.7109375" style="19" customWidth="1"/>
    <col min="8976" max="8976" width="28.140625" style="19" customWidth="1"/>
    <col min="8977" max="8977" width="11.42578125" style="19"/>
    <col min="8978" max="8978" width="19.5703125" style="19" customWidth="1"/>
    <col min="8979" max="8979" width="36.42578125" style="19" customWidth="1"/>
    <col min="8980" max="8980" width="46.7109375" style="19" customWidth="1"/>
    <col min="8981" max="8981" width="28" style="19" customWidth="1"/>
    <col min="8982" max="8982" width="16.42578125" style="19" customWidth="1"/>
    <col min="8983" max="8983" width="12.42578125" style="19" customWidth="1"/>
    <col min="8984" max="8995" width="11.42578125" style="19"/>
    <col min="8996" max="8996" width="13" style="19" customWidth="1"/>
    <col min="8997" max="8997" width="14.7109375" style="19" customWidth="1"/>
    <col min="8998" max="8998" width="34.28515625" style="19" customWidth="1"/>
    <col min="8999" max="9221" width="11.42578125" style="19"/>
    <col min="9222" max="9222" width="14.140625" style="19" customWidth="1"/>
    <col min="9223" max="9223" width="11.42578125" style="19"/>
    <col min="9224" max="9224" width="14.140625" style="19" customWidth="1"/>
    <col min="9225" max="9225" width="11.42578125" style="19"/>
    <col min="9226" max="9226" width="14.28515625" style="19" customWidth="1"/>
    <col min="9227" max="9227" width="11.42578125" style="19"/>
    <col min="9228" max="9228" width="30" style="19" customWidth="1"/>
    <col min="9229" max="9229" width="29.42578125" style="19" customWidth="1"/>
    <col min="9230" max="9230" width="11.42578125" style="19"/>
    <col min="9231" max="9231" width="18.7109375" style="19" customWidth="1"/>
    <col min="9232" max="9232" width="28.140625" style="19" customWidth="1"/>
    <col min="9233" max="9233" width="11.42578125" style="19"/>
    <col min="9234" max="9234" width="19.5703125" style="19" customWidth="1"/>
    <col min="9235" max="9235" width="36.42578125" style="19" customWidth="1"/>
    <col min="9236" max="9236" width="46.7109375" style="19" customWidth="1"/>
    <col min="9237" max="9237" width="28" style="19" customWidth="1"/>
    <col min="9238" max="9238" width="16.42578125" style="19" customWidth="1"/>
    <col min="9239" max="9239" width="12.42578125" style="19" customWidth="1"/>
    <col min="9240" max="9251" width="11.42578125" style="19"/>
    <col min="9252" max="9252" width="13" style="19" customWidth="1"/>
    <col min="9253" max="9253" width="14.7109375" style="19" customWidth="1"/>
    <col min="9254" max="9254" width="34.28515625" style="19" customWidth="1"/>
    <col min="9255" max="9477" width="11.42578125" style="19"/>
    <col min="9478" max="9478" width="14.140625" style="19" customWidth="1"/>
    <col min="9479" max="9479" width="11.42578125" style="19"/>
    <col min="9480" max="9480" width="14.140625" style="19" customWidth="1"/>
    <col min="9481" max="9481" width="11.42578125" style="19"/>
    <col min="9482" max="9482" width="14.28515625" style="19" customWidth="1"/>
    <col min="9483" max="9483" width="11.42578125" style="19"/>
    <col min="9484" max="9484" width="30" style="19" customWidth="1"/>
    <col min="9485" max="9485" width="29.42578125" style="19" customWidth="1"/>
    <col min="9486" max="9486" width="11.42578125" style="19"/>
    <col min="9487" max="9487" width="18.7109375" style="19" customWidth="1"/>
    <col min="9488" max="9488" width="28.140625" style="19" customWidth="1"/>
    <col min="9489" max="9489" width="11.42578125" style="19"/>
    <col min="9490" max="9490" width="19.5703125" style="19" customWidth="1"/>
    <col min="9491" max="9491" width="36.42578125" style="19" customWidth="1"/>
    <col min="9492" max="9492" width="46.7109375" style="19" customWidth="1"/>
    <col min="9493" max="9493" width="28" style="19" customWidth="1"/>
    <col min="9494" max="9494" width="16.42578125" style="19" customWidth="1"/>
    <col min="9495" max="9495" width="12.42578125" style="19" customWidth="1"/>
    <col min="9496" max="9507" width="11.42578125" style="19"/>
    <col min="9508" max="9508" width="13" style="19" customWidth="1"/>
    <col min="9509" max="9509" width="14.7109375" style="19" customWidth="1"/>
    <col min="9510" max="9510" width="34.28515625" style="19" customWidth="1"/>
    <col min="9511" max="9733" width="11.42578125" style="19"/>
    <col min="9734" max="9734" width="14.140625" style="19" customWidth="1"/>
    <col min="9735" max="9735" width="11.42578125" style="19"/>
    <col min="9736" max="9736" width="14.140625" style="19" customWidth="1"/>
    <col min="9737" max="9737" width="11.42578125" style="19"/>
    <col min="9738" max="9738" width="14.28515625" style="19" customWidth="1"/>
    <col min="9739" max="9739" width="11.42578125" style="19"/>
    <col min="9740" max="9740" width="30" style="19" customWidth="1"/>
    <col min="9741" max="9741" width="29.42578125" style="19" customWidth="1"/>
    <col min="9742" max="9742" width="11.42578125" style="19"/>
    <col min="9743" max="9743" width="18.7109375" style="19" customWidth="1"/>
    <col min="9744" max="9744" width="28.140625" style="19" customWidth="1"/>
    <col min="9745" max="9745" width="11.42578125" style="19"/>
    <col min="9746" max="9746" width="19.5703125" style="19" customWidth="1"/>
    <col min="9747" max="9747" width="36.42578125" style="19" customWidth="1"/>
    <col min="9748" max="9748" width="46.7109375" style="19" customWidth="1"/>
    <col min="9749" max="9749" width="28" style="19" customWidth="1"/>
    <col min="9750" max="9750" width="16.42578125" style="19" customWidth="1"/>
    <col min="9751" max="9751" width="12.42578125" style="19" customWidth="1"/>
    <col min="9752" max="9763" width="11.42578125" style="19"/>
    <col min="9764" max="9764" width="13" style="19" customWidth="1"/>
    <col min="9765" max="9765" width="14.7109375" style="19" customWidth="1"/>
    <col min="9766" max="9766" width="34.28515625" style="19" customWidth="1"/>
    <col min="9767" max="9989" width="11.42578125" style="19"/>
    <col min="9990" max="9990" width="14.140625" style="19" customWidth="1"/>
    <col min="9991" max="9991" width="11.42578125" style="19"/>
    <col min="9992" max="9992" width="14.140625" style="19" customWidth="1"/>
    <col min="9993" max="9993" width="11.42578125" style="19"/>
    <col min="9994" max="9994" width="14.28515625" style="19" customWidth="1"/>
    <col min="9995" max="9995" width="11.42578125" style="19"/>
    <col min="9996" max="9996" width="30" style="19" customWidth="1"/>
    <col min="9997" max="9997" width="29.42578125" style="19" customWidth="1"/>
    <col min="9998" max="9998" width="11.42578125" style="19"/>
    <col min="9999" max="9999" width="18.7109375" style="19" customWidth="1"/>
    <col min="10000" max="10000" width="28.140625" style="19" customWidth="1"/>
    <col min="10001" max="10001" width="11.42578125" style="19"/>
    <col min="10002" max="10002" width="19.5703125" style="19" customWidth="1"/>
    <col min="10003" max="10003" width="36.42578125" style="19" customWidth="1"/>
    <col min="10004" max="10004" width="46.7109375" style="19" customWidth="1"/>
    <col min="10005" max="10005" width="28" style="19" customWidth="1"/>
    <col min="10006" max="10006" width="16.42578125" style="19" customWidth="1"/>
    <col min="10007" max="10007" width="12.42578125" style="19" customWidth="1"/>
    <col min="10008" max="10019" width="11.42578125" style="19"/>
    <col min="10020" max="10020" width="13" style="19" customWidth="1"/>
    <col min="10021" max="10021" width="14.7109375" style="19" customWidth="1"/>
    <col min="10022" max="10022" width="34.28515625" style="19" customWidth="1"/>
    <col min="10023" max="10245" width="11.42578125" style="19"/>
    <col min="10246" max="10246" width="14.140625" style="19" customWidth="1"/>
    <col min="10247" max="10247" width="11.42578125" style="19"/>
    <col min="10248" max="10248" width="14.140625" style="19" customWidth="1"/>
    <col min="10249" max="10249" width="11.42578125" style="19"/>
    <col min="10250" max="10250" width="14.28515625" style="19" customWidth="1"/>
    <col min="10251" max="10251" width="11.42578125" style="19"/>
    <col min="10252" max="10252" width="30" style="19" customWidth="1"/>
    <col min="10253" max="10253" width="29.42578125" style="19" customWidth="1"/>
    <col min="10254" max="10254" width="11.42578125" style="19"/>
    <col min="10255" max="10255" width="18.7109375" style="19" customWidth="1"/>
    <col min="10256" max="10256" width="28.140625" style="19" customWidth="1"/>
    <col min="10257" max="10257" width="11.42578125" style="19"/>
    <col min="10258" max="10258" width="19.5703125" style="19" customWidth="1"/>
    <col min="10259" max="10259" width="36.42578125" style="19" customWidth="1"/>
    <col min="10260" max="10260" width="46.7109375" style="19" customWidth="1"/>
    <col min="10261" max="10261" width="28" style="19" customWidth="1"/>
    <col min="10262" max="10262" width="16.42578125" style="19" customWidth="1"/>
    <col min="10263" max="10263" width="12.42578125" style="19" customWidth="1"/>
    <col min="10264" max="10275" width="11.42578125" style="19"/>
    <col min="10276" max="10276" width="13" style="19" customWidth="1"/>
    <col min="10277" max="10277" width="14.7109375" style="19" customWidth="1"/>
    <col min="10278" max="10278" width="34.28515625" style="19" customWidth="1"/>
    <col min="10279" max="10501" width="11.42578125" style="19"/>
    <col min="10502" max="10502" width="14.140625" style="19" customWidth="1"/>
    <col min="10503" max="10503" width="11.42578125" style="19"/>
    <col min="10504" max="10504" width="14.140625" style="19" customWidth="1"/>
    <col min="10505" max="10505" width="11.42578125" style="19"/>
    <col min="10506" max="10506" width="14.28515625" style="19" customWidth="1"/>
    <col min="10507" max="10507" width="11.42578125" style="19"/>
    <col min="10508" max="10508" width="30" style="19" customWidth="1"/>
    <col min="10509" max="10509" width="29.42578125" style="19" customWidth="1"/>
    <col min="10510" max="10510" width="11.42578125" style="19"/>
    <col min="10511" max="10511" width="18.7109375" style="19" customWidth="1"/>
    <col min="10512" max="10512" width="28.140625" style="19" customWidth="1"/>
    <col min="10513" max="10513" width="11.42578125" style="19"/>
    <col min="10514" max="10514" width="19.5703125" style="19" customWidth="1"/>
    <col min="10515" max="10515" width="36.42578125" style="19" customWidth="1"/>
    <col min="10516" max="10516" width="46.7109375" style="19" customWidth="1"/>
    <col min="10517" max="10517" width="28" style="19" customWidth="1"/>
    <col min="10518" max="10518" width="16.42578125" style="19" customWidth="1"/>
    <col min="10519" max="10519" width="12.42578125" style="19" customWidth="1"/>
    <col min="10520" max="10531" width="11.42578125" style="19"/>
    <col min="10532" max="10532" width="13" style="19" customWidth="1"/>
    <col min="10533" max="10533" width="14.7109375" style="19" customWidth="1"/>
    <col min="10534" max="10534" width="34.28515625" style="19" customWidth="1"/>
    <col min="10535" max="10757" width="11.42578125" style="19"/>
    <col min="10758" max="10758" width="14.140625" style="19" customWidth="1"/>
    <col min="10759" max="10759" width="11.42578125" style="19"/>
    <col min="10760" max="10760" width="14.140625" style="19" customWidth="1"/>
    <col min="10761" max="10761" width="11.42578125" style="19"/>
    <col min="10762" max="10762" width="14.28515625" style="19" customWidth="1"/>
    <col min="10763" max="10763" width="11.42578125" style="19"/>
    <col min="10764" max="10764" width="30" style="19" customWidth="1"/>
    <col min="10765" max="10765" width="29.42578125" style="19" customWidth="1"/>
    <col min="10766" max="10766" width="11.42578125" style="19"/>
    <col min="10767" max="10767" width="18.7109375" style="19" customWidth="1"/>
    <col min="10768" max="10768" width="28.140625" style="19" customWidth="1"/>
    <col min="10769" max="10769" width="11.42578125" style="19"/>
    <col min="10770" max="10770" width="19.5703125" style="19" customWidth="1"/>
    <col min="10771" max="10771" width="36.42578125" style="19" customWidth="1"/>
    <col min="10772" max="10772" width="46.7109375" style="19" customWidth="1"/>
    <col min="10773" max="10773" width="28" style="19" customWidth="1"/>
    <col min="10774" max="10774" width="16.42578125" style="19" customWidth="1"/>
    <col min="10775" max="10775" width="12.42578125" style="19" customWidth="1"/>
    <col min="10776" max="10787" width="11.42578125" style="19"/>
    <col min="10788" max="10788" width="13" style="19" customWidth="1"/>
    <col min="10789" max="10789" width="14.7109375" style="19" customWidth="1"/>
    <col min="10790" max="10790" width="34.28515625" style="19" customWidth="1"/>
    <col min="10791" max="11013" width="11.42578125" style="19"/>
    <col min="11014" max="11014" width="14.140625" style="19" customWidth="1"/>
    <col min="11015" max="11015" width="11.42578125" style="19"/>
    <col min="11016" max="11016" width="14.140625" style="19" customWidth="1"/>
    <col min="11017" max="11017" width="11.42578125" style="19"/>
    <col min="11018" max="11018" width="14.28515625" style="19" customWidth="1"/>
    <col min="11019" max="11019" width="11.42578125" style="19"/>
    <col min="11020" max="11020" width="30" style="19" customWidth="1"/>
    <col min="11021" max="11021" width="29.42578125" style="19" customWidth="1"/>
    <col min="11022" max="11022" width="11.42578125" style="19"/>
    <col min="11023" max="11023" width="18.7109375" style="19" customWidth="1"/>
    <col min="11024" max="11024" width="28.140625" style="19" customWidth="1"/>
    <col min="11025" max="11025" width="11.42578125" style="19"/>
    <col min="11026" max="11026" width="19.5703125" style="19" customWidth="1"/>
    <col min="11027" max="11027" width="36.42578125" style="19" customWidth="1"/>
    <col min="11028" max="11028" width="46.7109375" style="19" customWidth="1"/>
    <col min="11029" max="11029" width="28" style="19" customWidth="1"/>
    <col min="11030" max="11030" width="16.42578125" style="19" customWidth="1"/>
    <col min="11031" max="11031" width="12.42578125" style="19" customWidth="1"/>
    <col min="11032" max="11043" width="11.42578125" style="19"/>
    <col min="11044" max="11044" width="13" style="19" customWidth="1"/>
    <col min="11045" max="11045" width="14.7109375" style="19" customWidth="1"/>
    <col min="11046" max="11046" width="34.28515625" style="19" customWidth="1"/>
    <col min="11047" max="11269" width="11.42578125" style="19"/>
    <col min="11270" max="11270" width="14.140625" style="19" customWidth="1"/>
    <col min="11271" max="11271" width="11.42578125" style="19"/>
    <col min="11272" max="11272" width="14.140625" style="19" customWidth="1"/>
    <col min="11273" max="11273" width="11.42578125" style="19"/>
    <col min="11274" max="11274" width="14.28515625" style="19" customWidth="1"/>
    <col min="11275" max="11275" width="11.42578125" style="19"/>
    <col min="11276" max="11276" width="30" style="19" customWidth="1"/>
    <col min="11277" max="11277" width="29.42578125" style="19" customWidth="1"/>
    <col min="11278" max="11278" width="11.42578125" style="19"/>
    <col min="11279" max="11279" width="18.7109375" style="19" customWidth="1"/>
    <col min="11280" max="11280" width="28.140625" style="19" customWidth="1"/>
    <col min="11281" max="11281" width="11.42578125" style="19"/>
    <col min="11282" max="11282" width="19.5703125" style="19" customWidth="1"/>
    <col min="11283" max="11283" width="36.42578125" style="19" customWidth="1"/>
    <col min="11284" max="11284" width="46.7109375" style="19" customWidth="1"/>
    <col min="11285" max="11285" width="28" style="19" customWidth="1"/>
    <col min="11286" max="11286" width="16.42578125" style="19" customWidth="1"/>
    <col min="11287" max="11287" width="12.42578125" style="19" customWidth="1"/>
    <col min="11288" max="11299" width="11.42578125" style="19"/>
    <col min="11300" max="11300" width="13" style="19" customWidth="1"/>
    <col min="11301" max="11301" width="14.7109375" style="19" customWidth="1"/>
    <col min="11302" max="11302" width="34.28515625" style="19" customWidth="1"/>
    <col min="11303" max="11525" width="11.42578125" style="19"/>
    <col min="11526" max="11526" width="14.140625" style="19" customWidth="1"/>
    <col min="11527" max="11527" width="11.42578125" style="19"/>
    <col min="11528" max="11528" width="14.140625" style="19" customWidth="1"/>
    <col min="11529" max="11529" width="11.42578125" style="19"/>
    <col min="11530" max="11530" width="14.28515625" style="19" customWidth="1"/>
    <col min="11531" max="11531" width="11.42578125" style="19"/>
    <col min="11532" max="11532" width="30" style="19" customWidth="1"/>
    <col min="11533" max="11533" width="29.42578125" style="19" customWidth="1"/>
    <col min="11534" max="11534" width="11.42578125" style="19"/>
    <col min="11535" max="11535" width="18.7109375" style="19" customWidth="1"/>
    <col min="11536" max="11536" width="28.140625" style="19" customWidth="1"/>
    <col min="11537" max="11537" width="11.42578125" style="19"/>
    <col min="11538" max="11538" width="19.5703125" style="19" customWidth="1"/>
    <col min="11539" max="11539" width="36.42578125" style="19" customWidth="1"/>
    <col min="11540" max="11540" width="46.7109375" style="19" customWidth="1"/>
    <col min="11541" max="11541" width="28" style="19" customWidth="1"/>
    <col min="11542" max="11542" width="16.42578125" style="19" customWidth="1"/>
    <col min="11543" max="11543" width="12.42578125" style="19" customWidth="1"/>
    <col min="11544" max="11555" width="11.42578125" style="19"/>
    <col min="11556" max="11556" width="13" style="19" customWidth="1"/>
    <col min="11557" max="11557" width="14.7109375" style="19" customWidth="1"/>
    <col min="11558" max="11558" width="34.28515625" style="19" customWidth="1"/>
    <col min="11559" max="11781" width="11.42578125" style="19"/>
    <col min="11782" max="11782" width="14.140625" style="19" customWidth="1"/>
    <col min="11783" max="11783" width="11.42578125" style="19"/>
    <col min="11784" max="11784" width="14.140625" style="19" customWidth="1"/>
    <col min="11785" max="11785" width="11.42578125" style="19"/>
    <col min="11786" max="11786" width="14.28515625" style="19" customWidth="1"/>
    <col min="11787" max="11787" width="11.42578125" style="19"/>
    <col min="11788" max="11788" width="30" style="19" customWidth="1"/>
    <col min="11789" max="11789" width="29.42578125" style="19" customWidth="1"/>
    <col min="11790" max="11790" width="11.42578125" style="19"/>
    <col min="11791" max="11791" width="18.7109375" style="19" customWidth="1"/>
    <col min="11792" max="11792" width="28.140625" style="19" customWidth="1"/>
    <col min="11793" max="11793" width="11.42578125" style="19"/>
    <col min="11794" max="11794" width="19.5703125" style="19" customWidth="1"/>
    <col min="11795" max="11795" width="36.42578125" style="19" customWidth="1"/>
    <col min="11796" max="11796" width="46.7109375" style="19" customWidth="1"/>
    <col min="11797" max="11797" width="28" style="19" customWidth="1"/>
    <col min="11798" max="11798" width="16.42578125" style="19" customWidth="1"/>
    <col min="11799" max="11799" width="12.42578125" style="19" customWidth="1"/>
    <col min="11800" max="11811" width="11.42578125" style="19"/>
    <col min="11812" max="11812" width="13" style="19" customWidth="1"/>
    <col min="11813" max="11813" width="14.7109375" style="19" customWidth="1"/>
    <col min="11814" max="11814" width="34.28515625" style="19" customWidth="1"/>
    <col min="11815" max="12037" width="11.42578125" style="19"/>
    <col min="12038" max="12038" width="14.140625" style="19" customWidth="1"/>
    <col min="12039" max="12039" width="11.42578125" style="19"/>
    <col min="12040" max="12040" width="14.140625" style="19" customWidth="1"/>
    <col min="12041" max="12041" width="11.42578125" style="19"/>
    <col min="12042" max="12042" width="14.28515625" style="19" customWidth="1"/>
    <col min="12043" max="12043" width="11.42578125" style="19"/>
    <col min="12044" max="12044" width="30" style="19" customWidth="1"/>
    <col min="12045" max="12045" width="29.42578125" style="19" customWidth="1"/>
    <col min="12046" max="12046" width="11.42578125" style="19"/>
    <col min="12047" max="12047" width="18.7109375" style="19" customWidth="1"/>
    <col min="12048" max="12048" width="28.140625" style="19" customWidth="1"/>
    <col min="12049" max="12049" width="11.42578125" style="19"/>
    <col min="12050" max="12050" width="19.5703125" style="19" customWidth="1"/>
    <col min="12051" max="12051" width="36.42578125" style="19" customWidth="1"/>
    <col min="12052" max="12052" width="46.7109375" style="19" customWidth="1"/>
    <col min="12053" max="12053" width="28" style="19" customWidth="1"/>
    <col min="12054" max="12054" width="16.42578125" style="19" customWidth="1"/>
    <col min="12055" max="12055" width="12.42578125" style="19" customWidth="1"/>
    <col min="12056" max="12067" width="11.42578125" style="19"/>
    <col min="12068" max="12068" width="13" style="19" customWidth="1"/>
    <col min="12069" max="12069" width="14.7109375" style="19" customWidth="1"/>
    <col min="12070" max="12070" width="34.28515625" style="19" customWidth="1"/>
    <col min="12071" max="12293" width="11.42578125" style="19"/>
    <col min="12294" max="12294" width="14.140625" style="19" customWidth="1"/>
    <col min="12295" max="12295" width="11.42578125" style="19"/>
    <col min="12296" max="12296" width="14.140625" style="19" customWidth="1"/>
    <col min="12297" max="12297" width="11.42578125" style="19"/>
    <col min="12298" max="12298" width="14.28515625" style="19" customWidth="1"/>
    <col min="12299" max="12299" width="11.42578125" style="19"/>
    <col min="12300" max="12300" width="30" style="19" customWidth="1"/>
    <col min="12301" max="12301" width="29.42578125" style="19" customWidth="1"/>
    <col min="12302" max="12302" width="11.42578125" style="19"/>
    <col min="12303" max="12303" width="18.7109375" style="19" customWidth="1"/>
    <col min="12304" max="12304" width="28.140625" style="19" customWidth="1"/>
    <col min="12305" max="12305" width="11.42578125" style="19"/>
    <col min="12306" max="12306" width="19.5703125" style="19" customWidth="1"/>
    <col min="12307" max="12307" width="36.42578125" style="19" customWidth="1"/>
    <col min="12308" max="12308" width="46.7109375" style="19" customWidth="1"/>
    <col min="12309" max="12309" width="28" style="19" customWidth="1"/>
    <col min="12310" max="12310" width="16.42578125" style="19" customWidth="1"/>
    <col min="12311" max="12311" width="12.42578125" style="19" customWidth="1"/>
    <col min="12312" max="12323" width="11.42578125" style="19"/>
    <col min="12324" max="12324" width="13" style="19" customWidth="1"/>
    <col min="12325" max="12325" width="14.7109375" style="19" customWidth="1"/>
    <col min="12326" max="12326" width="34.28515625" style="19" customWidth="1"/>
    <col min="12327" max="12549" width="11.42578125" style="19"/>
    <col min="12550" max="12550" width="14.140625" style="19" customWidth="1"/>
    <col min="12551" max="12551" width="11.42578125" style="19"/>
    <col min="12552" max="12552" width="14.140625" style="19" customWidth="1"/>
    <col min="12553" max="12553" width="11.42578125" style="19"/>
    <col min="12554" max="12554" width="14.28515625" style="19" customWidth="1"/>
    <col min="12555" max="12555" width="11.42578125" style="19"/>
    <col min="12556" max="12556" width="30" style="19" customWidth="1"/>
    <col min="12557" max="12557" width="29.42578125" style="19" customWidth="1"/>
    <col min="12558" max="12558" width="11.42578125" style="19"/>
    <col min="12559" max="12559" width="18.7109375" style="19" customWidth="1"/>
    <col min="12560" max="12560" width="28.140625" style="19" customWidth="1"/>
    <col min="12561" max="12561" width="11.42578125" style="19"/>
    <col min="12562" max="12562" width="19.5703125" style="19" customWidth="1"/>
    <col min="12563" max="12563" width="36.42578125" style="19" customWidth="1"/>
    <col min="12564" max="12564" width="46.7109375" style="19" customWidth="1"/>
    <col min="12565" max="12565" width="28" style="19" customWidth="1"/>
    <col min="12566" max="12566" width="16.42578125" style="19" customWidth="1"/>
    <col min="12567" max="12567" width="12.42578125" style="19" customWidth="1"/>
    <col min="12568" max="12579" width="11.42578125" style="19"/>
    <col min="12580" max="12580" width="13" style="19" customWidth="1"/>
    <col min="12581" max="12581" width="14.7109375" style="19" customWidth="1"/>
    <col min="12582" max="12582" width="34.28515625" style="19" customWidth="1"/>
    <col min="12583" max="12805" width="11.42578125" style="19"/>
    <col min="12806" max="12806" width="14.140625" style="19" customWidth="1"/>
    <col min="12807" max="12807" width="11.42578125" style="19"/>
    <col min="12808" max="12808" width="14.140625" style="19" customWidth="1"/>
    <col min="12809" max="12809" width="11.42578125" style="19"/>
    <col min="12810" max="12810" width="14.28515625" style="19" customWidth="1"/>
    <col min="12811" max="12811" width="11.42578125" style="19"/>
    <col min="12812" max="12812" width="30" style="19" customWidth="1"/>
    <col min="12813" max="12813" width="29.42578125" style="19" customWidth="1"/>
    <col min="12814" max="12814" width="11.42578125" style="19"/>
    <col min="12815" max="12815" width="18.7109375" style="19" customWidth="1"/>
    <col min="12816" max="12816" width="28.140625" style="19" customWidth="1"/>
    <col min="12817" max="12817" width="11.42578125" style="19"/>
    <col min="12818" max="12818" width="19.5703125" style="19" customWidth="1"/>
    <col min="12819" max="12819" width="36.42578125" style="19" customWidth="1"/>
    <col min="12820" max="12820" width="46.7109375" style="19" customWidth="1"/>
    <col min="12821" max="12821" width="28" style="19" customWidth="1"/>
    <col min="12822" max="12822" width="16.42578125" style="19" customWidth="1"/>
    <col min="12823" max="12823" width="12.42578125" style="19" customWidth="1"/>
    <col min="12824" max="12835" width="11.42578125" style="19"/>
    <col min="12836" max="12836" width="13" style="19" customWidth="1"/>
    <col min="12837" max="12837" width="14.7109375" style="19" customWidth="1"/>
    <col min="12838" max="12838" width="34.28515625" style="19" customWidth="1"/>
    <col min="12839" max="13061" width="11.42578125" style="19"/>
    <col min="13062" max="13062" width="14.140625" style="19" customWidth="1"/>
    <col min="13063" max="13063" width="11.42578125" style="19"/>
    <col min="13064" max="13064" width="14.140625" style="19" customWidth="1"/>
    <col min="13065" max="13065" width="11.42578125" style="19"/>
    <col min="13066" max="13066" width="14.28515625" style="19" customWidth="1"/>
    <col min="13067" max="13067" width="11.42578125" style="19"/>
    <col min="13068" max="13068" width="30" style="19" customWidth="1"/>
    <col min="13069" max="13069" width="29.42578125" style="19" customWidth="1"/>
    <col min="13070" max="13070" width="11.42578125" style="19"/>
    <col min="13071" max="13071" width="18.7109375" style="19" customWidth="1"/>
    <col min="13072" max="13072" width="28.140625" style="19" customWidth="1"/>
    <col min="13073" max="13073" width="11.42578125" style="19"/>
    <col min="13074" max="13074" width="19.5703125" style="19" customWidth="1"/>
    <col min="13075" max="13075" width="36.42578125" style="19" customWidth="1"/>
    <col min="13076" max="13076" width="46.7109375" style="19" customWidth="1"/>
    <col min="13077" max="13077" width="28" style="19" customWidth="1"/>
    <col min="13078" max="13078" width="16.42578125" style="19" customWidth="1"/>
    <col min="13079" max="13079" width="12.42578125" style="19" customWidth="1"/>
    <col min="13080" max="13091" width="11.42578125" style="19"/>
    <col min="13092" max="13092" width="13" style="19" customWidth="1"/>
    <col min="13093" max="13093" width="14.7109375" style="19" customWidth="1"/>
    <col min="13094" max="13094" width="34.28515625" style="19" customWidth="1"/>
    <col min="13095" max="13317" width="11.42578125" style="19"/>
    <col min="13318" max="13318" width="14.140625" style="19" customWidth="1"/>
    <col min="13319" max="13319" width="11.42578125" style="19"/>
    <col min="13320" max="13320" width="14.140625" style="19" customWidth="1"/>
    <col min="13321" max="13321" width="11.42578125" style="19"/>
    <col min="13322" max="13322" width="14.28515625" style="19" customWidth="1"/>
    <col min="13323" max="13323" width="11.42578125" style="19"/>
    <col min="13324" max="13324" width="30" style="19" customWidth="1"/>
    <col min="13325" max="13325" width="29.42578125" style="19" customWidth="1"/>
    <col min="13326" max="13326" width="11.42578125" style="19"/>
    <col min="13327" max="13327" width="18.7109375" style="19" customWidth="1"/>
    <col min="13328" max="13328" width="28.140625" style="19" customWidth="1"/>
    <col min="13329" max="13329" width="11.42578125" style="19"/>
    <col min="13330" max="13330" width="19.5703125" style="19" customWidth="1"/>
    <col min="13331" max="13331" width="36.42578125" style="19" customWidth="1"/>
    <col min="13332" max="13332" width="46.7109375" style="19" customWidth="1"/>
    <col min="13333" max="13333" width="28" style="19" customWidth="1"/>
    <col min="13334" max="13334" width="16.42578125" style="19" customWidth="1"/>
    <col min="13335" max="13335" width="12.42578125" style="19" customWidth="1"/>
    <col min="13336" max="13347" width="11.42578125" style="19"/>
    <col min="13348" max="13348" width="13" style="19" customWidth="1"/>
    <col min="13349" max="13349" width="14.7109375" style="19" customWidth="1"/>
    <col min="13350" max="13350" width="34.28515625" style="19" customWidth="1"/>
    <col min="13351" max="13573" width="11.42578125" style="19"/>
    <col min="13574" max="13574" width="14.140625" style="19" customWidth="1"/>
    <col min="13575" max="13575" width="11.42578125" style="19"/>
    <col min="13576" max="13576" width="14.140625" style="19" customWidth="1"/>
    <col min="13577" max="13577" width="11.42578125" style="19"/>
    <col min="13578" max="13578" width="14.28515625" style="19" customWidth="1"/>
    <col min="13579" max="13579" width="11.42578125" style="19"/>
    <col min="13580" max="13580" width="30" style="19" customWidth="1"/>
    <col min="13581" max="13581" width="29.42578125" style="19" customWidth="1"/>
    <col min="13582" max="13582" width="11.42578125" style="19"/>
    <col min="13583" max="13583" width="18.7109375" style="19" customWidth="1"/>
    <col min="13584" max="13584" width="28.140625" style="19" customWidth="1"/>
    <col min="13585" max="13585" width="11.42578125" style="19"/>
    <col min="13586" max="13586" width="19.5703125" style="19" customWidth="1"/>
    <col min="13587" max="13587" width="36.42578125" style="19" customWidth="1"/>
    <col min="13588" max="13588" width="46.7109375" style="19" customWidth="1"/>
    <col min="13589" max="13589" width="28" style="19" customWidth="1"/>
    <col min="13590" max="13590" width="16.42578125" style="19" customWidth="1"/>
    <col min="13591" max="13591" width="12.42578125" style="19" customWidth="1"/>
    <col min="13592" max="13603" width="11.42578125" style="19"/>
    <col min="13604" max="13604" width="13" style="19" customWidth="1"/>
    <col min="13605" max="13605" width="14.7109375" style="19" customWidth="1"/>
    <col min="13606" max="13606" width="34.28515625" style="19" customWidth="1"/>
    <col min="13607" max="13829" width="11.42578125" style="19"/>
    <col min="13830" max="13830" width="14.140625" style="19" customWidth="1"/>
    <col min="13831" max="13831" width="11.42578125" style="19"/>
    <col min="13832" max="13832" width="14.140625" style="19" customWidth="1"/>
    <col min="13833" max="13833" width="11.42578125" style="19"/>
    <col min="13834" max="13834" width="14.28515625" style="19" customWidth="1"/>
    <col min="13835" max="13835" width="11.42578125" style="19"/>
    <col min="13836" max="13836" width="30" style="19" customWidth="1"/>
    <col min="13837" max="13837" width="29.42578125" style="19" customWidth="1"/>
    <col min="13838" max="13838" width="11.42578125" style="19"/>
    <col min="13839" max="13839" width="18.7109375" style="19" customWidth="1"/>
    <col min="13840" max="13840" width="28.140625" style="19" customWidth="1"/>
    <col min="13841" max="13841" width="11.42578125" style="19"/>
    <col min="13842" max="13842" width="19.5703125" style="19" customWidth="1"/>
    <col min="13843" max="13843" width="36.42578125" style="19" customWidth="1"/>
    <col min="13844" max="13844" width="46.7109375" style="19" customWidth="1"/>
    <col min="13845" max="13845" width="28" style="19" customWidth="1"/>
    <col min="13846" max="13846" width="16.42578125" style="19" customWidth="1"/>
    <col min="13847" max="13847" width="12.42578125" style="19" customWidth="1"/>
    <col min="13848" max="13859" width="11.42578125" style="19"/>
    <col min="13860" max="13860" width="13" style="19" customWidth="1"/>
    <col min="13861" max="13861" width="14.7109375" style="19" customWidth="1"/>
    <col min="13862" max="13862" width="34.28515625" style="19" customWidth="1"/>
    <col min="13863" max="14085" width="11.42578125" style="19"/>
    <col min="14086" max="14086" width="14.140625" style="19" customWidth="1"/>
    <col min="14087" max="14087" width="11.42578125" style="19"/>
    <col min="14088" max="14088" width="14.140625" style="19" customWidth="1"/>
    <col min="14089" max="14089" width="11.42578125" style="19"/>
    <col min="14090" max="14090" width="14.28515625" style="19" customWidth="1"/>
    <col min="14091" max="14091" width="11.42578125" style="19"/>
    <col min="14092" max="14092" width="30" style="19" customWidth="1"/>
    <col min="14093" max="14093" width="29.42578125" style="19" customWidth="1"/>
    <col min="14094" max="14094" width="11.42578125" style="19"/>
    <col min="14095" max="14095" width="18.7109375" style="19" customWidth="1"/>
    <col min="14096" max="14096" width="28.140625" style="19" customWidth="1"/>
    <col min="14097" max="14097" width="11.42578125" style="19"/>
    <col min="14098" max="14098" width="19.5703125" style="19" customWidth="1"/>
    <col min="14099" max="14099" width="36.42578125" style="19" customWidth="1"/>
    <col min="14100" max="14100" width="46.7109375" style="19" customWidth="1"/>
    <col min="14101" max="14101" width="28" style="19" customWidth="1"/>
    <col min="14102" max="14102" width="16.42578125" style="19" customWidth="1"/>
    <col min="14103" max="14103" width="12.42578125" style="19" customWidth="1"/>
    <col min="14104" max="14115" width="11.42578125" style="19"/>
    <col min="14116" max="14116" width="13" style="19" customWidth="1"/>
    <col min="14117" max="14117" width="14.7109375" style="19" customWidth="1"/>
    <col min="14118" max="14118" width="34.28515625" style="19" customWidth="1"/>
    <col min="14119" max="14341" width="11.42578125" style="19"/>
    <col min="14342" max="14342" width="14.140625" style="19" customWidth="1"/>
    <col min="14343" max="14343" width="11.42578125" style="19"/>
    <col min="14344" max="14344" width="14.140625" style="19" customWidth="1"/>
    <col min="14345" max="14345" width="11.42578125" style="19"/>
    <col min="14346" max="14346" width="14.28515625" style="19" customWidth="1"/>
    <col min="14347" max="14347" width="11.42578125" style="19"/>
    <col min="14348" max="14348" width="30" style="19" customWidth="1"/>
    <col min="14349" max="14349" width="29.42578125" style="19" customWidth="1"/>
    <col min="14350" max="14350" width="11.42578125" style="19"/>
    <col min="14351" max="14351" width="18.7109375" style="19" customWidth="1"/>
    <col min="14352" max="14352" width="28.140625" style="19" customWidth="1"/>
    <col min="14353" max="14353" width="11.42578125" style="19"/>
    <col min="14354" max="14354" width="19.5703125" style="19" customWidth="1"/>
    <col min="14355" max="14355" width="36.42578125" style="19" customWidth="1"/>
    <col min="14356" max="14356" width="46.7109375" style="19" customWidth="1"/>
    <col min="14357" max="14357" width="28" style="19" customWidth="1"/>
    <col min="14358" max="14358" width="16.42578125" style="19" customWidth="1"/>
    <col min="14359" max="14359" width="12.42578125" style="19" customWidth="1"/>
    <col min="14360" max="14371" width="11.42578125" style="19"/>
    <col min="14372" max="14372" width="13" style="19" customWidth="1"/>
    <col min="14373" max="14373" width="14.7109375" style="19" customWidth="1"/>
    <col min="14374" max="14374" width="34.28515625" style="19" customWidth="1"/>
    <col min="14375" max="14597" width="11.42578125" style="19"/>
    <col min="14598" max="14598" width="14.140625" style="19" customWidth="1"/>
    <col min="14599" max="14599" width="11.42578125" style="19"/>
    <col min="14600" max="14600" width="14.140625" style="19" customWidth="1"/>
    <col min="14601" max="14601" width="11.42578125" style="19"/>
    <col min="14602" max="14602" width="14.28515625" style="19" customWidth="1"/>
    <col min="14603" max="14603" width="11.42578125" style="19"/>
    <col min="14604" max="14604" width="30" style="19" customWidth="1"/>
    <col min="14605" max="14605" width="29.42578125" style="19" customWidth="1"/>
    <col min="14606" max="14606" width="11.42578125" style="19"/>
    <col min="14607" max="14607" width="18.7109375" style="19" customWidth="1"/>
    <col min="14608" max="14608" width="28.140625" style="19" customWidth="1"/>
    <col min="14609" max="14609" width="11.42578125" style="19"/>
    <col min="14610" max="14610" width="19.5703125" style="19" customWidth="1"/>
    <col min="14611" max="14611" width="36.42578125" style="19" customWidth="1"/>
    <col min="14612" max="14612" width="46.7109375" style="19" customWidth="1"/>
    <col min="14613" max="14613" width="28" style="19" customWidth="1"/>
    <col min="14614" max="14614" width="16.42578125" style="19" customWidth="1"/>
    <col min="14615" max="14615" width="12.42578125" style="19" customWidth="1"/>
    <col min="14616" max="14627" width="11.42578125" style="19"/>
    <col min="14628" max="14628" width="13" style="19" customWidth="1"/>
    <col min="14629" max="14629" width="14.7109375" style="19" customWidth="1"/>
    <col min="14630" max="14630" width="34.28515625" style="19" customWidth="1"/>
    <col min="14631" max="14853" width="11.42578125" style="19"/>
    <col min="14854" max="14854" width="14.140625" style="19" customWidth="1"/>
    <col min="14855" max="14855" width="11.42578125" style="19"/>
    <col min="14856" max="14856" width="14.140625" style="19" customWidth="1"/>
    <col min="14857" max="14857" width="11.42578125" style="19"/>
    <col min="14858" max="14858" width="14.28515625" style="19" customWidth="1"/>
    <col min="14859" max="14859" width="11.42578125" style="19"/>
    <col min="14860" max="14860" width="30" style="19" customWidth="1"/>
    <col min="14861" max="14861" width="29.42578125" style="19" customWidth="1"/>
    <col min="14862" max="14862" width="11.42578125" style="19"/>
    <col min="14863" max="14863" width="18.7109375" style="19" customWidth="1"/>
    <col min="14864" max="14864" width="28.140625" style="19" customWidth="1"/>
    <col min="14865" max="14865" width="11.42578125" style="19"/>
    <col min="14866" max="14866" width="19.5703125" style="19" customWidth="1"/>
    <col min="14867" max="14867" width="36.42578125" style="19" customWidth="1"/>
    <col min="14868" max="14868" width="46.7109375" style="19" customWidth="1"/>
    <col min="14869" max="14869" width="28" style="19" customWidth="1"/>
    <col min="14870" max="14870" width="16.42578125" style="19" customWidth="1"/>
    <col min="14871" max="14871" width="12.42578125" style="19" customWidth="1"/>
    <col min="14872" max="14883" width="11.42578125" style="19"/>
    <col min="14884" max="14884" width="13" style="19" customWidth="1"/>
    <col min="14885" max="14885" width="14.7109375" style="19" customWidth="1"/>
    <col min="14886" max="14886" width="34.28515625" style="19" customWidth="1"/>
    <col min="14887" max="15109" width="11.42578125" style="19"/>
    <col min="15110" max="15110" width="14.140625" style="19" customWidth="1"/>
    <col min="15111" max="15111" width="11.42578125" style="19"/>
    <col min="15112" max="15112" width="14.140625" style="19" customWidth="1"/>
    <col min="15113" max="15113" width="11.42578125" style="19"/>
    <col min="15114" max="15114" width="14.28515625" style="19" customWidth="1"/>
    <col min="15115" max="15115" width="11.42578125" style="19"/>
    <col min="15116" max="15116" width="30" style="19" customWidth="1"/>
    <col min="15117" max="15117" width="29.42578125" style="19" customWidth="1"/>
    <col min="15118" max="15118" width="11.42578125" style="19"/>
    <col min="15119" max="15119" width="18.7109375" style="19" customWidth="1"/>
    <col min="15120" max="15120" width="28.140625" style="19" customWidth="1"/>
    <col min="15121" max="15121" width="11.42578125" style="19"/>
    <col min="15122" max="15122" width="19.5703125" style="19" customWidth="1"/>
    <col min="15123" max="15123" width="36.42578125" style="19" customWidth="1"/>
    <col min="15124" max="15124" width="46.7109375" style="19" customWidth="1"/>
    <col min="15125" max="15125" width="28" style="19" customWidth="1"/>
    <col min="15126" max="15126" width="16.42578125" style="19" customWidth="1"/>
    <col min="15127" max="15127" width="12.42578125" style="19" customWidth="1"/>
    <col min="15128" max="15139" width="11.42578125" style="19"/>
    <col min="15140" max="15140" width="13" style="19" customWidth="1"/>
    <col min="15141" max="15141" width="14.7109375" style="19" customWidth="1"/>
    <col min="15142" max="15142" width="34.28515625" style="19" customWidth="1"/>
    <col min="15143" max="15365" width="11.42578125" style="19"/>
    <col min="15366" max="15366" width="14.140625" style="19" customWidth="1"/>
    <col min="15367" max="15367" width="11.42578125" style="19"/>
    <col min="15368" max="15368" width="14.140625" style="19" customWidth="1"/>
    <col min="15369" max="15369" width="11.42578125" style="19"/>
    <col min="15370" max="15370" width="14.28515625" style="19" customWidth="1"/>
    <col min="15371" max="15371" width="11.42578125" style="19"/>
    <col min="15372" max="15372" width="30" style="19" customWidth="1"/>
    <col min="15373" max="15373" width="29.42578125" style="19" customWidth="1"/>
    <col min="15374" max="15374" width="11.42578125" style="19"/>
    <col min="15375" max="15375" width="18.7109375" style="19" customWidth="1"/>
    <col min="15376" max="15376" width="28.140625" style="19" customWidth="1"/>
    <col min="15377" max="15377" width="11.42578125" style="19"/>
    <col min="15378" max="15378" width="19.5703125" style="19" customWidth="1"/>
    <col min="15379" max="15379" width="36.42578125" style="19" customWidth="1"/>
    <col min="15380" max="15380" width="46.7109375" style="19" customWidth="1"/>
    <col min="15381" max="15381" width="28" style="19" customWidth="1"/>
    <col min="15382" max="15382" width="16.42578125" style="19" customWidth="1"/>
    <col min="15383" max="15383" width="12.42578125" style="19" customWidth="1"/>
    <col min="15384" max="15395" width="11.42578125" style="19"/>
    <col min="15396" max="15396" width="13" style="19" customWidth="1"/>
    <col min="15397" max="15397" width="14.7109375" style="19" customWidth="1"/>
    <col min="15398" max="15398" width="34.28515625" style="19" customWidth="1"/>
    <col min="15399" max="15621" width="11.42578125" style="19"/>
    <col min="15622" max="15622" width="14.140625" style="19" customWidth="1"/>
    <col min="15623" max="15623" width="11.42578125" style="19"/>
    <col min="15624" max="15624" width="14.140625" style="19" customWidth="1"/>
    <col min="15625" max="15625" width="11.42578125" style="19"/>
    <col min="15626" max="15626" width="14.28515625" style="19" customWidth="1"/>
    <col min="15627" max="15627" width="11.42578125" style="19"/>
    <col min="15628" max="15628" width="30" style="19" customWidth="1"/>
    <col min="15629" max="15629" width="29.42578125" style="19" customWidth="1"/>
    <col min="15630" max="15630" width="11.42578125" style="19"/>
    <col min="15631" max="15631" width="18.7109375" style="19" customWidth="1"/>
    <col min="15632" max="15632" width="28.140625" style="19" customWidth="1"/>
    <col min="15633" max="15633" width="11.42578125" style="19"/>
    <col min="15634" max="15634" width="19.5703125" style="19" customWidth="1"/>
    <col min="15635" max="15635" width="36.42578125" style="19" customWidth="1"/>
    <col min="15636" max="15636" width="46.7109375" style="19" customWidth="1"/>
    <col min="15637" max="15637" width="28" style="19" customWidth="1"/>
    <col min="15638" max="15638" width="16.42578125" style="19" customWidth="1"/>
    <col min="15639" max="15639" width="12.42578125" style="19" customWidth="1"/>
    <col min="15640" max="15651" width="11.42578125" style="19"/>
    <col min="15652" max="15652" width="13" style="19" customWidth="1"/>
    <col min="15653" max="15653" width="14.7109375" style="19" customWidth="1"/>
    <col min="15654" max="15654" width="34.28515625" style="19" customWidth="1"/>
    <col min="15655" max="15877" width="11.42578125" style="19"/>
    <col min="15878" max="15878" width="14.140625" style="19" customWidth="1"/>
    <col min="15879" max="15879" width="11.42578125" style="19"/>
    <col min="15880" max="15880" width="14.140625" style="19" customWidth="1"/>
    <col min="15881" max="15881" width="11.42578125" style="19"/>
    <col min="15882" max="15882" width="14.28515625" style="19" customWidth="1"/>
    <col min="15883" max="15883" width="11.42578125" style="19"/>
    <col min="15884" max="15884" width="30" style="19" customWidth="1"/>
    <col min="15885" max="15885" width="29.42578125" style="19" customWidth="1"/>
    <col min="15886" max="15886" width="11.42578125" style="19"/>
    <col min="15887" max="15887" width="18.7109375" style="19" customWidth="1"/>
    <col min="15888" max="15888" width="28.140625" style="19" customWidth="1"/>
    <col min="15889" max="15889" width="11.42578125" style="19"/>
    <col min="15890" max="15890" width="19.5703125" style="19" customWidth="1"/>
    <col min="15891" max="15891" width="36.42578125" style="19" customWidth="1"/>
    <col min="15892" max="15892" width="46.7109375" style="19" customWidth="1"/>
    <col min="15893" max="15893" width="28" style="19" customWidth="1"/>
    <col min="15894" max="15894" width="16.42578125" style="19" customWidth="1"/>
    <col min="15895" max="15895" width="12.42578125" style="19" customWidth="1"/>
    <col min="15896" max="15907" width="11.42578125" style="19"/>
    <col min="15908" max="15908" width="13" style="19" customWidth="1"/>
    <col min="15909" max="15909" width="14.7109375" style="19" customWidth="1"/>
    <col min="15910" max="15910" width="34.28515625" style="19" customWidth="1"/>
    <col min="15911" max="16133" width="11.42578125" style="19"/>
    <col min="16134" max="16134" width="14.140625" style="19" customWidth="1"/>
    <col min="16135" max="16135" width="11.42578125" style="19"/>
    <col min="16136" max="16136" width="14.140625" style="19" customWidth="1"/>
    <col min="16137" max="16137" width="11.42578125" style="19"/>
    <col min="16138" max="16138" width="14.28515625" style="19" customWidth="1"/>
    <col min="16139" max="16139" width="11.42578125" style="19"/>
    <col min="16140" max="16140" width="30" style="19" customWidth="1"/>
    <col min="16141" max="16141" width="29.42578125" style="19" customWidth="1"/>
    <col min="16142" max="16142" width="11.42578125" style="19"/>
    <col min="16143" max="16143" width="18.7109375" style="19" customWidth="1"/>
    <col min="16144" max="16144" width="28.140625" style="19" customWidth="1"/>
    <col min="16145" max="16145" width="11.42578125" style="19"/>
    <col min="16146" max="16146" width="19.5703125" style="19" customWidth="1"/>
    <col min="16147" max="16147" width="36.42578125" style="19" customWidth="1"/>
    <col min="16148" max="16148" width="46.7109375" style="19" customWidth="1"/>
    <col min="16149" max="16149" width="28" style="19" customWidth="1"/>
    <col min="16150" max="16150" width="16.42578125" style="19" customWidth="1"/>
    <col min="16151" max="16151" width="12.42578125" style="19" customWidth="1"/>
    <col min="16152" max="16163" width="11.42578125" style="19"/>
    <col min="16164" max="16164" width="13" style="19" customWidth="1"/>
    <col min="16165" max="16165" width="14.7109375" style="19" customWidth="1"/>
    <col min="16166" max="16166" width="34.28515625" style="19" customWidth="1"/>
    <col min="16167" max="16384" width="11.42578125" style="19"/>
  </cols>
  <sheetData>
    <row r="1" spans="1:38" ht="21" customHeight="1" x14ac:dyDescent="0.25">
      <c r="A1" s="1774" t="s">
        <v>1648</v>
      </c>
      <c r="B1" s="1774"/>
      <c r="C1" s="1774"/>
      <c r="D1" s="1774"/>
      <c r="E1" s="1774"/>
      <c r="F1" s="1774"/>
      <c r="G1" s="1774"/>
      <c r="H1" s="1774"/>
      <c r="I1" s="1774"/>
      <c r="J1" s="1774"/>
      <c r="K1" s="1774"/>
      <c r="L1" s="1774"/>
      <c r="M1" s="1774"/>
      <c r="N1" s="1774"/>
      <c r="O1" s="1774"/>
      <c r="P1" s="1774"/>
      <c r="Q1" s="1774"/>
      <c r="R1" s="1774"/>
      <c r="S1" s="1774"/>
      <c r="T1" s="1774"/>
      <c r="U1" s="1774"/>
      <c r="V1" s="1774"/>
      <c r="W1" s="1774"/>
      <c r="X1" s="1774"/>
      <c r="Y1" s="1774"/>
      <c r="Z1" s="1774"/>
      <c r="AA1" s="1774"/>
      <c r="AB1" s="1774"/>
      <c r="AC1" s="1774"/>
      <c r="AD1" s="1774"/>
      <c r="AE1" s="1774"/>
      <c r="AF1" s="1774"/>
      <c r="AG1" s="1774"/>
      <c r="AH1" s="1774"/>
      <c r="AI1" s="1774"/>
      <c r="AJ1" s="1774"/>
      <c r="AK1" s="888" t="s">
        <v>1637</v>
      </c>
      <c r="AL1" s="889" t="s">
        <v>1638</v>
      </c>
    </row>
    <row r="2" spans="1:38" ht="21" customHeight="1" x14ac:dyDescent="0.25">
      <c r="A2" s="1774"/>
      <c r="B2" s="1774"/>
      <c r="C2" s="1774"/>
      <c r="D2" s="1774"/>
      <c r="E2" s="1774"/>
      <c r="F2" s="1774"/>
      <c r="G2" s="1774"/>
      <c r="H2" s="1774"/>
      <c r="I2" s="1774"/>
      <c r="J2" s="1774"/>
      <c r="K2" s="1774"/>
      <c r="L2" s="1774"/>
      <c r="M2" s="1774"/>
      <c r="N2" s="1774"/>
      <c r="O2" s="1774"/>
      <c r="P2" s="1774"/>
      <c r="Q2" s="1774"/>
      <c r="R2" s="1774"/>
      <c r="S2" s="1774"/>
      <c r="T2" s="1774"/>
      <c r="U2" s="1774"/>
      <c r="V2" s="1774"/>
      <c r="W2" s="1774"/>
      <c r="X2" s="1774"/>
      <c r="Y2" s="1774"/>
      <c r="Z2" s="1774"/>
      <c r="AA2" s="1774"/>
      <c r="AB2" s="1774"/>
      <c r="AC2" s="1774"/>
      <c r="AD2" s="1774"/>
      <c r="AE2" s="1774"/>
      <c r="AF2" s="1774"/>
      <c r="AG2" s="1774"/>
      <c r="AH2" s="1774"/>
      <c r="AI2" s="1774"/>
      <c r="AJ2" s="1774"/>
      <c r="AK2" s="890" t="s">
        <v>1642</v>
      </c>
      <c r="AL2" s="891" t="s">
        <v>1639</v>
      </c>
    </row>
    <row r="3" spans="1:38" ht="21" customHeight="1" x14ac:dyDescent="0.25">
      <c r="A3" s="1774"/>
      <c r="B3" s="1774"/>
      <c r="C3" s="1774"/>
      <c r="D3" s="1774"/>
      <c r="E3" s="1774"/>
      <c r="F3" s="1774"/>
      <c r="G3" s="1774"/>
      <c r="H3" s="1774"/>
      <c r="I3" s="1774"/>
      <c r="J3" s="1774"/>
      <c r="K3" s="1774"/>
      <c r="L3" s="1774"/>
      <c r="M3" s="1774"/>
      <c r="N3" s="1774"/>
      <c r="O3" s="1774"/>
      <c r="P3" s="1774"/>
      <c r="Q3" s="1774"/>
      <c r="R3" s="1774"/>
      <c r="S3" s="1774"/>
      <c r="T3" s="1774"/>
      <c r="U3" s="1774"/>
      <c r="V3" s="1774"/>
      <c r="W3" s="1774"/>
      <c r="X3" s="1774"/>
      <c r="Y3" s="1774"/>
      <c r="Z3" s="1774"/>
      <c r="AA3" s="1774"/>
      <c r="AB3" s="1774"/>
      <c r="AC3" s="1774"/>
      <c r="AD3" s="1774"/>
      <c r="AE3" s="1774"/>
      <c r="AF3" s="1774"/>
      <c r="AG3" s="1774"/>
      <c r="AH3" s="1774"/>
      <c r="AI3" s="1774"/>
      <c r="AJ3" s="1774"/>
      <c r="AK3" s="892" t="s">
        <v>1643</v>
      </c>
      <c r="AL3" s="1069">
        <v>42585</v>
      </c>
    </row>
    <row r="4" spans="1:38" ht="21" customHeight="1" x14ac:dyDescent="0.2">
      <c r="A4" s="1391"/>
      <c r="B4" s="1391"/>
      <c r="C4" s="1391"/>
      <c r="D4" s="1391"/>
      <c r="E4" s="1391"/>
      <c r="F4" s="1391"/>
      <c r="G4" s="1391"/>
      <c r="H4" s="1391"/>
      <c r="I4" s="1391"/>
      <c r="J4" s="1391"/>
      <c r="K4" s="1391"/>
      <c r="L4" s="1391"/>
      <c r="M4" s="1391"/>
      <c r="N4" s="1391"/>
      <c r="O4" s="1391"/>
      <c r="P4" s="1391"/>
      <c r="Q4" s="1391"/>
      <c r="R4" s="1391"/>
      <c r="S4" s="1391"/>
      <c r="T4" s="1391"/>
      <c r="U4" s="1391"/>
      <c r="V4" s="1391"/>
      <c r="W4" s="1391"/>
      <c r="X4" s="1391"/>
      <c r="Y4" s="1391"/>
      <c r="Z4" s="1391"/>
      <c r="AA4" s="1391"/>
      <c r="AB4" s="1391"/>
      <c r="AC4" s="1391"/>
      <c r="AD4" s="1391"/>
      <c r="AE4" s="1391"/>
      <c r="AF4" s="1391"/>
      <c r="AG4" s="1391"/>
      <c r="AH4" s="1391"/>
      <c r="AI4" s="1391"/>
      <c r="AJ4" s="1391"/>
      <c r="AK4" s="977" t="s">
        <v>1644</v>
      </c>
      <c r="AL4" s="894" t="s">
        <v>1641</v>
      </c>
    </row>
    <row r="5" spans="1:38" ht="30" customHeight="1" x14ac:dyDescent="0.2">
      <c r="A5" s="1390" t="s">
        <v>961</v>
      </c>
      <c r="B5" s="1390"/>
      <c r="C5" s="1390"/>
      <c r="D5" s="1390"/>
      <c r="E5" s="1390"/>
      <c r="F5" s="1390"/>
      <c r="G5" s="1390"/>
      <c r="H5" s="1390"/>
      <c r="I5" s="1390"/>
      <c r="J5" s="1390"/>
      <c r="K5" s="931"/>
      <c r="L5" s="931"/>
      <c r="M5" s="1658" t="s">
        <v>3</v>
      </c>
      <c r="N5" s="1658"/>
      <c r="O5" s="1658"/>
      <c r="P5" s="1658"/>
      <c r="Q5" s="1658"/>
      <c r="R5" s="1658"/>
      <c r="S5" s="1658"/>
      <c r="T5" s="1658"/>
      <c r="U5" s="1658"/>
      <c r="V5" s="1658"/>
      <c r="W5" s="1658"/>
      <c r="X5" s="1658"/>
      <c r="Y5" s="1658"/>
      <c r="Z5" s="1658"/>
      <c r="AA5" s="1658"/>
      <c r="AB5" s="1658"/>
      <c r="AC5" s="1658"/>
      <c r="AD5" s="1658"/>
      <c r="AE5" s="1658"/>
      <c r="AF5" s="1658"/>
      <c r="AG5" s="1658"/>
      <c r="AH5" s="1658"/>
      <c r="AI5" s="1658"/>
      <c r="AJ5" s="1658"/>
      <c r="AK5" s="1658"/>
      <c r="AL5" s="1658"/>
    </row>
    <row r="6" spans="1:38" ht="33" customHeight="1" x14ac:dyDescent="0.2">
      <c r="A6" s="1391"/>
      <c r="B6" s="1391"/>
      <c r="C6" s="1391"/>
      <c r="D6" s="1391"/>
      <c r="E6" s="1391"/>
      <c r="F6" s="1391"/>
      <c r="G6" s="1391"/>
      <c r="H6" s="1391"/>
      <c r="I6" s="1391"/>
      <c r="J6" s="1391"/>
      <c r="K6" s="932"/>
      <c r="L6" s="932"/>
      <c r="M6" s="1487"/>
      <c r="N6" s="1488"/>
      <c r="O6" s="1488"/>
      <c r="P6" s="1488"/>
      <c r="Q6" s="1488"/>
      <c r="R6" s="1488"/>
      <c r="S6" s="1488"/>
      <c r="T6" s="1488"/>
      <c r="U6" s="1489"/>
      <c r="V6" s="1658" t="s">
        <v>4</v>
      </c>
      <c r="W6" s="1658"/>
      <c r="X6" s="1658"/>
      <c r="Y6" s="1658"/>
      <c r="Z6" s="1658"/>
      <c r="AA6" s="1658"/>
      <c r="AB6" s="1658"/>
      <c r="AC6" s="1658"/>
      <c r="AD6" s="1658"/>
      <c r="AE6" s="1658"/>
      <c r="AF6" s="1658"/>
      <c r="AG6" s="1658"/>
      <c r="AH6" s="1658"/>
      <c r="AI6" s="1658"/>
      <c r="AJ6" s="1487"/>
      <c r="AK6" s="1488"/>
      <c r="AL6" s="1489"/>
    </row>
    <row r="7" spans="1:38" ht="13.15" customHeight="1" x14ac:dyDescent="0.2">
      <c r="A7" s="2205" t="s">
        <v>5</v>
      </c>
      <c r="B7" s="2198" t="s">
        <v>6</v>
      </c>
      <c r="C7" s="2205" t="s">
        <v>5</v>
      </c>
      <c r="D7" s="2199" t="s">
        <v>7</v>
      </c>
      <c r="E7" s="2198" t="s">
        <v>5</v>
      </c>
      <c r="F7" s="2199" t="s">
        <v>8</v>
      </c>
      <c r="G7" s="2198" t="s">
        <v>5</v>
      </c>
      <c r="H7" s="2199" t="s">
        <v>9</v>
      </c>
      <c r="I7" s="2202" t="s">
        <v>10</v>
      </c>
      <c r="J7" s="2202" t="s">
        <v>11</v>
      </c>
      <c r="K7" s="2202" t="s">
        <v>12</v>
      </c>
      <c r="L7" s="2202" t="s">
        <v>5</v>
      </c>
      <c r="M7" s="2202" t="s">
        <v>3</v>
      </c>
      <c r="N7" s="2199" t="s">
        <v>13</v>
      </c>
      <c r="O7" s="2240" t="s">
        <v>14</v>
      </c>
      <c r="P7" s="2199" t="s">
        <v>15</v>
      </c>
      <c r="Q7" s="2199" t="s">
        <v>16</v>
      </c>
      <c r="R7" s="2202" t="s">
        <v>17</v>
      </c>
      <c r="S7" s="2230" t="s">
        <v>14</v>
      </c>
      <c r="T7" s="2202" t="s">
        <v>5</v>
      </c>
      <c r="U7" s="2202" t="s">
        <v>18</v>
      </c>
      <c r="V7" s="2208" t="s">
        <v>19</v>
      </c>
      <c r="W7" s="2209"/>
      <c r="X7" s="2209"/>
      <c r="Y7" s="2209"/>
      <c r="Z7" s="2209"/>
      <c r="AA7" s="2210"/>
      <c r="AB7" s="2208" t="s">
        <v>20</v>
      </c>
      <c r="AC7" s="2209"/>
      <c r="AD7" s="2209"/>
      <c r="AE7" s="2209"/>
      <c r="AF7" s="2209"/>
      <c r="AG7" s="2209"/>
      <c r="AH7" s="2209"/>
      <c r="AI7" s="2210"/>
      <c r="AJ7" s="2211" t="s">
        <v>21</v>
      </c>
      <c r="AK7" s="2211" t="s">
        <v>22</v>
      </c>
      <c r="AL7" s="2257" t="s">
        <v>23</v>
      </c>
    </row>
    <row r="8" spans="1:38" ht="13.15" customHeight="1" x14ac:dyDescent="0.2">
      <c r="A8" s="2206"/>
      <c r="B8" s="2198"/>
      <c r="C8" s="2206"/>
      <c r="D8" s="2200"/>
      <c r="E8" s="2198"/>
      <c r="F8" s="2200"/>
      <c r="G8" s="2198"/>
      <c r="H8" s="2200"/>
      <c r="I8" s="2203"/>
      <c r="J8" s="2203"/>
      <c r="K8" s="2203"/>
      <c r="L8" s="2203"/>
      <c r="M8" s="2203"/>
      <c r="N8" s="2200"/>
      <c r="O8" s="2241"/>
      <c r="P8" s="2200"/>
      <c r="Q8" s="2200"/>
      <c r="R8" s="2203"/>
      <c r="S8" s="2231"/>
      <c r="T8" s="2203"/>
      <c r="U8" s="2203"/>
      <c r="V8" s="2217" t="s">
        <v>24</v>
      </c>
      <c r="W8" s="2260" t="s">
        <v>25</v>
      </c>
      <c r="X8" s="2217" t="s">
        <v>26</v>
      </c>
      <c r="Y8" s="2217" t="s">
        <v>27</v>
      </c>
      <c r="Z8" s="2217" t="s">
        <v>28</v>
      </c>
      <c r="AA8" s="2217" t="s">
        <v>29</v>
      </c>
      <c r="AB8" s="2214" t="s">
        <v>30</v>
      </c>
      <c r="AC8" s="2214" t="s">
        <v>1649</v>
      </c>
      <c r="AD8" s="2214" t="s">
        <v>1650</v>
      </c>
      <c r="AE8" s="2217" t="s">
        <v>31</v>
      </c>
      <c r="AF8" s="2217" t="s">
        <v>32</v>
      </c>
      <c r="AG8" s="2217" t="s">
        <v>33</v>
      </c>
      <c r="AH8" s="2217" t="s">
        <v>34</v>
      </c>
      <c r="AI8" s="2217" t="s">
        <v>35</v>
      </c>
      <c r="AJ8" s="2212"/>
      <c r="AK8" s="2212"/>
      <c r="AL8" s="2258"/>
    </row>
    <row r="9" spans="1:38" ht="13.15" customHeight="1" x14ac:dyDescent="0.2">
      <c r="A9" s="2206"/>
      <c r="B9" s="2198"/>
      <c r="C9" s="2206"/>
      <c r="D9" s="2200"/>
      <c r="E9" s="2198"/>
      <c r="F9" s="2200"/>
      <c r="G9" s="2198"/>
      <c r="H9" s="2200"/>
      <c r="I9" s="2203"/>
      <c r="J9" s="2203"/>
      <c r="K9" s="2203"/>
      <c r="L9" s="2203"/>
      <c r="M9" s="2203"/>
      <c r="N9" s="2200"/>
      <c r="O9" s="2241"/>
      <c r="P9" s="2200"/>
      <c r="Q9" s="2200"/>
      <c r="R9" s="2203"/>
      <c r="S9" s="2231"/>
      <c r="T9" s="2203"/>
      <c r="U9" s="2203"/>
      <c r="V9" s="2218"/>
      <c r="W9" s="2261"/>
      <c r="X9" s="2218"/>
      <c r="Y9" s="2218"/>
      <c r="Z9" s="2218"/>
      <c r="AA9" s="2218"/>
      <c r="AB9" s="2215"/>
      <c r="AC9" s="2215"/>
      <c r="AD9" s="2215"/>
      <c r="AE9" s="2218"/>
      <c r="AF9" s="2218"/>
      <c r="AG9" s="2218"/>
      <c r="AH9" s="2218"/>
      <c r="AI9" s="2218"/>
      <c r="AJ9" s="2212"/>
      <c r="AK9" s="2212"/>
      <c r="AL9" s="2258"/>
    </row>
    <row r="10" spans="1:38" ht="13.15" customHeight="1" x14ac:dyDescent="0.2">
      <c r="A10" s="2206"/>
      <c r="B10" s="2198"/>
      <c r="C10" s="2206"/>
      <c r="D10" s="2200"/>
      <c r="E10" s="2198"/>
      <c r="F10" s="2200"/>
      <c r="G10" s="2198"/>
      <c r="H10" s="2200"/>
      <c r="I10" s="2203"/>
      <c r="J10" s="2203"/>
      <c r="K10" s="2203"/>
      <c r="L10" s="2203"/>
      <c r="M10" s="2203"/>
      <c r="N10" s="2200"/>
      <c r="O10" s="2241"/>
      <c r="P10" s="2200"/>
      <c r="Q10" s="2200"/>
      <c r="R10" s="2203"/>
      <c r="S10" s="2231"/>
      <c r="T10" s="2203"/>
      <c r="U10" s="2203"/>
      <c r="V10" s="2218"/>
      <c r="W10" s="2261"/>
      <c r="X10" s="2218"/>
      <c r="Y10" s="2218"/>
      <c r="Z10" s="2218"/>
      <c r="AA10" s="2218"/>
      <c r="AB10" s="2215"/>
      <c r="AC10" s="2215"/>
      <c r="AD10" s="2215"/>
      <c r="AE10" s="2218"/>
      <c r="AF10" s="2218"/>
      <c r="AG10" s="2218"/>
      <c r="AH10" s="2218"/>
      <c r="AI10" s="2218"/>
      <c r="AJ10" s="2212"/>
      <c r="AK10" s="2212"/>
      <c r="AL10" s="2258"/>
    </row>
    <row r="11" spans="1:38" ht="13.15" customHeight="1" x14ac:dyDescent="0.2">
      <c r="A11" s="2206"/>
      <c r="B11" s="2198"/>
      <c r="C11" s="2206"/>
      <c r="D11" s="2200"/>
      <c r="E11" s="2198"/>
      <c r="F11" s="2200"/>
      <c r="G11" s="2198"/>
      <c r="H11" s="2200"/>
      <c r="I11" s="2203"/>
      <c r="J11" s="2203"/>
      <c r="K11" s="2203"/>
      <c r="L11" s="2203"/>
      <c r="M11" s="2203"/>
      <c r="N11" s="2200"/>
      <c r="O11" s="2241"/>
      <c r="P11" s="2200"/>
      <c r="Q11" s="2200"/>
      <c r="R11" s="2203"/>
      <c r="S11" s="2231"/>
      <c r="T11" s="2203"/>
      <c r="U11" s="2203"/>
      <c r="V11" s="2218"/>
      <c r="W11" s="2261"/>
      <c r="X11" s="2218"/>
      <c r="Y11" s="2218"/>
      <c r="Z11" s="2218"/>
      <c r="AA11" s="2218"/>
      <c r="AB11" s="2215"/>
      <c r="AC11" s="2215"/>
      <c r="AD11" s="2215"/>
      <c r="AE11" s="2218"/>
      <c r="AF11" s="2218"/>
      <c r="AG11" s="2218"/>
      <c r="AH11" s="2218"/>
      <c r="AI11" s="2218"/>
      <c r="AJ11" s="2212"/>
      <c r="AK11" s="2212"/>
      <c r="AL11" s="2258"/>
    </row>
    <row r="12" spans="1:38" ht="13.15" customHeight="1" x14ac:dyDescent="0.2">
      <c r="A12" s="2206"/>
      <c r="B12" s="2198"/>
      <c r="C12" s="2206"/>
      <c r="D12" s="2200"/>
      <c r="E12" s="2198"/>
      <c r="F12" s="2200"/>
      <c r="G12" s="2198"/>
      <c r="H12" s="2200"/>
      <c r="I12" s="2203"/>
      <c r="J12" s="2203"/>
      <c r="K12" s="2203"/>
      <c r="L12" s="2203"/>
      <c r="M12" s="2203"/>
      <c r="N12" s="2200"/>
      <c r="O12" s="2241"/>
      <c r="P12" s="2200"/>
      <c r="Q12" s="2200"/>
      <c r="R12" s="2203"/>
      <c r="S12" s="2231"/>
      <c r="T12" s="2203"/>
      <c r="U12" s="2203"/>
      <c r="V12" s="2218"/>
      <c r="W12" s="2261"/>
      <c r="X12" s="2218"/>
      <c r="Y12" s="2218"/>
      <c r="Z12" s="2218"/>
      <c r="AA12" s="2218"/>
      <c r="AB12" s="2215"/>
      <c r="AC12" s="2215"/>
      <c r="AD12" s="2215"/>
      <c r="AE12" s="2218"/>
      <c r="AF12" s="2218"/>
      <c r="AG12" s="2218"/>
      <c r="AH12" s="2218"/>
      <c r="AI12" s="2218"/>
      <c r="AJ12" s="2212"/>
      <c r="AK12" s="2212"/>
      <c r="AL12" s="2258"/>
    </row>
    <row r="13" spans="1:38" ht="13.15" customHeight="1" x14ac:dyDescent="0.2">
      <c r="A13" s="2206"/>
      <c r="B13" s="2198"/>
      <c r="C13" s="2206"/>
      <c r="D13" s="2200"/>
      <c r="E13" s="2198"/>
      <c r="F13" s="2200"/>
      <c r="G13" s="2198"/>
      <c r="H13" s="2200"/>
      <c r="I13" s="2203"/>
      <c r="J13" s="2203"/>
      <c r="K13" s="2203"/>
      <c r="L13" s="2203"/>
      <c r="M13" s="2203"/>
      <c r="N13" s="2200"/>
      <c r="O13" s="2241"/>
      <c r="P13" s="2200"/>
      <c r="Q13" s="2200"/>
      <c r="R13" s="2203"/>
      <c r="S13" s="2231"/>
      <c r="T13" s="2203"/>
      <c r="U13" s="2203"/>
      <c r="V13" s="2218"/>
      <c r="W13" s="2261"/>
      <c r="X13" s="2218"/>
      <c r="Y13" s="2218"/>
      <c r="Z13" s="2218"/>
      <c r="AA13" s="2218"/>
      <c r="AB13" s="2215"/>
      <c r="AC13" s="2215"/>
      <c r="AD13" s="2215"/>
      <c r="AE13" s="2218"/>
      <c r="AF13" s="2218"/>
      <c r="AG13" s="2218"/>
      <c r="AH13" s="2218"/>
      <c r="AI13" s="2218"/>
      <c r="AJ13" s="2212"/>
      <c r="AK13" s="2212"/>
      <c r="AL13" s="2258"/>
    </row>
    <row r="14" spans="1:38" ht="13.15" customHeight="1" x14ac:dyDescent="0.2">
      <c r="A14" s="2206"/>
      <c r="B14" s="2198"/>
      <c r="C14" s="2206"/>
      <c r="D14" s="2200"/>
      <c r="E14" s="2198"/>
      <c r="F14" s="2200"/>
      <c r="G14" s="2198"/>
      <c r="H14" s="2200"/>
      <c r="I14" s="2203"/>
      <c r="J14" s="2203"/>
      <c r="K14" s="2203"/>
      <c r="L14" s="2203"/>
      <c r="M14" s="2203"/>
      <c r="N14" s="2200"/>
      <c r="O14" s="2241"/>
      <c r="P14" s="2200"/>
      <c r="Q14" s="2200"/>
      <c r="R14" s="2203"/>
      <c r="S14" s="2231"/>
      <c r="T14" s="2203"/>
      <c r="U14" s="2203"/>
      <c r="V14" s="2218"/>
      <c r="W14" s="2261"/>
      <c r="X14" s="2218"/>
      <c r="Y14" s="2218"/>
      <c r="Z14" s="2218"/>
      <c r="AA14" s="2218"/>
      <c r="AB14" s="2215"/>
      <c r="AC14" s="2215"/>
      <c r="AD14" s="2215"/>
      <c r="AE14" s="2218"/>
      <c r="AF14" s="2218"/>
      <c r="AG14" s="2218"/>
      <c r="AH14" s="2218"/>
      <c r="AI14" s="2218"/>
      <c r="AJ14" s="2212"/>
      <c r="AK14" s="2212"/>
      <c r="AL14" s="2258"/>
    </row>
    <row r="15" spans="1:38" ht="13.15" customHeight="1" x14ac:dyDescent="0.2">
      <c r="A15" s="2207"/>
      <c r="B15" s="2198"/>
      <c r="C15" s="2207"/>
      <c r="D15" s="2201"/>
      <c r="E15" s="2198"/>
      <c r="F15" s="2201"/>
      <c r="G15" s="2198"/>
      <c r="H15" s="2201"/>
      <c r="I15" s="2204"/>
      <c r="J15" s="2204"/>
      <c r="K15" s="2204"/>
      <c r="L15" s="971"/>
      <c r="M15" s="2204"/>
      <c r="N15" s="2201"/>
      <c r="O15" s="2242"/>
      <c r="P15" s="2201"/>
      <c r="Q15" s="2201"/>
      <c r="R15" s="2204"/>
      <c r="S15" s="2232"/>
      <c r="T15" s="2204"/>
      <c r="U15" s="2204"/>
      <c r="V15" s="2219"/>
      <c r="W15" s="2262"/>
      <c r="X15" s="2219"/>
      <c r="Y15" s="2219"/>
      <c r="Z15" s="2219"/>
      <c r="AA15" s="2219"/>
      <c r="AB15" s="2216"/>
      <c r="AC15" s="2216"/>
      <c r="AD15" s="2216"/>
      <c r="AE15" s="2219"/>
      <c r="AF15" s="2219"/>
      <c r="AG15" s="2219"/>
      <c r="AH15" s="2219"/>
      <c r="AI15" s="2219"/>
      <c r="AJ15" s="2213"/>
      <c r="AK15" s="2213"/>
      <c r="AL15" s="2259"/>
    </row>
    <row r="16" spans="1:38" s="66" customFormat="1" ht="33" customHeight="1" x14ac:dyDescent="0.2">
      <c r="A16" s="680">
        <v>3</v>
      </c>
      <c r="B16" s="2263" t="s">
        <v>388</v>
      </c>
      <c r="C16" s="2264"/>
      <c r="D16" s="2264"/>
      <c r="E16" s="2264"/>
      <c r="F16" s="2264"/>
      <c r="G16" s="2264"/>
      <c r="H16" s="2264"/>
      <c r="I16" s="2264"/>
      <c r="J16" s="2264"/>
      <c r="K16" s="2264"/>
      <c r="L16" s="2264"/>
      <c r="M16" s="2264"/>
      <c r="N16" s="2264"/>
      <c r="O16" s="2264"/>
      <c r="P16" s="2264"/>
      <c r="Q16" s="2264"/>
      <c r="R16" s="2264"/>
      <c r="S16" s="2264"/>
      <c r="T16" s="2264"/>
      <c r="U16" s="2264"/>
      <c r="V16" s="2264"/>
      <c r="W16" s="2264"/>
      <c r="X16" s="2264"/>
      <c r="Y16" s="2264"/>
      <c r="Z16" s="2264"/>
      <c r="AA16" s="2264"/>
      <c r="AB16" s="2264"/>
      <c r="AC16" s="2264"/>
      <c r="AD16" s="2264"/>
      <c r="AE16" s="2264"/>
      <c r="AF16" s="2264"/>
      <c r="AG16" s="2264"/>
      <c r="AH16" s="2264"/>
      <c r="AI16" s="2264"/>
      <c r="AJ16" s="2264"/>
      <c r="AK16" s="2264"/>
      <c r="AL16" s="2265"/>
    </row>
    <row r="17" spans="1:39" s="66" customFormat="1" ht="33" customHeight="1" x14ac:dyDescent="0.2">
      <c r="A17" s="2266">
        <v>180</v>
      </c>
      <c r="B17" s="2267"/>
      <c r="C17" s="683">
        <v>16</v>
      </c>
      <c r="D17" s="2243" t="s">
        <v>962</v>
      </c>
      <c r="E17" s="2243"/>
      <c r="F17" s="2243"/>
      <c r="G17" s="2243"/>
      <c r="H17" s="2243"/>
      <c r="I17" s="2243"/>
      <c r="J17" s="2243"/>
      <c r="K17" s="2243"/>
      <c r="L17" s="2243"/>
      <c r="M17" s="2243"/>
      <c r="N17" s="2243"/>
      <c r="O17" s="2243"/>
      <c r="P17" s="2243"/>
      <c r="Q17" s="2243"/>
      <c r="R17" s="2243"/>
      <c r="S17" s="2243"/>
      <c r="T17" s="2243"/>
      <c r="U17" s="2243"/>
      <c r="V17" s="2243"/>
      <c r="W17" s="2243"/>
      <c r="X17" s="2243"/>
      <c r="Y17" s="2243"/>
      <c r="Z17" s="2243"/>
      <c r="AA17" s="2243"/>
      <c r="AB17" s="2243"/>
      <c r="AC17" s="2243"/>
      <c r="AD17" s="2243"/>
      <c r="AE17" s="2243"/>
      <c r="AF17" s="2243"/>
      <c r="AG17" s="2243"/>
      <c r="AH17" s="2243"/>
      <c r="AI17" s="2243"/>
      <c r="AJ17" s="2243"/>
      <c r="AK17" s="2243"/>
      <c r="AL17" s="2244"/>
    </row>
    <row r="18" spans="1:39" s="66" customFormat="1" ht="33" customHeight="1" x14ac:dyDescent="0.2">
      <c r="A18" s="2266"/>
      <c r="B18" s="2267"/>
      <c r="C18" s="1809"/>
      <c r="D18" s="1810"/>
      <c r="E18" s="674">
        <v>56</v>
      </c>
      <c r="F18" s="2245" t="s">
        <v>963</v>
      </c>
      <c r="G18" s="1692"/>
      <c r="H18" s="1692"/>
      <c r="I18" s="1692"/>
      <c r="J18" s="1692"/>
      <c r="K18" s="1692"/>
      <c r="L18" s="1692"/>
      <c r="M18" s="1692"/>
      <c r="N18" s="1692"/>
      <c r="O18" s="1692"/>
      <c r="P18" s="1692"/>
      <c r="Q18" s="1692"/>
      <c r="R18" s="1692"/>
      <c r="S18" s="1692"/>
      <c r="T18" s="1692"/>
      <c r="U18" s="1692"/>
      <c r="V18" s="1692"/>
      <c r="W18" s="1692"/>
      <c r="X18" s="1692"/>
      <c r="Y18" s="1692"/>
      <c r="Z18" s="1692"/>
      <c r="AA18" s="1692"/>
      <c r="AB18" s="1692"/>
      <c r="AC18" s="1692"/>
      <c r="AD18" s="1692"/>
      <c r="AE18" s="1692"/>
      <c r="AF18" s="1692"/>
      <c r="AG18" s="1692"/>
      <c r="AH18" s="1692"/>
      <c r="AI18" s="1692"/>
      <c r="AJ18" s="1692"/>
      <c r="AK18" s="1692"/>
      <c r="AL18" s="2246"/>
    </row>
    <row r="19" spans="1:39" ht="57" x14ac:dyDescent="0.2">
      <c r="A19" s="2266"/>
      <c r="B19" s="2267"/>
      <c r="C19" s="1809"/>
      <c r="D19" s="1810"/>
      <c r="E19" s="2247"/>
      <c r="F19" s="2248"/>
      <c r="G19" s="2253">
        <v>180</v>
      </c>
      <c r="H19" s="2255" t="s">
        <v>964</v>
      </c>
      <c r="I19" s="1354" t="s">
        <v>965</v>
      </c>
      <c r="J19" s="1449">
        <v>1</v>
      </c>
      <c r="K19" s="2275" t="s">
        <v>966</v>
      </c>
      <c r="L19" s="2220">
        <v>102</v>
      </c>
      <c r="M19" s="2223" t="s">
        <v>1465</v>
      </c>
      <c r="N19" s="2225">
        <v>50</v>
      </c>
      <c r="O19" s="2273">
        <v>60000000</v>
      </c>
      <c r="P19" s="2223" t="s">
        <v>967</v>
      </c>
      <c r="Q19" s="2233" t="s">
        <v>968</v>
      </c>
      <c r="R19" s="959" t="s">
        <v>1573</v>
      </c>
      <c r="S19" s="290">
        <v>12500000</v>
      </c>
      <c r="T19" s="2235">
        <v>20</v>
      </c>
      <c r="U19" s="2235" t="s">
        <v>1369</v>
      </c>
      <c r="V19" s="2238">
        <v>64149</v>
      </c>
      <c r="W19" s="1703"/>
      <c r="X19" s="1703"/>
      <c r="Y19" s="1703"/>
      <c r="Z19" s="1703"/>
      <c r="AA19" s="1703"/>
      <c r="AB19" s="1703"/>
      <c r="AC19" s="1720"/>
      <c r="AD19" s="1720"/>
      <c r="AE19" s="1703"/>
      <c r="AF19" s="1703"/>
      <c r="AG19" s="1703"/>
      <c r="AH19" s="1703"/>
      <c r="AI19" s="1703"/>
      <c r="AJ19" s="2228">
        <v>42585</v>
      </c>
      <c r="AK19" s="2228">
        <v>42735</v>
      </c>
      <c r="AL19" s="2268" t="s">
        <v>1466</v>
      </c>
      <c r="AM19" s="170"/>
    </row>
    <row r="20" spans="1:39" ht="78" customHeight="1" x14ac:dyDescent="0.2">
      <c r="A20" s="2266"/>
      <c r="B20" s="2267"/>
      <c r="C20" s="1809"/>
      <c r="D20" s="1810"/>
      <c r="E20" s="2249"/>
      <c r="F20" s="2250"/>
      <c r="G20" s="2254"/>
      <c r="H20" s="2256"/>
      <c r="I20" s="1421"/>
      <c r="J20" s="1445"/>
      <c r="K20" s="2275"/>
      <c r="L20" s="2221"/>
      <c r="M20" s="2223"/>
      <c r="N20" s="2226"/>
      <c r="O20" s="2274"/>
      <c r="P20" s="2223"/>
      <c r="Q20" s="2234"/>
      <c r="R20" s="945" t="s">
        <v>1651</v>
      </c>
      <c r="S20" s="291">
        <v>2500000</v>
      </c>
      <c r="T20" s="2236"/>
      <c r="U20" s="2236"/>
      <c r="V20" s="2238"/>
      <c r="W20" s="1703"/>
      <c r="X20" s="1703"/>
      <c r="Y20" s="1703"/>
      <c r="Z20" s="1703"/>
      <c r="AA20" s="1703"/>
      <c r="AB20" s="1703"/>
      <c r="AC20" s="1703"/>
      <c r="AD20" s="1703"/>
      <c r="AE20" s="1703"/>
      <c r="AF20" s="1703"/>
      <c r="AG20" s="1703"/>
      <c r="AH20" s="1703"/>
      <c r="AI20" s="1703"/>
      <c r="AJ20" s="2229"/>
      <c r="AK20" s="2229"/>
      <c r="AL20" s="2268"/>
      <c r="AM20" s="170"/>
    </row>
    <row r="21" spans="1:39" ht="71.25" x14ac:dyDescent="0.2">
      <c r="A21" s="2266"/>
      <c r="B21" s="2267"/>
      <c r="C21" s="1809"/>
      <c r="D21" s="1810"/>
      <c r="E21" s="2249"/>
      <c r="F21" s="2250"/>
      <c r="G21" s="2270">
        <v>181</v>
      </c>
      <c r="H21" s="2271" t="s">
        <v>969</v>
      </c>
      <c r="I21" s="1347" t="s">
        <v>970</v>
      </c>
      <c r="J21" s="1445">
        <v>6</v>
      </c>
      <c r="K21" s="2275"/>
      <c r="L21" s="2221"/>
      <c r="M21" s="2223"/>
      <c r="N21" s="2226">
        <v>50</v>
      </c>
      <c r="O21" s="2274"/>
      <c r="P21" s="2223"/>
      <c r="Q21" s="2272" t="s">
        <v>971</v>
      </c>
      <c r="R21" s="945" t="s">
        <v>1574</v>
      </c>
      <c r="S21" s="650">
        <v>40000000</v>
      </c>
      <c r="T21" s="2236"/>
      <c r="U21" s="2236"/>
      <c r="V21" s="2238"/>
      <c r="W21" s="1703"/>
      <c r="X21" s="1703"/>
      <c r="Y21" s="1703"/>
      <c r="Z21" s="1703"/>
      <c r="AA21" s="1703"/>
      <c r="AB21" s="1703"/>
      <c r="AC21" s="1703"/>
      <c r="AD21" s="1703"/>
      <c r="AE21" s="1703"/>
      <c r="AF21" s="1703"/>
      <c r="AG21" s="1703"/>
      <c r="AH21" s="1703"/>
      <c r="AI21" s="1703"/>
      <c r="AJ21" s="2229"/>
      <c r="AK21" s="2229"/>
      <c r="AL21" s="2268"/>
      <c r="AM21" s="170"/>
    </row>
    <row r="22" spans="1:39" ht="42" customHeight="1" x14ac:dyDescent="0.2">
      <c r="A22" s="2266"/>
      <c r="B22" s="2267"/>
      <c r="C22" s="1884"/>
      <c r="D22" s="1891"/>
      <c r="E22" s="2251"/>
      <c r="F22" s="2252"/>
      <c r="G22" s="2254"/>
      <c r="H22" s="2255"/>
      <c r="I22" s="1421"/>
      <c r="J22" s="1445"/>
      <c r="K22" s="2276"/>
      <c r="L22" s="2222"/>
      <c r="M22" s="2224"/>
      <c r="N22" s="2226"/>
      <c r="O22" s="2274"/>
      <c r="P22" s="2224"/>
      <c r="Q22" s="2233"/>
      <c r="R22" s="945" t="s">
        <v>1575</v>
      </c>
      <c r="S22" s="650">
        <v>5000000</v>
      </c>
      <c r="T22" s="2237"/>
      <c r="U22" s="2237"/>
      <c r="V22" s="2239"/>
      <c r="W22" s="2227"/>
      <c r="X22" s="2227"/>
      <c r="Y22" s="2227"/>
      <c r="Z22" s="2227"/>
      <c r="AA22" s="2227"/>
      <c r="AB22" s="2227"/>
      <c r="AC22" s="2227"/>
      <c r="AD22" s="2227"/>
      <c r="AE22" s="2227"/>
      <c r="AF22" s="2227"/>
      <c r="AG22" s="2227"/>
      <c r="AH22" s="2227"/>
      <c r="AI22" s="2227"/>
      <c r="AJ22" s="2229"/>
      <c r="AK22" s="2229"/>
      <c r="AL22" s="2269"/>
      <c r="AM22" s="170"/>
    </row>
    <row r="23" spans="1:39" ht="32.25" customHeight="1" x14ac:dyDescent="0.2">
      <c r="A23" s="2266"/>
      <c r="B23" s="2267"/>
      <c r="C23" s="698">
        <v>17</v>
      </c>
      <c r="D23" s="2277" t="s">
        <v>972</v>
      </c>
      <c r="E23" s="1591"/>
      <c r="F23" s="1591"/>
      <c r="G23" s="1591"/>
      <c r="H23" s="1591"/>
      <c r="I23" s="1591"/>
      <c r="J23" s="1591"/>
      <c r="K23" s="1591"/>
      <c r="L23" s="1591"/>
      <c r="M23" s="1591"/>
      <c r="N23" s="1591"/>
      <c r="O23" s="1591"/>
      <c r="P23" s="1591"/>
      <c r="Q23" s="1591"/>
      <c r="R23" s="1591"/>
      <c r="S23" s="1591"/>
      <c r="T23" s="1591"/>
      <c r="U23" s="1591"/>
      <c r="V23" s="1591"/>
      <c r="W23" s="1591"/>
      <c r="X23" s="1591"/>
      <c r="Y23" s="1591"/>
      <c r="Z23" s="1591"/>
      <c r="AA23" s="1591"/>
      <c r="AB23" s="1591"/>
      <c r="AC23" s="1591"/>
      <c r="AD23" s="1591"/>
      <c r="AE23" s="1591"/>
      <c r="AF23" s="1591"/>
      <c r="AG23" s="1591"/>
      <c r="AH23" s="1591"/>
      <c r="AI23" s="1591"/>
      <c r="AJ23" s="1591"/>
      <c r="AK23" s="1591"/>
      <c r="AL23" s="2278"/>
      <c r="AM23" s="170"/>
    </row>
    <row r="24" spans="1:39" ht="37.5" customHeight="1" x14ac:dyDescent="0.2">
      <c r="A24" s="2266"/>
      <c r="B24" s="2267"/>
      <c r="C24" s="2249"/>
      <c r="D24" s="2250"/>
      <c r="E24" s="694">
        <v>58</v>
      </c>
      <c r="F24" s="2279" t="s">
        <v>973</v>
      </c>
      <c r="G24" s="2280"/>
      <c r="H24" s="2280"/>
      <c r="I24" s="2280"/>
      <c r="J24" s="2280"/>
      <c r="K24" s="2280"/>
      <c r="L24" s="2280"/>
      <c r="M24" s="2280"/>
      <c r="N24" s="2280"/>
      <c r="O24" s="2280"/>
      <c r="P24" s="2280"/>
      <c r="Q24" s="2280"/>
      <c r="R24" s="2280"/>
      <c r="S24" s="2280"/>
      <c r="T24" s="2280"/>
      <c r="U24" s="2280"/>
      <c r="V24" s="2280"/>
      <c r="W24" s="2280"/>
      <c r="X24" s="2280"/>
      <c r="Y24" s="2280"/>
      <c r="Z24" s="2280"/>
      <c r="AA24" s="2280"/>
      <c r="AB24" s="2280"/>
      <c r="AC24" s="2280"/>
      <c r="AD24" s="2280"/>
      <c r="AE24" s="2280"/>
      <c r="AF24" s="2280"/>
      <c r="AG24" s="2280"/>
      <c r="AH24" s="2280"/>
      <c r="AI24" s="2280"/>
      <c r="AJ24" s="2280"/>
      <c r="AK24" s="2280"/>
      <c r="AL24" s="2281"/>
      <c r="AM24" s="170"/>
    </row>
    <row r="25" spans="1:39" ht="42.75" x14ac:dyDescent="0.2">
      <c r="A25" s="2266"/>
      <c r="B25" s="2267"/>
      <c r="C25" s="2249"/>
      <c r="D25" s="2250"/>
      <c r="E25" s="2247"/>
      <c r="F25" s="2248"/>
      <c r="G25" s="2282">
        <v>183</v>
      </c>
      <c r="H25" s="2284" t="s">
        <v>974</v>
      </c>
      <c r="I25" s="2284" t="s">
        <v>975</v>
      </c>
      <c r="J25" s="2285">
        <v>1</v>
      </c>
      <c r="K25" s="2275" t="s">
        <v>976</v>
      </c>
      <c r="L25" s="2221">
        <v>103</v>
      </c>
      <c r="M25" s="2223" t="s">
        <v>1467</v>
      </c>
      <c r="N25" s="2288">
        <v>100</v>
      </c>
      <c r="O25" s="2273">
        <v>73000000</v>
      </c>
      <c r="P25" s="2223" t="s">
        <v>977</v>
      </c>
      <c r="Q25" s="2233" t="s">
        <v>978</v>
      </c>
      <c r="R25" s="940" t="s">
        <v>1565</v>
      </c>
      <c r="S25" s="637">
        <v>40000000</v>
      </c>
      <c r="T25" s="2236">
        <v>20</v>
      </c>
      <c r="U25" s="2236" t="s">
        <v>1369</v>
      </c>
      <c r="V25" s="2288">
        <v>64149</v>
      </c>
      <c r="W25" s="2288">
        <v>72224</v>
      </c>
      <c r="X25" s="2288">
        <v>27477</v>
      </c>
      <c r="Y25" s="2287">
        <v>86843</v>
      </c>
      <c r="Z25" s="2225">
        <v>236429</v>
      </c>
      <c r="AA25" s="2225">
        <v>81384</v>
      </c>
      <c r="AB25" s="2225">
        <v>13208</v>
      </c>
      <c r="AC25" s="2287"/>
      <c r="AD25" s="2287"/>
      <c r="AE25" s="2225">
        <v>1817</v>
      </c>
      <c r="AF25" s="2225"/>
      <c r="AG25" s="2225"/>
      <c r="AH25" s="2287">
        <v>16897</v>
      </c>
      <c r="AI25" s="2227"/>
      <c r="AJ25" s="2228">
        <v>42585</v>
      </c>
      <c r="AK25" s="2228">
        <v>42735</v>
      </c>
      <c r="AL25" s="2268" t="s">
        <v>1466</v>
      </c>
      <c r="AM25" s="170"/>
    </row>
    <row r="26" spans="1:39" ht="57" x14ac:dyDescent="0.2">
      <c r="A26" s="2266"/>
      <c r="B26" s="2267"/>
      <c r="C26" s="2249"/>
      <c r="D26" s="2250"/>
      <c r="E26" s="2249"/>
      <c r="F26" s="2250"/>
      <c r="G26" s="2282"/>
      <c r="H26" s="2284"/>
      <c r="I26" s="2284"/>
      <c r="J26" s="2286"/>
      <c r="K26" s="2275"/>
      <c r="L26" s="2221"/>
      <c r="M26" s="2223"/>
      <c r="N26" s="2288"/>
      <c r="O26" s="2274"/>
      <c r="P26" s="2223"/>
      <c r="Q26" s="2234"/>
      <c r="R26" s="941" t="s">
        <v>1566</v>
      </c>
      <c r="S26" s="650">
        <v>25000000</v>
      </c>
      <c r="T26" s="2236"/>
      <c r="U26" s="2236"/>
      <c r="V26" s="2288"/>
      <c r="W26" s="2288"/>
      <c r="X26" s="2288"/>
      <c r="Y26" s="2288"/>
      <c r="Z26" s="2226"/>
      <c r="AA26" s="2226"/>
      <c r="AB26" s="2226"/>
      <c r="AC26" s="2288"/>
      <c r="AD26" s="2288"/>
      <c r="AE26" s="2226"/>
      <c r="AF26" s="2226"/>
      <c r="AG26" s="2226"/>
      <c r="AH26" s="2288"/>
      <c r="AI26" s="2295"/>
      <c r="AJ26" s="2229"/>
      <c r="AK26" s="2229"/>
      <c r="AL26" s="2268"/>
      <c r="AM26" s="170"/>
    </row>
    <row r="27" spans="1:39" ht="36.75" customHeight="1" x14ac:dyDescent="0.2">
      <c r="A27" s="2266"/>
      <c r="B27" s="2267"/>
      <c r="C27" s="2249"/>
      <c r="D27" s="2250"/>
      <c r="E27" s="2249"/>
      <c r="F27" s="2250"/>
      <c r="G27" s="2282"/>
      <c r="H27" s="2284"/>
      <c r="I27" s="2284"/>
      <c r="J27" s="2286"/>
      <c r="K27" s="2275"/>
      <c r="L27" s="2221"/>
      <c r="M27" s="2223"/>
      <c r="N27" s="2288"/>
      <c r="O27" s="2274"/>
      <c r="P27" s="2223"/>
      <c r="Q27" s="2234"/>
      <c r="R27" s="941" t="s">
        <v>1559</v>
      </c>
      <c r="S27" s="650">
        <v>3000000</v>
      </c>
      <c r="T27" s="2236"/>
      <c r="U27" s="2236"/>
      <c r="V27" s="2288"/>
      <c r="W27" s="2288"/>
      <c r="X27" s="2288"/>
      <c r="Y27" s="2288"/>
      <c r="Z27" s="2226"/>
      <c r="AA27" s="2226"/>
      <c r="AB27" s="2226"/>
      <c r="AC27" s="2288"/>
      <c r="AD27" s="2288"/>
      <c r="AE27" s="2226"/>
      <c r="AF27" s="2226"/>
      <c r="AG27" s="2226"/>
      <c r="AH27" s="2288"/>
      <c r="AI27" s="2295"/>
      <c r="AJ27" s="2229"/>
      <c r="AK27" s="2229"/>
      <c r="AL27" s="2268"/>
      <c r="AM27" s="170"/>
    </row>
    <row r="28" spans="1:39" ht="28.5" x14ac:dyDescent="0.2">
      <c r="A28" s="2266"/>
      <c r="B28" s="2267"/>
      <c r="C28" s="2249"/>
      <c r="D28" s="2250"/>
      <c r="E28" s="2249"/>
      <c r="F28" s="2250"/>
      <c r="G28" s="2283"/>
      <c r="H28" s="2255"/>
      <c r="I28" s="2255"/>
      <c r="J28" s="2286"/>
      <c r="K28" s="2276"/>
      <c r="L28" s="2222"/>
      <c r="M28" s="2224"/>
      <c r="N28" s="2225"/>
      <c r="O28" s="2274"/>
      <c r="P28" s="2224"/>
      <c r="Q28" s="2234"/>
      <c r="R28" s="941" t="s">
        <v>1567</v>
      </c>
      <c r="S28" s="650">
        <v>5000000</v>
      </c>
      <c r="T28" s="2237"/>
      <c r="U28" s="2237"/>
      <c r="V28" s="2225"/>
      <c r="W28" s="2225"/>
      <c r="X28" s="2225"/>
      <c r="Y28" s="2225"/>
      <c r="Z28" s="2226"/>
      <c r="AA28" s="2226"/>
      <c r="AB28" s="2226"/>
      <c r="AC28" s="2225"/>
      <c r="AD28" s="2225"/>
      <c r="AE28" s="2226"/>
      <c r="AF28" s="2226"/>
      <c r="AG28" s="2226"/>
      <c r="AH28" s="2225"/>
      <c r="AI28" s="2295"/>
      <c r="AJ28" s="2229"/>
      <c r="AK28" s="2229"/>
      <c r="AL28" s="2269"/>
      <c r="AM28" s="170"/>
    </row>
    <row r="29" spans="1:39" ht="48.75" customHeight="1" x14ac:dyDescent="0.2">
      <c r="A29" s="2266"/>
      <c r="B29" s="2267"/>
      <c r="C29" s="2249"/>
      <c r="D29" s="2250"/>
      <c r="E29" s="2249"/>
      <c r="F29" s="2250"/>
      <c r="G29" s="2289">
        <v>181</v>
      </c>
      <c r="H29" s="2291" t="s">
        <v>974</v>
      </c>
      <c r="I29" s="2291" t="s">
        <v>970</v>
      </c>
      <c r="J29" s="2289">
        <v>1</v>
      </c>
      <c r="K29" s="2289" t="s">
        <v>1053</v>
      </c>
      <c r="L29" s="2293">
        <v>104</v>
      </c>
      <c r="M29" s="1456" t="s">
        <v>1468</v>
      </c>
      <c r="N29" s="1344">
        <v>100</v>
      </c>
      <c r="O29" s="1409">
        <v>17000000</v>
      </c>
      <c r="P29" s="1456" t="s">
        <v>977</v>
      </c>
      <c r="Q29" s="1347" t="s">
        <v>978</v>
      </c>
      <c r="R29" s="919" t="s">
        <v>1030</v>
      </c>
      <c r="S29" s="295">
        <v>16000000</v>
      </c>
      <c r="T29" s="2287">
        <v>20</v>
      </c>
      <c r="U29" s="2296" t="s">
        <v>1369</v>
      </c>
      <c r="V29" s="2287">
        <v>64149</v>
      </c>
      <c r="W29" s="2287">
        <v>72224</v>
      </c>
      <c r="X29" s="2287">
        <v>27477</v>
      </c>
      <c r="Y29" s="2287">
        <v>86843</v>
      </c>
      <c r="Z29" s="2287">
        <v>236429</v>
      </c>
      <c r="AA29" s="2287">
        <v>81384</v>
      </c>
      <c r="AB29" s="2287">
        <v>13208</v>
      </c>
      <c r="AC29" s="2287"/>
      <c r="AD29" s="2287"/>
      <c r="AE29" s="2287">
        <v>1817</v>
      </c>
      <c r="AF29" s="1720"/>
      <c r="AG29" s="1720"/>
      <c r="AH29" s="2287">
        <v>16897</v>
      </c>
      <c r="AI29" s="1720"/>
      <c r="AJ29" s="2298">
        <v>42585</v>
      </c>
      <c r="AK29" s="2298">
        <v>42735</v>
      </c>
      <c r="AL29" s="2299" t="s">
        <v>1466</v>
      </c>
    </row>
    <row r="30" spans="1:39" ht="81.75" customHeight="1" x14ac:dyDescent="0.2">
      <c r="A30" s="2266"/>
      <c r="B30" s="2267"/>
      <c r="C30" s="2249"/>
      <c r="D30" s="2250"/>
      <c r="E30" s="2251"/>
      <c r="F30" s="2252"/>
      <c r="G30" s="2290"/>
      <c r="H30" s="2292"/>
      <c r="I30" s="2292"/>
      <c r="J30" s="2290"/>
      <c r="K30" s="2290"/>
      <c r="L30" s="2294"/>
      <c r="M30" s="1456"/>
      <c r="N30" s="1449"/>
      <c r="O30" s="2297"/>
      <c r="P30" s="1456"/>
      <c r="Q30" s="1421"/>
      <c r="R30" s="928" t="s">
        <v>1142</v>
      </c>
      <c r="S30" s="296">
        <v>1000000</v>
      </c>
      <c r="T30" s="2225"/>
      <c r="U30" s="2269"/>
      <c r="V30" s="2225"/>
      <c r="W30" s="2225"/>
      <c r="X30" s="2225"/>
      <c r="Y30" s="2225"/>
      <c r="Z30" s="2225"/>
      <c r="AA30" s="2225"/>
      <c r="AB30" s="2225"/>
      <c r="AC30" s="2225"/>
      <c r="AD30" s="2225"/>
      <c r="AE30" s="2225"/>
      <c r="AF30" s="2227"/>
      <c r="AG30" s="2227"/>
      <c r="AH30" s="2225"/>
      <c r="AI30" s="2227"/>
      <c r="AJ30" s="2225"/>
      <c r="AK30" s="2225"/>
      <c r="AL30" s="2296"/>
    </row>
    <row r="31" spans="1:39" ht="33" customHeight="1" x14ac:dyDescent="0.2">
      <c r="A31" s="2266"/>
      <c r="B31" s="2267"/>
      <c r="C31" s="2249"/>
      <c r="D31" s="2250"/>
      <c r="E31" s="695">
        <v>59</v>
      </c>
      <c r="F31" s="2300" t="s">
        <v>979</v>
      </c>
      <c r="G31" s="2301"/>
      <c r="H31" s="2301"/>
      <c r="I31" s="2301"/>
      <c r="J31" s="2301"/>
      <c r="K31" s="2301"/>
      <c r="L31" s="2301"/>
      <c r="M31" s="2301"/>
      <c r="N31" s="2301"/>
      <c r="O31" s="2301"/>
      <c r="P31" s="2301"/>
      <c r="Q31" s="2301"/>
      <c r="R31" s="2301"/>
      <c r="S31" s="2301"/>
      <c r="T31" s="2301"/>
      <c r="U31" s="2301"/>
      <c r="V31" s="2301"/>
      <c r="W31" s="2301"/>
      <c r="X31" s="2301"/>
      <c r="Y31" s="2301"/>
      <c r="Z31" s="2301"/>
      <c r="AA31" s="2301"/>
      <c r="AB31" s="2301"/>
      <c r="AC31" s="2301"/>
      <c r="AD31" s="2301"/>
      <c r="AE31" s="2301"/>
      <c r="AF31" s="2301"/>
      <c r="AG31" s="2301"/>
      <c r="AH31" s="2301"/>
      <c r="AI31" s="2301"/>
      <c r="AJ31" s="2301"/>
      <c r="AK31" s="2301"/>
      <c r="AL31" s="2302"/>
      <c r="AM31" s="170"/>
    </row>
    <row r="32" spans="1:39" ht="49.5" customHeight="1" x14ac:dyDescent="0.2">
      <c r="A32" s="2266"/>
      <c r="B32" s="2267"/>
      <c r="C32" s="2249"/>
      <c r="D32" s="2250"/>
      <c r="E32" s="2303"/>
      <c r="F32" s="2304"/>
      <c r="G32" s="2289">
        <v>182</v>
      </c>
      <c r="H32" s="2291" t="s">
        <v>980</v>
      </c>
      <c r="I32" s="2291" t="s">
        <v>981</v>
      </c>
      <c r="J32" s="2289">
        <v>1</v>
      </c>
      <c r="K32" s="954" t="s">
        <v>1054</v>
      </c>
      <c r="L32" s="970">
        <v>105</v>
      </c>
      <c r="M32" s="927" t="s">
        <v>1473</v>
      </c>
      <c r="N32" s="919">
        <v>100</v>
      </c>
      <c r="O32" s="929">
        <v>6500000</v>
      </c>
      <c r="P32" s="1347" t="s">
        <v>977</v>
      </c>
      <c r="Q32" s="2309" t="s">
        <v>983</v>
      </c>
      <c r="R32" s="928" t="s">
        <v>1030</v>
      </c>
      <c r="S32" s="958">
        <v>6500000</v>
      </c>
      <c r="T32" s="950">
        <v>20</v>
      </c>
      <c r="U32" s="934" t="s">
        <v>1369</v>
      </c>
      <c r="V32" s="2287">
        <v>64149</v>
      </c>
      <c r="W32" s="2287">
        <v>72224</v>
      </c>
      <c r="X32" s="2287">
        <v>27477</v>
      </c>
      <c r="Y32" s="1720"/>
      <c r="Z32" s="1720"/>
      <c r="AA32" s="1720"/>
      <c r="AB32" s="1720"/>
      <c r="AC32" s="1720"/>
      <c r="AD32" s="1720"/>
      <c r="AE32" s="1720"/>
      <c r="AF32" s="1720"/>
      <c r="AG32" s="1720"/>
      <c r="AH32" s="1720"/>
      <c r="AI32" s="1720"/>
      <c r="AJ32" s="2298">
        <v>42585</v>
      </c>
      <c r="AK32" s="2298">
        <v>42735</v>
      </c>
      <c r="AL32" s="2268" t="s">
        <v>1466</v>
      </c>
    </row>
    <row r="33" spans="1:39" ht="93.75" customHeight="1" x14ac:dyDescent="0.2">
      <c r="A33" s="2266"/>
      <c r="B33" s="2267"/>
      <c r="C33" s="2249"/>
      <c r="D33" s="2250"/>
      <c r="E33" s="2305"/>
      <c r="F33" s="2306"/>
      <c r="G33" s="2290"/>
      <c r="H33" s="2292"/>
      <c r="I33" s="2292"/>
      <c r="J33" s="2290"/>
      <c r="K33" s="954" t="s">
        <v>1055</v>
      </c>
      <c r="L33" s="970">
        <v>106</v>
      </c>
      <c r="M33" s="936" t="s">
        <v>1474</v>
      </c>
      <c r="N33" s="919">
        <v>100</v>
      </c>
      <c r="O33" s="929">
        <v>6000000</v>
      </c>
      <c r="P33" s="1354"/>
      <c r="Q33" s="2272"/>
      <c r="R33" s="928" t="s">
        <v>1030</v>
      </c>
      <c r="S33" s="958">
        <v>6000000</v>
      </c>
      <c r="T33" s="950">
        <v>20</v>
      </c>
      <c r="U33" s="934" t="s">
        <v>1369</v>
      </c>
      <c r="V33" s="2288"/>
      <c r="W33" s="2288"/>
      <c r="X33" s="2288"/>
      <c r="Y33" s="1703"/>
      <c r="Z33" s="1703"/>
      <c r="AA33" s="1703"/>
      <c r="AB33" s="1703"/>
      <c r="AC33" s="1703"/>
      <c r="AD33" s="1703"/>
      <c r="AE33" s="1703"/>
      <c r="AF33" s="1703"/>
      <c r="AG33" s="1703"/>
      <c r="AH33" s="1703"/>
      <c r="AI33" s="1703"/>
      <c r="AJ33" s="2288"/>
      <c r="AK33" s="2288"/>
      <c r="AL33" s="2268"/>
    </row>
    <row r="34" spans="1:39" ht="86.25" customHeight="1" x14ac:dyDescent="0.2">
      <c r="A34" s="2266"/>
      <c r="B34" s="2267"/>
      <c r="C34" s="2249"/>
      <c r="D34" s="2250"/>
      <c r="E34" s="2305"/>
      <c r="F34" s="2306"/>
      <c r="G34" s="966">
        <v>183</v>
      </c>
      <c r="H34" s="964" t="s">
        <v>984</v>
      </c>
      <c r="I34" s="927" t="s">
        <v>985</v>
      </c>
      <c r="J34" s="968">
        <v>1</v>
      </c>
      <c r="K34" s="968" t="s">
        <v>1056</v>
      </c>
      <c r="L34" s="631">
        <v>107</v>
      </c>
      <c r="M34" s="927" t="s">
        <v>1475</v>
      </c>
      <c r="N34" s="919">
        <v>100</v>
      </c>
      <c r="O34" s="929">
        <v>10000000</v>
      </c>
      <c r="P34" s="1354"/>
      <c r="Q34" s="2272"/>
      <c r="R34" s="928" t="s">
        <v>1030</v>
      </c>
      <c r="S34" s="958">
        <v>10000000</v>
      </c>
      <c r="T34" s="950">
        <v>20</v>
      </c>
      <c r="U34" s="934" t="s">
        <v>1369</v>
      </c>
      <c r="V34" s="2288"/>
      <c r="W34" s="2288"/>
      <c r="X34" s="2288"/>
      <c r="Y34" s="1703"/>
      <c r="Z34" s="1703"/>
      <c r="AA34" s="1703"/>
      <c r="AB34" s="1703"/>
      <c r="AC34" s="1703"/>
      <c r="AD34" s="1703"/>
      <c r="AE34" s="1703"/>
      <c r="AF34" s="1703"/>
      <c r="AG34" s="1703"/>
      <c r="AH34" s="1703"/>
      <c r="AI34" s="1703"/>
      <c r="AJ34" s="2288"/>
      <c r="AK34" s="2288"/>
      <c r="AL34" s="2268"/>
    </row>
    <row r="35" spans="1:39" ht="91.5" customHeight="1" x14ac:dyDescent="0.2">
      <c r="A35" s="2266"/>
      <c r="B35" s="2267"/>
      <c r="C35" s="2249"/>
      <c r="D35" s="2250"/>
      <c r="E35" s="2305"/>
      <c r="F35" s="2306"/>
      <c r="G35" s="966">
        <v>184</v>
      </c>
      <c r="H35" s="964" t="s">
        <v>987</v>
      </c>
      <c r="I35" s="927" t="s">
        <v>988</v>
      </c>
      <c r="J35" s="968">
        <v>1</v>
      </c>
      <c r="K35" s="968" t="s">
        <v>1057</v>
      </c>
      <c r="L35" s="631">
        <v>108</v>
      </c>
      <c r="M35" s="927" t="s">
        <v>1476</v>
      </c>
      <c r="N35" s="928">
        <v>100</v>
      </c>
      <c r="O35" s="957">
        <v>1000000</v>
      </c>
      <c r="P35" s="1421"/>
      <c r="Q35" s="2233"/>
      <c r="R35" s="941" t="s">
        <v>1038</v>
      </c>
      <c r="S35" s="297">
        <v>1000000</v>
      </c>
      <c r="T35" s="950">
        <v>20</v>
      </c>
      <c r="U35" s="934" t="s">
        <v>1369</v>
      </c>
      <c r="V35" s="2225"/>
      <c r="W35" s="2225"/>
      <c r="X35" s="2225"/>
      <c r="Y35" s="2227"/>
      <c r="Z35" s="2227"/>
      <c r="AA35" s="2227"/>
      <c r="AB35" s="2227"/>
      <c r="AC35" s="2227"/>
      <c r="AD35" s="2227"/>
      <c r="AE35" s="2227"/>
      <c r="AF35" s="2227"/>
      <c r="AG35" s="2227"/>
      <c r="AH35" s="2227"/>
      <c r="AI35" s="2227"/>
      <c r="AJ35" s="2225"/>
      <c r="AK35" s="2225"/>
      <c r="AL35" s="2269"/>
    </row>
    <row r="36" spans="1:39" ht="71.25" x14ac:dyDescent="0.2">
      <c r="A36" s="2266"/>
      <c r="B36" s="2267"/>
      <c r="C36" s="2249"/>
      <c r="D36" s="2250"/>
      <c r="E36" s="2305"/>
      <c r="F36" s="2306"/>
      <c r="G36" s="2310">
        <v>184</v>
      </c>
      <c r="H36" s="2235" t="s">
        <v>980</v>
      </c>
      <c r="I36" s="1344" t="s">
        <v>981</v>
      </c>
      <c r="J36" s="1349">
        <v>1</v>
      </c>
      <c r="K36" s="2319" t="s">
        <v>982</v>
      </c>
      <c r="L36" s="2220">
        <v>109</v>
      </c>
      <c r="M36" s="2313" t="s">
        <v>1469</v>
      </c>
      <c r="N36" s="2287">
        <v>30</v>
      </c>
      <c r="O36" s="2274">
        <v>46500000</v>
      </c>
      <c r="P36" s="2314" t="s">
        <v>977</v>
      </c>
      <c r="Q36" s="1344" t="s">
        <v>983</v>
      </c>
      <c r="R36" s="945" t="s">
        <v>1578</v>
      </c>
      <c r="S36" s="291">
        <v>13750000</v>
      </c>
      <c r="T36" s="2235">
        <v>20</v>
      </c>
      <c r="U36" s="2235" t="s">
        <v>1369</v>
      </c>
      <c r="V36" s="2287">
        <v>64149</v>
      </c>
      <c r="W36" s="2287">
        <v>72224</v>
      </c>
      <c r="X36" s="2287">
        <v>27477</v>
      </c>
      <c r="Y36" s="1720"/>
      <c r="Z36" s="1720"/>
      <c r="AA36" s="1720"/>
      <c r="AB36" s="1720"/>
      <c r="AC36" s="1720"/>
      <c r="AD36" s="1720"/>
      <c r="AE36" s="1720"/>
      <c r="AF36" s="1720"/>
      <c r="AG36" s="1720"/>
      <c r="AH36" s="1720"/>
      <c r="AI36" s="1720"/>
      <c r="AJ36" s="2229">
        <v>42585</v>
      </c>
      <c r="AK36" s="2229">
        <v>42735</v>
      </c>
      <c r="AL36" s="2299" t="s">
        <v>1466</v>
      </c>
      <c r="AM36" s="170"/>
    </row>
    <row r="37" spans="1:39" ht="91.5" customHeight="1" x14ac:dyDescent="0.2">
      <c r="A37" s="2266"/>
      <c r="B37" s="2267"/>
      <c r="C37" s="2249"/>
      <c r="D37" s="2250"/>
      <c r="E37" s="2305"/>
      <c r="F37" s="2306"/>
      <c r="G37" s="2311"/>
      <c r="H37" s="2236"/>
      <c r="I37" s="1345"/>
      <c r="J37" s="1350"/>
      <c r="K37" s="2275"/>
      <c r="L37" s="2221"/>
      <c r="M37" s="2313"/>
      <c r="N37" s="2288"/>
      <c r="O37" s="2274"/>
      <c r="P37" s="2223"/>
      <c r="Q37" s="1345"/>
      <c r="R37" s="945" t="s">
        <v>1579</v>
      </c>
      <c r="S37" s="291">
        <v>12500000</v>
      </c>
      <c r="T37" s="2236"/>
      <c r="U37" s="2236"/>
      <c r="V37" s="2288"/>
      <c r="W37" s="2288"/>
      <c r="X37" s="2288"/>
      <c r="Y37" s="1703"/>
      <c r="Z37" s="1703"/>
      <c r="AA37" s="1703"/>
      <c r="AB37" s="1703"/>
      <c r="AC37" s="1703"/>
      <c r="AD37" s="1703"/>
      <c r="AE37" s="1703"/>
      <c r="AF37" s="1703"/>
      <c r="AG37" s="1703"/>
      <c r="AH37" s="1703"/>
      <c r="AI37" s="1703"/>
      <c r="AJ37" s="2229"/>
      <c r="AK37" s="2229"/>
      <c r="AL37" s="2299"/>
      <c r="AM37" s="170"/>
    </row>
    <row r="38" spans="1:39" ht="91.5" customHeight="1" x14ac:dyDescent="0.2">
      <c r="A38" s="2266"/>
      <c r="B38" s="2267"/>
      <c r="C38" s="2249"/>
      <c r="D38" s="2250"/>
      <c r="E38" s="2305"/>
      <c r="F38" s="2306"/>
      <c r="G38" s="2311"/>
      <c r="H38" s="2236"/>
      <c r="I38" s="1345"/>
      <c r="J38" s="1350"/>
      <c r="K38" s="2275"/>
      <c r="L38" s="2221"/>
      <c r="M38" s="2313"/>
      <c r="N38" s="2288"/>
      <c r="O38" s="2274"/>
      <c r="P38" s="2223"/>
      <c r="Q38" s="1345"/>
      <c r="R38" s="945" t="s">
        <v>984</v>
      </c>
      <c r="S38" s="291">
        <v>9600000</v>
      </c>
      <c r="T38" s="2236"/>
      <c r="U38" s="2236"/>
      <c r="V38" s="2288"/>
      <c r="W38" s="2288"/>
      <c r="X38" s="2288"/>
      <c r="Y38" s="1703"/>
      <c r="Z38" s="1703"/>
      <c r="AA38" s="1703"/>
      <c r="AB38" s="1703"/>
      <c r="AC38" s="1703"/>
      <c r="AD38" s="1703"/>
      <c r="AE38" s="1703"/>
      <c r="AF38" s="1703"/>
      <c r="AG38" s="1703"/>
      <c r="AH38" s="1703"/>
      <c r="AI38" s="1703"/>
      <c r="AJ38" s="2229"/>
      <c r="AK38" s="2229"/>
      <c r="AL38" s="2299"/>
      <c r="AM38" s="170"/>
    </row>
    <row r="39" spans="1:39" ht="91.5" customHeight="1" x14ac:dyDescent="0.2">
      <c r="A39" s="2266"/>
      <c r="B39" s="2267"/>
      <c r="C39" s="2249"/>
      <c r="D39" s="2250"/>
      <c r="E39" s="2305"/>
      <c r="F39" s="2306"/>
      <c r="G39" s="2312"/>
      <c r="H39" s="2237"/>
      <c r="I39" s="1449"/>
      <c r="J39" s="1351"/>
      <c r="K39" s="2275"/>
      <c r="L39" s="2221"/>
      <c r="M39" s="2313"/>
      <c r="N39" s="2225"/>
      <c r="O39" s="2274"/>
      <c r="P39" s="2223"/>
      <c r="Q39" s="1449"/>
      <c r="R39" s="945" t="s">
        <v>1580</v>
      </c>
      <c r="S39" s="291">
        <v>8000000</v>
      </c>
      <c r="T39" s="2236"/>
      <c r="U39" s="2236"/>
      <c r="V39" s="2288"/>
      <c r="W39" s="2288"/>
      <c r="X39" s="2288"/>
      <c r="Y39" s="1703"/>
      <c r="Z39" s="1703"/>
      <c r="AA39" s="1703"/>
      <c r="AB39" s="1703"/>
      <c r="AC39" s="1703"/>
      <c r="AD39" s="1703"/>
      <c r="AE39" s="1703"/>
      <c r="AF39" s="1703"/>
      <c r="AG39" s="1703"/>
      <c r="AH39" s="1703"/>
      <c r="AI39" s="1703"/>
      <c r="AJ39" s="2229"/>
      <c r="AK39" s="2229"/>
      <c r="AL39" s="2299"/>
      <c r="AM39" s="170"/>
    </row>
    <row r="40" spans="1:39" ht="87" customHeight="1" x14ac:dyDescent="0.2">
      <c r="A40" s="2266"/>
      <c r="B40" s="2267"/>
      <c r="C40" s="2249"/>
      <c r="D40" s="2250"/>
      <c r="E40" s="2305"/>
      <c r="F40" s="2306"/>
      <c r="G40" s="204">
        <v>185</v>
      </c>
      <c r="H40" s="965" t="s">
        <v>984</v>
      </c>
      <c r="I40" s="927" t="s">
        <v>985</v>
      </c>
      <c r="J40" s="925">
        <v>1</v>
      </c>
      <c r="K40" s="2275"/>
      <c r="L40" s="2221"/>
      <c r="M40" s="2313"/>
      <c r="N40" s="950">
        <v>30</v>
      </c>
      <c r="O40" s="2274"/>
      <c r="P40" s="2223"/>
      <c r="Q40" s="927" t="s">
        <v>986</v>
      </c>
      <c r="R40" s="941" t="s">
        <v>1569</v>
      </c>
      <c r="S40" s="291">
        <v>1650000</v>
      </c>
      <c r="T40" s="2236"/>
      <c r="U40" s="2236"/>
      <c r="V40" s="2288"/>
      <c r="W40" s="2288"/>
      <c r="X40" s="2288"/>
      <c r="Y40" s="1703"/>
      <c r="Z40" s="1703"/>
      <c r="AA40" s="1703"/>
      <c r="AB40" s="1703"/>
      <c r="AC40" s="1703"/>
      <c r="AD40" s="1703"/>
      <c r="AE40" s="1703"/>
      <c r="AF40" s="1703"/>
      <c r="AG40" s="1703"/>
      <c r="AH40" s="1703"/>
      <c r="AI40" s="1703"/>
      <c r="AJ40" s="2226"/>
      <c r="AK40" s="2226"/>
      <c r="AL40" s="2299"/>
      <c r="AM40" s="170"/>
    </row>
    <row r="41" spans="1:39" ht="140.25" customHeight="1" x14ac:dyDescent="0.2">
      <c r="A41" s="2266"/>
      <c r="B41" s="2267"/>
      <c r="C41" s="2249"/>
      <c r="D41" s="2250"/>
      <c r="E41" s="2307"/>
      <c r="F41" s="2308"/>
      <c r="G41" s="584">
        <v>186</v>
      </c>
      <c r="H41" s="952" t="s">
        <v>987</v>
      </c>
      <c r="I41" s="920" t="s">
        <v>988</v>
      </c>
      <c r="J41" s="922">
        <v>1</v>
      </c>
      <c r="K41" s="2275"/>
      <c r="L41" s="2221"/>
      <c r="M41" s="2314"/>
      <c r="N41" s="938">
        <v>40</v>
      </c>
      <c r="O41" s="2318"/>
      <c r="P41" s="2223"/>
      <c r="Q41" s="920" t="s">
        <v>989</v>
      </c>
      <c r="R41" s="934" t="s">
        <v>1568</v>
      </c>
      <c r="S41" s="585">
        <v>1000000</v>
      </c>
      <c r="T41" s="2236"/>
      <c r="U41" s="2236"/>
      <c r="V41" s="2288"/>
      <c r="W41" s="2288"/>
      <c r="X41" s="2288"/>
      <c r="Y41" s="1703"/>
      <c r="Z41" s="1703"/>
      <c r="AA41" s="1703"/>
      <c r="AB41" s="1703"/>
      <c r="AC41" s="2227"/>
      <c r="AD41" s="2227"/>
      <c r="AE41" s="1703"/>
      <c r="AF41" s="1703"/>
      <c r="AG41" s="1703"/>
      <c r="AH41" s="1703"/>
      <c r="AI41" s="1703"/>
      <c r="AJ41" s="2287"/>
      <c r="AK41" s="2287"/>
      <c r="AL41" s="2296"/>
      <c r="AM41" s="170"/>
    </row>
    <row r="42" spans="1:39" ht="37.5" customHeight="1" x14ac:dyDescent="0.2">
      <c r="A42" s="2266"/>
      <c r="B42" s="2267"/>
      <c r="C42" s="2249"/>
      <c r="D42" s="2250"/>
      <c r="E42" s="695">
        <v>60</v>
      </c>
      <c r="F42" s="2315" t="s">
        <v>990</v>
      </c>
      <c r="G42" s="2316"/>
      <c r="H42" s="2316"/>
      <c r="I42" s="2316"/>
      <c r="J42" s="2316"/>
      <c r="K42" s="2316"/>
      <c r="L42" s="2316"/>
      <c r="M42" s="2316"/>
      <c r="N42" s="2316"/>
      <c r="O42" s="2316"/>
      <c r="P42" s="2316"/>
      <c r="Q42" s="2316"/>
      <c r="R42" s="2316"/>
      <c r="S42" s="2316"/>
      <c r="T42" s="2316"/>
      <c r="U42" s="2316"/>
      <c r="V42" s="2316"/>
      <c r="W42" s="2316"/>
      <c r="X42" s="2316"/>
      <c r="Y42" s="2316"/>
      <c r="Z42" s="2316"/>
      <c r="AA42" s="2316"/>
      <c r="AB42" s="2316"/>
      <c r="AC42" s="2316"/>
      <c r="AD42" s="2316"/>
      <c r="AE42" s="2316"/>
      <c r="AF42" s="2316"/>
      <c r="AG42" s="2316"/>
      <c r="AH42" s="2316"/>
      <c r="AI42" s="2316"/>
      <c r="AJ42" s="2316"/>
      <c r="AK42" s="2316"/>
      <c r="AL42" s="2317"/>
      <c r="AM42" s="170"/>
    </row>
    <row r="43" spans="1:39" ht="92.25" customHeight="1" x14ac:dyDescent="0.2">
      <c r="A43" s="2266"/>
      <c r="B43" s="2267"/>
      <c r="C43" s="2249"/>
      <c r="D43" s="2250"/>
      <c r="E43" s="2247"/>
      <c r="F43" s="2248"/>
      <c r="G43" s="967">
        <v>187</v>
      </c>
      <c r="H43" s="947" t="s">
        <v>991</v>
      </c>
      <c r="I43" s="921" t="s">
        <v>992</v>
      </c>
      <c r="J43" s="923">
        <v>1</v>
      </c>
      <c r="K43" s="2275" t="s">
        <v>993</v>
      </c>
      <c r="L43" s="2221">
        <v>110</v>
      </c>
      <c r="M43" s="2223" t="s">
        <v>1470</v>
      </c>
      <c r="N43" s="939">
        <v>40</v>
      </c>
      <c r="O43" s="2273">
        <v>64350000</v>
      </c>
      <c r="P43" s="2223" t="s">
        <v>977</v>
      </c>
      <c r="Q43" s="921" t="s">
        <v>994</v>
      </c>
      <c r="R43" s="921" t="s">
        <v>1560</v>
      </c>
      <c r="S43" s="290">
        <v>7000000</v>
      </c>
      <c r="T43" s="2236">
        <v>20</v>
      </c>
      <c r="U43" s="2236" t="s">
        <v>1369</v>
      </c>
      <c r="V43" s="2288"/>
      <c r="W43" s="1350"/>
      <c r="X43" s="1350">
        <v>27477</v>
      </c>
      <c r="Y43" s="1350">
        <v>86843</v>
      </c>
      <c r="Z43" s="1703"/>
      <c r="AA43" s="1703"/>
      <c r="AB43" s="2288">
        <v>170</v>
      </c>
      <c r="AC43" s="2287"/>
      <c r="AD43" s="2287"/>
      <c r="AE43" s="2288">
        <v>103</v>
      </c>
      <c r="AF43" s="1703"/>
      <c r="AG43" s="1703"/>
      <c r="AH43" s="1703"/>
      <c r="AI43" s="1703"/>
      <c r="AJ43" s="2228">
        <v>42585</v>
      </c>
      <c r="AK43" s="2228">
        <v>42735</v>
      </c>
      <c r="AL43" s="2269" t="s">
        <v>1466</v>
      </c>
      <c r="AM43" s="170"/>
    </row>
    <row r="44" spans="1:39" ht="92.25" customHeight="1" x14ac:dyDescent="0.2">
      <c r="A44" s="2266"/>
      <c r="B44" s="2267"/>
      <c r="C44" s="2249"/>
      <c r="D44" s="2250"/>
      <c r="E44" s="2249"/>
      <c r="F44" s="2250"/>
      <c r="G44" s="2310">
        <v>188</v>
      </c>
      <c r="H44" s="2271" t="s">
        <v>995</v>
      </c>
      <c r="I44" s="1347" t="s">
        <v>996</v>
      </c>
      <c r="J44" s="1349">
        <v>2</v>
      </c>
      <c r="K44" s="2275"/>
      <c r="L44" s="2221"/>
      <c r="M44" s="2223"/>
      <c r="N44" s="2287">
        <v>30</v>
      </c>
      <c r="O44" s="2274"/>
      <c r="P44" s="2223"/>
      <c r="Q44" s="2155" t="s">
        <v>997</v>
      </c>
      <c r="R44" s="945" t="s">
        <v>1561</v>
      </c>
      <c r="S44" s="650">
        <v>7700000</v>
      </c>
      <c r="T44" s="2236"/>
      <c r="U44" s="2236"/>
      <c r="V44" s="2288"/>
      <c r="W44" s="1350"/>
      <c r="X44" s="1350"/>
      <c r="Y44" s="1350"/>
      <c r="Z44" s="1703"/>
      <c r="AA44" s="1703"/>
      <c r="AB44" s="2288"/>
      <c r="AC44" s="2288"/>
      <c r="AD44" s="2288"/>
      <c r="AE44" s="2288"/>
      <c r="AF44" s="1703"/>
      <c r="AG44" s="1703"/>
      <c r="AH44" s="1703"/>
      <c r="AI44" s="1703"/>
      <c r="AJ44" s="2226"/>
      <c r="AK44" s="2226"/>
      <c r="AL44" s="2299"/>
      <c r="AM44" s="170"/>
    </row>
    <row r="45" spans="1:39" ht="92.25" customHeight="1" x14ac:dyDescent="0.2">
      <c r="A45" s="2266"/>
      <c r="B45" s="2267"/>
      <c r="C45" s="2249"/>
      <c r="D45" s="2250"/>
      <c r="E45" s="2249"/>
      <c r="F45" s="2250"/>
      <c r="G45" s="2311"/>
      <c r="H45" s="2284"/>
      <c r="I45" s="1354"/>
      <c r="J45" s="1350"/>
      <c r="K45" s="2275"/>
      <c r="L45" s="2221"/>
      <c r="M45" s="2223"/>
      <c r="N45" s="2288"/>
      <c r="O45" s="2274"/>
      <c r="P45" s="2223"/>
      <c r="Q45" s="2156"/>
      <c r="R45" s="974" t="s">
        <v>1652</v>
      </c>
      <c r="S45" s="650">
        <v>9500000</v>
      </c>
      <c r="T45" s="2236"/>
      <c r="U45" s="2236"/>
      <c r="V45" s="2288"/>
      <c r="W45" s="1350"/>
      <c r="X45" s="1350"/>
      <c r="Y45" s="1350"/>
      <c r="Z45" s="1703"/>
      <c r="AA45" s="1703"/>
      <c r="AB45" s="2288"/>
      <c r="AC45" s="2288"/>
      <c r="AD45" s="2288"/>
      <c r="AE45" s="2288"/>
      <c r="AF45" s="1703"/>
      <c r="AG45" s="1703"/>
      <c r="AH45" s="1703"/>
      <c r="AI45" s="1703"/>
      <c r="AJ45" s="2226"/>
      <c r="AK45" s="2226"/>
      <c r="AL45" s="2299"/>
      <c r="AM45" s="170"/>
    </row>
    <row r="46" spans="1:39" ht="92.25" customHeight="1" x14ac:dyDescent="0.2">
      <c r="A46" s="2266"/>
      <c r="B46" s="2267"/>
      <c r="C46" s="2249"/>
      <c r="D46" s="2250"/>
      <c r="E46" s="2249"/>
      <c r="F46" s="2250"/>
      <c r="G46" s="2312"/>
      <c r="H46" s="2255"/>
      <c r="I46" s="1421"/>
      <c r="J46" s="1351"/>
      <c r="K46" s="2275"/>
      <c r="L46" s="2221"/>
      <c r="M46" s="2223"/>
      <c r="N46" s="2225"/>
      <c r="O46" s="2274"/>
      <c r="P46" s="2223"/>
      <c r="Q46" s="2157"/>
      <c r="R46" s="945" t="s">
        <v>1562</v>
      </c>
      <c r="S46" s="650">
        <v>18975000</v>
      </c>
      <c r="T46" s="2236"/>
      <c r="U46" s="2236"/>
      <c r="V46" s="2288"/>
      <c r="W46" s="1350"/>
      <c r="X46" s="1350"/>
      <c r="Y46" s="1350"/>
      <c r="Z46" s="1703"/>
      <c r="AA46" s="1703"/>
      <c r="AB46" s="2288"/>
      <c r="AC46" s="2288"/>
      <c r="AD46" s="2288"/>
      <c r="AE46" s="2288"/>
      <c r="AF46" s="1703"/>
      <c r="AG46" s="1703"/>
      <c r="AH46" s="1703"/>
      <c r="AI46" s="1703"/>
      <c r="AJ46" s="2226"/>
      <c r="AK46" s="2226"/>
      <c r="AL46" s="2299"/>
      <c r="AM46" s="170"/>
    </row>
    <row r="47" spans="1:39" ht="90.75" customHeight="1" x14ac:dyDescent="0.2">
      <c r="A47" s="2266"/>
      <c r="B47" s="2267"/>
      <c r="C47" s="2249"/>
      <c r="D47" s="2250"/>
      <c r="E47" s="2249"/>
      <c r="F47" s="2250"/>
      <c r="G47" s="204">
        <v>189</v>
      </c>
      <c r="H47" s="965" t="s">
        <v>998</v>
      </c>
      <c r="I47" s="927" t="s">
        <v>999</v>
      </c>
      <c r="J47" s="925">
        <v>1</v>
      </c>
      <c r="K47" s="2276"/>
      <c r="L47" s="2222"/>
      <c r="M47" s="2224"/>
      <c r="N47" s="950">
        <v>30</v>
      </c>
      <c r="O47" s="2274"/>
      <c r="P47" s="2224"/>
      <c r="Q47" s="927" t="s">
        <v>1000</v>
      </c>
      <c r="R47" s="975" t="s">
        <v>1653</v>
      </c>
      <c r="S47" s="650">
        <v>21175000</v>
      </c>
      <c r="T47" s="2237"/>
      <c r="U47" s="2236"/>
      <c r="V47" s="2288"/>
      <c r="W47" s="1350"/>
      <c r="X47" s="1350"/>
      <c r="Y47" s="1350"/>
      <c r="Z47" s="1703"/>
      <c r="AA47" s="1703"/>
      <c r="AB47" s="2288"/>
      <c r="AC47" s="2225"/>
      <c r="AD47" s="2225"/>
      <c r="AE47" s="2225"/>
      <c r="AF47" s="2227"/>
      <c r="AG47" s="2227"/>
      <c r="AH47" s="2227"/>
      <c r="AI47" s="2227"/>
      <c r="AJ47" s="2226"/>
      <c r="AK47" s="2226"/>
      <c r="AL47" s="2299"/>
      <c r="AM47" s="170"/>
    </row>
    <row r="48" spans="1:39" ht="101.25" customHeight="1" x14ac:dyDescent="0.2">
      <c r="A48" s="2266"/>
      <c r="B48" s="2267"/>
      <c r="C48" s="2249"/>
      <c r="D48" s="2250"/>
      <c r="E48" s="2249"/>
      <c r="F48" s="2250"/>
      <c r="G48" s="966">
        <v>188</v>
      </c>
      <c r="H48" s="964" t="s">
        <v>998</v>
      </c>
      <c r="I48" s="927" t="s">
        <v>999</v>
      </c>
      <c r="J48" s="968">
        <v>1</v>
      </c>
      <c r="K48" s="942" t="s">
        <v>1058</v>
      </c>
      <c r="L48" s="632">
        <v>111</v>
      </c>
      <c r="M48" s="927" t="s">
        <v>1488</v>
      </c>
      <c r="N48" s="928">
        <v>100</v>
      </c>
      <c r="O48" s="957">
        <v>19000000</v>
      </c>
      <c r="P48" s="1347" t="s">
        <v>977</v>
      </c>
      <c r="Q48" s="2309" t="s">
        <v>983</v>
      </c>
      <c r="R48" s="928" t="s">
        <v>1030</v>
      </c>
      <c r="S48" s="297">
        <v>19000000</v>
      </c>
      <c r="T48" s="950">
        <v>20</v>
      </c>
      <c r="U48" s="934" t="s">
        <v>1369</v>
      </c>
      <c r="V48" s="2296"/>
      <c r="W48" s="2296"/>
      <c r="X48" s="1349">
        <v>350</v>
      </c>
      <c r="Y48" s="1349">
        <v>600</v>
      </c>
      <c r="Z48" s="1720"/>
      <c r="AA48" s="1720"/>
      <c r="AB48" s="2287">
        <v>170</v>
      </c>
      <c r="AC48" s="2287"/>
      <c r="AD48" s="2287"/>
      <c r="AE48" s="2287">
        <v>103</v>
      </c>
      <c r="AF48" s="2296"/>
      <c r="AG48" s="2296"/>
      <c r="AH48" s="2296"/>
      <c r="AI48" s="2296"/>
      <c r="AJ48" s="2320">
        <v>42585</v>
      </c>
      <c r="AK48" s="2320">
        <v>42735</v>
      </c>
      <c r="AL48" s="2296" t="s">
        <v>1466</v>
      </c>
    </row>
    <row r="49" spans="1:39" ht="84.75" customHeight="1" x14ac:dyDescent="0.2">
      <c r="A49" s="2266"/>
      <c r="B49" s="2267"/>
      <c r="C49" s="2249"/>
      <c r="D49" s="2250"/>
      <c r="E49" s="2249"/>
      <c r="F49" s="2250"/>
      <c r="G49" s="966">
        <v>187</v>
      </c>
      <c r="H49" s="964" t="s">
        <v>991</v>
      </c>
      <c r="I49" s="927" t="s">
        <v>992</v>
      </c>
      <c r="J49" s="968">
        <v>1</v>
      </c>
      <c r="K49" s="942" t="s">
        <v>1059</v>
      </c>
      <c r="L49" s="632">
        <v>112</v>
      </c>
      <c r="M49" s="927" t="s">
        <v>1489</v>
      </c>
      <c r="N49" s="928">
        <v>100</v>
      </c>
      <c r="O49" s="957">
        <v>10000000</v>
      </c>
      <c r="P49" s="1354"/>
      <c r="Q49" s="2272"/>
      <c r="R49" s="950" t="s">
        <v>1031</v>
      </c>
      <c r="S49" s="958">
        <v>10000000</v>
      </c>
      <c r="T49" s="950">
        <v>20</v>
      </c>
      <c r="U49" s="934" t="s">
        <v>1369</v>
      </c>
      <c r="V49" s="2268"/>
      <c r="W49" s="2268"/>
      <c r="X49" s="1350"/>
      <c r="Y49" s="1350"/>
      <c r="Z49" s="1703"/>
      <c r="AA49" s="1703"/>
      <c r="AB49" s="2288"/>
      <c r="AC49" s="2288"/>
      <c r="AD49" s="2288"/>
      <c r="AE49" s="2288"/>
      <c r="AF49" s="2268"/>
      <c r="AG49" s="2268"/>
      <c r="AH49" s="2268"/>
      <c r="AI49" s="2268"/>
      <c r="AJ49" s="2268"/>
      <c r="AK49" s="2268"/>
      <c r="AL49" s="2268"/>
    </row>
    <row r="50" spans="1:39" ht="87.75" customHeight="1" x14ac:dyDescent="0.2">
      <c r="A50" s="2266"/>
      <c r="B50" s="2267"/>
      <c r="C50" s="2249"/>
      <c r="D50" s="2250"/>
      <c r="E50" s="2251"/>
      <c r="F50" s="2250"/>
      <c r="G50" s="955">
        <v>198</v>
      </c>
      <c r="H50" s="953" t="s">
        <v>995</v>
      </c>
      <c r="I50" s="920" t="s">
        <v>996</v>
      </c>
      <c r="J50" s="962">
        <v>1</v>
      </c>
      <c r="K50" s="944" t="s">
        <v>1060</v>
      </c>
      <c r="L50" s="659">
        <v>113</v>
      </c>
      <c r="M50" s="920" t="s">
        <v>1490</v>
      </c>
      <c r="N50" s="205">
        <v>100</v>
      </c>
      <c r="O50" s="930">
        <v>6650000</v>
      </c>
      <c r="P50" s="1354"/>
      <c r="Q50" s="2272"/>
      <c r="R50" s="938" t="s">
        <v>1030</v>
      </c>
      <c r="S50" s="943">
        <v>6650000</v>
      </c>
      <c r="T50" s="938">
        <v>20</v>
      </c>
      <c r="U50" s="934" t="s">
        <v>1369</v>
      </c>
      <c r="V50" s="2268"/>
      <c r="W50" s="2268"/>
      <c r="X50" s="1350"/>
      <c r="Y50" s="1350"/>
      <c r="Z50" s="1703"/>
      <c r="AA50" s="1703"/>
      <c r="AB50" s="2288"/>
      <c r="AC50" s="2225"/>
      <c r="AD50" s="2225"/>
      <c r="AE50" s="2288"/>
      <c r="AF50" s="2268"/>
      <c r="AG50" s="2268"/>
      <c r="AH50" s="2268"/>
      <c r="AI50" s="2268"/>
      <c r="AJ50" s="2268"/>
      <c r="AK50" s="2268"/>
      <c r="AL50" s="2268"/>
    </row>
    <row r="51" spans="1:39" ht="34.5" customHeight="1" x14ac:dyDescent="0.2">
      <c r="A51" s="2266"/>
      <c r="B51" s="2267"/>
      <c r="C51" s="2249"/>
      <c r="D51" s="2250"/>
      <c r="E51" s="674">
        <v>61</v>
      </c>
      <c r="F51" s="2315" t="s">
        <v>1001</v>
      </c>
      <c r="G51" s="2316"/>
      <c r="H51" s="2316"/>
      <c r="I51" s="2316"/>
      <c r="J51" s="2316"/>
      <c r="K51" s="2316"/>
      <c r="L51" s="2316"/>
      <c r="M51" s="2316"/>
      <c r="N51" s="2316"/>
      <c r="O51" s="2316"/>
      <c r="P51" s="2316"/>
      <c r="Q51" s="2316"/>
      <c r="R51" s="2316"/>
      <c r="S51" s="2316"/>
      <c r="T51" s="2316"/>
      <c r="U51" s="2316"/>
      <c r="V51" s="2316"/>
      <c r="W51" s="2316"/>
      <c r="X51" s="2316"/>
      <c r="Y51" s="2316"/>
      <c r="Z51" s="2316"/>
      <c r="AA51" s="2316"/>
      <c r="AB51" s="2316"/>
      <c r="AC51" s="2316"/>
      <c r="AD51" s="2316"/>
      <c r="AE51" s="2316"/>
      <c r="AF51" s="2316"/>
      <c r="AG51" s="2316"/>
      <c r="AH51" s="2316"/>
      <c r="AI51" s="2316"/>
      <c r="AJ51" s="2316"/>
      <c r="AK51" s="2316"/>
      <c r="AL51" s="2317"/>
      <c r="AM51" s="170"/>
    </row>
    <row r="52" spans="1:39" ht="78" customHeight="1" x14ac:dyDescent="0.2">
      <c r="A52" s="2266"/>
      <c r="B52" s="2267"/>
      <c r="C52" s="2249"/>
      <c r="D52" s="2250"/>
      <c r="E52" s="2247"/>
      <c r="F52" s="2250"/>
      <c r="G52" s="2282">
        <v>190</v>
      </c>
      <c r="H52" s="2284" t="s">
        <v>1002</v>
      </c>
      <c r="I52" s="2284" t="s">
        <v>1003</v>
      </c>
      <c r="J52" s="2290">
        <v>1</v>
      </c>
      <c r="K52" s="2275" t="s">
        <v>1004</v>
      </c>
      <c r="L52" s="2221">
        <v>114</v>
      </c>
      <c r="M52" s="2223" t="s">
        <v>1477</v>
      </c>
      <c r="N52" s="2288">
        <v>100</v>
      </c>
      <c r="O52" s="2273">
        <v>150400000</v>
      </c>
      <c r="P52" s="2326" t="s">
        <v>977</v>
      </c>
      <c r="Q52" s="2272" t="s">
        <v>1005</v>
      </c>
      <c r="R52" s="959" t="s">
        <v>1551</v>
      </c>
      <c r="S52" s="652">
        <v>27100000</v>
      </c>
      <c r="T52" s="2236">
        <v>20</v>
      </c>
      <c r="U52" s="2341" t="s">
        <v>1369</v>
      </c>
      <c r="V52" s="2339">
        <v>137</v>
      </c>
      <c r="W52" s="2339">
        <v>1365</v>
      </c>
      <c r="X52" s="2339">
        <v>2122</v>
      </c>
      <c r="Y52" s="2339">
        <v>5382</v>
      </c>
      <c r="Z52" s="2339">
        <v>7891</v>
      </c>
      <c r="AA52" s="1349"/>
      <c r="AB52" s="2322"/>
      <c r="AC52" s="2338"/>
      <c r="AD52" s="2338"/>
      <c r="AE52" s="1495"/>
      <c r="AF52" s="1495"/>
      <c r="AG52" s="1495"/>
      <c r="AH52" s="1495"/>
      <c r="AI52" s="1495"/>
      <c r="AJ52" s="2323">
        <v>42585</v>
      </c>
      <c r="AK52" s="2323">
        <v>42735</v>
      </c>
      <c r="AL52" s="2269" t="s">
        <v>1466</v>
      </c>
      <c r="AM52" s="170"/>
    </row>
    <row r="53" spans="1:39" ht="63" customHeight="1" x14ac:dyDescent="0.2">
      <c r="A53" s="2266"/>
      <c r="B53" s="2267"/>
      <c r="C53" s="2249"/>
      <c r="D53" s="2250"/>
      <c r="E53" s="2249"/>
      <c r="F53" s="2250"/>
      <c r="G53" s="2282"/>
      <c r="H53" s="2284"/>
      <c r="I53" s="2284"/>
      <c r="J53" s="2321"/>
      <c r="K53" s="2275"/>
      <c r="L53" s="2221"/>
      <c r="M53" s="2223"/>
      <c r="N53" s="2288"/>
      <c r="O53" s="2274"/>
      <c r="P53" s="2326"/>
      <c r="Q53" s="2272"/>
      <c r="R53" s="945" t="s">
        <v>1552</v>
      </c>
      <c r="S53" s="292">
        <v>72700000</v>
      </c>
      <c r="T53" s="2236"/>
      <c r="U53" s="2341"/>
      <c r="V53" s="2327"/>
      <c r="W53" s="2327"/>
      <c r="X53" s="2327"/>
      <c r="Y53" s="2327"/>
      <c r="Z53" s="2327"/>
      <c r="AA53" s="1350"/>
      <c r="AB53" s="2340"/>
      <c r="AC53" s="1495"/>
      <c r="AD53" s="1495"/>
      <c r="AE53" s="1495"/>
      <c r="AF53" s="1495"/>
      <c r="AG53" s="1495"/>
      <c r="AH53" s="1495"/>
      <c r="AI53" s="1495"/>
      <c r="AJ53" s="1457"/>
      <c r="AK53" s="1457"/>
      <c r="AL53" s="2299"/>
      <c r="AM53" s="170"/>
    </row>
    <row r="54" spans="1:39" ht="46.5" customHeight="1" x14ac:dyDescent="0.2">
      <c r="A54" s="2266"/>
      <c r="B54" s="2267"/>
      <c r="C54" s="2249"/>
      <c r="D54" s="2250"/>
      <c r="E54" s="2249"/>
      <c r="F54" s="2250"/>
      <c r="G54" s="2282"/>
      <c r="H54" s="2284"/>
      <c r="I54" s="2284"/>
      <c r="J54" s="2321"/>
      <c r="K54" s="2275"/>
      <c r="L54" s="2221"/>
      <c r="M54" s="2223"/>
      <c r="N54" s="2288"/>
      <c r="O54" s="2274"/>
      <c r="P54" s="2326"/>
      <c r="Q54" s="2272"/>
      <c r="R54" s="701" t="s">
        <v>1553</v>
      </c>
      <c r="S54" s="292">
        <v>25200000</v>
      </c>
      <c r="T54" s="2236"/>
      <c r="U54" s="2341"/>
      <c r="V54" s="2327"/>
      <c r="W54" s="2327"/>
      <c r="X54" s="2327"/>
      <c r="Y54" s="2327"/>
      <c r="Z54" s="2327"/>
      <c r="AA54" s="1350"/>
      <c r="AB54" s="2340"/>
      <c r="AC54" s="1495"/>
      <c r="AD54" s="1495"/>
      <c r="AE54" s="1495"/>
      <c r="AF54" s="1495"/>
      <c r="AG54" s="1495"/>
      <c r="AH54" s="1495"/>
      <c r="AI54" s="1495"/>
      <c r="AJ54" s="1457"/>
      <c r="AK54" s="1457"/>
      <c r="AL54" s="2299"/>
      <c r="AM54" s="170"/>
    </row>
    <row r="55" spans="1:39" ht="36.75" customHeight="1" x14ac:dyDescent="0.2">
      <c r="A55" s="2266"/>
      <c r="B55" s="2267"/>
      <c r="C55" s="2249"/>
      <c r="D55" s="2250"/>
      <c r="E55" s="2249"/>
      <c r="F55" s="2250"/>
      <c r="G55" s="2283"/>
      <c r="H55" s="2255"/>
      <c r="I55" s="2255"/>
      <c r="J55" s="2321"/>
      <c r="K55" s="2276"/>
      <c r="L55" s="2222"/>
      <c r="M55" s="2224"/>
      <c r="N55" s="2225"/>
      <c r="O55" s="2274"/>
      <c r="P55" s="2337"/>
      <c r="Q55" s="2233"/>
      <c r="R55" s="701" t="s">
        <v>1654</v>
      </c>
      <c r="S55" s="293">
        <v>25400000</v>
      </c>
      <c r="T55" s="2237"/>
      <c r="U55" s="2342"/>
      <c r="V55" s="2327"/>
      <c r="W55" s="2327"/>
      <c r="X55" s="2327"/>
      <c r="Y55" s="2327"/>
      <c r="Z55" s="2327"/>
      <c r="AA55" s="1351"/>
      <c r="AB55" s="2340"/>
      <c r="AC55" s="2322"/>
      <c r="AD55" s="2322"/>
      <c r="AE55" s="2322"/>
      <c r="AF55" s="2322"/>
      <c r="AG55" s="2322"/>
      <c r="AH55" s="2322"/>
      <c r="AI55" s="2322"/>
      <c r="AJ55" s="1457"/>
      <c r="AK55" s="1457"/>
      <c r="AL55" s="2299"/>
      <c r="AM55" s="170"/>
    </row>
    <row r="56" spans="1:39" ht="63.75" customHeight="1" x14ac:dyDescent="0.2">
      <c r="A56" s="2266"/>
      <c r="B56" s="2267"/>
      <c r="C56" s="2249"/>
      <c r="D56" s="2250"/>
      <c r="E56" s="2249"/>
      <c r="F56" s="2250"/>
      <c r="G56" s="2324">
        <v>190</v>
      </c>
      <c r="H56" s="2313" t="s">
        <v>1002</v>
      </c>
      <c r="I56" s="2313" t="s">
        <v>1003</v>
      </c>
      <c r="J56" s="968">
        <v>1</v>
      </c>
      <c r="K56" s="942" t="s">
        <v>1061</v>
      </c>
      <c r="L56" s="632">
        <v>115</v>
      </c>
      <c r="M56" s="927" t="s">
        <v>1492</v>
      </c>
      <c r="N56" s="928">
        <v>100</v>
      </c>
      <c r="O56" s="957">
        <v>22000000</v>
      </c>
      <c r="P56" s="2325" t="s">
        <v>977</v>
      </c>
      <c r="Q56" s="2309" t="s">
        <v>1005</v>
      </c>
      <c r="R56" s="950" t="s">
        <v>1030</v>
      </c>
      <c r="S56" s="958">
        <v>22000000</v>
      </c>
      <c r="T56" s="950">
        <v>20</v>
      </c>
      <c r="U56" s="934" t="s">
        <v>1369</v>
      </c>
      <c r="V56" s="2327">
        <v>137</v>
      </c>
      <c r="W56" s="2327">
        <v>1365</v>
      </c>
      <c r="X56" s="2327">
        <v>2122</v>
      </c>
      <c r="Y56" s="2327">
        <v>5382</v>
      </c>
      <c r="Z56" s="2327">
        <v>7891</v>
      </c>
      <c r="AA56" s="1720"/>
      <c r="AB56" s="1720"/>
      <c r="AC56" s="1720"/>
      <c r="AD56" s="1720"/>
      <c r="AE56" s="1720"/>
      <c r="AF56" s="1720"/>
      <c r="AG56" s="1720"/>
      <c r="AH56" s="1720"/>
      <c r="AI56" s="1720"/>
      <c r="AJ56" s="2298">
        <v>42585</v>
      </c>
      <c r="AK56" s="2298">
        <v>42735</v>
      </c>
      <c r="AL56" s="2296" t="s">
        <v>1466</v>
      </c>
    </row>
    <row r="57" spans="1:39" ht="71.25" customHeight="1" x14ac:dyDescent="0.2">
      <c r="A57" s="2266"/>
      <c r="B57" s="2267"/>
      <c r="C57" s="2251"/>
      <c r="D57" s="2252"/>
      <c r="E57" s="2251"/>
      <c r="F57" s="2252"/>
      <c r="G57" s="2324"/>
      <c r="H57" s="2313"/>
      <c r="I57" s="2313"/>
      <c r="J57" s="968">
        <v>1</v>
      </c>
      <c r="K57" s="942" t="s">
        <v>1062</v>
      </c>
      <c r="L57" s="632">
        <v>116</v>
      </c>
      <c r="M57" s="927" t="s">
        <v>1491</v>
      </c>
      <c r="N57" s="928">
        <v>100</v>
      </c>
      <c r="O57" s="957">
        <v>7600000</v>
      </c>
      <c r="P57" s="2326"/>
      <c r="Q57" s="2272"/>
      <c r="R57" s="950" t="s">
        <v>1030</v>
      </c>
      <c r="S57" s="958">
        <v>7600000</v>
      </c>
      <c r="T57" s="950">
        <v>20</v>
      </c>
      <c r="U57" s="934" t="s">
        <v>1369</v>
      </c>
      <c r="V57" s="2327"/>
      <c r="W57" s="2327"/>
      <c r="X57" s="2327"/>
      <c r="Y57" s="2327"/>
      <c r="Z57" s="2327"/>
      <c r="AA57" s="2227"/>
      <c r="AB57" s="2227"/>
      <c r="AC57" s="2227"/>
      <c r="AD57" s="2227"/>
      <c r="AE57" s="2227"/>
      <c r="AF57" s="2227"/>
      <c r="AG57" s="2227"/>
      <c r="AH57" s="2227"/>
      <c r="AI57" s="2227"/>
      <c r="AJ57" s="2225"/>
      <c r="AK57" s="2225"/>
      <c r="AL57" s="2269"/>
    </row>
    <row r="58" spans="1:39" s="542" customFormat="1" ht="37.5" customHeight="1" x14ac:dyDescent="0.25">
      <c r="A58" s="2266"/>
      <c r="B58" s="2267"/>
      <c r="C58" s="698">
        <v>18</v>
      </c>
      <c r="D58" s="2328" t="s">
        <v>1006</v>
      </c>
      <c r="E58" s="2329"/>
      <c r="F58" s="2329"/>
      <c r="G58" s="2329"/>
      <c r="H58" s="2329"/>
      <c r="I58" s="2329"/>
      <c r="J58" s="2329"/>
      <c r="K58" s="2329"/>
      <c r="L58" s="2329"/>
      <c r="M58" s="2329"/>
      <c r="N58" s="2329"/>
      <c r="O58" s="2329"/>
      <c r="P58" s="2329"/>
      <c r="Q58" s="2329"/>
      <c r="R58" s="2329"/>
      <c r="S58" s="2329"/>
      <c r="T58" s="2329"/>
      <c r="U58" s="2329"/>
      <c r="V58" s="2329"/>
      <c r="W58" s="2329"/>
      <c r="X58" s="2329"/>
      <c r="Y58" s="2329"/>
      <c r="Z58" s="2329"/>
      <c r="AA58" s="2329"/>
      <c r="AB58" s="2329"/>
      <c r="AC58" s="2329"/>
      <c r="AD58" s="2329"/>
      <c r="AE58" s="2329"/>
      <c r="AF58" s="2329"/>
      <c r="AG58" s="2329"/>
      <c r="AH58" s="2329"/>
      <c r="AI58" s="2329"/>
      <c r="AJ58" s="2329"/>
      <c r="AK58" s="2329"/>
      <c r="AL58" s="2330"/>
      <c r="AM58" s="638"/>
    </row>
    <row r="59" spans="1:39" ht="31.5" customHeight="1" x14ac:dyDescent="0.2">
      <c r="A59" s="2266"/>
      <c r="B59" s="2267"/>
      <c r="C59" s="2249"/>
      <c r="D59" s="2250"/>
      <c r="E59" s="674">
        <v>62</v>
      </c>
      <c r="F59" s="2331" t="s">
        <v>1007</v>
      </c>
      <c r="G59" s="2331"/>
      <c r="H59" s="2331"/>
      <c r="I59" s="2331"/>
      <c r="J59" s="2331"/>
      <c r="K59" s="2331"/>
      <c r="L59" s="2331"/>
      <c r="M59" s="2331"/>
      <c r="N59" s="2331"/>
      <c r="O59" s="2331"/>
      <c r="P59" s="2331"/>
      <c r="Q59" s="2331"/>
      <c r="R59" s="2331"/>
      <c r="S59" s="2331"/>
      <c r="T59" s="2331"/>
      <c r="U59" s="2331"/>
      <c r="V59" s="2331"/>
      <c r="W59" s="2331"/>
      <c r="X59" s="2331"/>
      <c r="Y59" s="2331"/>
      <c r="Z59" s="2331"/>
      <c r="AA59" s="2331"/>
      <c r="AB59" s="2331"/>
      <c r="AC59" s="2331"/>
      <c r="AD59" s="2331"/>
      <c r="AE59" s="2331"/>
      <c r="AF59" s="2331"/>
      <c r="AG59" s="2331"/>
      <c r="AH59" s="2331"/>
      <c r="AI59" s="2331"/>
      <c r="AJ59" s="2331"/>
      <c r="AK59" s="2331"/>
      <c r="AL59" s="2331"/>
      <c r="AM59" s="170"/>
    </row>
    <row r="60" spans="1:39" ht="30.75" customHeight="1" x14ac:dyDescent="0.2">
      <c r="A60" s="2266"/>
      <c r="B60" s="2267"/>
      <c r="C60" s="2249"/>
      <c r="D60" s="2250"/>
      <c r="E60" s="2247"/>
      <c r="F60" s="2248"/>
      <c r="G60" s="2332">
        <v>191</v>
      </c>
      <c r="H60" s="2333" t="s">
        <v>1008</v>
      </c>
      <c r="I60" s="1344" t="s">
        <v>1009</v>
      </c>
      <c r="J60" s="2336">
        <v>1</v>
      </c>
      <c r="K60" s="2319" t="s">
        <v>1010</v>
      </c>
      <c r="L60" s="2220">
        <v>117</v>
      </c>
      <c r="M60" s="2255" t="s">
        <v>1493</v>
      </c>
      <c r="N60" s="2225">
        <v>100</v>
      </c>
      <c r="O60" s="2273">
        <v>10000000</v>
      </c>
      <c r="P60" s="2223" t="s">
        <v>1011</v>
      </c>
      <c r="Q60" s="2272" t="s">
        <v>1012</v>
      </c>
      <c r="R60" s="2345" t="s">
        <v>1655</v>
      </c>
      <c r="S60" s="1352">
        <v>10000000</v>
      </c>
      <c r="T60" s="2235">
        <v>20</v>
      </c>
      <c r="U60" s="2235" t="s">
        <v>1369</v>
      </c>
      <c r="V60" s="1703"/>
      <c r="W60" s="1703"/>
      <c r="X60" s="1703"/>
      <c r="Y60" s="2343"/>
      <c r="Z60" s="2343"/>
      <c r="AA60" s="2343"/>
      <c r="AB60" s="2288"/>
      <c r="AC60" s="2287">
        <v>454</v>
      </c>
      <c r="AD60" s="2287"/>
      <c r="AE60" s="2288"/>
      <c r="AF60" s="1703"/>
      <c r="AG60" s="1703"/>
      <c r="AH60" s="1703"/>
      <c r="AI60" s="1703"/>
      <c r="AJ60" s="2228">
        <v>42585</v>
      </c>
      <c r="AK60" s="2228">
        <v>42735</v>
      </c>
      <c r="AL60" s="2269" t="s">
        <v>1466</v>
      </c>
      <c r="AM60" s="170"/>
    </row>
    <row r="61" spans="1:39" ht="27" customHeight="1" x14ac:dyDescent="0.2">
      <c r="A61" s="2266"/>
      <c r="B61" s="2267"/>
      <c r="C61" s="2249"/>
      <c r="D61" s="2250"/>
      <c r="E61" s="2249"/>
      <c r="F61" s="2250"/>
      <c r="G61" s="2332"/>
      <c r="H61" s="2334"/>
      <c r="I61" s="1345"/>
      <c r="J61" s="2336"/>
      <c r="K61" s="2275"/>
      <c r="L61" s="2221"/>
      <c r="M61" s="2256"/>
      <c r="N61" s="2226"/>
      <c r="O61" s="2274"/>
      <c r="P61" s="2223"/>
      <c r="Q61" s="2272"/>
      <c r="R61" s="2346"/>
      <c r="S61" s="1353"/>
      <c r="T61" s="2236"/>
      <c r="U61" s="2236"/>
      <c r="V61" s="1703"/>
      <c r="W61" s="1703"/>
      <c r="X61" s="1703"/>
      <c r="Y61" s="2343"/>
      <c r="Z61" s="2343"/>
      <c r="AA61" s="2343"/>
      <c r="AB61" s="2288"/>
      <c r="AC61" s="2288"/>
      <c r="AD61" s="2288"/>
      <c r="AE61" s="2288"/>
      <c r="AF61" s="1703"/>
      <c r="AG61" s="1703"/>
      <c r="AH61" s="1703"/>
      <c r="AI61" s="1703"/>
      <c r="AJ61" s="2226"/>
      <c r="AK61" s="2226"/>
      <c r="AL61" s="2299"/>
      <c r="AM61" s="170"/>
    </row>
    <row r="62" spans="1:39" ht="72.75" customHeight="1" x14ac:dyDescent="0.2">
      <c r="A62" s="2266"/>
      <c r="B62" s="2267"/>
      <c r="C62" s="2249"/>
      <c r="D62" s="2250"/>
      <c r="E62" s="2249"/>
      <c r="F62" s="2250"/>
      <c r="G62" s="2332"/>
      <c r="H62" s="2334"/>
      <c r="I62" s="1345"/>
      <c r="J62" s="2336"/>
      <c r="K62" s="2275"/>
      <c r="L62" s="2221"/>
      <c r="M62" s="2256"/>
      <c r="N62" s="2226"/>
      <c r="O62" s="2274"/>
      <c r="P62" s="2223"/>
      <c r="Q62" s="2272"/>
      <c r="R62" s="2346"/>
      <c r="S62" s="1444"/>
      <c r="T62" s="2236"/>
      <c r="U62" s="2236"/>
      <c r="V62" s="1703"/>
      <c r="W62" s="1703"/>
      <c r="X62" s="1703"/>
      <c r="Y62" s="2343"/>
      <c r="Z62" s="2343"/>
      <c r="AA62" s="2343"/>
      <c r="AB62" s="2288"/>
      <c r="AC62" s="2288"/>
      <c r="AD62" s="2288"/>
      <c r="AE62" s="2288"/>
      <c r="AF62" s="1703"/>
      <c r="AG62" s="1703"/>
      <c r="AH62" s="1703"/>
      <c r="AI62" s="1703"/>
      <c r="AJ62" s="2226"/>
      <c r="AK62" s="2226"/>
      <c r="AL62" s="2299"/>
      <c r="AM62" s="170"/>
    </row>
    <row r="63" spans="1:39" ht="94.5" customHeight="1" x14ac:dyDescent="0.2">
      <c r="A63" s="2266"/>
      <c r="B63" s="2267"/>
      <c r="C63" s="2249"/>
      <c r="D63" s="2250"/>
      <c r="E63" s="2249"/>
      <c r="F63" s="2250"/>
      <c r="G63" s="2332"/>
      <c r="H63" s="2334"/>
      <c r="I63" s="1345"/>
      <c r="J63" s="2336"/>
      <c r="K63" s="2275"/>
      <c r="L63" s="2221"/>
      <c r="M63" s="2256"/>
      <c r="N63" s="2226"/>
      <c r="O63" s="2274"/>
      <c r="P63" s="2223"/>
      <c r="Q63" s="2272"/>
      <c r="R63" s="976" t="s">
        <v>1656</v>
      </c>
      <c r="S63" s="926">
        <v>0</v>
      </c>
      <c r="T63" s="2236"/>
      <c r="U63" s="2236"/>
      <c r="V63" s="1703"/>
      <c r="W63" s="1703"/>
      <c r="X63" s="1703"/>
      <c r="Y63" s="2343"/>
      <c r="Z63" s="2343"/>
      <c r="AA63" s="2343"/>
      <c r="AB63" s="2288"/>
      <c r="AC63" s="2288"/>
      <c r="AD63" s="2288"/>
      <c r="AE63" s="2288"/>
      <c r="AF63" s="1703"/>
      <c r="AG63" s="1703"/>
      <c r="AH63" s="1703"/>
      <c r="AI63" s="1703"/>
      <c r="AJ63" s="2226"/>
      <c r="AK63" s="2226"/>
      <c r="AL63" s="2299"/>
      <c r="AM63" s="170"/>
    </row>
    <row r="64" spans="1:39" ht="109.5" customHeight="1" x14ac:dyDescent="0.2">
      <c r="A64" s="2266"/>
      <c r="B64" s="2267"/>
      <c r="C64" s="2249"/>
      <c r="D64" s="2250"/>
      <c r="E64" s="2249"/>
      <c r="F64" s="2250"/>
      <c r="G64" s="2332"/>
      <c r="H64" s="2335"/>
      <c r="I64" s="1449"/>
      <c r="J64" s="2336"/>
      <c r="K64" s="2276"/>
      <c r="L64" s="2222"/>
      <c r="M64" s="2256"/>
      <c r="N64" s="2226"/>
      <c r="O64" s="2274"/>
      <c r="P64" s="2223"/>
      <c r="Q64" s="2233"/>
      <c r="R64" s="976" t="s">
        <v>1657</v>
      </c>
      <c r="S64" s="924">
        <v>0</v>
      </c>
      <c r="T64" s="2237"/>
      <c r="U64" s="2237"/>
      <c r="V64" s="2227"/>
      <c r="W64" s="2227"/>
      <c r="X64" s="2227"/>
      <c r="Y64" s="2344"/>
      <c r="Z64" s="2344"/>
      <c r="AA64" s="2344"/>
      <c r="AB64" s="2225"/>
      <c r="AC64" s="2225"/>
      <c r="AD64" s="2225"/>
      <c r="AE64" s="2225"/>
      <c r="AF64" s="2227"/>
      <c r="AG64" s="2227"/>
      <c r="AH64" s="2227"/>
      <c r="AI64" s="2227"/>
      <c r="AJ64" s="2226"/>
      <c r="AK64" s="2226"/>
      <c r="AL64" s="2299"/>
      <c r="AM64" s="170"/>
    </row>
    <row r="65" spans="1:39" ht="71.25" x14ac:dyDescent="0.2">
      <c r="A65" s="2266"/>
      <c r="B65" s="2267"/>
      <c r="C65" s="2249"/>
      <c r="D65" s="2250"/>
      <c r="E65" s="2249"/>
      <c r="F65" s="2250"/>
      <c r="G65" s="2332">
        <v>192</v>
      </c>
      <c r="H65" s="2347" t="s">
        <v>1013</v>
      </c>
      <c r="I65" s="2271" t="s">
        <v>1014</v>
      </c>
      <c r="J65" s="2349">
        <v>1</v>
      </c>
      <c r="K65" s="2319" t="s">
        <v>1015</v>
      </c>
      <c r="L65" s="2220">
        <v>118</v>
      </c>
      <c r="M65" s="2314" t="s">
        <v>1494</v>
      </c>
      <c r="N65" s="2226">
        <v>100</v>
      </c>
      <c r="O65" s="2274">
        <v>51200000</v>
      </c>
      <c r="P65" s="2313" t="s">
        <v>1011</v>
      </c>
      <c r="Q65" s="2309" t="s">
        <v>1016</v>
      </c>
      <c r="R65" s="945" t="s">
        <v>1576</v>
      </c>
      <c r="S65" s="291">
        <v>22000000</v>
      </c>
      <c r="T65" s="2235">
        <v>20</v>
      </c>
      <c r="U65" s="2235" t="s">
        <v>1369</v>
      </c>
      <c r="V65" s="1720"/>
      <c r="W65" s="1720"/>
      <c r="X65" s="1720"/>
      <c r="Y65" s="1720"/>
      <c r="Z65" s="1720"/>
      <c r="AA65" s="1720"/>
      <c r="AB65" s="1720"/>
      <c r="AC65" s="1720"/>
      <c r="AD65" s="2287">
        <v>1578</v>
      </c>
      <c r="AE65" s="1720"/>
      <c r="AF65" s="1720"/>
      <c r="AG65" s="1720"/>
      <c r="AH65" s="1720"/>
      <c r="AI65" s="1720"/>
      <c r="AJ65" s="2229">
        <v>42585</v>
      </c>
      <c r="AK65" s="2229">
        <v>42735</v>
      </c>
      <c r="AL65" s="2299" t="s">
        <v>1466</v>
      </c>
      <c r="AM65" s="170"/>
    </row>
    <row r="66" spans="1:39" ht="69" customHeight="1" x14ac:dyDescent="0.2">
      <c r="A66" s="2266"/>
      <c r="B66" s="2267"/>
      <c r="C66" s="2249"/>
      <c r="D66" s="2250"/>
      <c r="E66" s="2249"/>
      <c r="F66" s="2250"/>
      <c r="G66" s="2332"/>
      <c r="H66" s="2348"/>
      <c r="I66" s="2255"/>
      <c r="J66" s="2349"/>
      <c r="K66" s="2276"/>
      <c r="L66" s="2222"/>
      <c r="M66" s="2224"/>
      <c r="N66" s="2226"/>
      <c r="O66" s="2274"/>
      <c r="P66" s="2313"/>
      <c r="Q66" s="2233"/>
      <c r="R66" s="945" t="s">
        <v>1577</v>
      </c>
      <c r="S66" s="291">
        <v>29200000</v>
      </c>
      <c r="T66" s="2237"/>
      <c r="U66" s="2237"/>
      <c r="V66" s="2227"/>
      <c r="W66" s="2227"/>
      <c r="X66" s="2227"/>
      <c r="Y66" s="2227"/>
      <c r="Z66" s="2227"/>
      <c r="AA66" s="2227"/>
      <c r="AB66" s="2227"/>
      <c r="AC66" s="2227"/>
      <c r="AD66" s="2225"/>
      <c r="AE66" s="2227"/>
      <c r="AF66" s="2227"/>
      <c r="AG66" s="2227"/>
      <c r="AH66" s="2227"/>
      <c r="AI66" s="2227"/>
      <c r="AJ66" s="2226"/>
      <c r="AK66" s="2226"/>
      <c r="AL66" s="2299"/>
      <c r="AM66" s="170"/>
    </row>
    <row r="67" spans="1:39" ht="94.5" customHeight="1" x14ac:dyDescent="0.2">
      <c r="A67" s="2266"/>
      <c r="B67" s="2267"/>
      <c r="C67" s="2249"/>
      <c r="D67" s="2250"/>
      <c r="E67" s="2249"/>
      <c r="F67" s="2250"/>
      <c r="G67" s="2351">
        <v>195</v>
      </c>
      <c r="H67" s="2314" t="s">
        <v>1013</v>
      </c>
      <c r="I67" s="2314" t="s">
        <v>1014</v>
      </c>
      <c r="J67" s="968">
        <v>1</v>
      </c>
      <c r="K67" s="973" t="s">
        <v>1063</v>
      </c>
      <c r="L67" s="633">
        <v>119</v>
      </c>
      <c r="M67" s="927" t="s">
        <v>1495</v>
      </c>
      <c r="N67" s="928">
        <v>100</v>
      </c>
      <c r="O67" s="957">
        <v>5000000</v>
      </c>
      <c r="P67" s="2314" t="s">
        <v>1011</v>
      </c>
      <c r="Q67" s="2234" t="s">
        <v>1016</v>
      </c>
      <c r="R67" s="950" t="s">
        <v>1030</v>
      </c>
      <c r="S67" s="958">
        <v>5000000</v>
      </c>
      <c r="T67" s="950">
        <v>20</v>
      </c>
      <c r="U67" s="941" t="s">
        <v>1369</v>
      </c>
      <c r="V67" s="937"/>
      <c r="W67" s="937"/>
      <c r="X67" s="937"/>
      <c r="Y67" s="937"/>
      <c r="Z67" s="937"/>
      <c r="AA67" s="963"/>
      <c r="AB67" s="963"/>
      <c r="AC67" s="963"/>
      <c r="AD67" s="2287">
        <v>1578</v>
      </c>
      <c r="AE67" s="963"/>
      <c r="AF67" s="963"/>
      <c r="AG67" s="963"/>
      <c r="AH67" s="963"/>
      <c r="AI67" s="963"/>
      <c r="AJ67" s="949">
        <v>42219</v>
      </c>
      <c r="AK67" s="949">
        <v>42369</v>
      </c>
      <c r="AL67" s="612" t="s">
        <v>1466</v>
      </c>
    </row>
    <row r="68" spans="1:39" ht="110.25" customHeight="1" x14ac:dyDescent="0.2">
      <c r="A68" s="2266"/>
      <c r="B68" s="2267"/>
      <c r="C68" s="2249"/>
      <c r="D68" s="2250"/>
      <c r="E68" s="2249"/>
      <c r="F68" s="2250"/>
      <c r="G68" s="2352"/>
      <c r="H68" s="2223"/>
      <c r="I68" s="2223"/>
      <c r="J68" s="954">
        <v>1</v>
      </c>
      <c r="K68" s="969" t="s">
        <v>1064</v>
      </c>
      <c r="L68" s="634">
        <v>120</v>
      </c>
      <c r="M68" s="636" t="s">
        <v>1496</v>
      </c>
      <c r="N68" s="919">
        <v>100</v>
      </c>
      <c r="O68" s="929">
        <v>3800000</v>
      </c>
      <c r="P68" s="2224"/>
      <c r="Q68" s="2309"/>
      <c r="R68" s="938" t="s">
        <v>1030</v>
      </c>
      <c r="S68" s="943">
        <v>3800000</v>
      </c>
      <c r="T68" s="938">
        <v>20</v>
      </c>
      <c r="U68" s="934" t="s">
        <v>1369</v>
      </c>
      <c r="V68" s="933"/>
      <c r="W68" s="933"/>
      <c r="X68" s="933"/>
      <c r="Y68" s="933"/>
      <c r="Z68" s="933"/>
      <c r="AA68" s="933"/>
      <c r="AB68" s="933"/>
      <c r="AC68" s="933"/>
      <c r="AD68" s="2225"/>
      <c r="AE68" s="933"/>
      <c r="AF68" s="933"/>
      <c r="AG68" s="933"/>
      <c r="AH68" s="933"/>
      <c r="AI68" s="933"/>
      <c r="AJ68" s="949">
        <v>42219</v>
      </c>
      <c r="AK68" s="949">
        <v>42369</v>
      </c>
      <c r="AL68" s="612" t="s">
        <v>1466</v>
      </c>
    </row>
    <row r="69" spans="1:39" ht="41.25" customHeight="1" x14ac:dyDescent="0.2">
      <c r="A69" s="2266"/>
      <c r="B69" s="2267"/>
      <c r="C69" s="2249"/>
      <c r="D69" s="2250"/>
      <c r="E69" s="696">
        <v>63</v>
      </c>
      <c r="F69" s="2279" t="s">
        <v>1017</v>
      </c>
      <c r="G69" s="2280"/>
      <c r="H69" s="2280"/>
      <c r="I69" s="2280"/>
      <c r="J69" s="2280"/>
      <c r="K69" s="2280"/>
      <c r="L69" s="2280"/>
      <c r="M69" s="2280"/>
      <c r="N69" s="2280"/>
      <c r="O69" s="2280"/>
      <c r="P69" s="2280"/>
      <c r="Q69" s="2280"/>
      <c r="R69" s="2280"/>
      <c r="S69" s="2280"/>
      <c r="T69" s="2280"/>
      <c r="U69" s="2280"/>
      <c r="V69" s="2280"/>
      <c r="W69" s="2280"/>
      <c r="X69" s="2280"/>
      <c r="Y69" s="2280"/>
      <c r="Z69" s="2280"/>
      <c r="AA69" s="2280"/>
      <c r="AB69" s="2280"/>
      <c r="AC69" s="2280"/>
      <c r="AD69" s="2280"/>
      <c r="AE69" s="2280"/>
      <c r="AF69" s="2280"/>
      <c r="AG69" s="2280"/>
      <c r="AH69" s="2280"/>
      <c r="AI69" s="2280"/>
      <c r="AJ69" s="2280"/>
      <c r="AK69" s="2280"/>
      <c r="AL69" s="2281"/>
      <c r="AM69" s="170"/>
    </row>
    <row r="70" spans="1:39" ht="99" customHeight="1" x14ac:dyDescent="0.2">
      <c r="A70" s="2266"/>
      <c r="B70" s="2267"/>
      <c r="C70" s="2249"/>
      <c r="D70" s="2250"/>
      <c r="E70" s="2247"/>
      <c r="F70" s="2250"/>
      <c r="G70" s="2253">
        <v>193</v>
      </c>
      <c r="H70" s="2284" t="s">
        <v>1018</v>
      </c>
      <c r="I70" s="2284" t="s">
        <v>1019</v>
      </c>
      <c r="J70" s="2160">
        <v>1</v>
      </c>
      <c r="K70" s="2275" t="s">
        <v>1020</v>
      </c>
      <c r="L70" s="2221">
        <v>121</v>
      </c>
      <c r="M70" s="1851" t="s">
        <v>1471</v>
      </c>
      <c r="N70" s="2225">
        <v>100</v>
      </c>
      <c r="O70" s="2273">
        <v>15000000</v>
      </c>
      <c r="P70" s="2223" t="s">
        <v>1011</v>
      </c>
      <c r="Q70" s="2272" t="s">
        <v>1021</v>
      </c>
      <c r="R70" s="940" t="s">
        <v>1658</v>
      </c>
      <c r="S70" s="660">
        <v>12000000</v>
      </c>
      <c r="T70" s="2353">
        <v>20</v>
      </c>
      <c r="U70" s="2353" t="s">
        <v>1369</v>
      </c>
      <c r="V70" s="2227"/>
      <c r="W70" s="2227"/>
      <c r="X70" s="2227"/>
      <c r="Y70" s="2227"/>
      <c r="Z70" s="2227"/>
      <c r="AA70" s="2227"/>
      <c r="AB70" s="2227"/>
      <c r="AC70" s="1720"/>
      <c r="AD70" s="1720"/>
      <c r="AE70" s="2288">
        <v>32</v>
      </c>
      <c r="AF70" s="2227"/>
      <c r="AG70" s="2227"/>
      <c r="AH70" s="2227"/>
      <c r="AI70" s="2227"/>
      <c r="AJ70" s="2298">
        <v>42583</v>
      </c>
      <c r="AK70" s="2298">
        <v>42735</v>
      </c>
      <c r="AL70" s="2296" t="s">
        <v>1466</v>
      </c>
      <c r="AM70" s="170"/>
    </row>
    <row r="71" spans="1:39" ht="80.25" customHeight="1" x14ac:dyDescent="0.2">
      <c r="A71" s="2266"/>
      <c r="B71" s="2267"/>
      <c r="C71" s="2249"/>
      <c r="D71" s="2250"/>
      <c r="E71" s="2249"/>
      <c r="F71" s="2250"/>
      <c r="G71" s="2254"/>
      <c r="H71" s="2255"/>
      <c r="I71" s="2255"/>
      <c r="J71" s="2336"/>
      <c r="K71" s="2276"/>
      <c r="L71" s="2222"/>
      <c r="M71" s="1852"/>
      <c r="N71" s="2226"/>
      <c r="O71" s="2274"/>
      <c r="P71" s="2223"/>
      <c r="Q71" s="2272"/>
      <c r="R71" s="941" t="s">
        <v>1659</v>
      </c>
      <c r="S71" s="293">
        <v>3000000</v>
      </c>
      <c r="T71" s="2353"/>
      <c r="U71" s="2353"/>
      <c r="V71" s="2295"/>
      <c r="W71" s="2295"/>
      <c r="X71" s="2295"/>
      <c r="Y71" s="2295"/>
      <c r="Z71" s="2295"/>
      <c r="AA71" s="2295"/>
      <c r="AB71" s="2295"/>
      <c r="AC71" s="2227"/>
      <c r="AD71" s="2227"/>
      <c r="AE71" s="2225"/>
      <c r="AF71" s="2295"/>
      <c r="AG71" s="2295"/>
      <c r="AH71" s="2295"/>
      <c r="AI71" s="2295"/>
      <c r="AJ71" s="2228"/>
      <c r="AK71" s="2228"/>
      <c r="AL71" s="2268"/>
      <c r="AM71" s="170"/>
    </row>
    <row r="72" spans="1:39" ht="117" customHeight="1" x14ac:dyDescent="0.2">
      <c r="A72" s="2266"/>
      <c r="B72" s="2267"/>
      <c r="C72" s="2249"/>
      <c r="D72" s="2250"/>
      <c r="E72" s="2249"/>
      <c r="F72" s="2250"/>
      <c r="G72" s="2270">
        <v>194</v>
      </c>
      <c r="H72" s="2271" t="s">
        <v>1022</v>
      </c>
      <c r="I72" s="2350" t="s">
        <v>1023</v>
      </c>
      <c r="J72" s="2336">
        <v>1</v>
      </c>
      <c r="K72" s="2319" t="s">
        <v>1024</v>
      </c>
      <c r="L72" s="2220">
        <v>122</v>
      </c>
      <c r="M72" s="2271" t="s">
        <v>1472</v>
      </c>
      <c r="N72" s="2226">
        <v>100</v>
      </c>
      <c r="O72" s="2274">
        <v>35000000</v>
      </c>
      <c r="P72" s="2223"/>
      <c r="Q72" s="2272"/>
      <c r="R72" s="945" t="s">
        <v>1555</v>
      </c>
      <c r="S72" s="291">
        <v>31000000</v>
      </c>
      <c r="T72" s="2353">
        <v>20</v>
      </c>
      <c r="U72" s="2353" t="s">
        <v>1369</v>
      </c>
      <c r="V72" s="2295"/>
      <c r="W72" s="2295"/>
      <c r="X72" s="2295"/>
      <c r="Y72" s="2295"/>
      <c r="Z72" s="2295"/>
      <c r="AA72" s="2295"/>
      <c r="AB72" s="2295"/>
      <c r="AC72" s="1720"/>
      <c r="AD72" s="1720"/>
      <c r="AE72" s="2287">
        <v>1817</v>
      </c>
      <c r="AF72" s="2295"/>
      <c r="AG72" s="2295"/>
      <c r="AH72" s="2295"/>
      <c r="AI72" s="2295"/>
      <c r="AJ72" s="2298">
        <v>42583</v>
      </c>
      <c r="AK72" s="2298">
        <v>42735</v>
      </c>
      <c r="AL72" s="2296" t="s">
        <v>1466</v>
      </c>
      <c r="AM72" s="170"/>
    </row>
    <row r="73" spans="1:39" ht="49.5" customHeight="1" x14ac:dyDescent="0.2">
      <c r="A73" s="2266"/>
      <c r="B73" s="2267"/>
      <c r="C73" s="2249"/>
      <c r="D73" s="2250"/>
      <c r="E73" s="2251"/>
      <c r="F73" s="2252"/>
      <c r="G73" s="2254"/>
      <c r="H73" s="2255"/>
      <c r="I73" s="2350"/>
      <c r="J73" s="2336"/>
      <c r="K73" s="2276"/>
      <c r="L73" s="2222"/>
      <c r="M73" s="2255"/>
      <c r="N73" s="2226"/>
      <c r="O73" s="2274"/>
      <c r="P73" s="2224"/>
      <c r="Q73" s="2233"/>
      <c r="R73" s="945" t="s">
        <v>1556</v>
      </c>
      <c r="S73" s="291">
        <v>4000000</v>
      </c>
      <c r="T73" s="2353"/>
      <c r="U73" s="2353"/>
      <c r="V73" s="2295"/>
      <c r="W73" s="2295"/>
      <c r="X73" s="2295"/>
      <c r="Y73" s="2295"/>
      <c r="Z73" s="2295"/>
      <c r="AA73" s="2295"/>
      <c r="AB73" s="2295"/>
      <c r="AC73" s="2227"/>
      <c r="AD73" s="2227"/>
      <c r="AE73" s="2225"/>
      <c r="AF73" s="2295"/>
      <c r="AG73" s="2295"/>
      <c r="AH73" s="2295"/>
      <c r="AI73" s="2295"/>
      <c r="AJ73" s="2228"/>
      <c r="AK73" s="2228"/>
      <c r="AL73" s="2268"/>
      <c r="AM73" s="170"/>
    </row>
    <row r="74" spans="1:39" ht="36.75" customHeight="1" x14ac:dyDescent="0.2">
      <c r="A74" s="2266"/>
      <c r="B74" s="2267"/>
      <c r="C74" s="2249"/>
      <c r="D74" s="2250"/>
      <c r="E74" s="674">
        <v>64</v>
      </c>
      <c r="F74" s="2279" t="s">
        <v>1025</v>
      </c>
      <c r="G74" s="2280"/>
      <c r="H74" s="2280"/>
      <c r="I74" s="2280"/>
      <c r="J74" s="2280"/>
      <c r="K74" s="2280"/>
      <c r="L74" s="2280"/>
      <c r="M74" s="2280"/>
      <c r="N74" s="2280"/>
      <c r="O74" s="2280"/>
      <c r="P74" s="2280"/>
      <c r="Q74" s="2280"/>
      <c r="R74" s="2280"/>
      <c r="S74" s="2280"/>
      <c r="T74" s="2280"/>
      <c r="U74" s="2280"/>
      <c r="V74" s="2280"/>
      <c r="W74" s="2280"/>
      <c r="X74" s="2280"/>
      <c r="Y74" s="2280"/>
      <c r="Z74" s="2280"/>
      <c r="AA74" s="2280"/>
      <c r="AB74" s="2280"/>
      <c r="AC74" s="2280"/>
      <c r="AD74" s="2280"/>
      <c r="AE74" s="2280"/>
      <c r="AF74" s="2280"/>
      <c r="AG74" s="2280"/>
      <c r="AH74" s="2280"/>
      <c r="AI74" s="2280"/>
      <c r="AJ74" s="2280"/>
      <c r="AK74" s="2280"/>
      <c r="AL74" s="2281"/>
      <c r="AM74" s="170"/>
    </row>
    <row r="75" spans="1:39" ht="57.75" customHeight="1" x14ac:dyDescent="0.2">
      <c r="A75" s="2266"/>
      <c r="B75" s="2267"/>
      <c r="C75" s="2249"/>
      <c r="D75" s="2250"/>
      <c r="E75" s="1809"/>
      <c r="F75" s="1810"/>
      <c r="G75" s="2253">
        <v>194</v>
      </c>
      <c r="H75" s="2223" t="s">
        <v>1026</v>
      </c>
      <c r="I75" s="2354" t="s">
        <v>1023</v>
      </c>
      <c r="J75" s="2355">
        <v>1</v>
      </c>
      <c r="K75" s="2352" t="s">
        <v>1065</v>
      </c>
      <c r="L75" s="2221">
        <v>123</v>
      </c>
      <c r="M75" s="2363" t="s">
        <v>1497</v>
      </c>
      <c r="N75" s="1345">
        <v>100</v>
      </c>
      <c r="O75" s="2297">
        <v>23800000</v>
      </c>
      <c r="P75" s="2223" t="s">
        <v>1011</v>
      </c>
      <c r="Q75" s="2272" t="s">
        <v>1029</v>
      </c>
      <c r="R75" s="940" t="s">
        <v>1030</v>
      </c>
      <c r="S75" s="658">
        <v>3800000</v>
      </c>
      <c r="T75" s="2268">
        <v>20</v>
      </c>
      <c r="U75" s="2268" t="s">
        <v>1369</v>
      </c>
      <c r="V75" s="2357"/>
      <c r="W75" s="2357"/>
      <c r="X75" s="2357"/>
      <c r="Y75" s="2357"/>
      <c r="Z75" s="2357"/>
      <c r="AA75" s="2357"/>
      <c r="AB75" s="2357">
        <v>13206</v>
      </c>
      <c r="AC75" s="960"/>
      <c r="AD75" s="960"/>
      <c r="AE75" s="2357"/>
      <c r="AF75" s="2357"/>
      <c r="AG75" s="2357"/>
      <c r="AH75" s="2357"/>
      <c r="AI75" s="2357"/>
      <c r="AJ75" s="2356">
        <v>42585</v>
      </c>
      <c r="AK75" s="2356">
        <v>41639</v>
      </c>
      <c r="AL75" s="2296" t="s">
        <v>1466</v>
      </c>
    </row>
    <row r="76" spans="1:39" ht="68.25" customHeight="1" x14ac:dyDescent="0.2">
      <c r="A76" s="2266"/>
      <c r="B76" s="2267"/>
      <c r="C76" s="2249"/>
      <c r="D76" s="2250"/>
      <c r="E76" s="1809"/>
      <c r="F76" s="1810"/>
      <c r="G76" s="2254"/>
      <c r="H76" s="2224"/>
      <c r="I76" s="2354"/>
      <c r="J76" s="2290"/>
      <c r="K76" s="2362"/>
      <c r="L76" s="2222"/>
      <c r="M76" s="2364"/>
      <c r="N76" s="1449"/>
      <c r="O76" s="2358"/>
      <c r="P76" s="2224"/>
      <c r="Q76" s="2233"/>
      <c r="R76" s="941" t="s">
        <v>1031</v>
      </c>
      <c r="S76" s="297">
        <v>20000000</v>
      </c>
      <c r="T76" s="2269"/>
      <c r="U76" s="2269"/>
      <c r="V76" s="2339"/>
      <c r="W76" s="2339"/>
      <c r="X76" s="2339"/>
      <c r="Y76" s="2339"/>
      <c r="Z76" s="2339"/>
      <c r="AA76" s="2339"/>
      <c r="AB76" s="2339"/>
      <c r="AC76" s="961"/>
      <c r="AD76" s="961"/>
      <c r="AE76" s="2339"/>
      <c r="AF76" s="2339"/>
      <c r="AG76" s="2339"/>
      <c r="AH76" s="2339"/>
      <c r="AI76" s="2339"/>
      <c r="AJ76" s="2228"/>
      <c r="AK76" s="2228"/>
      <c r="AL76" s="2268"/>
    </row>
    <row r="77" spans="1:39" ht="28.5" x14ac:dyDescent="0.2">
      <c r="A77" s="2266"/>
      <c r="B77" s="2267"/>
      <c r="C77" s="2249"/>
      <c r="D77" s="2250"/>
      <c r="E77" s="1809"/>
      <c r="F77" s="1810"/>
      <c r="G77" s="2270">
        <v>195</v>
      </c>
      <c r="H77" s="2271" t="s">
        <v>1026</v>
      </c>
      <c r="I77" s="2359" t="s">
        <v>1027</v>
      </c>
      <c r="J77" s="1455">
        <v>1</v>
      </c>
      <c r="K77" s="2319" t="s">
        <v>1028</v>
      </c>
      <c r="L77" s="2220">
        <v>124</v>
      </c>
      <c r="M77" s="2155" t="s">
        <v>1478</v>
      </c>
      <c r="N77" s="2226">
        <v>100</v>
      </c>
      <c r="O77" s="2274">
        <v>26200000</v>
      </c>
      <c r="P77" s="2314" t="s">
        <v>1011</v>
      </c>
      <c r="Q77" s="2309" t="s">
        <v>1029</v>
      </c>
      <c r="R77" s="945" t="s">
        <v>1572</v>
      </c>
      <c r="S77" s="650">
        <v>6850000</v>
      </c>
      <c r="T77" s="2235">
        <v>20</v>
      </c>
      <c r="U77" s="2236" t="s">
        <v>1369</v>
      </c>
      <c r="V77" s="2287"/>
      <c r="W77" s="1720"/>
      <c r="X77" s="1720"/>
      <c r="Y77" s="1720"/>
      <c r="Z77" s="1720"/>
      <c r="AA77" s="1720"/>
      <c r="AB77" s="2287">
        <v>13208</v>
      </c>
      <c r="AC77" s="2287"/>
      <c r="AD77" s="2287"/>
      <c r="AE77" s="1720"/>
      <c r="AF77" s="1720"/>
      <c r="AG77" s="1720"/>
      <c r="AH77" s="1720"/>
      <c r="AI77" s="1720"/>
      <c r="AJ77" s="2229">
        <v>42583</v>
      </c>
      <c r="AK77" s="2229">
        <v>42735</v>
      </c>
      <c r="AL77" s="2299" t="s">
        <v>1466</v>
      </c>
      <c r="AM77" s="170"/>
    </row>
    <row r="78" spans="1:39" ht="33.75" customHeight="1" x14ac:dyDescent="0.2">
      <c r="A78" s="2266"/>
      <c r="B78" s="2267"/>
      <c r="C78" s="2249"/>
      <c r="D78" s="2250"/>
      <c r="E78" s="1809"/>
      <c r="F78" s="1810"/>
      <c r="G78" s="2253"/>
      <c r="H78" s="2284"/>
      <c r="I78" s="2360"/>
      <c r="J78" s="1455"/>
      <c r="K78" s="2275"/>
      <c r="L78" s="2221"/>
      <c r="M78" s="2156"/>
      <c r="N78" s="2226"/>
      <c r="O78" s="2274"/>
      <c r="P78" s="2223"/>
      <c r="Q78" s="2272"/>
      <c r="R78" s="945" t="s">
        <v>1031</v>
      </c>
      <c r="S78" s="650">
        <v>6850000</v>
      </c>
      <c r="T78" s="2236"/>
      <c r="U78" s="2236"/>
      <c r="V78" s="2288"/>
      <c r="W78" s="1703"/>
      <c r="X78" s="1703"/>
      <c r="Y78" s="1703"/>
      <c r="Z78" s="1703"/>
      <c r="AA78" s="1703"/>
      <c r="AB78" s="2288"/>
      <c r="AC78" s="2288"/>
      <c r="AD78" s="2288"/>
      <c r="AE78" s="1703"/>
      <c r="AF78" s="1703"/>
      <c r="AG78" s="1703"/>
      <c r="AH78" s="1703"/>
      <c r="AI78" s="1703"/>
      <c r="AJ78" s="2226"/>
      <c r="AK78" s="2226"/>
      <c r="AL78" s="2299"/>
      <c r="AM78" s="170"/>
    </row>
    <row r="79" spans="1:39" ht="49.5" customHeight="1" x14ac:dyDescent="0.2">
      <c r="A79" s="2266"/>
      <c r="B79" s="2267"/>
      <c r="C79" s="2249"/>
      <c r="D79" s="2250"/>
      <c r="E79" s="1884"/>
      <c r="F79" s="1891"/>
      <c r="G79" s="2254"/>
      <c r="H79" s="2255"/>
      <c r="I79" s="2361"/>
      <c r="J79" s="1455"/>
      <c r="K79" s="2276"/>
      <c r="L79" s="2222"/>
      <c r="M79" s="2157"/>
      <c r="N79" s="2226"/>
      <c r="O79" s="2274"/>
      <c r="P79" s="2224"/>
      <c r="Q79" s="2233"/>
      <c r="R79" s="945" t="s">
        <v>1032</v>
      </c>
      <c r="S79" s="650">
        <v>12500000</v>
      </c>
      <c r="T79" s="2237"/>
      <c r="U79" s="2237"/>
      <c r="V79" s="2225"/>
      <c r="W79" s="2227"/>
      <c r="X79" s="2227"/>
      <c r="Y79" s="2227"/>
      <c r="Z79" s="2227"/>
      <c r="AA79" s="2227"/>
      <c r="AB79" s="2225"/>
      <c r="AC79" s="2225"/>
      <c r="AD79" s="2225"/>
      <c r="AE79" s="2227"/>
      <c r="AF79" s="2227"/>
      <c r="AG79" s="2227"/>
      <c r="AH79" s="2227"/>
      <c r="AI79" s="2227"/>
      <c r="AJ79" s="2226"/>
      <c r="AK79" s="2226"/>
      <c r="AL79" s="2299"/>
      <c r="AM79" s="170"/>
    </row>
    <row r="80" spans="1:39" ht="39.75" customHeight="1" x14ac:dyDescent="0.2">
      <c r="A80" s="2266"/>
      <c r="B80" s="2267"/>
      <c r="C80" s="2249"/>
      <c r="D80" s="2250"/>
      <c r="E80" s="695">
        <v>65</v>
      </c>
      <c r="F80" s="2365" t="s">
        <v>1033</v>
      </c>
      <c r="G80" s="2366"/>
      <c r="H80" s="2366"/>
      <c r="I80" s="2366"/>
      <c r="J80" s="2366"/>
      <c r="K80" s="2366"/>
      <c r="L80" s="2366"/>
      <c r="M80" s="2366"/>
      <c r="N80" s="2366"/>
      <c r="O80" s="2366"/>
      <c r="P80" s="2366"/>
      <c r="Q80" s="2366"/>
      <c r="R80" s="2366"/>
      <c r="S80" s="2366"/>
      <c r="T80" s="2366"/>
      <c r="U80" s="2366"/>
      <c r="V80" s="2366"/>
      <c r="W80" s="2366"/>
      <c r="X80" s="2366"/>
      <c r="Y80" s="2366"/>
      <c r="Z80" s="2366"/>
      <c r="AA80" s="2366"/>
      <c r="AB80" s="2366"/>
      <c r="AC80" s="2366"/>
      <c r="AD80" s="2366"/>
      <c r="AE80" s="2366"/>
      <c r="AF80" s="2366"/>
      <c r="AG80" s="2366"/>
      <c r="AH80" s="2366"/>
      <c r="AI80" s="2366"/>
      <c r="AJ80" s="2366"/>
      <c r="AK80" s="2366"/>
      <c r="AL80" s="2367"/>
      <c r="AM80" s="170"/>
    </row>
    <row r="81" spans="1:39" ht="65.25" customHeight="1" x14ac:dyDescent="0.2">
      <c r="A81" s="2266"/>
      <c r="B81" s="2267"/>
      <c r="C81" s="2249"/>
      <c r="D81" s="2250"/>
      <c r="E81" s="2247"/>
      <c r="F81" s="2248"/>
      <c r="G81" s="2270">
        <v>196</v>
      </c>
      <c r="H81" s="2271" t="s">
        <v>1034</v>
      </c>
      <c r="I81" s="2271" t="s">
        <v>1035</v>
      </c>
      <c r="J81" s="2368">
        <v>1</v>
      </c>
      <c r="K81" s="2319" t="s">
        <v>1036</v>
      </c>
      <c r="L81" s="2220">
        <v>125</v>
      </c>
      <c r="M81" s="2314" t="s">
        <v>1479</v>
      </c>
      <c r="N81" s="2226">
        <v>100</v>
      </c>
      <c r="O81" s="2274">
        <v>20000000</v>
      </c>
      <c r="P81" s="2314" t="s">
        <v>1011</v>
      </c>
      <c r="Q81" s="2309" t="s">
        <v>1037</v>
      </c>
      <c r="R81" s="704" t="s">
        <v>1563</v>
      </c>
      <c r="S81" s="294">
        <v>12500000</v>
      </c>
      <c r="T81" s="2235">
        <v>20</v>
      </c>
      <c r="U81" s="2236" t="s">
        <v>1369</v>
      </c>
      <c r="V81" s="1720"/>
      <c r="W81" s="1720"/>
      <c r="X81" s="2287"/>
      <c r="Y81" s="2287">
        <v>755</v>
      </c>
      <c r="Z81" s="2287">
        <v>1500</v>
      </c>
      <c r="AA81" s="2287">
        <v>95</v>
      </c>
      <c r="AB81" s="2287">
        <v>20</v>
      </c>
      <c r="AC81" s="2287"/>
      <c r="AD81" s="2287"/>
      <c r="AE81" s="2287">
        <v>10</v>
      </c>
      <c r="AF81" s="2287"/>
      <c r="AG81" s="1720"/>
      <c r="AH81" s="1720"/>
      <c r="AI81" s="1720"/>
      <c r="AJ81" s="2229">
        <v>42583</v>
      </c>
      <c r="AK81" s="2229">
        <v>42735</v>
      </c>
      <c r="AL81" s="2299" t="s">
        <v>1466</v>
      </c>
      <c r="AM81" s="170"/>
    </row>
    <row r="82" spans="1:39" ht="72" customHeight="1" x14ac:dyDescent="0.2">
      <c r="A82" s="2266"/>
      <c r="B82" s="2267"/>
      <c r="C82" s="2249"/>
      <c r="D82" s="2250"/>
      <c r="E82" s="2249"/>
      <c r="F82" s="2250"/>
      <c r="G82" s="2253"/>
      <c r="H82" s="2284"/>
      <c r="I82" s="2284"/>
      <c r="J82" s="2368"/>
      <c r="K82" s="2275"/>
      <c r="L82" s="2221"/>
      <c r="M82" s="2223"/>
      <c r="N82" s="2226"/>
      <c r="O82" s="2274"/>
      <c r="P82" s="2223"/>
      <c r="Q82" s="2272"/>
      <c r="R82" s="704" t="s">
        <v>1564</v>
      </c>
      <c r="S82" s="294">
        <v>2500000</v>
      </c>
      <c r="T82" s="2236"/>
      <c r="U82" s="2236"/>
      <c r="V82" s="1703"/>
      <c r="W82" s="1703"/>
      <c r="X82" s="2288"/>
      <c r="Y82" s="2288"/>
      <c r="Z82" s="2288"/>
      <c r="AA82" s="2288"/>
      <c r="AB82" s="2288"/>
      <c r="AC82" s="2288"/>
      <c r="AD82" s="2288"/>
      <c r="AE82" s="2288"/>
      <c r="AF82" s="2288"/>
      <c r="AG82" s="1703"/>
      <c r="AH82" s="1703"/>
      <c r="AI82" s="1703"/>
      <c r="AJ82" s="2226"/>
      <c r="AK82" s="2226"/>
      <c r="AL82" s="2299"/>
      <c r="AM82" s="170"/>
    </row>
    <row r="83" spans="1:39" ht="37.5" customHeight="1" x14ac:dyDescent="0.2">
      <c r="A83" s="2266"/>
      <c r="B83" s="2267"/>
      <c r="C83" s="2249"/>
      <c r="D83" s="2250"/>
      <c r="E83" s="2251"/>
      <c r="F83" s="2252"/>
      <c r="G83" s="2254"/>
      <c r="H83" s="2255"/>
      <c r="I83" s="2255"/>
      <c r="J83" s="2368"/>
      <c r="K83" s="2276"/>
      <c r="L83" s="2222"/>
      <c r="M83" s="2224"/>
      <c r="N83" s="2226"/>
      <c r="O83" s="2274"/>
      <c r="P83" s="2224"/>
      <c r="Q83" s="2233"/>
      <c r="R83" s="703" t="s">
        <v>1554</v>
      </c>
      <c r="S83" s="294">
        <v>5000000</v>
      </c>
      <c r="T83" s="2237"/>
      <c r="U83" s="2237"/>
      <c r="V83" s="2227"/>
      <c r="W83" s="2227"/>
      <c r="X83" s="2225"/>
      <c r="Y83" s="2225"/>
      <c r="Z83" s="2225"/>
      <c r="AA83" s="2225"/>
      <c r="AB83" s="2225"/>
      <c r="AC83" s="2225"/>
      <c r="AD83" s="2225"/>
      <c r="AE83" s="2225"/>
      <c r="AF83" s="2225"/>
      <c r="AG83" s="2227"/>
      <c r="AH83" s="2227"/>
      <c r="AI83" s="2227"/>
      <c r="AJ83" s="2226"/>
      <c r="AK83" s="2226"/>
      <c r="AL83" s="2299"/>
      <c r="AM83" s="170"/>
    </row>
    <row r="84" spans="1:39" ht="37.5" customHeight="1" x14ac:dyDescent="0.2">
      <c r="A84" s="2266"/>
      <c r="B84" s="2267"/>
      <c r="C84" s="2249"/>
      <c r="D84" s="2250"/>
      <c r="E84" s="697">
        <v>66</v>
      </c>
      <c r="F84" s="2279" t="s">
        <v>1039</v>
      </c>
      <c r="G84" s="2280"/>
      <c r="H84" s="2280"/>
      <c r="I84" s="2280"/>
      <c r="J84" s="2280"/>
      <c r="K84" s="2280"/>
      <c r="L84" s="2280"/>
      <c r="M84" s="2280"/>
      <c r="N84" s="2280"/>
      <c r="O84" s="2280"/>
      <c r="P84" s="2280"/>
      <c r="Q84" s="2280"/>
      <c r="R84" s="2280"/>
      <c r="S84" s="2280"/>
      <c r="T84" s="2280"/>
      <c r="U84" s="2280"/>
      <c r="V84" s="2280"/>
      <c r="W84" s="2280"/>
      <c r="X84" s="2280"/>
      <c r="Y84" s="2280"/>
      <c r="Z84" s="2280"/>
      <c r="AA84" s="2280"/>
      <c r="AB84" s="2280"/>
      <c r="AC84" s="2280"/>
      <c r="AD84" s="2280"/>
      <c r="AE84" s="2280"/>
      <c r="AF84" s="2280"/>
      <c r="AG84" s="2280"/>
      <c r="AH84" s="2280"/>
      <c r="AI84" s="2280"/>
      <c r="AJ84" s="2280"/>
      <c r="AK84" s="2280"/>
      <c r="AL84" s="2281"/>
      <c r="AM84" s="170"/>
    </row>
    <row r="85" spans="1:39" ht="77.25" customHeight="1" x14ac:dyDescent="0.2">
      <c r="A85" s="2266"/>
      <c r="B85" s="2267"/>
      <c r="C85" s="2249"/>
      <c r="D85" s="2250"/>
      <c r="E85" s="2303"/>
      <c r="F85" s="2304"/>
      <c r="G85" s="2351">
        <v>197</v>
      </c>
      <c r="H85" s="2155" t="s">
        <v>1040</v>
      </c>
      <c r="I85" s="2314" t="s">
        <v>1041</v>
      </c>
      <c r="J85" s="968">
        <v>1</v>
      </c>
      <c r="K85" s="966" t="s">
        <v>1066</v>
      </c>
      <c r="L85" s="635">
        <v>126</v>
      </c>
      <c r="M85" s="956" t="s">
        <v>1498</v>
      </c>
      <c r="N85" s="928">
        <v>100</v>
      </c>
      <c r="O85" s="957">
        <v>4000000</v>
      </c>
      <c r="P85" s="2314" t="s">
        <v>1011</v>
      </c>
      <c r="Q85" s="1347" t="s">
        <v>1043</v>
      </c>
      <c r="R85" s="928" t="s">
        <v>1030</v>
      </c>
      <c r="S85" s="957">
        <v>4000000</v>
      </c>
      <c r="T85" s="941">
        <v>20</v>
      </c>
      <c r="U85" s="941" t="s">
        <v>1369</v>
      </c>
      <c r="V85" s="2296">
        <v>31285</v>
      </c>
      <c r="W85" s="2296">
        <v>35306</v>
      </c>
      <c r="X85" s="2373">
        <v>13408</v>
      </c>
      <c r="Y85" s="2373">
        <v>42660</v>
      </c>
      <c r="Z85" s="2373">
        <v>122258</v>
      </c>
      <c r="AA85" s="2373">
        <v>44477</v>
      </c>
      <c r="AB85" s="2296">
        <v>6128</v>
      </c>
      <c r="AC85" s="2296"/>
      <c r="AD85" s="2370"/>
      <c r="AE85" s="2296">
        <v>1022</v>
      </c>
      <c r="AF85" s="2370"/>
      <c r="AG85" s="2370"/>
      <c r="AH85" s="2370"/>
      <c r="AI85" s="1720"/>
      <c r="AJ85" s="2298">
        <v>42583</v>
      </c>
      <c r="AK85" s="2298">
        <v>42735</v>
      </c>
      <c r="AL85" s="2296" t="s">
        <v>1466</v>
      </c>
    </row>
    <row r="86" spans="1:39" ht="36" customHeight="1" x14ac:dyDescent="0.2">
      <c r="A86" s="2266"/>
      <c r="B86" s="2267"/>
      <c r="C86" s="2249"/>
      <c r="D86" s="2250"/>
      <c r="E86" s="2305"/>
      <c r="F86" s="2306"/>
      <c r="G86" s="2352"/>
      <c r="H86" s="2156"/>
      <c r="I86" s="2223"/>
      <c r="J86" s="2289">
        <v>1</v>
      </c>
      <c r="K86" s="2351" t="s">
        <v>1067</v>
      </c>
      <c r="L86" s="2220">
        <v>127</v>
      </c>
      <c r="M86" s="2369" t="s">
        <v>1499</v>
      </c>
      <c r="N86" s="1344">
        <v>100</v>
      </c>
      <c r="O86" s="2358">
        <v>9766666</v>
      </c>
      <c r="P86" s="2223"/>
      <c r="Q86" s="1354"/>
      <c r="R86" s="928" t="s">
        <v>1030</v>
      </c>
      <c r="S86" s="957">
        <v>4700000</v>
      </c>
      <c r="T86" s="2296">
        <v>20</v>
      </c>
      <c r="U86" s="2268" t="s">
        <v>1369</v>
      </c>
      <c r="V86" s="2268"/>
      <c r="W86" s="2268"/>
      <c r="X86" s="2374"/>
      <c r="Y86" s="2374"/>
      <c r="Z86" s="2374"/>
      <c r="AA86" s="2374"/>
      <c r="AB86" s="2268"/>
      <c r="AC86" s="2268"/>
      <c r="AD86" s="2371"/>
      <c r="AE86" s="2268"/>
      <c r="AF86" s="2371"/>
      <c r="AG86" s="2371"/>
      <c r="AH86" s="2371"/>
      <c r="AI86" s="1703"/>
      <c r="AJ86" s="2288"/>
      <c r="AK86" s="2288"/>
      <c r="AL86" s="2268"/>
    </row>
    <row r="87" spans="1:39" ht="75" customHeight="1" x14ac:dyDescent="0.2">
      <c r="A87" s="2266"/>
      <c r="B87" s="2267"/>
      <c r="C87" s="2249"/>
      <c r="D87" s="2250"/>
      <c r="E87" s="2305"/>
      <c r="F87" s="2306"/>
      <c r="G87" s="2362"/>
      <c r="H87" s="2157"/>
      <c r="I87" s="2224"/>
      <c r="J87" s="2290"/>
      <c r="K87" s="2362"/>
      <c r="L87" s="2222"/>
      <c r="M87" s="2369"/>
      <c r="N87" s="1449"/>
      <c r="O87" s="2358"/>
      <c r="P87" s="2224"/>
      <c r="Q87" s="1421"/>
      <c r="R87" s="928" t="s">
        <v>1142</v>
      </c>
      <c r="S87" s="957">
        <v>5066666</v>
      </c>
      <c r="T87" s="2269"/>
      <c r="U87" s="2269"/>
      <c r="V87" s="2269"/>
      <c r="W87" s="2269"/>
      <c r="X87" s="2375"/>
      <c r="Y87" s="2375"/>
      <c r="Z87" s="2375"/>
      <c r="AA87" s="2375"/>
      <c r="AB87" s="2269"/>
      <c r="AC87" s="2269"/>
      <c r="AD87" s="2372"/>
      <c r="AE87" s="2269"/>
      <c r="AF87" s="2372"/>
      <c r="AG87" s="2372"/>
      <c r="AH87" s="2372"/>
      <c r="AI87" s="2227"/>
      <c r="AJ87" s="2225"/>
      <c r="AK87" s="2225"/>
      <c r="AL87" s="2269"/>
    </row>
    <row r="88" spans="1:39" ht="75.75" customHeight="1" x14ac:dyDescent="0.2">
      <c r="A88" s="2266"/>
      <c r="B88" s="2267"/>
      <c r="C88" s="2249"/>
      <c r="D88" s="2250"/>
      <c r="E88" s="2305"/>
      <c r="F88" s="2306"/>
      <c r="G88" s="2270">
        <v>198</v>
      </c>
      <c r="H88" s="1850" t="s">
        <v>1040</v>
      </c>
      <c r="I88" s="2271" t="s">
        <v>1041</v>
      </c>
      <c r="J88" s="1455">
        <v>1</v>
      </c>
      <c r="K88" s="2275" t="s">
        <v>1042</v>
      </c>
      <c r="L88" s="2221">
        <v>128</v>
      </c>
      <c r="M88" s="2314" t="s">
        <v>1480</v>
      </c>
      <c r="N88" s="2287">
        <v>100</v>
      </c>
      <c r="O88" s="2274">
        <v>26233334</v>
      </c>
      <c r="P88" s="2314" t="s">
        <v>1011</v>
      </c>
      <c r="Q88" s="2309" t="s">
        <v>1043</v>
      </c>
      <c r="R88" s="945" t="s">
        <v>1581</v>
      </c>
      <c r="S88" s="650">
        <v>5000000</v>
      </c>
      <c r="T88" s="2235">
        <v>20</v>
      </c>
      <c r="U88" s="2235" t="s">
        <v>1369</v>
      </c>
      <c r="V88" s="2373">
        <v>31285</v>
      </c>
      <c r="W88" s="2373">
        <v>35306</v>
      </c>
      <c r="X88" s="2373">
        <v>13408</v>
      </c>
      <c r="Y88" s="2373">
        <v>42660</v>
      </c>
      <c r="Z88" s="2373">
        <v>122258</v>
      </c>
      <c r="AA88" s="2373">
        <v>44477</v>
      </c>
      <c r="AB88" s="2287">
        <v>6128</v>
      </c>
      <c r="AC88" s="2287"/>
      <c r="AD88" s="1720"/>
      <c r="AE88" s="2287">
        <v>1022</v>
      </c>
      <c r="AF88" s="1720"/>
      <c r="AG88" s="1720"/>
      <c r="AH88" s="1720"/>
      <c r="AI88" s="1720"/>
      <c r="AJ88" s="2229">
        <v>42583</v>
      </c>
      <c r="AK88" s="2229">
        <v>42735</v>
      </c>
      <c r="AL88" s="2299" t="s">
        <v>1466</v>
      </c>
      <c r="AM88" s="170"/>
    </row>
    <row r="89" spans="1:39" ht="81" customHeight="1" x14ac:dyDescent="0.2">
      <c r="A89" s="2266"/>
      <c r="B89" s="2267"/>
      <c r="C89" s="2249"/>
      <c r="D89" s="2250"/>
      <c r="E89" s="2305"/>
      <c r="F89" s="2306"/>
      <c r="G89" s="2253"/>
      <c r="H89" s="1851"/>
      <c r="I89" s="2284"/>
      <c r="J89" s="1455"/>
      <c r="K89" s="2275"/>
      <c r="L89" s="2221"/>
      <c r="M89" s="2223"/>
      <c r="N89" s="2288"/>
      <c r="O89" s="2274"/>
      <c r="P89" s="2223"/>
      <c r="Q89" s="2272"/>
      <c r="R89" s="945" t="s">
        <v>1582</v>
      </c>
      <c r="S89" s="650">
        <v>7500000</v>
      </c>
      <c r="T89" s="2236"/>
      <c r="U89" s="2236"/>
      <c r="V89" s="2374"/>
      <c r="W89" s="2374"/>
      <c r="X89" s="2374"/>
      <c r="Y89" s="2374"/>
      <c r="Z89" s="2374"/>
      <c r="AA89" s="2374"/>
      <c r="AB89" s="2288"/>
      <c r="AC89" s="2288"/>
      <c r="AD89" s="1703"/>
      <c r="AE89" s="2288"/>
      <c r="AF89" s="1703"/>
      <c r="AG89" s="1703"/>
      <c r="AH89" s="1703"/>
      <c r="AI89" s="1703"/>
      <c r="AJ89" s="2229"/>
      <c r="AK89" s="2229"/>
      <c r="AL89" s="2299"/>
      <c r="AM89" s="170"/>
    </row>
    <row r="90" spans="1:39" ht="54.75" customHeight="1" x14ac:dyDescent="0.2">
      <c r="A90" s="2266"/>
      <c r="B90" s="2267"/>
      <c r="C90" s="2249"/>
      <c r="D90" s="2250"/>
      <c r="E90" s="2305"/>
      <c r="F90" s="2306"/>
      <c r="G90" s="2253"/>
      <c r="H90" s="1851"/>
      <c r="I90" s="2284"/>
      <c r="J90" s="1455"/>
      <c r="K90" s="2275"/>
      <c r="L90" s="2221"/>
      <c r="M90" s="2223"/>
      <c r="N90" s="2288"/>
      <c r="O90" s="2274"/>
      <c r="P90" s="2223"/>
      <c r="Q90" s="2272"/>
      <c r="R90" s="945" t="s">
        <v>1570</v>
      </c>
      <c r="S90" s="650">
        <v>5000000</v>
      </c>
      <c r="T90" s="2236"/>
      <c r="U90" s="2236"/>
      <c r="V90" s="2374"/>
      <c r="W90" s="2374"/>
      <c r="X90" s="2374"/>
      <c r="Y90" s="2374"/>
      <c r="Z90" s="2374"/>
      <c r="AA90" s="2374"/>
      <c r="AB90" s="2288"/>
      <c r="AC90" s="2288"/>
      <c r="AD90" s="1703"/>
      <c r="AE90" s="2288"/>
      <c r="AF90" s="1703"/>
      <c r="AG90" s="1703"/>
      <c r="AH90" s="1703"/>
      <c r="AI90" s="1703"/>
      <c r="AJ90" s="2226"/>
      <c r="AK90" s="2226"/>
      <c r="AL90" s="2299"/>
      <c r="AM90" s="170"/>
    </row>
    <row r="91" spans="1:39" ht="59.25" customHeight="1" x14ac:dyDescent="0.2">
      <c r="A91" s="2266"/>
      <c r="B91" s="2267"/>
      <c r="C91" s="2251"/>
      <c r="D91" s="2252"/>
      <c r="E91" s="2307"/>
      <c r="F91" s="2308"/>
      <c r="G91" s="2254"/>
      <c r="H91" s="1852"/>
      <c r="I91" s="2255"/>
      <c r="J91" s="1455"/>
      <c r="K91" s="2276"/>
      <c r="L91" s="2222"/>
      <c r="M91" s="2224"/>
      <c r="N91" s="2225"/>
      <c r="O91" s="2274"/>
      <c r="P91" s="2224"/>
      <c r="Q91" s="2233"/>
      <c r="R91" s="945" t="s">
        <v>1571</v>
      </c>
      <c r="S91" s="650">
        <v>8733334</v>
      </c>
      <c r="T91" s="2237"/>
      <c r="U91" s="2237"/>
      <c r="V91" s="2375"/>
      <c r="W91" s="2375"/>
      <c r="X91" s="2375"/>
      <c r="Y91" s="2375"/>
      <c r="Z91" s="2375"/>
      <c r="AA91" s="2375"/>
      <c r="AB91" s="2225"/>
      <c r="AC91" s="2225"/>
      <c r="AD91" s="2227"/>
      <c r="AE91" s="2225"/>
      <c r="AF91" s="2227"/>
      <c r="AG91" s="2227"/>
      <c r="AH91" s="2227"/>
      <c r="AI91" s="2227"/>
      <c r="AJ91" s="2226"/>
      <c r="AK91" s="2226"/>
      <c r="AL91" s="2299"/>
      <c r="AM91" s="170"/>
    </row>
    <row r="92" spans="1:39" ht="29.25" customHeight="1" x14ac:dyDescent="0.2">
      <c r="A92" s="2266"/>
      <c r="B92" s="2267"/>
      <c r="C92" s="698">
        <v>19</v>
      </c>
      <c r="D92" s="2277" t="s">
        <v>1044</v>
      </c>
      <c r="E92" s="1591"/>
      <c r="F92" s="1591"/>
      <c r="G92" s="1591"/>
      <c r="H92" s="1591"/>
      <c r="I92" s="1591"/>
      <c r="J92" s="1591"/>
      <c r="K92" s="1591"/>
      <c r="L92" s="1591"/>
      <c r="M92" s="1591"/>
      <c r="N92" s="1591"/>
      <c r="O92" s="1591"/>
      <c r="P92" s="1591"/>
      <c r="Q92" s="1591"/>
      <c r="R92" s="1591"/>
      <c r="S92" s="1591"/>
      <c r="T92" s="1591"/>
      <c r="U92" s="1591"/>
      <c r="V92" s="1591"/>
      <c r="W92" s="1591"/>
      <c r="X92" s="1591"/>
      <c r="Y92" s="1591"/>
      <c r="Z92" s="1591"/>
      <c r="AA92" s="1591"/>
      <c r="AB92" s="1591"/>
      <c r="AC92" s="1591"/>
      <c r="AD92" s="1591"/>
      <c r="AE92" s="1591"/>
      <c r="AF92" s="1591"/>
      <c r="AG92" s="1591"/>
      <c r="AH92" s="1591"/>
      <c r="AI92" s="1591"/>
      <c r="AJ92" s="1591"/>
      <c r="AK92" s="1591"/>
      <c r="AL92" s="2278"/>
      <c r="AM92" s="170"/>
    </row>
    <row r="93" spans="1:39" ht="30" customHeight="1" x14ac:dyDescent="0.2">
      <c r="A93" s="2266"/>
      <c r="B93" s="2267"/>
      <c r="C93" s="2249"/>
      <c r="D93" s="2250"/>
      <c r="E93" s="674">
        <v>67</v>
      </c>
      <c r="F93" s="2279" t="s">
        <v>1045</v>
      </c>
      <c r="G93" s="2280"/>
      <c r="H93" s="2280"/>
      <c r="I93" s="2280"/>
      <c r="J93" s="2280"/>
      <c r="K93" s="2280"/>
      <c r="L93" s="2280"/>
      <c r="M93" s="2280"/>
      <c r="N93" s="2280"/>
      <c r="O93" s="2280"/>
      <c r="P93" s="2280"/>
      <c r="Q93" s="2280"/>
      <c r="R93" s="2280"/>
      <c r="S93" s="2280"/>
      <c r="T93" s="2280"/>
      <c r="U93" s="2280"/>
      <c r="V93" s="2280"/>
      <c r="W93" s="2280"/>
      <c r="X93" s="2280"/>
      <c r="Y93" s="2280"/>
      <c r="Z93" s="2280"/>
      <c r="AA93" s="2280"/>
      <c r="AB93" s="2280"/>
      <c r="AC93" s="2280"/>
      <c r="AD93" s="2280"/>
      <c r="AE93" s="2280"/>
      <c r="AF93" s="2280"/>
      <c r="AG93" s="2280"/>
      <c r="AH93" s="2280"/>
      <c r="AI93" s="2280"/>
      <c r="AJ93" s="2280"/>
      <c r="AK93" s="2280"/>
      <c r="AL93" s="2281"/>
      <c r="AM93" s="170"/>
    </row>
    <row r="94" spans="1:39" ht="81" customHeight="1" x14ac:dyDescent="0.2">
      <c r="A94" s="2266"/>
      <c r="B94" s="2267"/>
      <c r="C94" s="2249"/>
      <c r="D94" s="2250"/>
      <c r="E94" s="2247"/>
      <c r="F94" s="2248"/>
      <c r="G94" s="2353">
        <v>198</v>
      </c>
      <c r="H94" s="2353" t="s">
        <v>1046</v>
      </c>
      <c r="I94" s="1445" t="s">
        <v>1047</v>
      </c>
      <c r="J94" s="2377">
        <v>1</v>
      </c>
      <c r="K94" s="610" t="s">
        <v>1482</v>
      </c>
      <c r="L94" s="2378">
        <v>129</v>
      </c>
      <c r="M94" s="2284" t="s">
        <v>1481</v>
      </c>
      <c r="N94" s="2287">
        <v>100</v>
      </c>
      <c r="O94" s="2318">
        <v>20000000</v>
      </c>
      <c r="P94" s="2284" t="s">
        <v>1048</v>
      </c>
      <c r="Q94" s="2272"/>
      <c r="R94" s="959" t="s">
        <v>1557</v>
      </c>
      <c r="S94" s="831">
        <v>13850000</v>
      </c>
      <c r="T94" s="2235">
        <v>20</v>
      </c>
      <c r="U94" s="2235" t="s">
        <v>1369</v>
      </c>
      <c r="V94" s="1703"/>
      <c r="W94" s="1703"/>
      <c r="X94" s="1703"/>
      <c r="Y94" s="1703"/>
      <c r="Z94" s="1703"/>
      <c r="AA94" s="2288">
        <v>81384</v>
      </c>
      <c r="AB94" s="1703"/>
      <c r="AC94" s="1720"/>
      <c r="AD94" s="1720"/>
      <c r="AE94" s="1703"/>
      <c r="AF94" s="1703"/>
      <c r="AG94" s="1703"/>
      <c r="AH94" s="1703"/>
      <c r="AI94" s="2287">
        <v>81384</v>
      </c>
      <c r="AJ94" s="2356">
        <v>42583</v>
      </c>
      <c r="AK94" s="2356">
        <v>42735</v>
      </c>
      <c r="AL94" s="2269" t="s">
        <v>1466</v>
      </c>
      <c r="AM94" s="170"/>
    </row>
    <row r="95" spans="1:39" ht="99.75" customHeight="1" x14ac:dyDescent="0.2">
      <c r="A95" s="2266"/>
      <c r="B95" s="2267"/>
      <c r="C95" s="2249"/>
      <c r="D95" s="2250"/>
      <c r="E95" s="2249"/>
      <c r="F95" s="2250"/>
      <c r="G95" s="2353"/>
      <c r="H95" s="2353"/>
      <c r="I95" s="1445"/>
      <c r="J95" s="2377"/>
      <c r="K95" s="2383" t="s">
        <v>1484</v>
      </c>
      <c r="L95" s="2378"/>
      <c r="M95" s="2284"/>
      <c r="N95" s="2288"/>
      <c r="O95" s="2376"/>
      <c r="P95" s="2284"/>
      <c r="Q95" s="2272"/>
      <c r="R95" s="945" t="s">
        <v>1558</v>
      </c>
      <c r="S95" s="832">
        <v>5300000</v>
      </c>
      <c r="T95" s="2236"/>
      <c r="U95" s="2236"/>
      <c r="V95" s="1703"/>
      <c r="W95" s="1703"/>
      <c r="X95" s="1703"/>
      <c r="Y95" s="1703"/>
      <c r="Z95" s="1703"/>
      <c r="AA95" s="2288"/>
      <c r="AB95" s="1703"/>
      <c r="AC95" s="1703"/>
      <c r="AD95" s="1703"/>
      <c r="AE95" s="1703"/>
      <c r="AF95" s="1703"/>
      <c r="AG95" s="1703"/>
      <c r="AH95" s="1703"/>
      <c r="AI95" s="2288"/>
      <c r="AJ95" s="2356"/>
      <c r="AK95" s="2356"/>
      <c r="AL95" s="2299"/>
      <c r="AM95" s="170"/>
    </row>
    <row r="96" spans="1:39" ht="35.25" customHeight="1" x14ac:dyDescent="0.2">
      <c r="A96" s="2266"/>
      <c r="B96" s="2267"/>
      <c r="C96" s="2249"/>
      <c r="D96" s="2250"/>
      <c r="E96" s="2249"/>
      <c r="F96" s="2250"/>
      <c r="G96" s="2353"/>
      <c r="H96" s="2353"/>
      <c r="I96" s="1445"/>
      <c r="J96" s="2377"/>
      <c r="K96" s="2383"/>
      <c r="L96" s="2378"/>
      <c r="M96" s="2284"/>
      <c r="N96" s="2225"/>
      <c r="O96" s="2273"/>
      <c r="P96" s="2284"/>
      <c r="Q96" s="2272"/>
      <c r="R96" s="945" t="s">
        <v>1559</v>
      </c>
      <c r="S96" s="832">
        <v>850000</v>
      </c>
      <c r="T96" s="2237"/>
      <c r="U96" s="2237"/>
      <c r="V96" s="1703"/>
      <c r="W96" s="1703"/>
      <c r="X96" s="1703"/>
      <c r="Y96" s="1703"/>
      <c r="Z96" s="1703"/>
      <c r="AA96" s="2288"/>
      <c r="AB96" s="1703"/>
      <c r="AC96" s="1703"/>
      <c r="AD96" s="1703"/>
      <c r="AE96" s="1703"/>
      <c r="AF96" s="1703"/>
      <c r="AG96" s="1703"/>
      <c r="AH96" s="1703"/>
      <c r="AI96" s="2288"/>
      <c r="AJ96" s="2356"/>
      <c r="AK96" s="2356"/>
      <c r="AL96" s="2299"/>
      <c r="AM96" s="170"/>
    </row>
    <row r="97" spans="1:39" ht="75" customHeight="1" x14ac:dyDescent="0.2">
      <c r="A97" s="2266"/>
      <c r="B97" s="2267"/>
      <c r="C97" s="2249"/>
      <c r="D97" s="2250"/>
      <c r="E97" s="2249"/>
      <c r="F97" s="2250"/>
      <c r="G97" s="946">
        <v>200</v>
      </c>
      <c r="H97" s="965" t="s">
        <v>1049</v>
      </c>
      <c r="I97" s="927" t="s">
        <v>1050</v>
      </c>
      <c r="J97" s="948">
        <v>12</v>
      </c>
      <c r="K97" s="613" t="s">
        <v>1483</v>
      </c>
      <c r="L97" s="2378"/>
      <c r="M97" s="2284"/>
      <c r="N97" s="2287">
        <v>100</v>
      </c>
      <c r="O97" s="2376">
        <v>3245382763</v>
      </c>
      <c r="P97" s="2284"/>
      <c r="Q97" s="2272"/>
      <c r="R97" s="2384" t="s">
        <v>1660</v>
      </c>
      <c r="S97" s="295">
        <v>973614829</v>
      </c>
      <c r="T97" s="654">
        <v>84</v>
      </c>
      <c r="U97" s="942" t="s">
        <v>1487</v>
      </c>
      <c r="V97" s="1703"/>
      <c r="W97" s="1703"/>
      <c r="X97" s="1703"/>
      <c r="Y97" s="1703"/>
      <c r="Z97" s="1703"/>
      <c r="AA97" s="2288"/>
      <c r="AB97" s="1703"/>
      <c r="AC97" s="1703"/>
      <c r="AD97" s="1703"/>
      <c r="AE97" s="1703"/>
      <c r="AF97" s="1703"/>
      <c r="AG97" s="1703"/>
      <c r="AH97" s="1703"/>
      <c r="AI97" s="2288"/>
      <c r="AJ97" s="2356"/>
      <c r="AK97" s="2356"/>
      <c r="AL97" s="2299"/>
      <c r="AM97" s="170"/>
    </row>
    <row r="98" spans="1:39" ht="96.75" customHeight="1" thickBot="1" x14ac:dyDescent="0.25">
      <c r="A98" s="2266"/>
      <c r="B98" s="2267"/>
      <c r="C98" s="2249"/>
      <c r="D98" s="2250"/>
      <c r="E98" s="2249"/>
      <c r="F98" s="2250"/>
      <c r="G98" s="951">
        <v>201</v>
      </c>
      <c r="H98" s="935" t="s">
        <v>1051</v>
      </c>
      <c r="I98" s="936" t="s">
        <v>1052</v>
      </c>
      <c r="J98" s="928">
        <v>14</v>
      </c>
      <c r="K98" s="653" t="s">
        <v>1485</v>
      </c>
      <c r="L98" s="2378"/>
      <c r="M98" s="2284"/>
      <c r="N98" s="2288"/>
      <c r="O98" s="2376"/>
      <c r="P98" s="2284"/>
      <c r="Q98" s="2272"/>
      <c r="R98" s="2385"/>
      <c r="S98" s="702">
        <v>2271767934.0999999</v>
      </c>
      <c r="T98" s="944">
        <v>6</v>
      </c>
      <c r="U98" s="942" t="s">
        <v>1486</v>
      </c>
      <c r="V98" s="1703"/>
      <c r="W98" s="1703"/>
      <c r="X98" s="1703"/>
      <c r="Y98" s="1703"/>
      <c r="Z98" s="1703"/>
      <c r="AA98" s="2288"/>
      <c r="AB98" s="1703"/>
      <c r="AC98" s="1703"/>
      <c r="AD98" s="1703"/>
      <c r="AE98" s="1703"/>
      <c r="AF98" s="1703"/>
      <c r="AG98" s="1703"/>
      <c r="AH98" s="1703"/>
      <c r="AI98" s="2288"/>
      <c r="AJ98" s="2356"/>
      <c r="AK98" s="2356"/>
      <c r="AL98" s="941" t="s">
        <v>1466</v>
      </c>
      <c r="AM98" s="170"/>
    </row>
    <row r="99" spans="1:39" ht="39.75" customHeight="1" thickBot="1" x14ac:dyDescent="0.25">
      <c r="A99" s="2379" t="s">
        <v>1068</v>
      </c>
      <c r="B99" s="2380"/>
      <c r="C99" s="2380"/>
      <c r="D99" s="2380"/>
      <c r="E99" s="2380"/>
      <c r="F99" s="2380"/>
      <c r="G99" s="2380"/>
      <c r="H99" s="2380"/>
      <c r="I99" s="2380"/>
      <c r="J99" s="2380"/>
      <c r="K99" s="2380"/>
      <c r="L99" s="2380"/>
      <c r="M99" s="2380"/>
      <c r="N99" s="2381"/>
      <c r="O99" s="1190">
        <f>SUM(O19:O98)</f>
        <v>3995382763</v>
      </c>
      <c r="P99" s="655"/>
      <c r="Q99" s="656"/>
      <c r="R99" s="656"/>
      <c r="S99" s="1191">
        <f>SUM(S19:S98)</f>
        <v>3995382763.0999999</v>
      </c>
      <c r="T99" s="656"/>
      <c r="U99" s="656"/>
      <c r="V99" s="656"/>
      <c r="W99" s="656"/>
      <c r="X99" s="656"/>
      <c r="Y99" s="656"/>
      <c r="Z99" s="656"/>
      <c r="AA99" s="656"/>
      <c r="AB99" s="656"/>
      <c r="AC99" s="656"/>
      <c r="AD99" s="656"/>
      <c r="AE99" s="656"/>
      <c r="AF99" s="656"/>
      <c r="AG99" s="656"/>
      <c r="AH99" s="656"/>
      <c r="AI99" s="656"/>
      <c r="AJ99" s="656"/>
      <c r="AK99" s="656"/>
      <c r="AL99" s="657"/>
    </row>
    <row r="100" spans="1:39" ht="15" x14ac:dyDescent="0.25">
      <c r="A100" s="170"/>
      <c r="B100" s="170"/>
      <c r="C100" s="170"/>
      <c r="D100" s="170"/>
      <c r="E100" s="200"/>
      <c r="F100" s="639"/>
      <c r="G100" s="206"/>
      <c r="H100" s="206"/>
      <c r="I100" s="111"/>
      <c r="J100" s="201"/>
      <c r="K100" s="201"/>
      <c r="L100" s="201"/>
      <c r="M100" s="111"/>
      <c r="N100" s="202"/>
      <c r="O100" s="287"/>
      <c r="P100" s="206"/>
      <c r="Q100" s="207"/>
      <c r="R100" s="208"/>
      <c r="S100" s="298"/>
      <c r="T100" s="170"/>
      <c r="U100" s="170"/>
      <c r="V100" s="170"/>
      <c r="W100" s="170"/>
      <c r="X100" s="170"/>
      <c r="Y100" s="170"/>
      <c r="Z100" s="170"/>
      <c r="AA100" s="170"/>
      <c r="AB100" s="170"/>
      <c r="AC100" s="170"/>
      <c r="AD100" s="170"/>
      <c r="AE100" s="170"/>
      <c r="AF100" s="170"/>
      <c r="AG100" s="170"/>
      <c r="AH100" s="170"/>
      <c r="AL100" s="203"/>
    </row>
    <row r="101" spans="1:39" ht="24.75" customHeight="1" x14ac:dyDescent="0.25">
      <c r="A101" s="170"/>
      <c r="B101" s="170"/>
      <c r="C101" s="170"/>
      <c r="D101" s="170"/>
      <c r="E101" s="200"/>
      <c r="F101" s="639"/>
      <c r="G101" s="201"/>
      <c r="H101" s="201"/>
      <c r="I101" s="201"/>
      <c r="J101" s="201"/>
      <c r="K101" s="201"/>
      <c r="L101" s="201"/>
      <c r="M101" s="111"/>
      <c r="N101" s="202"/>
      <c r="O101" s="287"/>
      <c r="P101" s="206"/>
      <c r="Q101" s="207"/>
      <c r="R101" s="208"/>
      <c r="S101" s="298"/>
      <c r="T101" s="170"/>
      <c r="U101" s="170"/>
      <c r="V101" s="170"/>
      <c r="W101" s="170"/>
      <c r="X101" s="170"/>
      <c r="Y101" s="170"/>
      <c r="Z101" s="170"/>
      <c r="AA101" s="170"/>
      <c r="AB101" s="170"/>
      <c r="AC101" s="170"/>
      <c r="AD101" s="170"/>
      <c r="AE101" s="170"/>
      <c r="AF101" s="170"/>
      <c r="AG101" s="170"/>
      <c r="AH101" s="170"/>
      <c r="AL101" s="203"/>
    </row>
    <row r="102" spans="1:39" ht="42" customHeight="1" x14ac:dyDescent="0.2">
      <c r="E102" s="200"/>
      <c r="F102" s="640"/>
      <c r="G102" s="200"/>
      <c r="H102" s="200"/>
      <c r="I102" s="200"/>
      <c r="J102" s="200"/>
      <c r="K102" s="201"/>
      <c r="L102" s="201"/>
      <c r="M102" s="202"/>
      <c r="N102" s="202"/>
      <c r="O102" s="288"/>
      <c r="P102" s="206"/>
      <c r="Q102" s="207"/>
      <c r="R102" s="202"/>
      <c r="S102" s="289"/>
      <c r="T102" s="170"/>
      <c r="U102" s="170"/>
      <c r="V102" s="170"/>
      <c r="W102" s="170"/>
      <c r="X102" s="170"/>
      <c r="Y102" s="170"/>
      <c r="Z102" s="170"/>
      <c r="AA102" s="170"/>
      <c r="AB102" s="170"/>
      <c r="AC102" s="170"/>
      <c r="AD102" s="170"/>
      <c r="AE102" s="170"/>
      <c r="AF102" s="170"/>
      <c r="AG102" s="170"/>
      <c r="AH102" s="170"/>
      <c r="AL102" s="203"/>
    </row>
    <row r="103" spans="1:39" x14ac:dyDescent="0.2">
      <c r="A103" s="170"/>
      <c r="B103" s="170"/>
      <c r="C103" s="170"/>
      <c r="D103" s="170"/>
      <c r="E103" s="200"/>
      <c r="F103" s="640"/>
      <c r="G103" s="200"/>
      <c r="H103" s="200"/>
      <c r="I103" s="200"/>
      <c r="J103" s="200"/>
      <c r="K103" s="201"/>
      <c r="L103" s="201"/>
      <c r="M103" s="202"/>
      <c r="N103" s="202"/>
      <c r="O103" s="288"/>
      <c r="P103" s="202"/>
      <c r="Q103" s="202"/>
      <c r="R103" s="202"/>
      <c r="S103" s="289"/>
      <c r="T103" s="170"/>
      <c r="U103" s="170"/>
      <c r="V103" s="170"/>
      <c r="W103" s="170"/>
      <c r="X103" s="170"/>
      <c r="Y103" s="170"/>
      <c r="Z103" s="170"/>
      <c r="AA103" s="170"/>
      <c r="AB103" s="170"/>
      <c r="AC103" s="170"/>
      <c r="AD103" s="170"/>
      <c r="AE103" s="170"/>
      <c r="AF103" s="170"/>
      <c r="AG103" s="170"/>
      <c r="AH103" s="170"/>
      <c r="AL103" s="203"/>
    </row>
    <row r="104" spans="1:39" x14ac:dyDescent="0.2">
      <c r="A104" s="170"/>
      <c r="B104" s="170"/>
      <c r="C104" s="170"/>
      <c r="D104" s="170"/>
      <c r="E104" s="200"/>
      <c r="F104" s="640"/>
      <c r="G104" s="200"/>
      <c r="H104" s="201"/>
      <c r="I104" s="201"/>
      <c r="J104" s="200"/>
      <c r="K104" s="201"/>
      <c r="L104" s="201"/>
      <c r="M104" s="202"/>
      <c r="N104" s="202"/>
      <c r="O104" s="288"/>
      <c r="P104" s="202"/>
      <c r="Q104" s="170"/>
      <c r="R104" s="170"/>
      <c r="S104" s="289"/>
      <c r="T104" s="170"/>
      <c r="U104" s="170"/>
      <c r="V104" s="170"/>
      <c r="W104" s="170"/>
      <c r="X104" s="170"/>
      <c r="Y104" s="170"/>
      <c r="Z104" s="170"/>
      <c r="AA104" s="170"/>
      <c r="AB104" s="170"/>
      <c r="AC104" s="170"/>
      <c r="AD104" s="170"/>
      <c r="AE104" s="170"/>
      <c r="AF104" s="170"/>
      <c r="AG104" s="170"/>
      <c r="AH104" s="170"/>
    </row>
    <row r="105" spans="1:39" x14ac:dyDescent="0.2">
      <c r="A105" s="170"/>
      <c r="B105" s="170"/>
      <c r="C105" s="170"/>
      <c r="D105" s="170"/>
      <c r="E105" s="200"/>
      <c r="F105" s="640"/>
      <c r="G105" s="200"/>
      <c r="H105" s="201"/>
      <c r="I105" s="201"/>
      <c r="J105" s="200"/>
      <c r="K105" s="201"/>
      <c r="L105" s="201"/>
      <c r="M105" s="202"/>
      <c r="N105" s="202"/>
      <c r="O105" s="288"/>
      <c r="P105" s="202"/>
      <c r="Q105" s="170"/>
      <c r="R105" s="170"/>
      <c r="S105" s="289"/>
      <c r="T105" s="170"/>
      <c r="U105" s="170"/>
      <c r="V105" s="170"/>
      <c r="W105" s="170"/>
      <c r="X105" s="170"/>
      <c r="Y105" s="170"/>
      <c r="Z105" s="170"/>
      <c r="AA105" s="170"/>
      <c r="AB105" s="170"/>
      <c r="AC105" s="170"/>
      <c r="AD105" s="170"/>
      <c r="AE105" s="170"/>
      <c r="AF105" s="170"/>
      <c r="AG105" s="170"/>
      <c r="AH105" s="170"/>
    </row>
    <row r="106" spans="1:39" ht="15" x14ac:dyDescent="0.2">
      <c r="A106" s="170"/>
      <c r="B106" s="170"/>
      <c r="C106" s="170"/>
      <c r="D106" s="170"/>
      <c r="E106" s="200"/>
      <c r="F106" s="640"/>
      <c r="G106" s="200"/>
      <c r="H106" s="1334"/>
      <c r="I106" s="1335"/>
      <c r="J106" s="200"/>
      <c r="K106" s="201"/>
      <c r="L106" s="201"/>
      <c r="M106" s="202"/>
      <c r="N106" s="202"/>
      <c r="O106" s="288"/>
      <c r="P106" s="202"/>
      <c r="Q106" s="170"/>
      <c r="R106" s="170"/>
      <c r="S106" s="289"/>
      <c r="T106" s="170"/>
      <c r="U106" s="170"/>
      <c r="V106" s="170"/>
      <c r="W106" s="170"/>
      <c r="X106" s="170"/>
      <c r="Y106" s="170"/>
      <c r="Z106" s="170"/>
      <c r="AA106" s="170"/>
      <c r="AB106" s="170"/>
      <c r="AC106" s="170"/>
      <c r="AD106" s="170"/>
      <c r="AE106" s="170"/>
      <c r="AF106" s="170"/>
      <c r="AG106" s="170"/>
      <c r="AH106" s="170"/>
    </row>
    <row r="107" spans="1:39" x14ac:dyDescent="0.2">
      <c r="A107" s="170"/>
      <c r="B107" s="170"/>
      <c r="C107" s="170"/>
      <c r="D107" s="170"/>
      <c r="E107" s="200"/>
      <c r="F107" s="640"/>
      <c r="G107" s="200"/>
      <c r="H107" s="201"/>
      <c r="I107" s="201"/>
      <c r="J107" s="200"/>
      <c r="K107" s="201"/>
      <c r="L107" s="201"/>
      <c r="M107" s="202"/>
      <c r="N107" s="202"/>
      <c r="O107" s="288"/>
      <c r="P107" s="202"/>
      <c r="Q107" s="170"/>
      <c r="R107" s="170"/>
      <c r="S107" s="289"/>
      <c r="T107" s="170"/>
      <c r="U107" s="170"/>
      <c r="V107" s="170"/>
      <c r="W107" s="170"/>
      <c r="X107" s="170"/>
      <c r="Y107" s="170"/>
      <c r="Z107" s="170"/>
      <c r="AA107" s="170"/>
      <c r="AB107" s="170"/>
      <c r="AC107" s="170"/>
      <c r="AD107" s="170"/>
      <c r="AE107" s="170"/>
      <c r="AF107" s="170"/>
      <c r="AG107" s="170"/>
      <c r="AH107" s="170"/>
    </row>
    <row r="108" spans="1:39" x14ac:dyDescent="0.2">
      <c r="A108" s="2382" t="s">
        <v>1069</v>
      </c>
      <c r="B108" s="2382"/>
      <c r="C108" s="2382"/>
      <c r="D108" s="2382"/>
      <c r="E108" s="200"/>
      <c r="F108" s="640"/>
      <c r="G108" s="200"/>
      <c r="H108" s="201"/>
      <c r="I108" s="201"/>
      <c r="J108" s="200"/>
      <c r="K108" s="201"/>
      <c r="L108" s="201"/>
      <c r="M108" s="202"/>
      <c r="N108" s="202"/>
      <c r="O108" s="288"/>
      <c r="P108" s="202"/>
      <c r="Q108" s="170"/>
      <c r="R108" s="170"/>
      <c r="S108" s="289"/>
      <c r="T108" s="170"/>
      <c r="U108" s="170"/>
      <c r="V108" s="170"/>
      <c r="W108" s="170"/>
      <c r="X108" s="170"/>
      <c r="Y108" s="170"/>
      <c r="Z108" s="170"/>
      <c r="AA108" s="170"/>
      <c r="AB108" s="170"/>
      <c r="AC108" s="170"/>
      <c r="AD108" s="170"/>
      <c r="AE108" s="170"/>
      <c r="AF108" s="170"/>
      <c r="AG108" s="170"/>
      <c r="AH108" s="170"/>
    </row>
    <row r="109" spans="1:39" x14ac:dyDescent="0.2">
      <c r="A109" s="170"/>
      <c r="B109" s="170"/>
      <c r="C109" s="170"/>
      <c r="D109" s="170"/>
      <c r="E109" s="200"/>
      <c r="F109" s="640"/>
      <c r="G109" s="200"/>
      <c r="H109" s="200"/>
      <c r="I109" s="200"/>
      <c r="J109" s="200"/>
      <c r="K109" s="201"/>
      <c r="L109" s="201"/>
      <c r="M109" s="202"/>
      <c r="N109" s="202"/>
      <c r="O109" s="288"/>
      <c r="P109" s="202"/>
      <c r="Q109" s="170"/>
      <c r="R109" s="170"/>
      <c r="S109" s="289"/>
      <c r="T109" s="170"/>
      <c r="U109" s="170"/>
      <c r="V109" s="170"/>
      <c r="W109" s="170"/>
      <c r="X109" s="170"/>
      <c r="Y109" s="170"/>
      <c r="Z109" s="170"/>
      <c r="AA109" s="170"/>
      <c r="AB109" s="170"/>
      <c r="AC109" s="170"/>
      <c r="AD109" s="170"/>
      <c r="AE109" s="170"/>
      <c r="AF109" s="170"/>
      <c r="AG109" s="170"/>
      <c r="AH109" s="170"/>
    </row>
    <row r="110" spans="1:39" x14ac:dyDescent="0.2">
      <c r="A110" s="170"/>
      <c r="B110" s="170"/>
      <c r="C110" s="170"/>
      <c r="D110" s="170"/>
      <c r="E110" s="200"/>
      <c r="F110" s="640"/>
      <c r="G110" s="200"/>
      <c r="H110" s="200"/>
      <c r="I110" s="200"/>
      <c r="J110" s="200"/>
      <c r="K110" s="201"/>
      <c r="L110" s="201"/>
      <c r="M110" s="202"/>
      <c r="N110" s="202"/>
      <c r="O110" s="288"/>
      <c r="P110" s="202"/>
      <c r="Q110" s="170"/>
      <c r="R110" s="170"/>
      <c r="S110" s="289"/>
      <c r="T110" s="170"/>
      <c r="U110" s="170"/>
      <c r="V110" s="170"/>
      <c r="W110" s="170"/>
      <c r="X110" s="170"/>
      <c r="Y110" s="170"/>
      <c r="Z110" s="170"/>
      <c r="AA110" s="170"/>
      <c r="AB110" s="170"/>
      <c r="AC110" s="170"/>
      <c r="AD110" s="170"/>
      <c r="AE110" s="170"/>
      <c r="AF110" s="170"/>
      <c r="AG110" s="170"/>
      <c r="AH110" s="170"/>
    </row>
    <row r="111" spans="1:39" x14ac:dyDescent="0.2">
      <c r="A111" s="170"/>
      <c r="B111" s="170"/>
      <c r="C111" s="170"/>
      <c r="D111" s="170"/>
      <c r="E111" s="200"/>
      <c r="F111" s="640"/>
      <c r="G111" s="200"/>
      <c r="H111" s="200"/>
      <c r="I111" s="200"/>
      <c r="J111" s="200"/>
      <c r="K111" s="201"/>
      <c r="L111" s="201"/>
      <c r="M111" s="202"/>
      <c r="N111" s="202"/>
      <c r="O111" s="288"/>
      <c r="P111" s="202"/>
      <c r="Q111" s="170"/>
      <c r="R111" s="170"/>
      <c r="S111" s="289"/>
      <c r="T111" s="170"/>
      <c r="U111" s="170"/>
      <c r="V111" s="170"/>
      <c r="W111" s="170"/>
      <c r="X111" s="170"/>
      <c r="Y111" s="170"/>
      <c r="Z111" s="170"/>
      <c r="AA111" s="170"/>
      <c r="AB111" s="170"/>
      <c r="AC111" s="170"/>
      <c r="AD111" s="170"/>
      <c r="AE111" s="170"/>
      <c r="AF111" s="170"/>
      <c r="AG111" s="170"/>
      <c r="AH111" s="170"/>
    </row>
    <row r="112" spans="1:39" x14ac:dyDescent="0.2">
      <c r="A112" s="170"/>
      <c r="B112" s="170"/>
      <c r="C112" s="170"/>
      <c r="D112" s="170"/>
      <c r="E112" s="200"/>
      <c r="F112" s="640"/>
      <c r="G112" s="200"/>
      <c r="H112" s="200"/>
      <c r="I112" s="200"/>
      <c r="J112" s="200"/>
      <c r="K112" s="201"/>
      <c r="L112" s="201"/>
      <c r="M112" s="202"/>
      <c r="N112" s="202"/>
      <c r="O112" s="288"/>
      <c r="P112" s="202"/>
      <c r="Q112" s="170"/>
      <c r="R112" s="170"/>
      <c r="S112" s="289"/>
      <c r="T112" s="170"/>
      <c r="U112" s="170"/>
      <c r="V112" s="170"/>
      <c r="W112" s="170"/>
      <c r="X112" s="170"/>
      <c r="Y112" s="170"/>
      <c r="Z112" s="170"/>
      <c r="AA112" s="170"/>
      <c r="AB112" s="170"/>
      <c r="AC112" s="170"/>
      <c r="AD112" s="170"/>
      <c r="AE112" s="170"/>
      <c r="AF112" s="170"/>
      <c r="AG112" s="170"/>
      <c r="AH112" s="170"/>
    </row>
    <row r="113" spans="1:34" x14ac:dyDescent="0.2">
      <c r="A113" s="170"/>
      <c r="B113" s="170"/>
      <c r="C113" s="170"/>
      <c r="D113" s="170"/>
      <c r="E113" s="200"/>
      <c r="F113" s="640"/>
      <c r="G113" s="200"/>
      <c r="H113" s="200"/>
      <c r="I113" s="200"/>
      <c r="J113" s="200"/>
      <c r="K113" s="201"/>
      <c r="L113" s="201"/>
      <c r="M113" s="202"/>
      <c r="N113" s="202"/>
      <c r="O113" s="288"/>
      <c r="P113" s="202"/>
      <c r="Q113" s="170"/>
      <c r="R113" s="170"/>
      <c r="S113" s="289"/>
      <c r="T113" s="170"/>
      <c r="U113" s="170"/>
      <c r="V113" s="170"/>
      <c r="W113" s="170"/>
      <c r="X113" s="170"/>
      <c r="Y113" s="170"/>
      <c r="Z113" s="170"/>
      <c r="AA113" s="170"/>
      <c r="AB113" s="170"/>
      <c r="AC113" s="170"/>
      <c r="AD113" s="170"/>
      <c r="AE113" s="170"/>
      <c r="AF113" s="170"/>
      <c r="AG113" s="170"/>
      <c r="AH113" s="170"/>
    </row>
    <row r="114" spans="1:34" x14ac:dyDescent="0.2">
      <c r="A114" s="170"/>
      <c r="B114" s="170"/>
      <c r="C114" s="170"/>
      <c r="D114" s="170"/>
      <c r="E114" s="200"/>
      <c r="F114" s="640"/>
      <c r="G114" s="200"/>
      <c r="H114" s="200"/>
      <c r="I114" s="200"/>
      <c r="J114" s="200"/>
      <c r="K114" s="201"/>
      <c r="L114" s="201"/>
      <c r="M114" s="202"/>
      <c r="N114" s="202"/>
      <c r="O114" s="288"/>
      <c r="P114" s="202"/>
      <c r="Q114" s="170"/>
      <c r="R114" s="170"/>
      <c r="S114" s="289"/>
      <c r="T114" s="170"/>
      <c r="U114" s="170"/>
      <c r="V114" s="170"/>
      <c r="W114" s="170"/>
      <c r="X114" s="170"/>
      <c r="Y114" s="170"/>
      <c r="Z114" s="170"/>
      <c r="AA114" s="170"/>
      <c r="AB114" s="170"/>
      <c r="AC114" s="170"/>
      <c r="AD114" s="170"/>
      <c r="AE114" s="170"/>
      <c r="AF114" s="170"/>
      <c r="AG114" s="170"/>
      <c r="AH114" s="170"/>
    </row>
    <row r="115" spans="1:34" x14ac:dyDescent="0.2">
      <c r="A115" s="170"/>
      <c r="B115" s="170"/>
      <c r="C115" s="170"/>
      <c r="D115" s="170"/>
      <c r="E115" s="200"/>
      <c r="F115" s="640"/>
      <c r="G115" s="200"/>
      <c r="H115" s="200"/>
      <c r="I115" s="200"/>
      <c r="J115" s="200"/>
      <c r="K115" s="201"/>
      <c r="L115" s="201"/>
      <c r="M115" s="202"/>
      <c r="N115" s="202"/>
      <c r="O115" s="288"/>
      <c r="P115" s="202"/>
      <c r="Q115" s="170"/>
      <c r="R115" s="170"/>
      <c r="S115" s="289"/>
      <c r="T115" s="170"/>
      <c r="U115" s="170"/>
      <c r="V115" s="170"/>
      <c r="W115" s="170"/>
      <c r="X115" s="170"/>
      <c r="Y115" s="170"/>
      <c r="Z115" s="170"/>
      <c r="AA115" s="170"/>
      <c r="AB115" s="170"/>
      <c r="AC115" s="170"/>
      <c r="AD115" s="170"/>
      <c r="AE115" s="170"/>
      <c r="AF115" s="170"/>
      <c r="AG115" s="170"/>
      <c r="AH115" s="170"/>
    </row>
    <row r="116" spans="1:34" x14ac:dyDescent="0.2">
      <c r="A116" s="170"/>
      <c r="B116" s="170"/>
      <c r="C116" s="170"/>
      <c r="D116" s="170"/>
      <c r="E116" s="200"/>
      <c r="F116" s="640"/>
      <c r="G116" s="200"/>
      <c r="H116" s="200"/>
      <c r="I116" s="200"/>
      <c r="J116" s="200"/>
      <c r="K116" s="201"/>
      <c r="L116" s="201"/>
      <c r="M116" s="202"/>
      <c r="N116" s="202"/>
      <c r="O116" s="288"/>
      <c r="P116" s="202"/>
      <c r="Q116" s="170"/>
      <c r="R116" s="170"/>
      <c r="S116" s="289"/>
      <c r="T116" s="170"/>
      <c r="U116" s="170"/>
      <c r="V116" s="170"/>
      <c r="W116" s="170"/>
      <c r="X116" s="170"/>
      <c r="Y116" s="170"/>
      <c r="Z116" s="170"/>
      <c r="AA116" s="170"/>
      <c r="AB116" s="170"/>
      <c r="AC116" s="170"/>
      <c r="AD116" s="170"/>
      <c r="AE116" s="170"/>
      <c r="AF116" s="170"/>
      <c r="AG116" s="170"/>
      <c r="AH116" s="170"/>
    </row>
    <row r="117" spans="1:34" x14ac:dyDescent="0.2">
      <c r="A117" s="170"/>
      <c r="B117" s="170"/>
      <c r="C117" s="170"/>
      <c r="D117" s="170"/>
      <c r="E117" s="200"/>
      <c r="F117" s="640"/>
      <c r="G117" s="200"/>
      <c r="H117" s="200"/>
      <c r="I117" s="200"/>
      <c r="J117" s="200"/>
      <c r="K117" s="201"/>
      <c r="L117" s="201"/>
      <c r="M117" s="202"/>
      <c r="N117" s="202"/>
      <c r="O117" s="288"/>
      <c r="P117" s="202"/>
      <c r="Q117" s="170"/>
      <c r="R117" s="170"/>
      <c r="S117" s="289"/>
      <c r="T117" s="170"/>
      <c r="U117" s="170"/>
      <c r="V117" s="170"/>
      <c r="W117" s="170"/>
      <c r="X117" s="170"/>
      <c r="Y117" s="170"/>
      <c r="Z117" s="170"/>
      <c r="AA117" s="170"/>
      <c r="AB117" s="170"/>
      <c r="AC117" s="170"/>
      <c r="AD117" s="170"/>
      <c r="AE117" s="170"/>
      <c r="AF117" s="170"/>
      <c r="AG117" s="170"/>
      <c r="AH117" s="170"/>
    </row>
    <row r="118" spans="1:34" x14ac:dyDescent="0.2">
      <c r="A118" s="170"/>
      <c r="B118" s="170"/>
      <c r="C118" s="170"/>
      <c r="D118" s="170"/>
      <c r="E118" s="200"/>
      <c r="F118" s="640"/>
      <c r="G118" s="200"/>
      <c r="H118" s="200"/>
      <c r="I118" s="200"/>
      <c r="J118" s="200"/>
      <c r="K118" s="201"/>
      <c r="L118" s="201"/>
      <c r="M118" s="202"/>
      <c r="N118" s="202"/>
      <c r="O118" s="288"/>
      <c r="P118" s="202"/>
      <c r="Q118" s="170"/>
      <c r="R118" s="170"/>
      <c r="S118" s="289"/>
      <c r="T118" s="170"/>
      <c r="U118" s="170"/>
      <c r="V118" s="170"/>
      <c r="W118" s="170"/>
      <c r="X118" s="170"/>
      <c r="Y118" s="170"/>
      <c r="Z118" s="170"/>
      <c r="AA118" s="170"/>
      <c r="AB118" s="170"/>
      <c r="AC118" s="170"/>
      <c r="AD118" s="170"/>
      <c r="AE118" s="170"/>
      <c r="AF118" s="170"/>
      <c r="AG118" s="170"/>
      <c r="AH118" s="170"/>
    </row>
    <row r="119" spans="1:34" x14ac:dyDescent="0.2">
      <c r="A119" s="170"/>
      <c r="B119" s="170"/>
      <c r="C119" s="170"/>
      <c r="D119" s="170"/>
      <c r="E119" s="200"/>
      <c r="F119" s="640"/>
      <c r="G119" s="200"/>
      <c r="H119" s="200"/>
      <c r="I119" s="200"/>
      <c r="J119" s="200"/>
      <c r="K119" s="201"/>
      <c r="L119" s="201"/>
      <c r="M119" s="202"/>
      <c r="N119" s="202"/>
      <c r="O119" s="288"/>
      <c r="P119" s="202"/>
      <c r="Q119" s="170"/>
      <c r="R119" s="170"/>
      <c r="S119" s="289"/>
      <c r="T119" s="170"/>
      <c r="U119" s="170"/>
      <c r="V119" s="170"/>
      <c r="W119" s="170"/>
      <c r="X119" s="170"/>
      <c r="Y119" s="170"/>
      <c r="Z119" s="170"/>
      <c r="AA119" s="170"/>
      <c r="AB119" s="170"/>
      <c r="AC119" s="170"/>
      <c r="AD119" s="170"/>
      <c r="AE119" s="170"/>
      <c r="AF119" s="170"/>
      <c r="AG119" s="170"/>
      <c r="AH119" s="170"/>
    </row>
    <row r="120" spans="1:34" x14ac:dyDescent="0.2">
      <c r="A120" s="170"/>
      <c r="B120" s="170"/>
      <c r="C120" s="170"/>
      <c r="D120" s="170"/>
      <c r="E120" s="200"/>
      <c r="F120" s="640"/>
      <c r="G120" s="200"/>
      <c r="H120" s="200"/>
      <c r="I120" s="200"/>
      <c r="J120" s="200"/>
      <c r="K120" s="201"/>
      <c r="L120" s="201"/>
      <c r="M120" s="202"/>
      <c r="N120" s="202"/>
      <c r="O120" s="288"/>
      <c r="P120" s="202"/>
      <c r="Q120" s="170"/>
      <c r="R120" s="170"/>
      <c r="S120" s="289"/>
      <c r="T120" s="170"/>
      <c r="U120" s="170"/>
      <c r="V120" s="170"/>
      <c r="W120" s="170"/>
      <c r="X120" s="170"/>
      <c r="Y120" s="170"/>
      <c r="Z120" s="170"/>
      <c r="AA120" s="170"/>
      <c r="AB120" s="170"/>
      <c r="AC120" s="170"/>
      <c r="AD120" s="170"/>
      <c r="AE120" s="170"/>
      <c r="AF120" s="170"/>
      <c r="AG120" s="170"/>
      <c r="AH120" s="170"/>
    </row>
    <row r="121" spans="1:34" x14ac:dyDescent="0.2">
      <c r="A121" s="170"/>
      <c r="B121" s="170"/>
      <c r="C121" s="170"/>
      <c r="D121" s="170"/>
      <c r="E121" s="200"/>
      <c r="F121" s="640"/>
      <c r="G121" s="200"/>
      <c r="H121" s="200"/>
      <c r="I121" s="200"/>
      <c r="J121" s="200"/>
      <c r="K121" s="201"/>
      <c r="L121" s="201"/>
      <c r="M121" s="202"/>
      <c r="N121" s="202"/>
      <c r="O121" s="288"/>
      <c r="P121" s="202"/>
      <c r="Q121" s="170"/>
      <c r="R121" s="170"/>
      <c r="S121" s="289"/>
      <c r="T121" s="170"/>
      <c r="U121" s="170"/>
      <c r="V121" s="170"/>
      <c r="W121" s="170"/>
      <c r="X121" s="170"/>
      <c r="Y121" s="170"/>
      <c r="Z121" s="170"/>
      <c r="AA121" s="170"/>
      <c r="AB121" s="170"/>
      <c r="AC121" s="170"/>
      <c r="AD121" s="170"/>
      <c r="AE121" s="170"/>
      <c r="AF121" s="170"/>
      <c r="AG121" s="170"/>
      <c r="AH121" s="170"/>
    </row>
    <row r="122" spans="1:34" x14ac:dyDescent="0.2">
      <c r="A122" s="170"/>
      <c r="B122" s="170"/>
      <c r="C122" s="170"/>
      <c r="D122" s="170"/>
      <c r="E122" s="200"/>
      <c r="F122" s="640"/>
      <c r="G122" s="200"/>
      <c r="H122" s="200"/>
      <c r="I122" s="200"/>
      <c r="J122" s="200"/>
      <c r="K122" s="201"/>
      <c r="L122" s="201"/>
      <c r="M122" s="202"/>
      <c r="N122" s="202"/>
      <c r="O122" s="288"/>
      <c r="P122" s="202"/>
      <c r="Q122" s="170"/>
      <c r="R122" s="170"/>
      <c r="S122" s="289"/>
      <c r="T122" s="170"/>
      <c r="U122" s="170"/>
      <c r="V122" s="170"/>
      <c r="W122" s="170"/>
      <c r="X122" s="170"/>
      <c r="Y122" s="170"/>
      <c r="Z122" s="170"/>
      <c r="AA122" s="170"/>
      <c r="AB122" s="170"/>
      <c r="AC122" s="170"/>
      <c r="AD122" s="170"/>
      <c r="AE122" s="170"/>
      <c r="AF122" s="170"/>
      <c r="AG122" s="170"/>
      <c r="AH122" s="170"/>
    </row>
    <row r="123" spans="1:34" x14ac:dyDescent="0.2">
      <c r="A123" s="170"/>
      <c r="B123" s="170"/>
      <c r="C123" s="170"/>
      <c r="D123" s="170"/>
      <c r="E123" s="200"/>
      <c r="F123" s="640"/>
      <c r="G123" s="200"/>
      <c r="H123" s="200"/>
      <c r="I123" s="200"/>
      <c r="J123" s="200"/>
      <c r="K123" s="201"/>
      <c r="L123" s="201"/>
      <c r="M123" s="202"/>
      <c r="N123" s="202"/>
      <c r="O123" s="288"/>
      <c r="P123" s="202"/>
      <c r="Q123" s="170"/>
      <c r="R123" s="170"/>
      <c r="S123" s="289"/>
      <c r="T123" s="170"/>
      <c r="U123" s="170"/>
      <c r="V123" s="170"/>
      <c r="W123" s="170"/>
      <c r="X123" s="170"/>
      <c r="Y123" s="170"/>
      <c r="Z123" s="170"/>
      <c r="AA123" s="170"/>
      <c r="AB123" s="170"/>
      <c r="AC123" s="170"/>
      <c r="AD123" s="170"/>
      <c r="AE123" s="170"/>
      <c r="AF123" s="170"/>
      <c r="AG123" s="170"/>
      <c r="AH123" s="170"/>
    </row>
    <row r="124" spans="1:34" x14ac:dyDescent="0.2">
      <c r="A124" s="170"/>
      <c r="B124" s="170"/>
      <c r="C124" s="170"/>
      <c r="D124" s="170"/>
      <c r="E124" s="200"/>
      <c r="F124" s="640"/>
      <c r="G124" s="200"/>
      <c r="H124" s="200"/>
      <c r="I124" s="200"/>
      <c r="J124" s="200"/>
      <c r="K124" s="201"/>
      <c r="L124" s="201"/>
      <c r="M124" s="202"/>
      <c r="N124" s="202"/>
      <c r="O124" s="288"/>
      <c r="P124" s="202"/>
      <c r="Q124" s="170"/>
      <c r="R124" s="170"/>
      <c r="S124" s="289"/>
      <c r="T124" s="170"/>
      <c r="U124" s="170"/>
      <c r="V124" s="170"/>
      <c r="W124" s="170"/>
      <c r="X124" s="170"/>
      <c r="Y124" s="170"/>
      <c r="Z124" s="170"/>
      <c r="AA124" s="170"/>
      <c r="AB124" s="170"/>
      <c r="AC124" s="170"/>
      <c r="AD124" s="170"/>
      <c r="AE124" s="170"/>
      <c r="AF124" s="170"/>
      <c r="AG124" s="170"/>
      <c r="AH124" s="170"/>
    </row>
    <row r="125" spans="1:34" x14ac:dyDescent="0.2">
      <c r="A125" s="170"/>
      <c r="B125" s="170"/>
      <c r="C125" s="170"/>
      <c r="D125" s="170"/>
      <c r="E125" s="200"/>
      <c r="F125" s="640"/>
      <c r="G125" s="200"/>
      <c r="H125" s="200"/>
      <c r="I125" s="200"/>
      <c r="J125" s="200"/>
      <c r="K125" s="200"/>
      <c r="L125" s="200"/>
      <c r="M125" s="170"/>
      <c r="N125" s="170"/>
      <c r="O125" s="289"/>
      <c r="P125" s="170"/>
      <c r="Q125" s="170"/>
      <c r="R125" s="170"/>
      <c r="S125" s="289"/>
      <c r="T125" s="170"/>
      <c r="U125" s="170"/>
      <c r="V125" s="170"/>
      <c r="W125" s="170"/>
      <c r="X125" s="170"/>
      <c r="Y125" s="170"/>
      <c r="Z125" s="170"/>
      <c r="AA125" s="170"/>
      <c r="AB125" s="170"/>
      <c r="AC125" s="170"/>
      <c r="AD125" s="170"/>
      <c r="AE125" s="170"/>
      <c r="AF125" s="170"/>
      <c r="AG125" s="170"/>
      <c r="AH125" s="170"/>
    </row>
    <row r="126" spans="1:34" x14ac:dyDescent="0.2">
      <c r="A126" s="170"/>
      <c r="B126" s="170"/>
      <c r="C126" s="170"/>
      <c r="D126" s="170"/>
      <c r="E126" s="170"/>
      <c r="F126" s="586"/>
      <c r="G126" s="170"/>
      <c r="H126" s="170"/>
      <c r="I126" s="170"/>
      <c r="J126" s="170"/>
      <c r="K126" s="170"/>
      <c r="L126" s="170"/>
      <c r="M126" s="170"/>
      <c r="N126" s="170"/>
      <c r="O126" s="289"/>
      <c r="P126" s="170"/>
      <c r="Q126" s="170"/>
      <c r="R126" s="170"/>
      <c r="S126" s="289"/>
      <c r="T126" s="170"/>
      <c r="U126" s="170"/>
      <c r="V126" s="170"/>
      <c r="W126" s="170"/>
      <c r="X126" s="170"/>
      <c r="Y126" s="170"/>
      <c r="Z126" s="170"/>
      <c r="AA126" s="170"/>
      <c r="AB126" s="170"/>
      <c r="AC126" s="170"/>
      <c r="AD126" s="170"/>
      <c r="AE126" s="170"/>
      <c r="AF126" s="170"/>
      <c r="AG126" s="170"/>
      <c r="AH126" s="170"/>
    </row>
    <row r="127" spans="1:34" x14ac:dyDescent="0.2">
      <c r="A127" s="170"/>
      <c r="B127" s="170"/>
      <c r="C127" s="170"/>
      <c r="D127" s="170"/>
      <c r="E127" s="170"/>
      <c r="F127" s="586"/>
      <c r="G127" s="170"/>
      <c r="H127" s="170"/>
      <c r="I127" s="170"/>
      <c r="J127" s="170"/>
      <c r="K127" s="170"/>
      <c r="L127" s="170"/>
      <c r="M127" s="170"/>
      <c r="N127" s="170"/>
      <c r="O127" s="289"/>
      <c r="P127" s="170"/>
      <c r="Q127" s="170"/>
      <c r="R127" s="170"/>
      <c r="S127" s="289"/>
      <c r="T127" s="170"/>
      <c r="U127" s="170"/>
      <c r="V127" s="170"/>
      <c r="W127" s="170"/>
      <c r="X127" s="170"/>
      <c r="Y127" s="170"/>
      <c r="Z127" s="170"/>
      <c r="AA127" s="170"/>
      <c r="AB127" s="170"/>
      <c r="AC127" s="170"/>
      <c r="AD127" s="170"/>
      <c r="AE127" s="170"/>
      <c r="AF127" s="170"/>
      <c r="AG127" s="170"/>
      <c r="AH127" s="170"/>
    </row>
    <row r="128" spans="1:34" x14ac:dyDescent="0.2">
      <c r="A128" s="170"/>
      <c r="B128" s="170"/>
      <c r="C128" s="170"/>
      <c r="D128" s="170"/>
      <c r="E128" s="170"/>
      <c r="F128" s="586"/>
      <c r="G128" s="170"/>
      <c r="H128" s="170"/>
      <c r="I128" s="170"/>
      <c r="J128" s="170"/>
      <c r="K128" s="170"/>
      <c r="L128" s="170"/>
      <c r="M128" s="170"/>
      <c r="N128" s="170"/>
      <c r="O128" s="289"/>
      <c r="P128" s="170"/>
      <c r="Q128" s="170"/>
      <c r="R128" s="170"/>
      <c r="S128" s="289"/>
      <c r="T128" s="170"/>
      <c r="U128" s="170"/>
      <c r="V128" s="170"/>
      <c r="W128" s="170"/>
      <c r="X128" s="170"/>
      <c r="Y128" s="170"/>
      <c r="Z128" s="170"/>
      <c r="AA128" s="170"/>
      <c r="AB128" s="170"/>
      <c r="AC128" s="170"/>
      <c r="AD128" s="170"/>
      <c r="AE128" s="170"/>
      <c r="AF128" s="170"/>
      <c r="AG128" s="170"/>
      <c r="AH128" s="170"/>
    </row>
    <row r="129" spans="1:34" x14ac:dyDescent="0.2">
      <c r="A129" s="170"/>
      <c r="B129" s="170"/>
      <c r="C129" s="170"/>
      <c r="D129" s="170"/>
      <c r="E129" s="170"/>
      <c r="F129" s="586"/>
      <c r="G129" s="170"/>
      <c r="H129" s="170"/>
      <c r="I129" s="170"/>
      <c r="J129" s="170"/>
      <c r="K129" s="170"/>
      <c r="L129" s="170"/>
      <c r="M129" s="170"/>
      <c r="N129" s="170"/>
      <c r="O129" s="289"/>
      <c r="P129" s="170"/>
      <c r="Q129" s="170"/>
      <c r="R129" s="170"/>
      <c r="S129" s="289"/>
      <c r="T129" s="170"/>
      <c r="U129" s="170"/>
      <c r="V129" s="170"/>
      <c r="W129" s="170"/>
      <c r="X129" s="170"/>
      <c r="Y129" s="170"/>
      <c r="Z129" s="170"/>
      <c r="AA129" s="170"/>
      <c r="AB129" s="170"/>
      <c r="AC129" s="170"/>
      <c r="AD129" s="170"/>
      <c r="AE129" s="170"/>
      <c r="AF129" s="170"/>
      <c r="AG129" s="170"/>
      <c r="AH129" s="170"/>
    </row>
    <row r="130" spans="1:34" x14ac:dyDescent="0.2">
      <c r="A130" s="170"/>
      <c r="B130" s="170"/>
      <c r="C130" s="170"/>
      <c r="D130" s="170"/>
      <c r="E130" s="170"/>
      <c r="F130" s="586"/>
      <c r="G130" s="170"/>
      <c r="H130" s="170"/>
      <c r="I130" s="170"/>
      <c r="J130" s="170"/>
      <c r="K130" s="170"/>
      <c r="L130" s="170"/>
      <c r="M130" s="170"/>
      <c r="N130" s="170"/>
      <c r="O130" s="289"/>
      <c r="P130" s="170"/>
      <c r="Q130" s="170"/>
    </row>
    <row r="131" spans="1:34" x14ac:dyDescent="0.2">
      <c r="A131" s="170"/>
      <c r="B131" s="170"/>
      <c r="C131" s="170"/>
      <c r="D131" s="170"/>
      <c r="E131" s="170"/>
      <c r="F131" s="586"/>
      <c r="G131" s="170"/>
      <c r="H131" s="170"/>
      <c r="I131" s="170"/>
      <c r="J131" s="170"/>
      <c r="K131" s="170"/>
      <c r="L131" s="170"/>
      <c r="M131" s="170"/>
      <c r="N131" s="170"/>
      <c r="O131" s="289"/>
      <c r="P131" s="170"/>
      <c r="Q131" s="170"/>
    </row>
  </sheetData>
  <mergeCells count="637">
    <mergeCell ref="A99:N99"/>
    <mergeCell ref="A108:D108"/>
    <mergeCell ref="A1:AJ4"/>
    <mergeCell ref="AH94:AH98"/>
    <mergeCell ref="AI94:AI98"/>
    <mergeCell ref="AJ94:AJ98"/>
    <mergeCell ref="AK94:AK98"/>
    <mergeCell ref="AL94:AL97"/>
    <mergeCell ref="K95:K96"/>
    <mergeCell ref="N97:N98"/>
    <mergeCell ref="O97:O98"/>
    <mergeCell ref="R97:R98"/>
    <mergeCell ref="AB94:AB98"/>
    <mergeCell ref="AC94:AC98"/>
    <mergeCell ref="AD94:AD98"/>
    <mergeCell ref="AE94:AE98"/>
    <mergeCell ref="AF94:AF98"/>
    <mergeCell ref="AG94:AG98"/>
    <mergeCell ref="V94:V98"/>
    <mergeCell ref="W94:W98"/>
    <mergeCell ref="X94:X98"/>
    <mergeCell ref="Y94:Y98"/>
    <mergeCell ref="Z94:Z98"/>
    <mergeCell ref="AA94:AA98"/>
    <mergeCell ref="AK88:AK91"/>
    <mergeCell ref="AL88:AL91"/>
    <mergeCell ref="AA88:AA91"/>
    <mergeCell ref="AB88:AB91"/>
    <mergeCell ref="AC88:AC91"/>
    <mergeCell ref="AD88:AD91"/>
    <mergeCell ref="AE88:AE91"/>
    <mergeCell ref="AF88:AF91"/>
    <mergeCell ref="N94:N96"/>
    <mergeCell ref="O94:O96"/>
    <mergeCell ref="P94:P98"/>
    <mergeCell ref="Q94:Q98"/>
    <mergeCell ref="T94:T96"/>
    <mergeCell ref="U94:U96"/>
    <mergeCell ref="D92:AL92"/>
    <mergeCell ref="C93:D98"/>
    <mergeCell ref="F93:AL93"/>
    <mergeCell ref="E94:F98"/>
    <mergeCell ref="G94:G96"/>
    <mergeCell ref="H94:H96"/>
    <mergeCell ref="I94:I96"/>
    <mergeCell ref="J94:J96"/>
    <mergeCell ref="L94:L98"/>
    <mergeCell ref="M94:M98"/>
    <mergeCell ref="N88:N91"/>
    <mergeCell ref="O88:O91"/>
    <mergeCell ref="P88:P91"/>
    <mergeCell ref="Q88:Q91"/>
    <mergeCell ref="T88:T91"/>
    <mergeCell ref="AG88:AG91"/>
    <mergeCell ref="AH88:AH91"/>
    <mergeCell ref="AI88:AI91"/>
    <mergeCell ref="AJ88:AJ91"/>
    <mergeCell ref="Q85:Q87"/>
    <mergeCell ref="V85:V87"/>
    <mergeCell ref="W85:W87"/>
    <mergeCell ref="X85:X87"/>
    <mergeCell ref="Y85:Y87"/>
    <mergeCell ref="Z85:Z87"/>
    <mergeCell ref="T86:T87"/>
    <mergeCell ref="U86:U87"/>
    <mergeCell ref="G88:G91"/>
    <mergeCell ref="H88:H91"/>
    <mergeCell ref="I88:I91"/>
    <mergeCell ref="J88:J91"/>
    <mergeCell ref="K88:K91"/>
    <mergeCell ref="L88:L91"/>
    <mergeCell ref="J86:J87"/>
    <mergeCell ref="K86:K87"/>
    <mergeCell ref="L86:L87"/>
    <mergeCell ref="U88:U91"/>
    <mergeCell ref="V88:V91"/>
    <mergeCell ref="W88:W91"/>
    <mergeCell ref="X88:X91"/>
    <mergeCell ref="Y88:Y91"/>
    <mergeCell ref="Z88:Z91"/>
    <mergeCell ref="M88:M91"/>
    <mergeCell ref="AH85:AH87"/>
    <mergeCell ref="AI85:AI87"/>
    <mergeCell ref="AJ85:AJ87"/>
    <mergeCell ref="AK85:AK87"/>
    <mergeCell ref="AL85:AL87"/>
    <mergeCell ref="AA85:AA87"/>
    <mergeCell ref="AB85:AB87"/>
    <mergeCell ref="AC85:AC87"/>
    <mergeCell ref="AD85:AD87"/>
    <mergeCell ref="AE85:AE87"/>
    <mergeCell ref="AF85:AF87"/>
    <mergeCell ref="F84:AL84"/>
    <mergeCell ref="E85:F91"/>
    <mergeCell ref="G85:G87"/>
    <mergeCell ref="H85:H87"/>
    <mergeCell ref="I85:I87"/>
    <mergeCell ref="P85:P87"/>
    <mergeCell ref="AC81:AC83"/>
    <mergeCell ref="AD81:AD83"/>
    <mergeCell ref="AE81:AE83"/>
    <mergeCell ref="AF81:AF83"/>
    <mergeCell ref="AG81:AG83"/>
    <mergeCell ref="AH81:AH83"/>
    <mergeCell ref="W81:W83"/>
    <mergeCell ref="X81:X83"/>
    <mergeCell ref="Y81:Y83"/>
    <mergeCell ref="Z81:Z83"/>
    <mergeCell ref="AA81:AA83"/>
    <mergeCell ref="AB81:AB83"/>
    <mergeCell ref="O81:O83"/>
    <mergeCell ref="P81:P83"/>
    <mergeCell ref="M86:M87"/>
    <mergeCell ref="N86:N87"/>
    <mergeCell ref="O86:O87"/>
    <mergeCell ref="AG85:AG87"/>
    <mergeCell ref="Q81:Q83"/>
    <mergeCell ref="T81:T83"/>
    <mergeCell ref="U81:U83"/>
    <mergeCell ref="V81:V83"/>
    <mergeCell ref="F80:AL80"/>
    <mergeCell ref="E81:F83"/>
    <mergeCell ref="G81:G83"/>
    <mergeCell ref="H81:H83"/>
    <mergeCell ref="I81:I83"/>
    <mergeCell ref="J81:J83"/>
    <mergeCell ref="K81:K83"/>
    <mergeCell ref="L81:L83"/>
    <mergeCell ref="M81:M83"/>
    <mergeCell ref="N81:N83"/>
    <mergeCell ref="AI81:AI83"/>
    <mergeCell ref="AJ81:AJ83"/>
    <mergeCell ref="AK81:AK83"/>
    <mergeCell ref="AL81:AL83"/>
    <mergeCell ref="AH77:AH79"/>
    <mergeCell ref="AI77:AI79"/>
    <mergeCell ref="AJ77:AJ79"/>
    <mergeCell ref="AK77:AK79"/>
    <mergeCell ref="AL77:AL79"/>
    <mergeCell ref="AA77:AA79"/>
    <mergeCell ref="AB77:AB79"/>
    <mergeCell ref="AC77:AC79"/>
    <mergeCell ref="AD77:AD79"/>
    <mergeCell ref="AE77:AE79"/>
    <mergeCell ref="AF77:AF79"/>
    <mergeCell ref="AB75:AB76"/>
    <mergeCell ref="AE75:AE76"/>
    <mergeCell ref="AF75:AF76"/>
    <mergeCell ref="N77:N79"/>
    <mergeCell ref="O77:O79"/>
    <mergeCell ref="P77:P79"/>
    <mergeCell ref="Q77:Q79"/>
    <mergeCell ref="T77:T79"/>
    <mergeCell ref="AG77:AG79"/>
    <mergeCell ref="G77:G79"/>
    <mergeCell ref="H77:H79"/>
    <mergeCell ref="I77:I79"/>
    <mergeCell ref="J77:J79"/>
    <mergeCell ref="K77:K79"/>
    <mergeCell ref="L77:L79"/>
    <mergeCell ref="K75:K76"/>
    <mergeCell ref="L75:L76"/>
    <mergeCell ref="M75:M76"/>
    <mergeCell ref="M77:M79"/>
    <mergeCell ref="AJ75:AJ76"/>
    <mergeCell ref="AK75:AK76"/>
    <mergeCell ref="AL75:AL76"/>
    <mergeCell ref="Y75:Y76"/>
    <mergeCell ref="N75:N76"/>
    <mergeCell ref="O75:O76"/>
    <mergeCell ref="P75:P76"/>
    <mergeCell ref="U77:U79"/>
    <mergeCell ref="V77:V79"/>
    <mergeCell ref="W77:W79"/>
    <mergeCell ref="X77:X79"/>
    <mergeCell ref="Y77:Y79"/>
    <mergeCell ref="Z77:Z79"/>
    <mergeCell ref="AG75:AG76"/>
    <mergeCell ref="AH75:AH76"/>
    <mergeCell ref="AI75:AI76"/>
    <mergeCell ref="Q75:Q76"/>
    <mergeCell ref="T75:T76"/>
    <mergeCell ref="U75:U76"/>
    <mergeCell ref="V75:V76"/>
    <mergeCell ref="W75:W76"/>
    <mergeCell ref="X75:X76"/>
    <mergeCell ref="Z75:Z76"/>
    <mergeCell ref="AA75:AA76"/>
    <mergeCell ref="AK72:AK73"/>
    <mergeCell ref="AL72:AL73"/>
    <mergeCell ref="AA70:AA71"/>
    <mergeCell ref="AB70:AB71"/>
    <mergeCell ref="F74:AL74"/>
    <mergeCell ref="E75:F79"/>
    <mergeCell ref="G75:G76"/>
    <mergeCell ref="H75:H76"/>
    <mergeCell ref="I75:I76"/>
    <mergeCell ref="J75:J76"/>
    <mergeCell ref="AC72:AC73"/>
    <mergeCell ref="AD72:AD73"/>
    <mergeCell ref="AE72:AE73"/>
    <mergeCell ref="AF72:AF73"/>
    <mergeCell ref="AG72:AG73"/>
    <mergeCell ref="AH72:AH73"/>
    <mergeCell ref="W72:W73"/>
    <mergeCell ref="X72:X73"/>
    <mergeCell ref="Y72:Y73"/>
    <mergeCell ref="Z72:Z73"/>
    <mergeCell ref="AA72:AA73"/>
    <mergeCell ref="AB72:AB73"/>
    <mergeCell ref="M72:M73"/>
    <mergeCell ref="N72:N73"/>
    <mergeCell ref="AF70:AF71"/>
    <mergeCell ref="AG70:AG71"/>
    <mergeCell ref="AH70:AH71"/>
    <mergeCell ref="W70:W71"/>
    <mergeCell ref="X70:X71"/>
    <mergeCell ref="Y70:Y71"/>
    <mergeCell ref="Z70:Z71"/>
    <mergeCell ref="AI72:AI73"/>
    <mergeCell ref="AJ72:AJ73"/>
    <mergeCell ref="AC70:AC71"/>
    <mergeCell ref="AD70:AD71"/>
    <mergeCell ref="AE70:AE71"/>
    <mergeCell ref="O70:O71"/>
    <mergeCell ref="P70:P73"/>
    <mergeCell ref="Q70:Q73"/>
    <mergeCell ref="T70:T71"/>
    <mergeCell ref="U70:U71"/>
    <mergeCell ref="V70:V71"/>
    <mergeCell ref="F69:AL69"/>
    <mergeCell ref="E70:F73"/>
    <mergeCell ref="G70:G71"/>
    <mergeCell ref="H70:H71"/>
    <mergeCell ref="I70:I71"/>
    <mergeCell ref="J70:J71"/>
    <mergeCell ref="K70:K71"/>
    <mergeCell ref="L70:L71"/>
    <mergeCell ref="M70:M71"/>
    <mergeCell ref="N70:N71"/>
    <mergeCell ref="O72:O73"/>
    <mergeCell ref="T72:T73"/>
    <mergeCell ref="U72:U73"/>
    <mergeCell ref="V72:V73"/>
    <mergeCell ref="AI70:AI71"/>
    <mergeCell ref="AJ70:AJ71"/>
    <mergeCell ref="AK70:AK71"/>
    <mergeCell ref="AL70:AL71"/>
    <mergeCell ref="G72:G73"/>
    <mergeCell ref="H72:H73"/>
    <mergeCell ref="I72:I73"/>
    <mergeCell ref="J72:J73"/>
    <mergeCell ref="K72:K73"/>
    <mergeCell ref="L72:L73"/>
    <mergeCell ref="G67:G68"/>
    <mergeCell ref="H67:H68"/>
    <mergeCell ref="I67:I68"/>
    <mergeCell ref="P67:P68"/>
    <mergeCell ref="Q67:Q68"/>
    <mergeCell ref="AD67:AD68"/>
    <mergeCell ref="AG65:AG66"/>
    <mergeCell ref="AH65:AH66"/>
    <mergeCell ref="AI65:AI66"/>
    <mergeCell ref="U65:U66"/>
    <mergeCell ref="V65:V66"/>
    <mergeCell ref="W65:W66"/>
    <mergeCell ref="X65:X66"/>
    <mergeCell ref="Y65:Y66"/>
    <mergeCell ref="Z65:Z66"/>
    <mergeCell ref="M65:M66"/>
    <mergeCell ref="N65:N66"/>
    <mergeCell ref="O65:O66"/>
    <mergeCell ref="P65:P66"/>
    <mergeCell ref="Q65:Q66"/>
    <mergeCell ref="T65:T66"/>
    <mergeCell ref="G65:G66"/>
    <mergeCell ref="H65:H66"/>
    <mergeCell ref="I65:I66"/>
    <mergeCell ref="J65:J66"/>
    <mergeCell ref="K65:K66"/>
    <mergeCell ref="L65:L66"/>
    <mergeCell ref="AJ65:AJ66"/>
    <mergeCell ref="AK65:AK66"/>
    <mergeCell ref="AL65:AL66"/>
    <mergeCell ref="AA65:AA66"/>
    <mergeCell ref="AB65:AB66"/>
    <mergeCell ref="AC65:AC66"/>
    <mergeCell ref="AD65:AD66"/>
    <mergeCell ref="AE65:AE66"/>
    <mergeCell ref="AF65:AF66"/>
    <mergeCell ref="AG60:AG64"/>
    <mergeCell ref="AH60:AH64"/>
    <mergeCell ref="AI60:AI64"/>
    <mergeCell ref="AJ60:AJ64"/>
    <mergeCell ref="AK60:AK64"/>
    <mergeCell ref="AL60:AL64"/>
    <mergeCell ref="AA60:AA64"/>
    <mergeCell ref="AB60:AB64"/>
    <mergeCell ref="AC60:AC64"/>
    <mergeCell ref="AD60:AD64"/>
    <mergeCell ref="AE60:AE64"/>
    <mergeCell ref="AF60:AF64"/>
    <mergeCell ref="U60:U64"/>
    <mergeCell ref="V60:V64"/>
    <mergeCell ref="W60:W64"/>
    <mergeCell ref="X60:X64"/>
    <mergeCell ref="Y60:Y64"/>
    <mergeCell ref="Z60:Z64"/>
    <mergeCell ref="O60:O64"/>
    <mergeCell ref="P60:P64"/>
    <mergeCell ref="Q60:Q64"/>
    <mergeCell ref="R60:R62"/>
    <mergeCell ref="S60:S62"/>
    <mergeCell ref="T60:T64"/>
    <mergeCell ref="P52:P55"/>
    <mergeCell ref="AI56:AI57"/>
    <mergeCell ref="AC52:AC55"/>
    <mergeCell ref="AD52:AD55"/>
    <mergeCell ref="AE52:AE55"/>
    <mergeCell ref="AF52:AF55"/>
    <mergeCell ref="AG52:AG55"/>
    <mergeCell ref="AH52:AH55"/>
    <mergeCell ref="W52:W55"/>
    <mergeCell ref="X52:X55"/>
    <mergeCell ref="Y52:Y55"/>
    <mergeCell ref="Z52:Z55"/>
    <mergeCell ref="AA52:AA55"/>
    <mergeCell ref="AB52:AB55"/>
    <mergeCell ref="Q52:Q55"/>
    <mergeCell ref="T52:T55"/>
    <mergeCell ref="U52:U55"/>
    <mergeCell ref="V52:V55"/>
    <mergeCell ref="D58:AL58"/>
    <mergeCell ref="C59:D91"/>
    <mergeCell ref="F59:AL59"/>
    <mergeCell ref="E60:F68"/>
    <mergeCell ref="G60:G64"/>
    <mergeCell ref="H60:H64"/>
    <mergeCell ref="AC56:AC57"/>
    <mergeCell ref="AD56:AD57"/>
    <mergeCell ref="AE56:AE57"/>
    <mergeCell ref="AF56:AF57"/>
    <mergeCell ref="AG56:AG57"/>
    <mergeCell ref="AH56:AH57"/>
    <mergeCell ref="W56:W57"/>
    <mergeCell ref="X56:X57"/>
    <mergeCell ref="Y56:Y57"/>
    <mergeCell ref="Z56:Z57"/>
    <mergeCell ref="AA56:AA57"/>
    <mergeCell ref="AB56:AB57"/>
    <mergeCell ref="I60:I64"/>
    <mergeCell ref="J60:J64"/>
    <mergeCell ref="K60:K64"/>
    <mergeCell ref="L60:L64"/>
    <mergeCell ref="M60:M64"/>
    <mergeCell ref="N60:N64"/>
    <mergeCell ref="F51:AL51"/>
    <mergeCell ref="E52:F57"/>
    <mergeCell ref="G52:G55"/>
    <mergeCell ref="H52:H55"/>
    <mergeCell ref="I52:I55"/>
    <mergeCell ref="J52:J55"/>
    <mergeCell ref="K52:K55"/>
    <mergeCell ref="L52:L55"/>
    <mergeCell ref="M52:M55"/>
    <mergeCell ref="N52:N55"/>
    <mergeCell ref="AI52:AI55"/>
    <mergeCell ref="AJ52:AJ55"/>
    <mergeCell ref="AK52:AK55"/>
    <mergeCell ref="AL52:AL55"/>
    <mergeCell ref="G56:G57"/>
    <mergeCell ref="H56:H57"/>
    <mergeCell ref="I56:I57"/>
    <mergeCell ref="P56:P57"/>
    <mergeCell ref="Q56:Q57"/>
    <mergeCell ref="V56:V57"/>
    <mergeCell ref="AJ56:AJ57"/>
    <mergeCell ref="AK56:AK57"/>
    <mergeCell ref="AL56:AL57"/>
    <mergeCell ref="O52:O55"/>
    <mergeCell ref="AG48:AG50"/>
    <mergeCell ref="AH48:AH50"/>
    <mergeCell ref="AI48:AI50"/>
    <mergeCell ref="AJ48:AJ50"/>
    <mergeCell ref="AK48:AK50"/>
    <mergeCell ref="AL48:AL50"/>
    <mergeCell ref="AA48:AA50"/>
    <mergeCell ref="AB48:AB50"/>
    <mergeCell ref="AC48:AC50"/>
    <mergeCell ref="AD48:AD50"/>
    <mergeCell ref="AE48:AE50"/>
    <mergeCell ref="AF48:AF50"/>
    <mergeCell ref="AL43:AL47"/>
    <mergeCell ref="G44:G46"/>
    <mergeCell ref="H44:H46"/>
    <mergeCell ref="I44:I46"/>
    <mergeCell ref="J44:J46"/>
    <mergeCell ref="N44:N46"/>
    <mergeCell ref="Q44:Q46"/>
    <mergeCell ref="AF43:AF47"/>
    <mergeCell ref="AG43:AG47"/>
    <mergeCell ref="AH43:AH47"/>
    <mergeCell ref="AI43:AI47"/>
    <mergeCell ref="AJ43:AJ47"/>
    <mergeCell ref="AK43:AK47"/>
    <mergeCell ref="Z43:Z47"/>
    <mergeCell ref="AA43:AA47"/>
    <mergeCell ref="AB43:AB47"/>
    <mergeCell ref="AC43:AC47"/>
    <mergeCell ref="AD43:AD47"/>
    <mergeCell ref="AE43:AE47"/>
    <mergeCell ref="T43:T47"/>
    <mergeCell ref="U43:U47"/>
    <mergeCell ref="V43:V47"/>
    <mergeCell ref="W43:W47"/>
    <mergeCell ref="X43:X47"/>
    <mergeCell ref="Y43:Y47"/>
    <mergeCell ref="E43:F50"/>
    <mergeCell ref="K43:K47"/>
    <mergeCell ref="L43:L47"/>
    <mergeCell ref="M43:M47"/>
    <mergeCell ref="O43:O47"/>
    <mergeCell ref="P43:P47"/>
    <mergeCell ref="P48:P50"/>
    <mergeCell ref="Q48:Q50"/>
    <mergeCell ref="V48:V50"/>
    <mergeCell ref="W48:W50"/>
    <mergeCell ref="X48:X50"/>
    <mergeCell ref="Y48:Y50"/>
    <mergeCell ref="Z48:Z50"/>
    <mergeCell ref="AJ36:AJ41"/>
    <mergeCell ref="AK36:AK41"/>
    <mergeCell ref="AL36:AL41"/>
    <mergeCell ref="F42:AL42"/>
    <mergeCell ref="AB36:AB41"/>
    <mergeCell ref="AC36:AC41"/>
    <mergeCell ref="AD36:AD41"/>
    <mergeCell ref="AE36:AE41"/>
    <mergeCell ref="AF36:AF41"/>
    <mergeCell ref="AG36:AG41"/>
    <mergeCell ref="V36:V41"/>
    <mergeCell ref="W36:W41"/>
    <mergeCell ref="X36:X41"/>
    <mergeCell ref="Y36:Y41"/>
    <mergeCell ref="Z36:Z41"/>
    <mergeCell ref="AA36:AA41"/>
    <mergeCell ref="N36:N39"/>
    <mergeCell ref="O36:O41"/>
    <mergeCell ref="P36:P41"/>
    <mergeCell ref="Q36:Q39"/>
    <mergeCell ref="T36:T41"/>
    <mergeCell ref="U36:U41"/>
    <mergeCell ref="K36:K41"/>
    <mergeCell ref="AI32:AI35"/>
    <mergeCell ref="X32:X35"/>
    <mergeCell ref="Y32:Y35"/>
    <mergeCell ref="Z32:Z35"/>
    <mergeCell ref="AA32:AA35"/>
    <mergeCell ref="AB32:AB35"/>
    <mergeCell ref="AC32:AC35"/>
    <mergeCell ref="AH36:AH41"/>
    <mergeCell ref="AI36:AI41"/>
    <mergeCell ref="F31:AL31"/>
    <mergeCell ref="E32:F41"/>
    <mergeCell ref="G32:G33"/>
    <mergeCell ref="H32:H33"/>
    <mergeCell ref="I32:I33"/>
    <mergeCell ref="J32:J33"/>
    <mergeCell ref="P32:P35"/>
    <mergeCell ref="Q32:Q35"/>
    <mergeCell ref="V32:V35"/>
    <mergeCell ref="W32:W35"/>
    <mergeCell ref="AJ32:AJ35"/>
    <mergeCell ref="AK32:AK35"/>
    <mergeCell ref="AL32:AL35"/>
    <mergeCell ref="G36:G39"/>
    <mergeCell ref="H36:H39"/>
    <mergeCell ref="I36:I39"/>
    <mergeCell ref="J36:J39"/>
    <mergeCell ref="L36:L41"/>
    <mergeCell ref="M36:M41"/>
    <mergeCell ref="AD32:AD35"/>
    <mergeCell ref="AE32:AE35"/>
    <mergeCell ref="AF32:AF35"/>
    <mergeCell ref="AG32:AG35"/>
    <mergeCell ref="AH32:AH35"/>
    <mergeCell ref="AH29:AH30"/>
    <mergeCell ref="AI29:AI30"/>
    <mergeCell ref="AJ29:AJ30"/>
    <mergeCell ref="AK29:AK30"/>
    <mergeCell ref="AL29:AL30"/>
    <mergeCell ref="AA29:AA30"/>
    <mergeCell ref="AB29:AB30"/>
    <mergeCell ref="AC29:AC30"/>
    <mergeCell ref="AD29:AD30"/>
    <mergeCell ref="AE29:AE30"/>
    <mergeCell ref="AF29:AF30"/>
    <mergeCell ref="Y29:Y30"/>
    <mergeCell ref="Z29:Z30"/>
    <mergeCell ref="M29:M30"/>
    <mergeCell ref="N29:N30"/>
    <mergeCell ref="O29:O30"/>
    <mergeCell ref="P29:P30"/>
    <mergeCell ref="Q29:Q30"/>
    <mergeCell ref="T29:T30"/>
    <mergeCell ref="AG29:AG30"/>
    <mergeCell ref="H29:H30"/>
    <mergeCell ref="I29:I30"/>
    <mergeCell ref="J29:J30"/>
    <mergeCell ref="K29:K30"/>
    <mergeCell ref="L29:L30"/>
    <mergeCell ref="AG25:AG28"/>
    <mergeCell ref="AH25:AH28"/>
    <mergeCell ref="AI25:AI28"/>
    <mergeCell ref="U25:U28"/>
    <mergeCell ref="V25:V28"/>
    <mergeCell ref="W25:W28"/>
    <mergeCell ref="X25:X28"/>
    <mergeCell ref="Y25:Y28"/>
    <mergeCell ref="Z25:Z28"/>
    <mergeCell ref="M25:M28"/>
    <mergeCell ref="N25:N28"/>
    <mergeCell ref="O25:O28"/>
    <mergeCell ref="P25:P28"/>
    <mergeCell ref="Q25:Q28"/>
    <mergeCell ref="T25:T28"/>
    <mergeCell ref="U29:U30"/>
    <mergeCell ref="V29:V30"/>
    <mergeCell ref="W29:W30"/>
    <mergeCell ref="X29:X30"/>
    <mergeCell ref="O19:O22"/>
    <mergeCell ref="I19:I20"/>
    <mergeCell ref="J19:J20"/>
    <mergeCell ref="K19:K22"/>
    <mergeCell ref="D23:AL23"/>
    <mergeCell ref="C24:D57"/>
    <mergeCell ref="F24:AL24"/>
    <mergeCell ref="E25:F30"/>
    <mergeCell ref="G25:G28"/>
    <mergeCell ref="H25:H28"/>
    <mergeCell ref="I25:I28"/>
    <mergeCell ref="J25:J28"/>
    <mergeCell ref="K25:K28"/>
    <mergeCell ref="L25:L28"/>
    <mergeCell ref="AJ25:AJ28"/>
    <mergeCell ref="AK25:AK28"/>
    <mergeCell ref="AL25:AL28"/>
    <mergeCell ref="AA25:AA28"/>
    <mergeCell ref="AB25:AB28"/>
    <mergeCell ref="AC25:AC28"/>
    <mergeCell ref="AD25:AD28"/>
    <mergeCell ref="AE25:AE28"/>
    <mergeCell ref="AF25:AF28"/>
    <mergeCell ref="G29:G30"/>
    <mergeCell ref="AD19:AD22"/>
    <mergeCell ref="AE19:AE22"/>
    <mergeCell ref="AF19:AF22"/>
    <mergeCell ref="AG19:AG22"/>
    <mergeCell ref="AH19:AH22"/>
    <mergeCell ref="W19:W22"/>
    <mergeCell ref="X19:X22"/>
    <mergeCell ref="Y19:Y22"/>
    <mergeCell ref="Z19:Z22"/>
    <mergeCell ref="AA19:AA22"/>
    <mergeCell ref="AB19:AB22"/>
    <mergeCell ref="D17:AL17"/>
    <mergeCell ref="C18:D22"/>
    <mergeCell ref="F18:AL18"/>
    <mergeCell ref="E19:F22"/>
    <mergeCell ref="G19:G20"/>
    <mergeCell ref="H19:H20"/>
    <mergeCell ref="AK7:AK15"/>
    <mergeCell ref="AL7:AL15"/>
    <mergeCell ref="V8:V15"/>
    <mergeCell ref="W8:W15"/>
    <mergeCell ref="X8:X15"/>
    <mergeCell ref="Y8:Y15"/>
    <mergeCell ref="AH8:AH15"/>
    <mergeCell ref="AI8:AI15"/>
    <mergeCell ref="B16:AL16"/>
    <mergeCell ref="A17:B98"/>
    <mergeCell ref="AL19:AL22"/>
    <mergeCell ref="G21:G22"/>
    <mergeCell ref="H21:H22"/>
    <mergeCell ref="I21:I22"/>
    <mergeCell ref="J21:J22"/>
    <mergeCell ref="N21:N22"/>
    <mergeCell ref="Q21:Q22"/>
    <mergeCell ref="AC19:AC22"/>
    <mergeCell ref="Z8:Z15"/>
    <mergeCell ref="AA8:AA15"/>
    <mergeCell ref="AB8:AB15"/>
    <mergeCell ref="L19:L22"/>
    <mergeCell ref="M19:M22"/>
    <mergeCell ref="N19:N20"/>
    <mergeCell ref="AI19:AI22"/>
    <mergeCell ref="AJ19:AJ22"/>
    <mergeCell ref="AK19:AK22"/>
    <mergeCell ref="AC8:AC15"/>
    <mergeCell ref="S7:S15"/>
    <mergeCell ref="T7:T15"/>
    <mergeCell ref="U7:U15"/>
    <mergeCell ref="V7:AA7"/>
    <mergeCell ref="Q19:Q20"/>
    <mergeCell ref="T19:T22"/>
    <mergeCell ref="U19:U22"/>
    <mergeCell ref="V19:V22"/>
    <mergeCell ref="N7:N15"/>
    <mergeCell ref="O7:O15"/>
    <mergeCell ref="P7:P15"/>
    <mergeCell ref="Q7:Q15"/>
    <mergeCell ref="R7:R15"/>
    <mergeCell ref="P19:P22"/>
    <mergeCell ref="A5:J6"/>
    <mergeCell ref="M5:AL5"/>
    <mergeCell ref="M6:U6"/>
    <mergeCell ref="V6:AI6"/>
    <mergeCell ref="AJ6:AL6"/>
    <mergeCell ref="G7:G15"/>
    <mergeCell ref="H7:H15"/>
    <mergeCell ref="I7:I15"/>
    <mergeCell ref="J7:J15"/>
    <mergeCell ref="K7:K15"/>
    <mergeCell ref="L7:L14"/>
    <mergeCell ref="A7:A15"/>
    <mergeCell ref="B7:B15"/>
    <mergeCell ref="C7:C15"/>
    <mergeCell ref="D7:D15"/>
    <mergeCell ref="E7:E15"/>
    <mergeCell ref="F7:F15"/>
    <mergeCell ref="AB7:AI7"/>
    <mergeCell ref="AJ7:AJ15"/>
    <mergeCell ref="AD8:AD15"/>
    <mergeCell ref="AE8:AE15"/>
    <mergeCell ref="AF8:AF15"/>
    <mergeCell ref="AG8:AG15"/>
    <mergeCell ref="M7:M15"/>
  </mergeCells>
  <printOptions horizontalCentered="1" verticalCentered="1"/>
  <pageMargins left="0.70866141732283472" right="0.70866141732283472" top="0.55118110236220474" bottom="0.55118110236220474" header="0.31496062992125984" footer="0.31496062992125984"/>
  <pageSetup paperSize="258" scale="35" orientation="landscape" r:id="rId1"/>
  <rowBreaks count="1" manualBreakCount="1">
    <brk id="9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S. PLANEACIÓN</vt:lpstr>
      <vt:lpstr>REP. JUDICIAL</vt:lpstr>
      <vt:lpstr>S. AGUAS E INFRAESTRUCTURA</vt:lpstr>
      <vt:lpstr>S. AGRICULTURA</vt:lpstr>
      <vt:lpstr>S. CULTURA</vt:lpstr>
      <vt:lpstr>S. HACIENDA</vt:lpstr>
      <vt:lpstr>S. INTERIOR</vt:lpstr>
      <vt:lpstr>S. SALUD</vt:lpstr>
      <vt:lpstr>S. FAMILIA</vt:lpstr>
      <vt:lpstr>S. ADMINISTRATIVA</vt:lpstr>
      <vt:lpstr>S. EDUCACIÓN</vt:lpstr>
      <vt:lpstr>S. PRIVADA</vt:lpstr>
      <vt:lpstr>S. INDUSTRIA, COMERCIO ,TURISMO</vt:lpstr>
      <vt:lpstr>IDTQ</vt:lpstr>
      <vt:lpstr>INDEPORTES</vt:lpstr>
      <vt:lpstr>PROVIQUINDIO</vt:lpstr>
      <vt:lpstr>'S. ADMINISTRATIVA'!Títulos_a_imprimir</vt:lpstr>
      <vt:lpstr>'S. AGRICULTURA'!Títulos_a_imprimir</vt:lpstr>
      <vt:lpstr>'S. AGUAS E INFRAESTRUCTURA'!Títulos_a_imprimir</vt:lpstr>
      <vt:lpstr>'S. EDUCACIÓN'!Títulos_a_imprimir</vt:lpstr>
      <vt:lpstr>'S. FAMILIA'!Títulos_a_imprimir</vt:lpstr>
      <vt:lpstr>'S. HACIENDA'!Títulos_a_imprimir</vt:lpstr>
      <vt:lpstr>'S. INDUSTRIA, COMERCIO ,TURISMO'!Títulos_a_imprimir</vt:lpstr>
      <vt:lpstr>'S. INTERIOR'!Títulos_a_imprimir</vt:lpstr>
      <vt:lpstr>'S. PLANEACIÓN'!Títulos_a_imprimir</vt:lpstr>
      <vt:lpstr>'S. SALUD'!Títulos_a_imprimir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Sthepanie</dc:creator>
  <cp:keywords/>
  <dc:description/>
  <cp:lastModifiedBy>AUXPLANEACION03</cp:lastModifiedBy>
  <cp:revision/>
  <cp:lastPrinted>2016-10-04T14:44:10Z</cp:lastPrinted>
  <dcterms:created xsi:type="dcterms:W3CDTF">2016-07-05T14:09:25Z</dcterms:created>
  <dcterms:modified xsi:type="dcterms:W3CDTF">2016-11-11T14:04:00Z</dcterms:modified>
  <cp:category/>
  <cp:contentStatus/>
</cp:coreProperties>
</file>