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152" activeTab="0"/>
  </bookViews>
  <sheets>
    <sheet name="POAI 2014 CONSOLIDADO" sheetId="1" r:id="rId1"/>
    <sheet name="ESTRUCTURA POAI 2014" sheetId="2" r:id="rId2"/>
  </sheets>
  <definedNames>
    <definedName name="_xlnm.Print_Area" localSheetId="0">'POAI 2014 CONSOLIDADO'!$A$2:$M$649</definedName>
    <definedName name="_xlnm.Print_Titles" localSheetId="0">'POAI 2014 CONSOLIDADO'!$5:$8</definedName>
  </definedNames>
  <calcPr fullCalcOnLoad="1"/>
</workbook>
</file>

<file path=xl/sharedStrings.xml><?xml version="1.0" encoding="utf-8"?>
<sst xmlns="http://schemas.openxmlformats.org/spreadsheetml/2006/main" count="1130" uniqueCount="1037">
  <si>
    <t xml:space="preserve">DIMENSION </t>
  </si>
  <si>
    <t>POLITICA</t>
  </si>
  <si>
    <t>SUBPROGRAMA</t>
  </si>
  <si>
    <t>METAS DE PRODUCTO</t>
  </si>
  <si>
    <t>CODIGO PROYECTO</t>
  </si>
  <si>
    <t>PROYECTO</t>
  </si>
  <si>
    <t>SECRETARÍA DE EDUCACIÓN</t>
  </si>
  <si>
    <t>1</t>
  </si>
  <si>
    <t xml:space="preserve">SOCIOCULTURAL </t>
  </si>
  <si>
    <t>1.1</t>
  </si>
  <si>
    <t>EDUCA LA ZONA Q SU CAPITAL HUMANO</t>
  </si>
  <si>
    <t>1.1.1</t>
  </si>
  <si>
    <t>MI MUNDO, MIS JUEGOS Y MIS LETRAS CON COBERTURA Y CALIDAD.</t>
  </si>
  <si>
    <t>1.1.1.1</t>
  </si>
  <si>
    <t xml:space="preserve">FOMENTO DE LA EDUCACION INICIAL PARA MI MUNDO MIS JUEGOS Y MIS LETRAS </t>
  </si>
  <si>
    <t>1.1.1.1.P.1</t>
  </si>
  <si>
    <t>1.1.1.2</t>
  </si>
  <si>
    <t>ARTICULACIÓN INSTITUCIONAL  PARA MI MUNDO, MIS JUEGOS Y MIS LETRAS.</t>
  </si>
  <si>
    <t>1.1.1.2.P.2</t>
  </si>
  <si>
    <t>1.1.1.3</t>
  </si>
  <si>
    <t>TALENTO HUMANO COMPETENTE PARA MI MUNDO, MIS JUEGOS Y MIS LETRAS.</t>
  </si>
  <si>
    <t>1.1.1.3.P.3</t>
  </si>
  <si>
    <t>1.1.2</t>
  </si>
  <si>
    <t>LA CALIDAD EDUCATIVA PERTINENTE PARA LA ZONA Q</t>
  </si>
  <si>
    <t>1.1.2.4</t>
  </si>
  <si>
    <t>CALIDAD CON EQUIDAD EN LA ZONA Q</t>
  </si>
  <si>
    <t>1.1.2.4.P.4</t>
  </si>
  <si>
    <t>1.1.2.4.P.5</t>
  </si>
  <si>
    <t>1.1.2.4.P.6</t>
  </si>
  <si>
    <t>1.1.2.4.P.7</t>
  </si>
  <si>
    <t>1.1.2.4.P.10</t>
  </si>
  <si>
    <t>1.1.2.4.P.8</t>
  </si>
  <si>
    <t>1.1.2.4.P.9</t>
  </si>
  <si>
    <t>1.1.2.4.P.11</t>
  </si>
  <si>
    <t>1.1.2.4.P.12</t>
  </si>
  <si>
    <t>1.1.2.5</t>
  </si>
  <si>
    <t>FORMACIÓN PARA LA CIUDADANÍA EN LA ZONA Q</t>
  </si>
  <si>
    <t>1.1.2.5.P.13</t>
  </si>
  <si>
    <t>1.1.2.5.P.14</t>
  </si>
  <si>
    <t>1.1.2.5.P.15</t>
  </si>
  <si>
    <t>1.1.2.5.P.16</t>
  </si>
  <si>
    <t>1.1.3</t>
  </si>
  <si>
    <t>COBERTURA EDUCATIVA PERTINENTE PARA EL CAPITAL HUMANO DE LA ZONA Q</t>
  </si>
  <si>
    <t>1.1.3.6</t>
  </si>
  <si>
    <t>UNA SOLA BANDERA SIN BRECHAS EN ACCESO Y PERMANENCIA, PARA EL CAPITAL HUMANO DE LA ZONA Q</t>
  </si>
  <si>
    <t>1.1.3.6.P.17</t>
  </si>
  <si>
    <t>1.1.3.6.P.18</t>
  </si>
  <si>
    <t>1.1.3.6.P.19</t>
  </si>
  <si>
    <t>1.1.3.6.P.20</t>
  </si>
  <si>
    <t>1.1.3.6.P.21</t>
  </si>
  <si>
    <t>1.1.3.6.P.22</t>
  </si>
  <si>
    <t>1.1.3.6.P.23</t>
  </si>
  <si>
    <t>1.1.3.6.P.24</t>
  </si>
  <si>
    <t>1.1.3.6.P.25</t>
  </si>
  <si>
    <t>1.1.3.6.P.26</t>
  </si>
  <si>
    <t>1.1.3.7</t>
  </si>
  <si>
    <t>UNA SOLA BANDERA PERTINENTE PARA EL CAPITAL HUMANO DE LA ZONA Q</t>
  </si>
  <si>
    <t>1.1.3.7.P.27</t>
  </si>
  <si>
    <t>1.1.3.7.P.28</t>
  </si>
  <si>
    <t>1.1.4</t>
  </si>
  <si>
    <t>PA’LANTE UNIVERSITARIOS EN LA ZONA Q JOVEN</t>
  </si>
  <si>
    <t>1.1.4.8</t>
  </si>
  <si>
    <t>PA’ LANTE EL ACCESO UNIVERSITARIO EN LA ZONA Q JOVEN</t>
  </si>
  <si>
    <t>1.1.4.8.P.29</t>
  </si>
  <si>
    <t>1.1.5</t>
  </si>
  <si>
    <t>MÁS PILOS Y MÁS INNOVACIÓN PARA EL CAPITAL HUMANO DE LA ZONA Q.</t>
  </si>
  <si>
    <t>1.1.5.9</t>
  </si>
  <si>
    <t>MÁS CONECTIVIDAD PARA MÁS PILOS Y MÁS INNOVACIÓN</t>
  </si>
  <si>
    <t>1.1.5.9.P.30</t>
  </si>
  <si>
    <t>1.1.5.9.P.31</t>
  </si>
  <si>
    <t>1.1.5.9.P.32</t>
  </si>
  <si>
    <t>1.1.5.9.P.33</t>
  </si>
  <si>
    <t>1.1.5.9.P.34</t>
  </si>
  <si>
    <t>1.1.5.10</t>
  </si>
  <si>
    <t>MÁS FORTALECIMIENTO PARA LOS PILOS EN COMPETENCIAS EN LENGUA EXTRANJERA.</t>
  </si>
  <si>
    <t>1.1.5.10.P.35</t>
  </si>
  <si>
    <t>1.1.5.10.P.36</t>
  </si>
  <si>
    <t>1.1.5.10.P.37</t>
  </si>
  <si>
    <t>1.1.5.10.P.38</t>
  </si>
  <si>
    <t>1.1.5.10.P.39</t>
  </si>
  <si>
    <t>1.1.5.11</t>
  </si>
  <si>
    <t>MÁS PILOS EN LA EDUCACIÓN MEDIA ARTICULADOS A LA EDUCACIÓN SUPERIOR Y PARA EL TRABAJO</t>
  </si>
  <si>
    <t>1.1.5.11.P.40</t>
  </si>
  <si>
    <t>1.1.5.11.P.41</t>
  </si>
  <si>
    <t>1.1.5.11.P.42</t>
  </si>
  <si>
    <t>1.1.5.11.P.43</t>
  </si>
  <si>
    <t>5</t>
  </si>
  <si>
    <t xml:space="preserve">INSTITUCIONAL </t>
  </si>
  <si>
    <t>5.20</t>
  </si>
  <si>
    <t>QUINDÍO UNA ADMINISTRACIÓN MODERNA Y EFICIENTE</t>
  </si>
  <si>
    <t>UN BUEN GOBIERNO CON CUENTAS CLARAS EN LA ADMINISTRACIÓNDE LA ZONA Q.</t>
  </si>
  <si>
    <t>LAS CUENTAS CLARAS EN LA ADMINISTRACIÓN EDUCATIVA MODERNA Y EFICIENTE</t>
  </si>
  <si>
    <t>5.20.102</t>
  </si>
  <si>
    <t>5.20.102.135</t>
  </si>
  <si>
    <t>5.20.102.135.P.340</t>
  </si>
  <si>
    <t>5.20.102.135.P.341</t>
  </si>
  <si>
    <t>5.20.102.135.P.342</t>
  </si>
  <si>
    <t>5.20.102.135.P.343</t>
  </si>
  <si>
    <t>5.20.102.135.P.344</t>
  </si>
  <si>
    <t>5.20.102.135.P.345</t>
  </si>
  <si>
    <t>ESTRUCTURA del PDD 2012-2015</t>
  </si>
  <si>
    <t>PROYECTOS</t>
  </si>
  <si>
    <t>FUENTES DE FINANCIACIÓN Y DESTINACIÓN</t>
  </si>
  <si>
    <t>TOTAL</t>
  </si>
  <si>
    <t>IDENTIFICACION DEL PROYECTO</t>
  </si>
  <si>
    <t>APROPIACION RECURSOS PROPIOS</t>
  </si>
  <si>
    <t>APROPIACION OTROS RECURSOS</t>
  </si>
  <si>
    <t>ESPECIFICO</t>
  </si>
  <si>
    <t>ASIGNACIÓN $</t>
  </si>
  <si>
    <t>FUENTE</t>
  </si>
  <si>
    <t>ASIGNACION  $</t>
  </si>
  <si>
    <t>SGP</t>
  </si>
  <si>
    <t>PROGRAMAS</t>
  </si>
  <si>
    <t>Gobierno firme por un Quindío más humano 2012-2015</t>
  </si>
  <si>
    <t>PLAN OPERATIVO ANUAL DE INVERSIONES VIGENCIA 2014</t>
  </si>
  <si>
    <t>Fortalecimiento de la atención integral en el marco de la educación inicial para mi mundo mis juegos y mis letras en el Departamento, Quindío.</t>
  </si>
  <si>
    <t>Desarrollo de estrategias de evaluación de actores educativos e instituciones educativas en el Departamento del Quindío.</t>
  </si>
  <si>
    <t>Fortalecimiento de la ciudadanía en todos los niveles y ciclos del sistema educativo en las instituciones del Departamento del Quindío.</t>
  </si>
  <si>
    <t>Aplicación de estrategias de acceso al sistema educativo en todos los niveles en el Departamento del Quindío</t>
  </si>
  <si>
    <t>Implementación de estrategias de inclusión para garantizar la atención educativa a población vulnerable en el  Departamento del  Quindío.</t>
  </si>
  <si>
    <t>Fortalecimiento de las estrategias de acceso para garantizar el aumento de estudiantes que ingresan a la educación técnica y superior en el Departamento del Quindío.</t>
  </si>
  <si>
    <t>Fortalecimiento de la innovación, formación y conectividad en las instituciones educativas en el Departamento del Quindío.</t>
  </si>
  <si>
    <t>Fortalecimiento del desarrollo de competencias de lengua extranjera en las instituciones educativas en el Departamento de Quindío</t>
  </si>
  <si>
    <t>Ejecución de un plan estratégico para el fortalecimiento de la innovación y la productividad desde el nivel de media en las instituciones educativas del Departamento del Quindío.</t>
  </si>
  <si>
    <t>Fortalecimiento de la transparencia y eficiencia de la gestión de la secretaria de educación en el Departamento del Quindío.</t>
  </si>
  <si>
    <t>INVERSION DIRECTA</t>
  </si>
  <si>
    <t>MONO (35)</t>
  </si>
  <si>
    <t>SGP  (25)</t>
  </si>
  <si>
    <t>RO (20)</t>
  </si>
  <si>
    <t>SGP (25)</t>
  </si>
  <si>
    <t>SGP (25) CSF
SGP (26) SSF</t>
  </si>
  <si>
    <t xml:space="preserve">Fortalecimiento de estrategias de permanencia en el sistema educativo formal mediante el mejoramiento de ambientes educativos escolares en el Departamento del Quindío </t>
  </si>
  <si>
    <t>1.3</t>
  </si>
  <si>
    <t xml:space="preserve">VIVA QUINDÍO CULTURAL Y RECREATIVO </t>
  </si>
  <si>
    <t>1.3.39</t>
  </si>
  <si>
    <t>QUINDÍO DESCENTRALIZADO EN SU OFERTA CULTURAL - SISTEMA DEPARTAMENTAL DE CULTURA</t>
  </si>
  <si>
    <t>1.3.39.26</t>
  </si>
  <si>
    <t>FORTALECIMIENTO DE LA INSTITUCIONALIDAD CULTURAL</t>
  </si>
  <si>
    <t>1.3.39.26.P74</t>
  </si>
  <si>
    <t>Fortalecimiento institucional para el sector cultural en todo el Departamento del Quindío.</t>
  </si>
  <si>
    <t>1.3.39.26.P75</t>
  </si>
  <si>
    <t>1.3.39.26.P76</t>
  </si>
  <si>
    <t>1.3.39.26.P77</t>
  </si>
  <si>
    <t>1.3.42</t>
  </si>
  <si>
    <t>RECONOCIMIENTO, APROPIACIÓN Y SALVAGUARDIA DEL PATRIMONIO CULTURAL</t>
  </si>
  <si>
    <t>RECONOCIMIENTO, CONSERVACIÓN, PROMOCIÓN Y DIFUSIÓN DEL PATRIMONIO CULTURAL</t>
  </si>
  <si>
    <t>1.4.43.35.P92</t>
  </si>
  <si>
    <t>Apoyo al reconocimiento, apropiación y salvaguardia y difusión del patrimonio cultural en todo el Departamento del Quindío.</t>
  </si>
  <si>
    <t>IVA (47)</t>
  </si>
  <si>
    <t>1.3.41</t>
  </si>
  <si>
    <t>CULTURA CIUDADANA, POLÍTICA Y AMBIENTAL.</t>
  </si>
  <si>
    <t>E.P.C. (05)</t>
  </si>
  <si>
    <t>1.3.41.31</t>
  </si>
  <si>
    <t>COMUNICACIÓN, CIUDADANÍA Y CULTURA</t>
  </si>
  <si>
    <t>1.3.41.31.P86</t>
  </si>
  <si>
    <t>Fortalecimiento  a la comunicación, ciudadana y cultura en todo el Departamento del Quindío.</t>
  </si>
  <si>
    <t>1.3.40.31.P87</t>
  </si>
  <si>
    <t>1.3.40</t>
  </si>
  <si>
    <t>ARTE, CULTURA Y EDUCACIÓN: UN CARNAVAL POR LA VIDA.</t>
  </si>
  <si>
    <t>1.3.40.30</t>
  </si>
  <si>
    <t>PLAN DEPARTAMENTAL DE LECTURA Y BIBLIOTECAS – PDLB</t>
  </si>
  <si>
    <t>1.3.40.30.P83</t>
  </si>
  <si>
    <t>Fortalecimiento al plan departamental de lectura y bibliotecas en todo el Departamento del Quindío.</t>
  </si>
  <si>
    <t>1.3.40.30.P84</t>
  </si>
  <si>
    <t>1.3.40.30.P85</t>
  </si>
  <si>
    <t>1.3.39.27</t>
  </si>
  <si>
    <t xml:space="preserve">CREAR EL SISTEMA DE INFORMACIÓN CULTURAL </t>
  </si>
  <si>
    <t>Implementación del sistema de información cultural en todo el Departamento del Quindío.</t>
  </si>
  <si>
    <t>1.3.42.33</t>
  </si>
  <si>
    <t>PAISAJE CULTURAL CAFETERO PATRIMONIO DE LA HUMANIDAD</t>
  </si>
  <si>
    <t>1.3.42.33.P89</t>
  </si>
  <si>
    <t>Apoyo a los procesos de investigación, socialización y preservación de la cultura cafetera para el mundo en todo el departamento del Quindío.</t>
  </si>
  <si>
    <t>1.3.42.33.P90</t>
  </si>
  <si>
    <t>1.3.42.33.P91</t>
  </si>
  <si>
    <t>SOCIOCULTURAL</t>
  </si>
  <si>
    <t>1.5</t>
  </si>
  <si>
    <t>QUINDÍO SIN MIEDO</t>
  </si>
  <si>
    <t>1.5.46</t>
  </si>
  <si>
    <t>SEGURIDAD CIUDADANA Y ORDEN PÚBLICO</t>
  </si>
  <si>
    <t>1.5.46.42</t>
  </si>
  <si>
    <t>FIRMES CON LA POLÍTICA INTEGRAL DE SEGURIDAD Y CONVIVENCIA  CIUDADANA Y EL ORDEN PÚBLICO.</t>
  </si>
  <si>
    <t>1.5.46.42.P100</t>
  </si>
  <si>
    <t>Inversiones gestión del orden público y seguridad todo el departamento del Quindío.</t>
  </si>
  <si>
    <t>FONSET (42)</t>
  </si>
  <si>
    <t>1.5.46.42.P101</t>
  </si>
  <si>
    <t>1.5.46.42.P102</t>
  </si>
  <si>
    <t>1.5.46.42.P103</t>
  </si>
  <si>
    <t>1.5.46.42.P104</t>
  </si>
  <si>
    <t>1.5.48</t>
  </si>
  <si>
    <t>QUINDÍO TERRITORIO DE CONVIVENCIA Y PAZ</t>
  </si>
  <si>
    <t>1.5.48.43</t>
  </si>
  <si>
    <t>1.5.48.43.P105</t>
  </si>
  <si>
    <t>Inversiones construcción de convivencia ciudadana en el Depto. del Quindío.</t>
  </si>
  <si>
    <t>1.5.48.43.P106</t>
  </si>
  <si>
    <t>1.5.48.43.P107</t>
  </si>
  <si>
    <t>1.8</t>
  </si>
  <si>
    <t xml:space="preserve">INCLUSIÓN SOCIAL, RECONCILIACIÓN, DDHH, DIH </t>
  </si>
  <si>
    <t>1.8.63</t>
  </si>
  <si>
    <t>MIS DERECHOS AL DERECHO</t>
  </si>
  <si>
    <t>1.8.63.56</t>
  </si>
  <si>
    <t>PREVENCIÓN, PROTECCIÓN Y GARANTIA DE NO REPETICIÓN</t>
  </si>
  <si>
    <t>1.8.63.56.P133</t>
  </si>
  <si>
    <t>Inversiones prevención y protección a víctimas todo el Depto. del Quindío.</t>
  </si>
  <si>
    <t>1.8.63.56.P134</t>
  </si>
  <si>
    <t>1.8.63.57</t>
  </si>
  <si>
    <t>ATENCION Y ASISTENCIA A VICTIMAS DEL CONFLICTO ARMADO.</t>
  </si>
  <si>
    <t>1.8.63.57.P.135</t>
  </si>
  <si>
    <t xml:space="preserve">Inversiones desarrollo del PARIV y atención a víctimas del conflicto armado todo el Departamento. </t>
  </si>
  <si>
    <t>1.8.63.57.P.136</t>
  </si>
  <si>
    <t>1.8.63.57.P.137</t>
  </si>
  <si>
    <t>1.8.63.57.P.138</t>
  </si>
  <si>
    <t>1.8.63.58</t>
  </si>
  <si>
    <t>PREVENCIÓN DE LA VULNERACIÓN Y PROTECCIÓN DE LOS DERECHOS HUMANOS Y EL DERECHO INTERNACIONAL HUMANITARIO.</t>
  </si>
  <si>
    <t>1.8.63.58.P139</t>
  </si>
  <si>
    <t>Inversiones desarrollo del Plan Departamental de prevención y protección DDHH y DIH.</t>
  </si>
  <si>
    <t>1.8.63.58.P140</t>
  </si>
  <si>
    <t>AMBIENTE NATURAL</t>
  </si>
  <si>
    <t>4.18</t>
  </si>
  <si>
    <t>1 /2 AMBIENTE MÁS VIDA.</t>
  </si>
  <si>
    <t>4.18.97</t>
  </si>
  <si>
    <t>GESTIÓN DEL RIESGO POR AMENAZAS NATURALES Y ACTIVIDADES ANTRÓPICAS.</t>
  </si>
  <si>
    <t>4.18.97.124</t>
  </si>
  <si>
    <t>MÁS CONOCIMIENTO MENOS RIESGO</t>
  </si>
  <si>
    <t>4.18.97.124.P306</t>
  </si>
  <si>
    <t>Inversiones apoyo a la gestión del riesgo de desastres en el Departamento Quindío.</t>
  </si>
  <si>
    <t>4.18.97.124.P307</t>
  </si>
  <si>
    <t>4.18.97.124.P308</t>
  </si>
  <si>
    <t>4.18.97.125</t>
  </si>
  <si>
    <t>ACTIVOS POR LA VIDA</t>
  </si>
  <si>
    <t>4.18.97.125.P309</t>
  </si>
  <si>
    <t>Inversiones conocimiento, reducción del riesgo y manejo de desastres.</t>
  </si>
  <si>
    <t>4.18.97.125.P310</t>
  </si>
  <si>
    <t>4.18.97.125.P311</t>
  </si>
  <si>
    <t>4.18.97.125.P312</t>
  </si>
  <si>
    <t>4.18.97.125.P313</t>
  </si>
  <si>
    <t>4.18.97.125.P314</t>
  </si>
  <si>
    <t>INSTITUCIONAL</t>
  </si>
  <si>
    <t>5.21</t>
  </si>
  <si>
    <t>PARTICIPACIÓN COMUNITARIA</t>
  </si>
  <si>
    <t>5.21.103</t>
  </si>
  <si>
    <t>COMUNALES EN ACCIÓN</t>
  </si>
  <si>
    <t>5.21.103.136</t>
  </si>
  <si>
    <t xml:space="preserve">SISTEMA DE INTEGRACIÓN COMUNAL Y COMUNITARIO SICC </t>
  </si>
  <si>
    <t>5.21.103.136.P346</t>
  </si>
  <si>
    <t>Inversiones fortalecimiento de los organismos comunales del Departamento del Quindío.</t>
  </si>
  <si>
    <t>5.21.103.136.P347</t>
  </si>
  <si>
    <t>5.21.103.136.P348</t>
  </si>
  <si>
    <t>5.21.103.136.P349</t>
  </si>
  <si>
    <t>5.21.103.136.P350</t>
  </si>
  <si>
    <t>SECRETARIA DEL INTERIOR</t>
  </si>
  <si>
    <t>1.2</t>
  </si>
  <si>
    <t xml:space="preserve">SALUD HUMANIZADA Y EQUITATIVA PARA TODOS </t>
  </si>
  <si>
    <t>1.2.37</t>
  </si>
  <si>
    <t>QUINDÍO POSITIVO.</t>
  </si>
  <si>
    <t>1.2.37.22</t>
  </si>
  <si>
    <t xml:space="preserve">UNA RAZÓN MÁS PARA SONREIR </t>
  </si>
  <si>
    <t>1.2.37.22. P.69</t>
  </si>
  <si>
    <t>Diseño e implementación de programas para la prevención y reducción del consumo de sustancias psicoactivas  en el Departamento del Quindío.</t>
  </si>
  <si>
    <t>1.6</t>
  </si>
  <si>
    <t xml:space="preserve">EQUIDAD DE GÉNERO </t>
  </si>
  <si>
    <t>1.6.51</t>
  </si>
  <si>
    <t>MUJERES EN ACCIÓN</t>
  </si>
  <si>
    <t>1.6.51.45</t>
  </si>
  <si>
    <t>MANOS A LA OBRA MUJER</t>
  </si>
  <si>
    <t>1.6.51.45.P.111</t>
  </si>
  <si>
    <t>Difusión de la política pública de equidad de género en el Quindío.</t>
  </si>
  <si>
    <t>1.6.51.46</t>
  </si>
  <si>
    <t>MUJER RURAL</t>
  </si>
  <si>
    <t>1.6.51.46.P112</t>
  </si>
  <si>
    <t>Apoyo a programas que generen oportunidades a las mujeres rurales de todo el Departamento del Quindío.</t>
  </si>
  <si>
    <t>1.6.51.46.P113</t>
  </si>
  <si>
    <t>1.6.51.47</t>
  </si>
  <si>
    <t>PREVINIENDO Y ATENDIENDO LA VIOLENCIA DE GENERO</t>
  </si>
  <si>
    <t>1.6.51.47.P.114</t>
  </si>
  <si>
    <t>Prevención y atención integral a las mujeres víctimas de la violencia en todo el Departamento del Quindío.</t>
  </si>
  <si>
    <t>1.6.51.47.P.115</t>
  </si>
  <si>
    <t>1.6.51.48</t>
  </si>
  <si>
    <t>MÁS MUJERES PARTICIPANDO</t>
  </si>
  <si>
    <t>1.6.51.48.P.116</t>
  </si>
  <si>
    <t>Apoyo a los consejos de mujeres en todo el Departamento del Quindío.</t>
  </si>
  <si>
    <t>1.6.51.48.P.117</t>
  </si>
  <si>
    <t>1.7</t>
  </si>
  <si>
    <t xml:space="preserve">SI LA BANDERA ES UNA LA DIFERENCIA ES NINGUNA </t>
  </si>
  <si>
    <t>1.7.60</t>
  </si>
  <si>
    <t>ATENCIÓN INTEGRAL A LA POBLACIÓN INDÍGENA</t>
  </si>
  <si>
    <t>1.7.60.49</t>
  </si>
  <si>
    <t>RESGUARDO EN DESARROLLO</t>
  </si>
  <si>
    <t>1.7.60.49.P.118</t>
  </si>
  <si>
    <t>Apoyo y asistencia integral a la población indígena DACHI AGORE DRUA del municipio de Calarcá del Departamento del Quindío.</t>
  </si>
  <si>
    <t>1.7.60.50</t>
  </si>
  <si>
    <t>CABILDOS EN DESARROLLO</t>
  </si>
  <si>
    <t>1.7.60.50.P.119</t>
  </si>
  <si>
    <t>Apoyo y fortalecimiento a la población Indígena del Departamento del Quindío.</t>
  </si>
  <si>
    <t>1.7.60.50.P.120</t>
  </si>
  <si>
    <t>1.7.61</t>
  </si>
  <si>
    <t>ATENCIÓN INTEGRAL A LA POBLACIÓN AFRODESCENDIENTE</t>
  </si>
  <si>
    <t>1.7.61.52</t>
  </si>
  <si>
    <t>RECONOCIENDO NUESTRA POBLACIÓN AFRO</t>
  </si>
  <si>
    <t>1.7.61.52.P.121</t>
  </si>
  <si>
    <t>Difusión para la caracterización y creación de un sistema de información para AFRODESCENDIENTE en el Departamento del Quindío.</t>
  </si>
  <si>
    <t>1.7.61.52.P.122</t>
  </si>
  <si>
    <t>1.7.61.53</t>
  </si>
  <si>
    <t>AFROS UNIDOS POR EL DESARROLLO</t>
  </si>
  <si>
    <t>1.7.61.53.P.123</t>
  </si>
  <si>
    <t>Apoyo y formación en procesos productivos, culturales que tienen como propósito el rescate de la tradición y la cultura en el Departamento del Quindío.</t>
  </si>
  <si>
    <t>1.7.61.53.P.124</t>
  </si>
  <si>
    <t>1.7.61.53.P.125</t>
  </si>
  <si>
    <t>1.7.61.53.P.126</t>
  </si>
  <si>
    <t>1.7.62</t>
  </si>
  <si>
    <t>CAPACIDAD SIN LÍMITE.</t>
  </si>
  <si>
    <t>1.7.62.54</t>
  </si>
  <si>
    <t>HACIA UNA POLÍTICA PÚBLICA SIN LÍMITES</t>
  </si>
  <si>
    <t>1.7.62.54.P.127</t>
  </si>
  <si>
    <t>Asistencia y apoyo a la población con discapacidad en el Departamento del Quindío.</t>
  </si>
  <si>
    <t>1.7.62.54.P.128</t>
  </si>
  <si>
    <t>1.7.62.54.P.129</t>
  </si>
  <si>
    <t>1.7.62.54.P.130</t>
  </si>
  <si>
    <t>1.7.62.55</t>
  </si>
  <si>
    <t>FAMILIAS SIN LÍMITES</t>
  </si>
  <si>
    <t>1.7.62.55.P.131</t>
  </si>
  <si>
    <t>Implementación de un programa de rehabilitación basado en comunidad, en el Departamento del Quindío.</t>
  </si>
  <si>
    <t>1.7.62.55.P.132</t>
  </si>
  <si>
    <t>1.9</t>
  </si>
  <si>
    <t>PRIMERA INFANCIA, INFANCIA, ADOLESCENCIA, JUVENTUD Y FAMILIA.</t>
  </si>
  <si>
    <t>1.9.64</t>
  </si>
  <si>
    <t>PRIMERA INFANCIA, INFANCIA, ADOLESCENCIA Y FAMILIA</t>
  </si>
  <si>
    <t>1.9.64.59</t>
  </si>
  <si>
    <t>TODOS PARTICIPANDO</t>
  </si>
  <si>
    <t>1.9.64.59.P.141</t>
  </si>
  <si>
    <t>Asistencia y participación de niños, niñas y adolescentes en los  Consejos de Política Social en todo el Departamento del Quindío.</t>
  </si>
  <si>
    <t>1.9.64.59.P.142</t>
  </si>
  <si>
    <t>1.9.64.60</t>
  </si>
  <si>
    <t>NINGUNO MALTRATADO, ABUSADO O VÍCTIMA DEL CONFLICTO INTERNO GENERADO POR GRUPOS AL MARGEN DE LA LEY</t>
  </si>
  <si>
    <t>1.9.64.60.P.143</t>
  </si>
  <si>
    <t>Apoyo en la Prevención , disminucion del maltrato y abuso sexual en niños, niñas y adolescentes en el Departamento del Quindío.</t>
  </si>
  <si>
    <t>1.9.64.60.P.144</t>
  </si>
  <si>
    <t>1.9.64.60.P.145</t>
  </si>
  <si>
    <t>1.9.64.60.P.146</t>
  </si>
  <si>
    <t>1.9.64.60.P.147</t>
  </si>
  <si>
    <t>1.9.64.61</t>
  </si>
  <si>
    <t>NINGUNO EN ACTIVIDAD PERJUDICIAL</t>
  </si>
  <si>
    <t>1.9.64.61.P.148</t>
  </si>
  <si>
    <t xml:space="preserve">Apoyo a la disminución de niños, niñas y adolescentes entre 0 y 17 años explotados laboral y sexualmente en el Departamento del Quindío. </t>
  </si>
  <si>
    <t>1.9.64.61.P.149</t>
  </si>
  <si>
    <t>1.9.64.61.P.150</t>
  </si>
  <si>
    <t>1.9.64.61.P.151</t>
  </si>
  <si>
    <t>1.9.64.61.P.152</t>
  </si>
  <si>
    <t>1.9.64.61.P.153</t>
  </si>
  <si>
    <t>1.9.64.61.P.154</t>
  </si>
  <si>
    <t>1.9.64.61.P.155</t>
  </si>
  <si>
    <t>1.9.64.62</t>
  </si>
  <si>
    <t>ADOLESCENTES ACUSADOS DE VIOLAR LA LEY PENAL CON SU DEBIDO PROCESO</t>
  </si>
  <si>
    <t>1.9.64.62.P.156</t>
  </si>
  <si>
    <t>Apoyo a las acciones interinstitucionales orientadas a prevenir y disminuir los altos índices de menores infractores del Departamento del Quindío.</t>
  </si>
  <si>
    <t>1.9.64.62.P.157</t>
  </si>
  <si>
    <t>1.9.64.62.P.158</t>
  </si>
  <si>
    <t>1.9.64.63</t>
  </si>
  <si>
    <t>POLÍTICA PÚBLICA DE INFANCIA Y ADOLESCENCIA</t>
  </si>
  <si>
    <t>1.9.64.63.P.159</t>
  </si>
  <si>
    <t>Divulgación de la política pública de infancia adolescencia en el Quindío.</t>
  </si>
  <si>
    <t>1.9.64.63.P.160</t>
  </si>
  <si>
    <t>1.9.69</t>
  </si>
  <si>
    <t>ZONA Q JÓVEN</t>
  </si>
  <si>
    <t>1.9.69.64</t>
  </si>
  <si>
    <t>POLÍTICA PÚBLICA DE JUVENTUD</t>
  </si>
  <si>
    <t>1.9.69.64.P.161</t>
  </si>
  <si>
    <t>Formulación e implementación de la política pública de Juventud, en el Departamento del Quindío.</t>
  </si>
  <si>
    <t>1.9.69.65</t>
  </si>
  <si>
    <t>ACCIÓN JOVEN</t>
  </si>
  <si>
    <t>1.9.69.65.P.162</t>
  </si>
  <si>
    <t>Implementación de estrategias de promoción y participación de la juventud en el Departamento del Quindío.</t>
  </si>
  <si>
    <t>1.9.69.65.P.163</t>
  </si>
  <si>
    <t>1.9.69.65.P.165</t>
  </si>
  <si>
    <t>1.9.69.65.P.164</t>
  </si>
  <si>
    <t>1.9.69.66</t>
  </si>
  <si>
    <t>EDUK ZONA Q   “+ PILOS + INNOVACIÓN”</t>
  </si>
  <si>
    <t>1.9.69.66.P.166</t>
  </si>
  <si>
    <t>Apoyo a programas y proyectos de ciencia, tecnología e innovación en el Departamento del Quindío.</t>
  </si>
  <si>
    <t>1.9.69.66.P.167</t>
  </si>
  <si>
    <t>1.9.69.66.P.168</t>
  </si>
  <si>
    <t>1.9.69.67</t>
  </si>
  <si>
    <t>SALUD JOVEN</t>
  </si>
  <si>
    <t>1.9.69.67.P.169</t>
  </si>
  <si>
    <t>Apoyo a la promoción de espacios y estilos de vida saludables para jóvenes en el Departamento del Quindío.</t>
  </si>
  <si>
    <t>1.9.69.68</t>
  </si>
  <si>
    <t>SEX TÚ MISMO</t>
  </si>
  <si>
    <t>1.9.69.68.P.170</t>
  </si>
  <si>
    <t>Apoyo a la población LGBTI del Departamento del Quindío.</t>
  </si>
  <si>
    <t>1.9.69.68.P.171</t>
  </si>
  <si>
    <t>1.9.70</t>
  </si>
  <si>
    <t>FAMILIA INTEGRAL</t>
  </si>
  <si>
    <t>1.9.70.69</t>
  </si>
  <si>
    <t>NINGUNO SIN FAMILIA</t>
  </si>
  <si>
    <t>1.9.70.69.P.172</t>
  </si>
  <si>
    <t>Apoyo y fortalecimiento con los programas del centro de atención integral a las familias del Departamento del Quindío.</t>
  </si>
  <si>
    <t>1.9.70.69.P.173</t>
  </si>
  <si>
    <t>1.9.70.70</t>
  </si>
  <si>
    <t>MI VIEJO TAMBIEN CUENTA</t>
  </si>
  <si>
    <t>1.9.70.70.P.174</t>
  </si>
  <si>
    <t>Apoyo y bienestar integral a las personas mayores del Departamento del Quindío.</t>
  </si>
  <si>
    <t>EPAM (06)</t>
  </si>
  <si>
    <t>1.9.70.70.P.175</t>
  </si>
  <si>
    <t>1.10</t>
  </si>
  <si>
    <t>QUINDÍO PARA RETORNAR</t>
  </si>
  <si>
    <t>1.10.71</t>
  </si>
  <si>
    <t>MIGRACIÓN Y DESARROLLO</t>
  </si>
  <si>
    <t>1.10.71.71</t>
  </si>
  <si>
    <t>PREVENCIÓN DE LA MIGRACIÓN DESORDENADA</t>
  </si>
  <si>
    <t>1.10.71.71.P.176</t>
  </si>
  <si>
    <t>Implementación del plan de acompañamiento al Ciudadano Migrante, (el que sale y el que retorna) del Departamento del Quindío.</t>
  </si>
  <si>
    <t>1.10.71.72</t>
  </si>
  <si>
    <t>MIGRACIÓN LABORAL TEMPORAL Y CIRCULAR</t>
  </si>
  <si>
    <t>1.10.71.72.P.177</t>
  </si>
  <si>
    <t>Implementación del plan de acompañamiento para el empleo en el exterior, en escenarios corresponsables de cooperación en el Departamento del Quindío.</t>
  </si>
  <si>
    <t xml:space="preserve">SECRETARIA DE FAMILIA </t>
  </si>
  <si>
    <t xml:space="preserve">AMBIENTE CONSTRUIDO </t>
  </si>
  <si>
    <t>3.16</t>
  </si>
  <si>
    <t>UN AS PARA EL ORDENAMIENTO RURAL, URBANO, EMPRESARIAL Y  COMPETITIVO</t>
  </si>
  <si>
    <t>3.16.86</t>
  </si>
  <si>
    <t>UN QUINDÍO PLANIFICADO INTEGRALMENTE.</t>
  </si>
  <si>
    <t>3.16.86.98</t>
  </si>
  <si>
    <t>GESTIÓN PARA EL DESARROLLO TERRITORIAL</t>
  </si>
  <si>
    <t>3.16.86.98.P.247</t>
  </si>
  <si>
    <t>Gestión para el Desarrollo Territorial del Departamento del Quindío.</t>
  </si>
  <si>
    <t>3.16.86.98.P.248</t>
  </si>
  <si>
    <t>3.16.86.98.P.249</t>
  </si>
  <si>
    <t>3.16.86.98.P.250</t>
  </si>
  <si>
    <t>3.16.86.98.P.251</t>
  </si>
  <si>
    <t>3.16.86.98.P.253</t>
  </si>
  <si>
    <t>Fortalecimiento al Observatorio Económico y Social del Departamento del Quindío.</t>
  </si>
  <si>
    <t>3.16.86.99</t>
  </si>
  <si>
    <t>GESTIÓN CARTOGRÁFICA DEPARTAMENTAL Y MUNICIPAL.</t>
  </si>
  <si>
    <t>3.16.86.99.P.254</t>
  </si>
  <si>
    <t>Mejoramiento de las herramientas cartográficas, para la aplicabilidad del Ordenamiento Territorial en el Departamento del Quindío.</t>
  </si>
  <si>
    <t>3.16.86.99.P.255</t>
  </si>
  <si>
    <t>3.16.86.100</t>
  </si>
  <si>
    <t>EL PAISAJE CULTURAL CAFETERO EN EL ORDENAMIENTO TERRITORIAL.</t>
  </si>
  <si>
    <t>3.16.86.100.P.256</t>
  </si>
  <si>
    <t>Construcción de directrices de Ordenamiento Territorial con base en los atributos del Paisaje Cultural Cafetero del Departamento del Quindío.</t>
  </si>
  <si>
    <t>4.18.96</t>
  </si>
  <si>
    <t>GESTIÓN AMBIENTAL SECTORIAL Y URBANA</t>
  </si>
  <si>
    <t>4.18.96.121</t>
  </si>
  <si>
    <t>COMPONENTE AMBIENTAL EN EL ORDENAMIENTO TERRITORIAL DE LOS SECTORES PRODUCTIVOS.</t>
  </si>
  <si>
    <t>4.18.96.121.P.302</t>
  </si>
  <si>
    <t>Mejoramiento de las actividades productivas en el suelo urbano y rural del territorio en el Departamento del Quindío.</t>
  </si>
  <si>
    <t>5.20.99</t>
  </si>
  <si>
    <t>MODERNIZACIÓN ADMINISTRATIVA CON CALIDAD</t>
  </si>
  <si>
    <t>5.20.99.129</t>
  </si>
  <si>
    <t>GESTIÓN DE CALIDAD</t>
  </si>
  <si>
    <t>5.20.99.129.P.321</t>
  </si>
  <si>
    <t>Mejoramiento al sistema de gestión de calidad en la Gobernación del Quindío.</t>
  </si>
  <si>
    <t>5.20.99.129.P.322</t>
  </si>
  <si>
    <t>5.20.101</t>
  </si>
  <si>
    <t>PLANEACIÓN INCLUYENTE Y CON RESULTADOS</t>
  </si>
  <si>
    <t>5.20.101.131</t>
  </si>
  <si>
    <t>CASA DELEGADA ENLACE QUINDIANO</t>
  </si>
  <si>
    <t>5.20.101.131.P.327</t>
  </si>
  <si>
    <t>Implementación Casa Delegada como enlace Quindiano Quindío.</t>
  </si>
  <si>
    <t>5.20.101.131.P.328</t>
  </si>
  <si>
    <t>5.20.101.132</t>
  </si>
  <si>
    <t>SISTEMAS DE INFORMACIÓN PARA LA GESTIÓN</t>
  </si>
  <si>
    <t>5.20.101.132.P.330</t>
  </si>
  <si>
    <t xml:space="preserve">Fortalecimiento a los sistemas de información geográfica del Departamento de Quindío. </t>
  </si>
  <si>
    <t>5.20.101.132.P.331</t>
  </si>
  <si>
    <t>Mejoramiento del índice de calidad de vida a la población más vulnerable en el sistema de información (SISBEN), en el Departamento del Quindío.</t>
  </si>
  <si>
    <t>5.20.101.132.P.332</t>
  </si>
  <si>
    <t xml:space="preserve">Adecuación del Módulo de Planeación Precontractual, ajustándolo al modelo de enfoque poblacional en el Departamento del Quindío.  </t>
  </si>
  <si>
    <t>5.20.101.133</t>
  </si>
  <si>
    <t>COOPERACIÓN INTERNACIONAL Y GESTIÓN DE PROYECTOS</t>
  </si>
  <si>
    <t>5.20.101.133.P.333</t>
  </si>
  <si>
    <t>Implementación Sistema de Cooperación Internacional y gestión de proyectos Quindío.</t>
  </si>
  <si>
    <t>5.20.101.133.P.334</t>
  </si>
  <si>
    <t>5.20.101.133.P.335</t>
  </si>
  <si>
    <t>5.20.101.134</t>
  </si>
  <si>
    <t>LA PLANEACIÓN ORIENTADA A RESULTADOS</t>
  </si>
  <si>
    <t>5.20.101.134.P.336</t>
  </si>
  <si>
    <t>Asistencia a los Entes Territoriales, para un mejor desempeño en la inversión pública, en el Departamento del Quindío.</t>
  </si>
  <si>
    <t>5.20.101.134.P.329</t>
  </si>
  <si>
    <t>Fortalecimiento de la capacidad de formulación y gestión de proyectos en el Departamento del Quindío.</t>
  </si>
  <si>
    <t>5.20.101.134.P.337</t>
  </si>
  <si>
    <t>5.20.101.134.P.338</t>
  </si>
  <si>
    <t>Asistencia al Consejo Territorial de Planeación del Departamento del Quindío.</t>
  </si>
  <si>
    <t>SECRETARIA DE PLANEACION</t>
  </si>
  <si>
    <t>AMBIENTE CONSTRUIDO</t>
  </si>
  <si>
    <t>3.17</t>
  </si>
  <si>
    <t>INFRAESTRUCTURA PÚBLICA PARA EL DESARROLLO</t>
  </si>
  <si>
    <t>3.17.87</t>
  </si>
  <si>
    <t>VÍAS PARA EL DESARROLLO Y TRANSPORTE CON CALIDEZ Y CALIDAD</t>
  </si>
  <si>
    <t>3.17.87.101</t>
  </si>
  <si>
    <t>VÍAS MANTENIDAS Y MEJORADAS PARA EL PROGRESO</t>
  </si>
  <si>
    <t>3.17.87.101.P.257</t>
  </si>
  <si>
    <t xml:space="preserve">
Aplicación del Plan Vial Departamental en el Departamento del Quindío.
</t>
  </si>
  <si>
    <t>ACPM (23)</t>
  </si>
  <si>
    <t>3.17.87.101.P.258</t>
  </si>
  <si>
    <t>3.17.87.101.P.259</t>
  </si>
  <si>
    <t>3.17.87.101.P.260</t>
  </si>
  <si>
    <t>3.17.87.101.P.262</t>
  </si>
  <si>
    <t>3.17.87.101.P.263</t>
  </si>
  <si>
    <t>3.17.88</t>
  </si>
  <si>
    <t>SERVICIOS PÚBLICOS AL ALCANCE DE TODOS</t>
  </si>
  <si>
    <t>3.17.88.102</t>
  </si>
  <si>
    <t>GESTOR PDA – PLAN DEPARTAMENTAL DE AGUAS</t>
  </si>
  <si>
    <t>3.17.88.102.P.264</t>
  </si>
  <si>
    <t xml:space="preserve">Implementación de acciones para el desarrollo del Plan Departamental de Aguas del Departamento del Quindío. </t>
  </si>
  <si>
    <t>SGP (27)</t>
  </si>
  <si>
    <t>3.17.88.103</t>
  </si>
  <si>
    <t>AGUA POTABLE</t>
  </si>
  <si>
    <t>3.17.88.103.P.265</t>
  </si>
  <si>
    <t xml:space="preserve">Construcción y mejoramiento de la infraestructura de agua potable del Departamento del Quindío. </t>
  </si>
  <si>
    <t>3.17.88.103.P.266</t>
  </si>
  <si>
    <t>3.17.88.103.P.267</t>
  </si>
  <si>
    <t>3.17.92</t>
  </si>
  <si>
    <t>3.17.92.109</t>
  </si>
  <si>
    <t xml:space="preserve">INFRAESTRUCTURA FÍSICA DE LAS INSTITUCIONES EDUCATIVAS MANTENIDA Y REHABILITADA </t>
  </si>
  <si>
    <t>3.17.92.109.P.282</t>
  </si>
  <si>
    <t>3.17.43.108.P.283</t>
  </si>
  <si>
    <t>3.17.92.110</t>
  </si>
  <si>
    <t>MANTENIMIENTO Y REHABILITACION DE LA INFRAESTRUCTURA PÚBLICA</t>
  </si>
  <si>
    <t>3.17.92.110.P.285</t>
  </si>
  <si>
    <t xml:space="preserve">Mejoramiento de la infraestructura física de las Instituciones de Salud Pública y Bienestar Social del Departamento del Quindío. </t>
  </si>
  <si>
    <t>3.17.43.110.P.286</t>
  </si>
  <si>
    <t xml:space="preserve">Mejoramiento de las Instituciones Públicas de Seguridad y Justicia en el Departamento. </t>
  </si>
  <si>
    <t>3.17.92.112</t>
  </si>
  <si>
    <t>ESTUDIOS, DISEÑOS, ASESORÍAS, APOYO LÓGISTICO, TÉCNICO Y ADMINISTRATIVO DE LA INFRAESTRUCTURA PÚBLICA PARA EL DESARROLLO</t>
  </si>
  <si>
    <t>3.17.92.112.P.291</t>
  </si>
  <si>
    <t>3.17.92.113</t>
  </si>
  <si>
    <t>SANEAMIENTO BÁSICO</t>
  </si>
  <si>
    <t>3.17.92.113.P.292</t>
  </si>
  <si>
    <r>
      <t>Mejoramiento y/o optimización de las redes de acueducto y/o alcantarillado de todo el Departamento, Quindío.</t>
    </r>
    <r>
      <rPr>
        <b/>
        <sz val="12"/>
        <color indexed="10"/>
        <rFont val="Arial"/>
        <family val="2"/>
      </rPr>
      <t xml:space="preserve"> </t>
    </r>
  </si>
  <si>
    <t>SECRETARIA DE AGUAS E INFRAESTRUCTURA</t>
  </si>
  <si>
    <t>DIMENSIÓN ECONÓMICA</t>
  </si>
  <si>
    <t>2.11</t>
  </si>
  <si>
    <t>VOLVAMOS AL CAMPO</t>
  </si>
  <si>
    <t>2.11.72</t>
  </si>
  <si>
    <t>DESARROLLO RURAL</t>
  </si>
  <si>
    <t>2.11.72.73</t>
  </si>
  <si>
    <t>PLANEACIÓN TERRITORIAL PARA EL DESARROLLO RURAL</t>
  </si>
  <si>
    <t>2.11.72.73.P.178</t>
  </si>
  <si>
    <t xml:space="preserve">Fortalecimiento de la  Planeación Territorial  del desarrollo  rural  en el Departamento del Quindío.                         </t>
  </si>
  <si>
    <t>2.11.72.73.P.179</t>
  </si>
  <si>
    <t>2.11.72.73.P.180</t>
  </si>
  <si>
    <t>2.11.72.73.P.181</t>
  </si>
  <si>
    <t>2.11.72.73.P.182</t>
  </si>
  <si>
    <t>2.11.72.73.P.183</t>
  </si>
  <si>
    <t>2.11.72.74</t>
  </si>
  <si>
    <t xml:space="preserve"> COMPETITIVIDAD RURAL </t>
  </si>
  <si>
    <t>2.11.72.74.P.185</t>
  </si>
  <si>
    <t>Mejoramiento de la competitividad rural Departamento del Quindío.</t>
  </si>
  <si>
    <t>2.11.72.74.P.186</t>
  </si>
  <si>
    <t>2.11.72.74.P.187</t>
  </si>
  <si>
    <t>2.11.72.74.P.188</t>
  </si>
  <si>
    <t>2.11.72.74.P.189</t>
  </si>
  <si>
    <t>2.11.72.75</t>
  </si>
  <si>
    <t xml:space="preserve"> PRODUCCIÓN AGROPECUARIA SOSTENIBLE </t>
  </si>
  <si>
    <t>2.11.72.75.P.190</t>
  </si>
  <si>
    <t xml:space="preserve">Mejoramiento de la producción agropecuaria sostenible, en el Departamento del Quindío. </t>
  </si>
  <si>
    <t>2.11.72.75.P.191</t>
  </si>
  <si>
    <t>2.11.72.75.P.192</t>
  </si>
  <si>
    <t>2.11.72.76</t>
  </si>
  <si>
    <t>SEGURIDAD ALIMENTARIA</t>
  </si>
  <si>
    <t>2.11.72.76.P.193</t>
  </si>
  <si>
    <t xml:space="preserve">Fortalecimiento a programas de seguridad alimentaria en el Departamento del Quindío. </t>
  </si>
  <si>
    <t>2.11.72.76.P.194</t>
  </si>
  <si>
    <t>2.11.72.76.P.195</t>
  </si>
  <si>
    <t>2.11.73</t>
  </si>
  <si>
    <t>FORTALECIMIENTO DEL PAISAJE CAFETERO</t>
  </si>
  <si>
    <t>2.11.73.77</t>
  </si>
  <si>
    <t xml:space="preserve">COMPETITIVIDAD DE LA ACTIVIDAD CAFETERA </t>
  </si>
  <si>
    <t>2.11.73.77.P.196</t>
  </si>
  <si>
    <t xml:space="preserve">Mejoramiento de la competitividad de la actividad cafetera, en el Departamento del Quindío. </t>
  </si>
  <si>
    <t>2.11.73.77.P.197</t>
  </si>
  <si>
    <t>2.11.73.77.P.198</t>
  </si>
  <si>
    <t>2.11.73.78</t>
  </si>
  <si>
    <t>SOSTENIBILIDAD PRODUCTIVA Y AMBIENTAL DEL PCC</t>
  </si>
  <si>
    <t>2.11.73.78.P.199</t>
  </si>
  <si>
    <t>Fortalecimiento a la sostenibilidad productiva y ambiental del paisaje cultural cafetero en el departamento del Quindío.</t>
  </si>
  <si>
    <t>2.11.73.78.P.200</t>
  </si>
  <si>
    <t>4.18.94</t>
  </si>
  <si>
    <t>GESTIÓN DE ÁREAS PROTEGIDAS Y RECURSOS HÍDRICOS</t>
  </si>
  <si>
    <t>4.18.94.114</t>
  </si>
  <si>
    <t>GESTIÓN DEL RECURSO HÍDRICO</t>
  </si>
  <si>
    <t>4.18.94.114.P.293</t>
  </si>
  <si>
    <t>Aplicación de mecanismos de gestión del recurso hídrico en el Departamento del Quindío.</t>
  </si>
  <si>
    <t>4.18.94.115</t>
  </si>
  <si>
    <t xml:space="preserve">AREAS EN CONSERVACIÓN CON PLAN DE MANEJO APROBADO EN EJECUCIÓN. </t>
  </si>
  <si>
    <t>4.18.94.115.P.294</t>
  </si>
  <si>
    <t>Aplicación de mecanismos de protección ambiental en el Departamento del Quindío.</t>
  </si>
  <si>
    <t>R.0 (20) Ley de Tierras</t>
  </si>
  <si>
    <t>4.18.95</t>
  </si>
  <si>
    <t>BIODIVERSIDAD Y SERVICIOS ECOSISTÉMICOS</t>
  </si>
  <si>
    <t>4.18.95.116</t>
  </si>
  <si>
    <t>ÁREAS PROTEGIDAS Y ÁREAS EN CONSERVACIÓN CON GUIANZA AMBIENTAL Y SENDEROS ECOLÓGICOS HABILITADOS.</t>
  </si>
  <si>
    <t>4.18.95.116.P.295</t>
  </si>
  <si>
    <t>Protección de áreas en conservación en el Departamento del Quindío.</t>
  </si>
  <si>
    <t>4.18.95.117</t>
  </si>
  <si>
    <t xml:space="preserve">EDUCACIÓN AMBIENTAL EN ÁREAS PROTEGIDAS (SIDAP Y RESNATUR). </t>
  </si>
  <si>
    <t>4.18.95.117.P.296</t>
  </si>
  <si>
    <t>Implementación procesos de Educación Ambiental en el Departamento del Quindío.</t>
  </si>
  <si>
    <t>4.18.95.117.P.297</t>
  </si>
  <si>
    <t>4.18.95.118</t>
  </si>
  <si>
    <t>ASISTENCIA TÉCNICA AL SECTOR EDUCATIVO PARA IMPLEMENTACIÓN DEL COMPONENTE AMBIENTAL EN LOS PEI; PROGRAMAS EDUCATIVOS INSTITUCIONALES.</t>
  </si>
  <si>
    <t>4.18.95.118.P.298</t>
  </si>
  <si>
    <t xml:space="preserve">Apoyo al sector educativo para la implementación del componente ambiental en los PEI en el Departamento del Quindío. </t>
  </si>
  <si>
    <t>4.18.96.119</t>
  </si>
  <si>
    <t>DISEÑO DE PROGRAMAS DE BUENAS PRÁCTICAS AMBIENTALES</t>
  </si>
  <si>
    <t>4.18.96.119.P.299</t>
  </si>
  <si>
    <t xml:space="preserve">Diseño de buenas prácticas ambientales. </t>
  </si>
  <si>
    <t>4.18.96.120</t>
  </si>
  <si>
    <t>PRODUCCIÓN LIMPIA Y SOSTENIBLE</t>
  </si>
  <si>
    <t>4.18.96.120.P.300</t>
  </si>
  <si>
    <t xml:space="preserve">Apoyo a acuerdos de producción limpia y sostenible, en el sector productivo del Departamento del Quindío </t>
  </si>
  <si>
    <t>4.18.96.120.P.301</t>
  </si>
  <si>
    <t>4.18.96.122</t>
  </si>
  <si>
    <t>PREVENCIÓN Y MITIGACIÓN DE IMPACTOS AMBIENTALES POR ACTIVIDADES ANTRÓPICAS</t>
  </si>
  <si>
    <t>4.18.96.122.P.303</t>
  </si>
  <si>
    <t xml:space="preserve">Implementación de la valoración de impactos ambientales, en los sectores productivos en los POT´s Municipales del Quindío. </t>
  </si>
  <si>
    <t>4.18.96.123</t>
  </si>
  <si>
    <t>MERCADOS VERDES Y BIOCOMERCIO</t>
  </si>
  <si>
    <t>4.18.96.123.P.304</t>
  </si>
  <si>
    <t>Apoyo a la implementación de mercados verdes y BIOCOMERCIO en el Quindío.</t>
  </si>
  <si>
    <t>4.18.96.123.P.305</t>
  </si>
  <si>
    <t>4.19</t>
  </si>
  <si>
    <t xml:space="preserve">QUINDÍO PAISAJE CULTURAL CAFETERO </t>
  </si>
  <si>
    <t>4.19.98</t>
  </si>
  <si>
    <t>PLAN DE CONSERVACIÓN, RECUPERACIÓN Y PROTECCIÓN DEL PAISAJE EN LAS CABECERAS MUNICIPALES Y LOS ESPACIOS RURALES</t>
  </si>
  <si>
    <t>4.19.98.126</t>
  </si>
  <si>
    <t>MANEJO Y GESTIÓN SUSTENTABLE DEL PAISAJE</t>
  </si>
  <si>
    <t>4.19.98.126.P.315</t>
  </si>
  <si>
    <t>Apoyo al manejo y gestión sustentable del paisaje  Departamento del Quindío.</t>
  </si>
  <si>
    <t>4.19.98.126.P.316</t>
  </si>
  <si>
    <t>4.19.98.126.P.317</t>
  </si>
  <si>
    <t>4.19.98.126.P.318</t>
  </si>
  <si>
    <t>SECRETARIA DE AGRICULTURA DESARROLLO RURAL Y MEDIO AMBIENTE</t>
  </si>
  <si>
    <t>2.12</t>
  </si>
  <si>
    <t>UN AS PARA EL TRABAJO</t>
  </si>
  <si>
    <t>2.12.74</t>
  </si>
  <si>
    <t>EMPLEO Y EMPRENDIMIENTO</t>
  </si>
  <si>
    <t>2.12.74.79</t>
  </si>
  <si>
    <t>EMPRENDIMIENTO REGIONAL Y SUPERACIÓN DE LA POBREZA</t>
  </si>
  <si>
    <t>2.12.74.79.P.201</t>
  </si>
  <si>
    <t>Mejoramiento del nivel de ingresos en la población con alto grado de vulnerabilidad en el Departamento del Quindío.</t>
  </si>
  <si>
    <t>2.12.74.79.P.202</t>
  </si>
  <si>
    <t>2.12.74.79.P.203</t>
  </si>
  <si>
    <t>2.12.74.79.P.204</t>
  </si>
  <si>
    <t>2.12.74.79.P.205</t>
  </si>
  <si>
    <t>2.12.74.80</t>
  </si>
  <si>
    <t>EMPRENDIMIENTO Y CAPACIDADES ESPECIALES</t>
  </si>
  <si>
    <t>2.12.74.80.P.206</t>
  </si>
  <si>
    <t>Mejoramiento de las unidades productivas de la población con discapacidad para la generación de ingresos en El Departamento del Quindío.</t>
  </si>
  <si>
    <t>2.12.74.81</t>
  </si>
  <si>
    <t>ZONA Q GARANTIA DEL RETORNO</t>
  </si>
  <si>
    <t>2.12.74.81.P.207</t>
  </si>
  <si>
    <t>Apoyo al retorno de los colombianos que viven en el exterior y optimización de las remesas en el Todo El Departamento del Quindío.</t>
  </si>
  <si>
    <t>2.13</t>
  </si>
  <si>
    <t>100% EMPRESAS FIRMES</t>
  </si>
  <si>
    <t>2.13.78</t>
  </si>
  <si>
    <t>FORTALECIMIENTO EMPRESARIAL</t>
  </si>
  <si>
    <t>2.13.78.82</t>
  </si>
  <si>
    <t>FORTALECIMIENTO EMPRESARIAL Y GREMIAL</t>
  </si>
  <si>
    <t>2.13.78.82.P.208</t>
  </si>
  <si>
    <t>Fortalecimiento de las empresas y gremios del Departamento del Quindío.</t>
  </si>
  <si>
    <t>2.13.78.82.P.209</t>
  </si>
  <si>
    <t>2.13.78.82.P.210</t>
  </si>
  <si>
    <t>2.13.78.82.P.211</t>
  </si>
  <si>
    <t>2.13.78.82.P.214</t>
  </si>
  <si>
    <t>2.13.78.82.P.213</t>
  </si>
  <si>
    <t>2.13.78.82.P.212</t>
  </si>
  <si>
    <t>2.13.78.82.P.215</t>
  </si>
  <si>
    <t>2.13.32.82</t>
  </si>
  <si>
    <t>INSTITUCIONES PARA LA COMPETITIVIDAD</t>
  </si>
  <si>
    <t>2.13.32.82.P.216</t>
  </si>
  <si>
    <t>Fortalecimiento institucional para la competitividad y la innovación Todo El Departamento, Quindio, Occidente</t>
  </si>
  <si>
    <t>2.13.32.82.P.217</t>
  </si>
  <si>
    <t>2.13.32.82.P.218</t>
  </si>
  <si>
    <t>2.13.32.82.P.219</t>
  </si>
  <si>
    <t>2.13.80</t>
  </si>
  <si>
    <t>COMERCIO EXTERIOR ZONA Q</t>
  </si>
  <si>
    <t>2.13.80.84</t>
  </si>
  <si>
    <t>ESTRATEGIA EXPORTADORA TERRITORIAL.</t>
  </si>
  <si>
    <t>2.13.80.84.P.220</t>
  </si>
  <si>
    <t>Implementación de Estrategias de exportaciones para el Departamento del Quindío.</t>
  </si>
  <si>
    <t>2.13.80.84.P.222</t>
  </si>
  <si>
    <t>2.13.80.84.P.221</t>
  </si>
  <si>
    <t>2.14</t>
  </si>
  <si>
    <t>ZONA Q DE DESTINOPARA LOS SENTIDOS</t>
  </si>
  <si>
    <t>2.14.81</t>
  </si>
  <si>
    <t>POSICIONAMIENTO DEL QUINDIO COMO DESTINO TURÍSTICO DE ENCANTO</t>
  </si>
  <si>
    <t>2.14.81.87</t>
  </si>
  <si>
    <t>ECOSISTEMA PARA LA PRODUCTIVIDAD, LA INNOVACIÓN Y EL EMPRENDIMIENTO</t>
  </si>
  <si>
    <t>2.14.81.86.P.226</t>
  </si>
  <si>
    <t>Consolidación de productos turísticos en Todo El Departamento, Quindío, Occidente.</t>
  </si>
  <si>
    <t>2.14.81.88</t>
  </si>
  <si>
    <t xml:space="preserve">TECNOLOGÍA PARA LA TOMA DE DECISIONES Y COMPETITIVIDAD TURÍSTICA. </t>
  </si>
  <si>
    <t>2.14.81.88.P.227</t>
  </si>
  <si>
    <t>Implementación de procesos de tecnología de la información y comunicación, en todo el Departamento, Quindío, Occidente.</t>
  </si>
  <si>
    <t>2.14.81.88.P.228</t>
  </si>
  <si>
    <t>2.14.81.89</t>
  </si>
  <si>
    <t>INFRAESTRUCTURA TURÍSTICA</t>
  </si>
  <si>
    <t>2.14.81.89.P.229</t>
  </si>
  <si>
    <t>Desarrollo de proyectos de infraestructura y señalización turística Todo El Departamento, Quindío, Occidente.</t>
  </si>
  <si>
    <t>2.14.81.90</t>
  </si>
  <si>
    <t>EL PAISAJE CULTURAL CAFETERO COMO HERRAMIENTA DE MARKETING TERRITORIAL</t>
  </si>
  <si>
    <t>2.14.81.90.P.230</t>
  </si>
  <si>
    <t>Implementación estrategias de marketing territorial en los municipios que promuevan la sustentabilidad del Paisaje Cultural Cafetero Quindío, Occidente.</t>
  </si>
  <si>
    <t>2.14.82</t>
  </si>
  <si>
    <t>CALIDAD TURÍSTICA</t>
  </si>
  <si>
    <t>2.14.82.91</t>
  </si>
  <si>
    <t>QUINDÍO UN ECOSISTEMA DIGITAL</t>
  </si>
  <si>
    <t>2.14.82.91.P.231</t>
  </si>
  <si>
    <t>Asistencia a empresas del sector turístico en procesos de calidad en Todo El Departamento, Quindío, Occidente</t>
  </si>
  <si>
    <t>2.14.83</t>
  </si>
  <si>
    <t>CLÚSTER DE TURISMO</t>
  </si>
  <si>
    <t>2.14.83.92</t>
  </si>
  <si>
    <t>FORTALECIMIENTO DE ESQUEMAS COLABORATIVOS DE LAS EMPRESAS DEL SECTOR TURISMO.</t>
  </si>
  <si>
    <t>2.14.83.92.P232</t>
  </si>
  <si>
    <t>Fortalecimiento del encadenamiento empresarial turístico Todo El Departamento, Quindío, Occidente.</t>
  </si>
  <si>
    <t>2.14.83.92.P233</t>
  </si>
  <si>
    <t>2.14.83.92.P234</t>
  </si>
  <si>
    <t>2.14.83.92.P235</t>
  </si>
  <si>
    <t>2.14.83.93</t>
  </si>
  <si>
    <t>TURISMO SUSTENTABLE.</t>
  </si>
  <si>
    <t>2.14.83.93.P236</t>
  </si>
  <si>
    <t>Apoyo a actividades en las diferentes modalidades del turismo en Todo El Departamento, Quindío, Occidente.</t>
  </si>
  <si>
    <t>2.14.83.93.P237</t>
  </si>
  <si>
    <t>SECRETARIA DE TURISMO INDUSTRIA Y COMERCIO</t>
  </si>
  <si>
    <t>5.22</t>
  </si>
  <si>
    <t>FINANZAS FUERTES Y VIABLES</t>
  </si>
  <si>
    <t>5.22.106</t>
  </si>
  <si>
    <t>DEPARTAMENTO CON GESTIÓN TRANSPARENTE Y  HUMANIZADO DESDE LO PÚBLICO</t>
  </si>
  <si>
    <t>5.22.106.139</t>
  </si>
  <si>
    <t>DOCE HORAS CON LA GOBERNADORA</t>
  </si>
  <si>
    <t>5.22.106.139.P357</t>
  </si>
  <si>
    <t>Divulgación de estrategias para garantizar el conocimiento y participación de la comunidad en los programas, proyectos, servicios y productos en el Departamento del Quindío.</t>
  </si>
  <si>
    <t>5.22.106.139.P358</t>
  </si>
  <si>
    <t>5.22.106.139.P359</t>
  </si>
  <si>
    <t>5.22.106.141</t>
  </si>
  <si>
    <t>TODOS PONEN</t>
  </si>
  <si>
    <t>5.22.106.141.P367</t>
  </si>
  <si>
    <t>Implementación de un programa de gestión de recursos de fuentes públicas, privadas, nacionales o internacionales, aunando esfuerzos instales, para el desarrollo de programas, proyectos o actividades que propendan al desarrollo en el departamento del Quindío.</t>
  </si>
  <si>
    <t>SECRETARIA PRIVADA</t>
  </si>
  <si>
    <t>5.20.99.128</t>
  </si>
  <si>
    <t>GESTIÓN DOCUMENTAL</t>
  </si>
  <si>
    <t>5.20.99.128.P.320</t>
  </si>
  <si>
    <t>Actualización digitalización e indexación de las historias laborales de la Gobernación del Quindío.</t>
  </si>
  <si>
    <t>5.20.99.130</t>
  </si>
  <si>
    <t>MODERNIZACIÓN TECNOLÓGICA</t>
  </si>
  <si>
    <t>5.20.99.130.P.325</t>
  </si>
  <si>
    <t>Actualización de la infraestructura tecnológica de la Gobernación del Quindío.</t>
  </si>
  <si>
    <t>5.20.99.130.P.326</t>
  </si>
  <si>
    <t>5.20.99.130.P.323</t>
  </si>
  <si>
    <t>Apoyo a la sostenibilidad de las tecnologías de la información y comunicación de la Gobernación del Quindío.</t>
  </si>
  <si>
    <t>5.20.99.130.P.324</t>
  </si>
  <si>
    <t>5.22.106.140</t>
  </si>
  <si>
    <t>GESTIÓN DE LA CONTRATACIÓN E INVENTARIOS</t>
  </si>
  <si>
    <t xml:space="preserve">Actualización digitalización e indexación de contratación de la Gobernación del Quindío. </t>
  </si>
  <si>
    <t>SECRETARIA ADMINISTRATIVA</t>
  </si>
  <si>
    <t>1.4.42.35</t>
  </si>
  <si>
    <t xml:space="preserve">SECRETARÍA DE CULTURA </t>
  </si>
  <si>
    <t>EPD (04)</t>
  </si>
  <si>
    <t>5.22.104</t>
  </si>
  <si>
    <t>FORTALECIMIENTO DE LAS FINANZAS PÚBLICAS</t>
  </si>
  <si>
    <t>5.22.104.138</t>
  </si>
  <si>
    <t xml:space="preserve">SOSTENIBILIDAD  DE LOS PROCESOS DE FISCALIZACIÓN, LIQUIDACIÓN, CONTROL Y COBRANZA DE LOS TRIBUTOS </t>
  </si>
  <si>
    <t>5.22.104.138.P.354</t>
  </si>
  <si>
    <t>Mejoramiento de la sostenibilidad de los procesos de fiscalización liquidación control y cobranza de los tributos en el Departamento del Quindío.</t>
  </si>
  <si>
    <t>5.22.104.138.P.355</t>
  </si>
  <si>
    <t>5.22.106.140.P.360</t>
  </si>
  <si>
    <t xml:space="preserve">Actualización, digitalización e indexación de contratación de la Gobernación del Quindío. </t>
  </si>
  <si>
    <t>5.22.106.140.P.361</t>
  </si>
  <si>
    <t>5.22.106.140.P.362</t>
  </si>
  <si>
    <t>5.22.106.140. P.365</t>
  </si>
  <si>
    <t>SECRETARIA DE HACIENDA Y FINANZAS PUBLICAS</t>
  </si>
  <si>
    <t>SECRETARIA JURIDICA Y DE CONTRATACION</t>
  </si>
  <si>
    <t>5.22.106.140.P.363</t>
  </si>
  <si>
    <t>Fortalecimiento de la gestión jurídica en el Departamento del Quindío.</t>
  </si>
  <si>
    <t>REPRESENTACIÓN JUDICIAL Y DEFENSA DEL DEPARTAMENTO</t>
  </si>
  <si>
    <t>FUNCIONAMIENTO</t>
  </si>
  <si>
    <t>CEDIDA (58)</t>
  </si>
  <si>
    <t>J.S.AZAR (66)</t>
  </si>
  <si>
    <t>F.ESTUPEF. (63)</t>
  </si>
  <si>
    <t>SGP S. PCA. 
CSF  (61)</t>
  </si>
  <si>
    <t>1.2.6</t>
  </si>
  <si>
    <t>SISTEMA DE SALUD HUMANIZADO, ACCESIBLE Y OPORTUNO</t>
  </si>
  <si>
    <t>1.2.6.11</t>
  </si>
  <si>
    <t>PROMOCIÓN Y CONTROL DE LA AFILIACIÓN AL SGSSS (RÉGIMEN CONTRIBUTIVO Y SUBSIDIADO)</t>
  </si>
  <si>
    <t>1.2.6.11.P.44</t>
  </si>
  <si>
    <t>1.2.6.11.P.45</t>
  </si>
  <si>
    <t>LEY 1393 (64)</t>
  </si>
  <si>
    <t>1.2.6.12</t>
  </si>
  <si>
    <t>MEJORAMIENTO DE LA ACCESIBILIDAD A LOS SERVICIOS DE SALUD</t>
  </si>
  <si>
    <t>1.2.6.12.P.46</t>
  </si>
  <si>
    <t xml:space="preserve">Población no afiliada al Sistema General de Seguridad Social en Salud </t>
  </si>
  <si>
    <t>SGP P.SCIOS. (59)
CSF</t>
  </si>
  <si>
    <t>1.2.6.12.P.47</t>
  </si>
  <si>
    <t>1.2.6.12.P.48</t>
  </si>
  <si>
    <t>SGP Aportes Patronales
(60) SSF</t>
  </si>
  <si>
    <t>1.2.6.13</t>
  </si>
  <si>
    <t>GESTIÓN, INSPECCIÓN, VIGILANCIA Y CONTROL DEL SISTEMA OBLIGATORIO DE GARANTÍA DE LA CALIDAD DE LA ATENCIÓN EN SALUD Y DE LA PRESTACIÓN DE SERVICIOS</t>
  </si>
  <si>
    <t>1.2.6.13.P.49</t>
  </si>
  <si>
    <t>Gestión y apoyo a la PRESTACION DE SERVICIOS DE SALUD en el Departamento del Quindío.</t>
  </si>
  <si>
    <t>1.2.6.13.P.50</t>
  </si>
  <si>
    <t>1.2.6.13.P.51</t>
  </si>
  <si>
    <t>1.2.6.13.P.369</t>
  </si>
  <si>
    <t>1.2.6.14</t>
  </si>
  <si>
    <t>SALUD SIN DIFERENCIAS</t>
  </si>
  <si>
    <t>1.2.6.14.P.52</t>
  </si>
  <si>
    <t>Fortalecimiento  de participación social y comunitaria de los grupos vulnerables en el departamento del Quindío</t>
  </si>
  <si>
    <t>1.2.6.15</t>
  </si>
  <si>
    <t>RED DE SERVICIOS DE SALUD EN ALERTA</t>
  </si>
  <si>
    <t>1.2.6.15.P.53</t>
  </si>
  <si>
    <t>Servicio de salud en alerta en el departamento del Quindío</t>
  </si>
  <si>
    <t>1.2.6.16</t>
  </si>
  <si>
    <t>FORTALECIMIENTO DE LA RED DE URGENCIAS</t>
  </si>
  <si>
    <t>1.2.6.16.P.54</t>
  </si>
  <si>
    <t>Fortalecimiento de la Red de Urgencias.</t>
  </si>
  <si>
    <t>1.2.9</t>
  </si>
  <si>
    <t>SISTEMA DE SALUD PREVENTIVO Y DE CONTROL</t>
  </si>
  <si>
    <t>1.2.9. 17</t>
  </si>
  <si>
    <t>PROMOCIÓN DE LA SALUD Y PREVENCIÓN DE LOS RIESGOS</t>
  </si>
  <si>
    <t>1.2.9.17.P.55</t>
  </si>
  <si>
    <t>Control y Vigilancia en las Acciones de Intervencion Inheremtes a la Salud Publica en el Quindio</t>
  </si>
  <si>
    <t>1.2.9.17.P.56</t>
  </si>
  <si>
    <t>1.2.9.17.P.57</t>
  </si>
  <si>
    <t>1.2.9.17.P.58</t>
  </si>
  <si>
    <t>1.2.9.17.P.59</t>
  </si>
  <si>
    <t>1.2.9.17.P.60</t>
  </si>
  <si>
    <t>1.2.9.17.P.370</t>
  </si>
  <si>
    <t>1.2.9.17.P.371</t>
  </si>
  <si>
    <t>1.2.9.17.P.61</t>
  </si>
  <si>
    <t>Fortalecimiento de Estrategia de Gestion Integral, Vectores y Cambio Climatico</t>
  </si>
  <si>
    <t>1.2.9.18</t>
  </si>
  <si>
    <t>SEGURIDAD SANITARIA Y AMBIENTAL.</t>
  </si>
  <si>
    <t>1.2.9.18.P.62</t>
  </si>
  <si>
    <t>Control Salud Ambiental Departamento del Quindío.</t>
  </si>
  <si>
    <t>1.2.9.18.P.63</t>
  </si>
  <si>
    <t>1.2.9.18.P.64</t>
  </si>
  <si>
    <t>1.2.9.18.P.65</t>
  </si>
  <si>
    <t>1.2.9.18.P.372</t>
  </si>
  <si>
    <t>1.2.9.18. P.373</t>
  </si>
  <si>
    <t>1.2.9.19</t>
  </si>
  <si>
    <t>SEGURIDAD EN EL TRABAJO Y ENFERMEDADES DE ORIGEN LABORAL</t>
  </si>
  <si>
    <t>1.2.9.19.P.66</t>
  </si>
  <si>
    <t>Prevención vigilancia y control de eventos de origen laboral en el Departamento del Quindío.</t>
  </si>
  <si>
    <t>1.2.9.20</t>
  </si>
  <si>
    <t>PREVENCIÓN, VIGILANCIA Y CONTROL DE LOS RIESGOS PROFESIONALES</t>
  </si>
  <si>
    <t>1.2.9.20.P.67</t>
  </si>
  <si>
    <t>Prevención y vigilancia a los riesgos profesionales en el Departamento del Quindío.</t>
  </si>
  <si>
    <t>1.2.9.21</t>
  </si>
  <si>
    <t>GESTIÓN PARA EL DESARROLLO OPERATIVO Y FUNCIONAL DEL PLAN NACIONAL DE SALUD PÚBLICA</t>
  </si>
  <si>
    <t>1.2.9.21.P.68</t>
  </si>
  <si>
    <t>Asistencia atención a las personas y prioridades en Salud Publica en el Quindío.</t>
  </si>
  <si>
    <t>1.2.9.21.P.374</t>
  </si>
  <si>
    <t>1.2.9.21.P.375</t>
  </si>
  <si>
    <t>Fortalecimiento de las actividades de vigilancia y control del Laboratorio de Salud Pública.</t>
  </si>
  <si>
    <t>SGP S.PCA. (61) 
CSF</t>
  </si>
  <si>
    <t>1.2.9.21.P.376</t>
  </si>
  <si>
    <t>Fortalecimiento del sistema de vigilancia en Salud Publica en el Departamento del Quindío.</t>
  </si>
  <si>
    <t>SGP S.PCA. (61)
CSF</t>
  </si>
  <si>
    <t>1.2.37.22.P.69</t>
  </si>
  <si>
    <t>Fortalecimiento y promoción de la salud una razón más para sonreír en el departamento del Quindío</t>
  </si>
  <si>
    <t>1.2.37.23</t>
  </si>
  <si>
    <t>“TODO BIEN QUINDIANOS”</t>
  </si>
  <si>
    <t>1.2.37.23.P.70</t>
  </si>
  <si>
    <t>Fortalecimiento promoción de la salud y prevención primaria en Salud Mental en el Departamento del Quindío.</t>
  </si>
  <si>
    <t>1.2.37.23.P.71</t>
  </si>
  <si>
    <t>1.2.37.23.P.377</t>
  </si>
  <si>
    <t>1.2.38</t>
  </si>
  <si>
    <t>SISTEMA DE SALUD EQUITATIVO Y EFICIENTE</t>
  </si>
  <si>
    <t>1.2.38.24</t>
  </si>
  <si>
    <t>SALUD CON EQUIDAD</t>
  </si>
  <si>
    <t>1.2.38.24.P.72</t>
  </si>
  <si>
    <t>Implementación de programas especiales en salud en el Departamento del Quindío.</t>
  </si>
  <si>
    <t>1.2.38.25</t>
  </si>
  <si>
    <t>NINGUNO SIN REGISTRO</t>
  </si>
  <si>
    <t>1.2.38.25.P.73</t>
  </si>
  <si>
    <t>Implementación de todos sumamos en el Quindío.</t>
  </si>
  <si>
    <t>SECRETARIA DE SALUD</t>
  </si>
  <si>
    <t>3.17.88.104</t>
  </si>
  <si>
    <t>OBJETIVOS DE CALIDAD PARA EL SANEAMIENTO BÁSICO</t>
  </si>
  <si>
    <t>3.17.88.104.P.268</t>
  </si>
  <si>
    <t>Construcción y mejoramiento de la Infraestructura Sanitaria del departamento del Quindío. E y P</t>
  </si>
  <si>
    <t>3.17.88.104.P.269</t>
  </si>
  <si>
    <t>3.17.88.104.P.270</t>
  </si>
  <si>
    <t>3.17.88.104.P.271</t>
  </si>
  <si>
    <t>3.17.88.104.P.272</t>
  </si>
  <si>
    <t>3.17.88.104.P.273</t>
  </si>
  <si>
    <t>3.17.88.105</t>
  </si>
  <si>
    <t>USO EFICIENTE DEL AGUA</t>
  </si>
  <si>
    <t>3.17.88.105.P.274</t>
  </si>
  <si>
    <t>Construcción y mejoramiento de los Sistemas de Acueducto en el Departamento del Quindío.</t>
  </si>
  <si>
    <t>3.17.88.106</t>
  </si>
  <si>
    <t xml:space="preserve">TRANSFORMACIÓN EMPRESARIAL </t>
  </si>
  <si>
    <t>3.17.88.106.P.275</t>
  </si>
  <si>
    <t>Fortalecimiento de las empresas prestadoras de Servicios Públicos Domiciliarios del Departamento del Quindío.</t>
  </si>
  <si>
    <t xml:space="preserve">INVERSION INDIRECTA </t>
  </si>
  <si>
    <t>1.4</t>
  </si>
  <si>
    <t>QUINDÍO VIVO</t>
  </si>
  <si>
    <t>1.4.43</t>
  </si>
  <si>
    <t>RESCATE DEL DEPORTE ASOCIADO ORIENTADO A ALTOS LOGROS.</t>
  </si>
  <si>
    <t>1.4.43.36</t>
  </si>
  <si>
    <t>ESCUELAS DE FORMACIÓN DEPORTIVA</t>
  </si>
  <si>
    <t>1.4.43.36.P.93</t>
  </si>
  <si>
    <t xml:space="preserve">Apoyo al rescate del deporte asociado orientado a altos logros en el Departamento del Quindío. </t>
  </si>
  <si>
    <t>1.4.43.37</t>
  </si>
  <si>
    <t>JUEGOS INTERCOLEGIADOS Y EVENTOS DEPORTIVOS</t>
  </si>
  <si>
    <t>1.4.43.37.P.94</t>
  </si>
  <si>
    <t>Apoyo a los JUEGOS INTERCOLEGIADOS y eventos deportivos en el Departamento del Quindío.</t>
  </si>
  <si>
    <t>1.4.43.37.P.95</t>
  </si>
  <si>
    <t>1.4.43.38</t>
  </si>
  <si>
    <t>APOYO A LIGAS DEPORTIVAS</t>
  </si>
  <si>
    <t>1.4.43.38.P.96</t>
  </si>
  <si>
    <t>Apoyo a las Ligas Deportivas en el Departamento Quindío.</t>
  </si>
  <si>
    <t>1.4.43.39</t>
  </si>
  <si>
    <t>APOYO A LIGAS CON CAPACIDADES ESPECIALES</t>
  </si>
  <si>
    <t>1.4.43.39.P.97</t>
  </si>
  <si>
    <t>Apoyo a las ligas con capacidades especiales en el Departamento del Quindío.</t>
  </si>
  <si>
    <t>1.4.44</t>
  </si>
  <si>
    <t>LA RECREACIÓN BASE SOCIAL.</t>
  </si>
  <si>
    <t>1.4.44.40</t>
  </si>
  <si>
    <t>RECREACIÓN PARA LA INFANCIA, ADOLESCENCIA, JUVENTUD, ADULTOS, PERSONAS MAYORES, DISCAPACITADOS, PENITENCIARIOS, DESMOVILIZADOS, DESPLAZADOS POR LA VIOLENCIA, GRUPOS ÉTNICOS, MADRES CABEZA DE FAMILIA Y DEMÁS POBLACIÓN VULNERABLE.</t>
  </si>
  <si>
    <t>1.4.44.40.P.98</t>
  </si>
  <si>
    <t>Apoyo a la recreación base social en el Departamento del Quindío.</t>
  </si>
  <si>
    <t>1.4.45</t>
  </si>
  <si>
    <t>ACTIVIDAD FÍSICA, SALUD Y PRODUCTIVIDAD</t>
  </si>
  <si>
    <t>1.4.45.41</t>
  </si>
  <si>
    <t>ACTIVIDAD FISICA Y HABITOS DE VIDA SALUDABLE "QUINDIO FIRME, CON LA ACTIVIDAD FISICA".</t>
  </si>
  <si>
    <t>1.4.45.41.P.99</t>
  </si>
  <si>
    <t>Apoyo a la actividad física, salud y productividad en el Departamento del Quindío.</t>
  </si>
  <si>
    <t xml:space="preserve">INDEPORTES </t>
  </si>
  <si>
    <t>3.17.90</t>
  </si>
  <si>
    <t>VIVIENDA DIGNA AL ALCANCE DE TODOS</t>
  </si>
  <si>
    <t>3.17.90.108</t>
  </si>
  <si>
    <t>VIVIENDA EN CONDICIONES DIGNAS AL ALCANCE DE TODOS</t>
  </si>
  <si>
    <t>3.17.90.108.P.278</t>
  </si>
  <si>
    <t>3.17.90.108.P.279</t>
  </si>
  <si>
    <t>3.17.90.108.P.280</t>
  </si>
  <si>
    <t>3.17.90.108.P.281</t>
  </si>
  <si>
    <t>3.17.92.111</t>
  </si>
  <si>
    <t>INFRESTRUCTURA FISICA DE LOS EQUIPAMIENTOS Y/0 ESPACIOS PARA EL DESARROLLO TURISTICO Y CULTURAL</t>
  </si>
  <si>
    <t>3.17.92.111.P.287</t>
  </si>
  <si>
    <t>Construcción, mejoramiento y/o rehabilitación de los Equipamientos Colectivos para el desarrollo cultural y/o turístico en el Departamento del Quindío.</t>
  </si>
  <si>
    <t>3.17.92.111.P.289</t>
  </si>
  <si>
    <t>3.17.92.111.P.290</t>
  </si>
  <si>
    <t>3.17.92.142</t>
  </si>
  <si>
    <t>INFRAESTRUCTURA DE LOS ESCENARIOS DEPORTIVOS Y RECREATIVOS MANTENIDA Y REHABILITADA.</t>
  </si>
  <si>
    <t>3.17.92.142.P.284</t>
  </si>
  <si>
    <t>PROMOTORA DE VIVIENDA</t>
  </si>
  <si>
    <t>1.5.49</t>
  </si>
  <si>
    <t>SEGURIDAD VIAL</t>
  </si>
  <si>
    <t>1.5.49.44</t>
  </si>
  <si>
    <t xml:space="preserve"> PREVENCIÓN VIAL</t>
  </si>
  <si>
    <t>1.5.49.44.P108</t>
  </si>
  <si>
    <t>Inversiones seguridad vial en el Departamento del Quindío.</t>
  </si>
  <si>
    <t>1.5.49.44.P109</t>
  </si>
  <si>
    <t>1.5.49.44.P110</t>
  </si>
  <si>
    <t>INSTITUTO DEPARTAMENTAL DE TRANSITO DEL QUINDIO</t>
  </si>
  <si>
    <t>2.13.80.85</t>
  </si>
  <si>
    <t xml:space="preserve">PROMOCIÓN DE LA INVERSIÓN </t>
  </si>
  <si>
    <t>2.13.80.85.P.223</t>
  </si>
  <si>
    <t>Implementación del Plan de Marketing Territorial.</t>
  </si>
  <si>
    <t>2.13.80.85.P.224</t>
  </si>
  <si>
    <t>Apoyo a las actividades de ciencia tecnología e innovación del departamento del Quindío.</t>
  </si>
  <si>
    <t xml:space="preserve">Consolidación del Ecosistema Digital en el Depto. del Quindío. </t>
  </si>
  <si>
    <t>2.14.81.86</t>
  </si>
  <si>
    <t xml:space="preserve">POSICIONAMIENTO TURÍSTICO TERRITORIAL </t>
  </si>
  <si>
    <t>2.14.81.86.P.225</t>
  </si>
  <si>
    <t>Fortalecimiento de la promoción del destino a nivel nacional e internacional en Todo El Departamento, Quindio, Occidente.</t>
  </si>
  <si>
    <t>I. R (52)</t>
  </si>
  <si>
    <t>1.3.40.28</t>
  </si>
  <si>
    <t>FOMENTO AL ARTE Y LA CULTURA: VIVA LA CULTURA Y LA CREATIVIDAD</t>
  </si>
  <si>
    <t>1.3.40.28.P79</t>
  </si>
  <si>
    <t>Apoyo al arte y la cultura en todo el Departamento del Quindío</t>
  </si>
  <si>
    <t>1.3.40.28.P80</t>
  </si>
  <si>
    <t>1.3.40.28.P81</t>
  </si>
  <si>
    <t>1.3.40.29</t>
  </si>
  <si>
    <t>FORMACIÓN ARTÍSTICA Y CULTURAL</t>
  </si>
  <si>
    <t>1.3.40.29.P82</t>
  </si>
  <si>
    <t>Incremento de la formación artística y cultural en todo el Departamento del Quindío.</t>
  </si>
  <si>
    <t>1.3.41.32</t>
  </si>
  <si>
    <t>RECONOCIMIENTO DE LA DIVERSIDAD CULTURAL Y CULTURA CIUDADANA</t>
  </si>
  <si>
    <t>1.3.41.32.P88</t>
  </si>
  <si>
    <t>Apoyo al reconocimiento de la diversidad cultural en todo el Departamento del Quindío</t>
  </si>
  <si>
    <t>TOTAL POAI 2014</t>
  </si>
  <si>
    <t xml:space="preserve">Apoyo en la formulación y ejecucion de proyectos de vivienda , infraestructura y equipamientos colectivos y comunitarios. </t>
  </si>
  <si>
    <t>ORDINARIO
LIBRE DESTINACION</t>
  </si>
  <si>
    <t>FONDO RENTAS (15)</t>
  </si>
  <si>
    <t xml:space="preserve">Mejoramiento y/o rehabilitación de Escenarios Deportivos y recreativos de todo el Departamento del Quindío. </t>
  </si>
  <si>
    <t xml:space="preserve">Estudios, diseños, asesorías, apoyo técnico y administrativo, de la infraestructura pública, para el desarrollo del Departamento del Quindío. </t>
  </si>
  <si>
    <t xml:space="preserve">
Construcción y/o mejoramiento de la Infraestructura Educativa, de todo el Departamento del Quindío. 
</t>
  </si>
  <si>
    <t xml:space="preserve"> </t>
  </si>
  <si>
    <t>No. DE PROYECTOS POR UNIDAD EJECUTORA</t>
  </si>
  <si>
    <t>ESTRUCTURA DEL PLAN OPERATAIVO ANUAL DE INVERSIONES (POAI 2014)</t>
  </si>
  <si>
    <t>No. UNIDADES 
EJECUTORAS</t>
  </si>
  <si>
    <t>NOMBRE DE LAS UNIDADES EJCUTORAS (SECTORES DE INVERSION SOCIAL)</t>
  </si>
  <si>
    <t>PARTICIPACION EN RECURSOS
(En Millones de Pesos)</t>
  </si>
  <si>
    <t>PARTICIPACION PORCENTUAL</t>
  </si>
  <si>
    <t>PORCENTAJE NBI</t>
  </si>
  <si>
    <t>No. DE PROYECTOS
Viabilizados y Priorizados</t>
  </si>
  <si>
    <t>EDUCACION</t>
  </si>
  <si>
    <t>SALUD</t>
  </si>
  <si>
    <t>AGUAS E INFRAESTRUCTURA</t>
  </si>
  <si>
    <t xml:space="preserve">FAMILIA </t>
  </si>
  <si>
    <t>HACIENDA</t>
  </si>
  <si>
    <t>AGRICULTURA</t>
  </si>
  <si>
    <t>CULTURA</t>
  </si>
  <si>
    <t>TURISMO</t>
  </si>
  <si>
    <t>PRIVADA</t>
  </si>
  <si>
    <t>PLANEACION</t>
  </si>
  <si>
    <t>INTERIOR</t>
  </si>
  <si>
    <t>ADMINISTRATIVA</t>
  </si>
  <si>
    <t>REPRESENTACION JUDICIAL</t>
  </si>
  <si>
    <t>JURIDICA Y CONTRATACION</t>
  </si>
  <si>
    <t xml:space="preserve">PROMOTORA </t>
  </si>
  <si>
    <t>INDEPORTES</t>
  </si>
  <si>
    <t>TOTAL POAI 2015</t>
  </si>
  <si>
    <t>FINANCIACION DEL POAI 2014</t>
  </si>
  <si>
    <t>CODIGO DEL RECURSO</t>
  </si>
  <si>
    <t>DENOMINACION DEL RECURSO</t>
  </si>
  <si>
    <t>VALOR 
(En Millones de Pesos)</t>
  </si>
  <si>
    <t>PORCENTAJE DE PARTICIPACION</t>
  </si>
  <si>
    <t>RECURSO ORDINARIO DE LIBRE DESTNACION</t>
  </si>
  <si>
    <t>04-05-06-15-23-35-52-58-64</t>
  </si>
  <si>
    <t xml:space="preserve">RECURSO ORDINARIO DESTINADO </t>
  </si>
  <si>
    <t>SISTEMA GENERAL DE PARTICIPACIONES</t>
  </si>
  <si>
    <t>25-26</t>
  </si>
  <si>
    <t>SGP Educación</t>
  </si>
  <si>
    <t>SGP Saneamiento Basico</t>
  </si>
  <si>
    <t>59-60-61</t>
  </si>
  <si>
    <t>SGP Salud</t>
  </si>
  <si>
    <t>1.3.39.27.P.78</t>
  </si>
  <si>
    <t>3.17.87.101.P.261</t>
  </si>
  <si>
    <t>2.13.80.85.P.241</t>
  </si>
  <si>
    <t>2.13.80.85.P.242</t>
  </si>
  <si>
    <t>2.13.80.85.P.243</t>
  </si>
  <si>
    <t>2.13.80.85.P.244</t>
  </si>
  <si>
    <t>2.13.80.85.P.245</t>
  </si>
  <si>
    <t>5.22.54.140.P.364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</si>
</sst>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.00"/>
    <numFmt numFmtId="173" formatCode="_(* #,##0.0_);_(* \(#,##0.0\);_(* &quot;-&quot;??_);_(@_)"/>
    <numFmt numFmtId="174" formatCode="_(* #.##0.00_);_(* \(#.##0.00\);_(* &quot;-&quot;??_);_(@_)"/>
    <numFmt numFmtId="175" formatCode="_(* #.##0.0_);_(* \(#.##0.0\);_(* &quot;-&quot;??_);_(@_)"/>
    <numFmt numFmtId="176" formatCode="_-[$$-240A]* #,##0.00_-;\-[$$-240A]* #,##0.00_-;_-[$$-240A]* &quot;-&quot;??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240A]dddd\,\ dd&quot; de &quot;mmmm&quot; de &quot;yyyy"/>
    <numFmt numFmtId="182" formatCode="[$-240A]hh:mm:ss\ AM/PM"/>
    <numFmt numFmtId="183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07">
    <xf numFmtId="0" fontId="0" fillId="0" borderId="0" xfId="0" applyFont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43" fontId="48" fillId="0" borderId="10" xfId="49" applyFont="1" applyFill="1" applyBorder="1" applyAlignment="1">
      <alignment horizontal="center" vertical="center"/>
    </xf>
    <xf numFmtId="43" fontId="47" fillId="0" borderId="10" xfId="49" applyFont="1" applyFill="1" applyBorder="1" applyAlignment="1">
      <alignment vertical="center" wrapText="1"/>
    </xf>
    <xf numFmtId="43" fontId="48" fillId="0" borderId="10" xfId="49" applyFont="1" applyFill="1" applyBorder="1" applyAlignment="1">
      <alignment vertical="center" wrapText="1"/>
    </xf>
    <xf numFmtId="43" fontId="47" fillId="0" borderId="0" xfId="49" applyFont="1" applyFill="1" applyAlignment="1">
      <alignment vertical="center"/>
    </xf>
    <xf numFmtId="0" fontId="3" fillId="0" borderId="11" xfId="55" applyFont="1" applyFill="1" applyBorder="1" applyAlignment="1">
      <alignment horizontal="center" vertical="center" wrapText="1"/>
      <protection/>
    </xf>
    <xf numFmtId="43" fontId="47" fillId="0" borderId="0" xfId="49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3" fontId="4" fillId="0" borderId="10" xfId="49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 wrapText="1"/>
    </xf>
    <xf numFmtId="43" fontId="47" fillId="0" borderId="10" xfId="49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vertical="center"/>
    </xf>
    <xf numFmtId="49" fontId="3" fillId="0" borderId="12" xfId="55" applyNumberFormat="1" applyFont="1" applyFill="1" applyBorder="1" applyAlignment="1">
      <alignment vertical="center" wrapText="1"/>
      <protection/>
    </xf>
    <xf numFmtId="43" fontId="48" fillId="0" borderId="13" xfId="49" applyFont="1" applyFill="1" applyBorder="1" applyAlignment="1">
      <alignment vertical="center" wrapText="1"/>
    </xf>
    <xf numFmtId="43" fontId="47" fillId="0" borderId="0" xfId="0" applyNumberFormat="1" applyFont="1" applyFill="1" applyAlignment="1">
      <alignment vertical="center"/>
    </xf>
    <xf numFmtId="43" fontId="4" fillId="0" borderId="14" xfId="49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43" fontId="47" fillId="0" borderId="10" xfId="49" applyFont="1" applyFill="1" applyBorder="1" applyAlignment="1">
      <alignment horizontal="center" vertical="center"/>
    </xf>
    <xf numFmtId="43" fontId="47" fillId="0" borderId="10" xfId="49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3" fillId="0" borderId="14" xfId="55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43" fontId="3" fillId="0" borderId="10" xfId="49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vertical="center" wrapText="1"/>
      <protection/>
    </xf>
    <xf numFmtId="0" fontId="48" fillId="0" borderId="12" xfId="0" applyFont="1" applyFill="1" applyBorder="1" applyAlignment="1">
      <alignment vertical="center" wrapText="1"/>
    </xf>
    <xf numFmtId="43" fontId="48" fillId="0" borderId="12" xfId="49" applyFont="1" applyFill="1" applyBorder="1" applyAlignment="1">
      <alignment vertical="center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43" fontId="48" fillId="0" borderId="13" xfId="49" applyFont="1" applyFill="1" applyBorder="1" applyAlignment="1">
      <alignment horizontal="right" vertical="center" wrapText="1"/>
    </xf>
    <xf numFmtId="43" fontId="48" fillId="0" borderId="10" xfId="49" applyFont="1" applyFill="1" applyBorder="1" applyAlignment="1">
      <alignment horizontal="right" vertical="center" wrapText="1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justify" vertical="center" wrapText="1"/>
      <protection/>
    </xf>
    <xf numFmtId="0" fontId="4" fillId="0" borderId="10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43" fontId="48" fillId="0" borderId="13" xfId="49" applyFont="1" applyFill="1" applyBorder="1" applyAlignment="1">
      <alignment horizontal="center" vertical="center"/>
    </xf>
    <xf numFmtId="0" fontId="3" fillId="33" borderId="14" xfId="55" applyFont="1" applyFill="1" applyBorder="1" applyAlignment="1">
      <alignment horizontal="center" vertical="center" wrapText="1"/>
      <protection/>
    </xf>
    <xf numFmtId="0" fontId="47" fillId="33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43" fontId="48" fillId="0" borderId="13" xfId="49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/>
    </xf>
    <xf numFmtId="43" fontId="48" fillId="0" borderId="15" xfId="49" applyFont="1" applyFill="1" applyBorder="1" applyAlignment="1">
      <alignment vertical="center" wrapText="1"/>
    </xf>
    <xf numFmtId="43" fontId="47" fillId="0" borderId="12" xfId="49" applyFont="1" applyFill="1" applyBorder="1" applyAlignment="1">
      <alignment vertical="center" wrapText="1"/>
    </xf>
    <xf numFmtId="0" fontId="4" fillId="0" borderId="14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justify" vertical="center" wrapText="1"/>
      <protection/>
    </xf>
    <xf numFmtId="43" fontId="48" fillId="33" borderId="13" xfId="4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43" fontId="6" fillId="0" borderId="10" xfId="49" applyFont="1" applyFill="1" applyBorder="1" applyAlignment="1">
      <alignment horizontal="center" vertical="center" wrapText="1"/>
    </xf>
    <xf numFmtId="43" fontId="48" fillId="0" borderId="10" xfId="49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vertical="center" wrapText="1"/>
      <protection/>
    </xf>
    <xf numFmtId="43" fontId="3" fillId="0" borderId="11" xfId="49" applyFont="1" applyFill="1" applyBorder="1" applyAlignment="1">
      <alignment horizontal="center" vertical="center" wrapText="1"/>
    </xf>
    <xf numFmtId="43" fontId="3" fillId="0" borderId="14" xfId="49" applyFont="1" applyFill="1" applyBorder="1" applyAlignment="1">
      <alignment horizontal="justify" vertical="center" wrapText="1"/>
    </xf>
    <xf numFmtId="43" fontId="48" fillId="0" borderId="14" xfId="49" applyFont="1" applyFill="1" applyBorder="1" applyAlignment="1">
      <alignment vertical="center" wrapText="1"/>
    </xf>
    <xf numFmtId="43" fontId="3" fillId="0" borderId="10" xfId="49" applyFont="1" applyFill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172" fontId="3" fillId="0" borderId="10" xfId="55" applyNumberFormat="1" applyFont="1" applyFill="1" applyBorder="1" applyAlignment="1">
      <alignment horizontal="center" vertical="center" wrapText="1"/>
      <protection/>
    </xf>
    <xf numFmtId="172" fontId="4" fillId="0" borderId="14" xfId="55" applyNumberFormat="1" applyFont="1" applyFill="1" applyBorder="1" applyAlignment="1">
      <alignment horizontal="center" vertical="center" wrapText="1"/>
      <protection/>
    </xf>
    <xf numFmtId="172" fontId="3" fillId="0" borderId="14" xfId="55" applyNumberFormat="1" applyFont="1" applyFill="1" applyBorder="1" applyAlignment="1">
      <alignment horizontal="justify" vertical="center" wrapText="1"/>
      <protection/>
    </xf>
    <xf numFmtId="172" fontId="4" fillId="0" borderId="10" xfId="55" applyNumberFormat="1" applyFont="1" applyFill="1" applyBorder="1" applyAlignment="1">
      <alignment horizontal="center" vertical="center" wrapText="1"/>
      <protection/>
    </xf>
    <xf numFmtId="172" fontId="3" fillId="0" borderId="10" xfId="55" applyNumberFormat="1" applyFont="1" applyFill="1" applyBorder="1" applyAlignment="1">
      <alignment horizontal="justify" vertical="center" wrapText="1"/>
      <protection/>
    </xf>
    <xf numFmtId="172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justify" vertical="center" wrapText="1"/>
    </xf>
    <xf numFmtId="49" fontId="4" fillId="0" borderId="14" xfId="55" applyNumberFormat="1" applyFont="1" applyFill="1" applyBorder="1" applyAlignment="1">
      <alignment horizontal="center" vertical="center" wrapText="1"/>
      <protection/>
    </xf>
    <xf numFmtId="49" fontId="3" fillId="0" borderId="14" xfId="55" applyNumberFormat="1" applyFont="1" applyFill="1" applyBorder="1" applyAlignment="1">
      <alignment horizontal="justify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justify" vertical="center" wrapText="1"/>
      <protection/>
    </xf>
    <xf numFmtId="0" fontId="4" fillId="0" borderId="10" xfId="55" applyFont="1" applyFill="1" applyBorder="1" applyAlignment="1">
      <alignment horizontal="justify" vertical="center" wrapText="1"/>
      <protection/>
    </xf>
    <xf numFmtId="0" fontId="47" fillId="0" borderId="10" xfId="0" applyFont="1" applyFill="1" applyBorder="1" applyAlignment="1">
      <alignment vertical="center"/>
    </xf>
    <xf numFmtId="0" fontId="4" fillId="0" borderId="14" xfId="55" applyFont="1" applyFill="1" applyBorder="1" applyAlignment="1">
      <alignment horizontal="justify" vertical="center" wrapText="1"/>
      <protection/>
    </xf>
    <xf numFmtId="0" fontId="48" fillId="0" borderId="14" xfId="0" applyFont="1" applyFill="1" applyBorder="1" applyAlignment="1">
      <alignment horizontal="justify" vertical="center" wrapText="1"/>
    </xf>
    <xf numFmtId="0" fontId="4" fillId="0" borderId="10" xfId="55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vertical="center" wrapText="1"/>
    </xf>
    <xf numFmtId="0" fontId="3" fillId="0" borderId="16" xfId="55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43" fontId="47" fillId="0" borderId="12" xfId="49" applyFont="1" applyFill="1" applyBorder="1" applyAlignment="1">
      <alignment horizontal="center" vertical="center" wrapText="1"/>
    </xf>
    <xf numFmtId="43" fontId="47" fillId="0" borderId="12" xfId="49" applyFont="1" applyFill="1" applyBorder="1" applyAlignment="1">
      <alignment horizontal="center" vertical="center"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43" fontId="47" fillId="0" borderId="10" xfId="49" applyFont="1" applyFill="1" applyBorder="1" applyAlignment="1">
      <alignment horizontal="center" vertical="center" wrapText="1"/>
    </xf>
    <xf numFmtId="43" fontId="47" fillId="0" borderId="10" xfId="49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/>
    </xf>
    <xf numFmtId="43" fontId="47" fillId="0" borderId="12" xfId="49" applyFont="1" applyFill="1" applyBorder="1" applyAlignment="1">
      <alignment horizontal="center" vertical="center"/>
    </xf>
    <xf numFmtId="43" fontId="47" fillId="0" borderId="14" xfId="49" applyFont="1" applyFill="1" applyBorder="1" applyAlignment="1">
      <alignment horizontal="center" vertical="center"/>
    </xf>
    <xf numFmtId="43" fontId="47" fillId="0" borderId="10" xfId="49" applyFont="1" applyFill="1" applyBorder="1" applyAlignment="1">
      <alignment horizontal="center" vertical="center"/>
    </xf>
    <xf numFmtId="43" fontId="47" fillId="0" borderId="10" xfId="49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center" vertical="center" wrapText="1"/>
      <protection/>
    </xf>
    <xf numFmtId="49" fontId="48" fillId="0" borderId="11" xfId="55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justify" vertical="center" wrapText="1"/>
    </xf>
    <xf numFmtId="43" fontId="47" fillId="0" borderId="10" xfId="49" applyFont="1" applyBorder="1" applyAlignment="1">
      <alignment horizontal="center" vertical="center"/>
    </xf>
    <xf numFmtId="43" fontId="48" fillId="0" borderId="10" xfId="49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justify" vertical="center" wrapText="1"/>
    </xf>
    <xf numFmtId="0" fontId="3" fillId="0" borderId="14" xfId="55" applyFont="1" applyFill="1" applyBorder="1" applyAlignment="1">
      <alignment vertical="center"/>
      <protection/>
    </xf>
    <xf numFmtId="0" fontId="3" fillId="0" borderId="17" xfId="55" applyFont="1" applyFill="1" applyBorder="1" applyAlignment="1">
      <alignment vertical="center"/>
      <protection/>
    </xf>
    <xf numFmtId="43" fontId="48" fillId="0" borderId="10" xfId="49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49" fontId="3" fillId="0" borderId="13" xfId="55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3" fontId="47" fillId="0" borderId="10" xfId="49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43" fontId="47" fillId="0" borderId="10" xfId="49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center" wrapText="1"/>
    </xf>
    <xf numFmtId="43" fontId="47" fillId="0" borderId="14" xfId="49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3" fontId="47" fillId="0" borderId="10" xfId="49" applyFont="1" applyFill="1" applyBorder="1" applyAlignment="1">
      <alignment horizontal="center" vertical="center" wrapText="1"/>
    </xf>
    <xf numFmtId="43" fontId="47" fillId="0" borderId="10" xfId="4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vertical="center" wrapText="1"/>
    </xf>
    <xf numFmtId="43" fontId="47" fillId="0" borderId="10" xfId="49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center" wrapText="1"/>
    </xf>
    <xf numFmtId="43" fontId="47" fillId="0" borderId="10" xfId="49" applyFont="1" applyFill="1" applyBorder="1" applyAlignment="1">
      <alignment horizontal="center" vertical="center"/>
    </xf>
    <xf numFmtId="43" fontId="48" fillId="0" borderId="14" xfId="49" applyFont="1" applyFill="1" applyBorder="1" applyAlignment="1">
      <alignment horizontal="right" vertical="center" wrapText="1"/>
    </xf>
    <xf numFmtId="43" fontId="4" fillId="0" borderId="12" xfId="49" applyFont="1" applyFill="1" applyBorder="1" applyAlignment="1">
      <alignment horizontal="center" vertical="center"/>
    </xf>
    <xf numFmtId="43" fontId="8" fillId="0" borderId="10" xfId="4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3" fontId="4" fillId="0" borderId="10" xfId="49" applyFont="1" applyFill="1" applyBorder="1" applyAlignment="1">
      <alignment horizontal="center" vertical="center"/>
    </xf>
    <xf numFmtId="43" fontId="3" fillId="0" borderId="10" xfId="49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3" fontId="3" fillId="0" borderId="12" xfId="49" applyFont="1" applyFill="1" applyBorder="1" applyAlignment="1">
      <alignment vertical="center"/>
    </xf>
    <xf numFmtId="43" fontId="48" fillId="0" borderId="15" xfId="49" applyFont="1" applyFill="1" applyBorder="1" applyAlignment="1">
      <alignment horizontal="center" vertical="center" wrapText="1"/>
    </xf>
    <xf numFmtId="43" fontId="48" fillId="0" borderId="18" xfId="49" applyFont="1" applyFill="1" applyBorder="1" applyAlignment="1">
      <alignment horizontal="center" vertical="center"/>
    </xf>
    <xf numFmtId="43" fontId="47" fillId="0" borderId="0" xfId="49" applyFont="1" applyAlignment="1">
      <alignment horizontal="center" vertical="center" wrapText="1"/>
    </xf>
    <xf numFmtId="43" fontId="48" fillId="0" borderId="14" xfId="49" applyFont="1" applyFill="1" applyBorder="1" applyAlignment="1">
      <alignment horizontal="center" vertical="center" wrapText="1"/>
    </xf>
    <xf numFmtId="43" fontId="47" fillId="0" borderId="14" xfId="49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43" fontId="47" fillId="0" borderId="10" xfId="49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43" fontId="47" fillId="0" borderId="10" xfId="49" applyFont="1" applyFill="1" applyBorder="1" applyAlignment="1">
      <alignment horizontal="center" vertical="center"/>
    </xf>
    <xf numFmtId="43" fontId="47" fillId="0" borderId="10" xfId="49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3" fillId="0" borderId="19" xfId="55" applyFont="1" applyFill="1" applyBorder="1" applyAlignment="1">
      <alignment horizontal="center" vertical="center"/>
      <protection/>
    </xf>
    <xf numFmtId="49" fontId="3" fillId="0" borderId="11" xfId="55" applyNumberFormat="1" applyFont="1" applyFill="1" applyBorder="1" applyAlignment="1">
      <alignment vertical="center" wrapText="1"/>
      <protection/>
    </xf>
    <xf numFmtId="0" fontId="47" fillId="0" borderId="0" xfId="0" applyFont="1" applyFill="1" applyBorder="1" applyAlignment="1">
      <alignment vertical="center"/>
    </xf>
    <xf numFmtId="43" fontId="47" fillId="0" borderId="12" xfId="49" applyFont="1" applyFill="1" applyBorder="1" applyAlignment="1">
      <alignment horizontal="center" vertical="center" wrapText="1"/>
    </xf>
    <xf numFmtId="43" fontId="48" fillId="0" borderId="12" xfId="49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4" fontId="47" fillId="0" borderId="0" xfId="0" applyNumberFormat="1" applyFont="1" applyFill="1" applyAlignment="1">
      <alignment vertical="center"/>
    </xf>
    <xf numFmtId="0" fontId="47" fillId="0" borderId="0" xfId="49" applyNumberFormat="1" applyFont="1" applyAlignment="1">
      <alignment horizontal="center" vertical="center"/>
    </xf>
    <xf numFmtId="183" fontId="48" fillId="0" borderId="10" xfId="49" applyNumberFormat="1" applyFont="1" applyFill="1" applyBorder="1" applyAlignment="1">
      <alignment horizontal="center" vertical="center"/>
    </xf>
    <xf numFmtId="183" fontId="4" fillId="0" borderId="13" xfId="49" applyNumberFormat="1" applyFont="1" applyFill="1" applyBorder="1" applyAlignment="1">
      <alignment horizontal="center" vertical="center" wrapText="1"/>
    </xf>
    <xf numFmtId="183" fontId="4" fillId="0" borderId="13" xfId="49" applyNumberFormat="1" applyFont="1" applyFill="1" applyBorder="1" applyAlignment="1">
      <alignment vertical="center" wrapText="1"/>
    </xf>
    <xf numFmtId="183" fontId="4" fillId="0" borderId="10" xfId="49" applyNumberFormat="1" applyFont="1" applyFill="1" applyBorder="1" applyAlignment="1">
      <alignment horizontal="center" vertical="center"/>
    </xf>
    <xf numFmtId="183" fontId="3" fillId="0" borderId="13" xfId="49" applyNumberFormat="1" applyFont="1" applyFill="1" applyBorder="1" applyAlignment="1">
      <alignment horizontal="center" vertical="center" wrapText="1"/>
    </xf>
    <xf numFmtId="183" fontId="3" fillId="0" borderId="13" xfId="49" applyNumberFormat="1" applyFont="1" applyFill="1" applyBorder="1" applyAlignment="1">
      <alignment vertical="center" wrapText="1"/>
    </xf>
    <xf numFmtId="183" fontId="3" fillId="0" borderId="15" xfId="49" applyNumberFormat="1" applyFont="1" applyFill="1" applyBorder="1" applyAlignment="1">
      <alignment horizontal="center" vertical="center" wrapText="1"/>
    </xf>
    <xf numFmtId="183" fontId="3" fillId="0" borderId="12" xfId="49" applyNumberFormat="1" applyFont="1" applyFill="1" applyBorder="1" applyAlignment="1">
      <alignment vertical="center"/>
    </xf>
    <xf numFmtId="183" fontId="4" fillId="0" borderId="10" xfId="49" applyNumberFormat="1" applyFont="1" applyFill="1" applyBorder="1" applyAlignment="1">
      <alignment horizontal="center" vertical="center" wrapText="1"/>
    </xf>
    <xf numFmtId="183" fontId="3" fillId="0" borderId="10" xfId="49" applyNumberFormat="1" applyFont="1" applyFill="1" applyBorder="1" applyAlignment="1">
      <alignment vertical="center" wrapText="1"/>
    </xf>
    <xf numFmtId="183" fontId="48" fillId="0" borderId="13" xfId="49" applyNumberFormat="1" applyFont="1" applyFill="1" applyBorder="1" applyAlignment="1">
      <alignment horizontal="center" vertical="center" wrapText="1"/>
    </xf>
    <xf numFmtId="183" fontId="48" fillId="0" borderId="13" xfId="49" applyNumberFormat="1" applyFont="1" applyFill="1" applyBorder="1" applyAlignment="1">
      <alignment vertical="center" wrapText="1"/>
    </xf>
    <xf numFmtId="183" fontId="47" fillId="0" borderId="13" xfId="49" applyNumberFormat="1" applyFont="1" applyFill="1" applyBorder="1" applyAlignment="1">
      <alignment horizontal="center" vertical="center"/>
    </xf>
    <xf numFmtId="183" fontId="47" fillId="0" borderId="10" xfId="49" applyNumberFormat="1" applyFont="1" applyFill="1" applyBorder="1" applyAlignment="1">
      <alignment horizontal="center" vertical="center"/>
    </xf>
    <xf numFmtId="183" fontId="48" fillId="0" borderId="15" xfId="49" applyNumberFormat="1" applyFont="1" applyFill="1" applyBorder="1" applyAlignment="1">
      <alignment horizontal="center" vertical="center" wrapText="1"/>
    </xf>
    <xf numFmtId="183" fontId="48" fillId="0" borderId="10" xfId="49" applyNumberFormat="1" applyFont="1" applyFill="1" applyBorder="1" applyAlignment="1">
      <alignment vertical="center" wrapText="1"/>
    </xf>
    <xf numFmtId="183" fontId="47" fillId="0" borderId="10" xfId="49" applyNumberFormat="1" applyFont="1" applyFill="1" applyBorder="1" applyAlignment="1">
      <alignment vertical="center" wrapText="1"/>
    </xf>
    <xf numFmtId="183" fontId="48" fillId="0" borderId="12" xfId="49" applyNumberFormat="1" applyFont="1" applyFill="1" applyBorder="1" applyAlignment="1">
      <alignment horizontal="center" vertical="center" wrapText="1"/>
    </xf>
    <xf numFmtId="183" fontId="48" fillId="0" borderId="12" xfId="49" applyNumberFormat="1" applyFont="1" applyFill="1" applyBorder="1" applyAlignment="1">
      <alignment vertical="center" wrapText="1"/>
    </xf>
    <xf numFmtId="183" fontId="48" fillId="0" borderId="18" xfId="49" applyNumberFormat="1" applyFont="1" applyFill="1" applyBorder="1" applyAlignment="1">
      <alignment horizontal="center" vertical="center"/>
    </xf>
    <xf numFmtId="183" fontId="47" fillId="0" borderId="18" xfId="49" applyNumberFormat="1" applyFont="1" applyFill="1" applyBorder="1" applyAlignment="1">
      <alignment horizontal="center" vertical="center"/>
    </xf>
    <xf numFmtId="183" fontId="48" fillId="0" borderId="18" xfId="49" applyNumberFormat="1" applyFont="1" applyFill="1" applyBorder="1" applyAlignment="1">
      <alignment vertical="center"/>
    </xf>
    <xf numFmtId="183" fontId="48" fillId="0" borderId="13" xfId="49" applyNumberFormat="1" applyFont="1" applyFill="1" applyBorder="1" applyAlignment="1">
      <alignment horizontal="center" vertical="center"/>
    </xf>
    <xf numFmtId="183" fontId="48" fillId="0" borderId="13" xfId="49" applyNumberFormat="1" applyFont="1" applyFill="1" applyBorder="1" applyAlignment="1">
      <alignment vertical="center"/>
    </xf>
    <xf numFmtId="183" fontId="47" fillId="0" borderId="13" xfId="49" applyNumberFormat="1" applyFont="1" applyFill="1" applyBorder="1" applyAlignment="1">
      <alignment horizontal="center" vertical="center" wrapText="1"/>
    </xf>
    <xf numFmtId="183" fontId="47" fillId="0" borderId="10" xfId="49" applyNumberFormat="1" applyFont="1" applyFill="1" applyBorder="1" applyAlignment="1">
      <alignment vertical="center"/>
    </xf>
    <xf numFmtId="183" fontId="48" fillId="0" borderId="13" xfId="49" applyNumberFormat="1" applyFont="1" applyFill="1" applyBorder="1" applyAlignment="1">
      <alignment horizontal="right" vertical="center" wrapText="1"/>
    </xf>
    <xf numFmtId="183" fontId="48" fillId="0" borderId="10" xfId="49" applyNumberFormat="1" applyFont="1" applyFill="1" applyBorder="1" applyAlignment="1">
      <alignment horizontal="right" vertical="center" wrapText="1"/>
    </xf>
    <xf numFmtId="183" fontId="48" fillId="0" borderId="0" xfId="49" applyNumberFormat="1" applyFont="1" applyFill="1" applyAlignment="1">
      <alignment horizontal="center" vertical="center" wrapText="1"/>
    </xf>
    <xf numFmtId="183" fontId="48" fillId="0" borderId="10" xfId="49" applyNumberFormat="1" applyFont="1" applyFill="1" applyBorder="1" applyAlignment="1">
      <alignment horizontal="center" vertical="center" wrapText="1"/>
    </xf>
    <xf numFmtId="183" fontId="48" fillId="33" borderId="13" xfId="49" applyNumberFormat="1" applyFont="1" applyFill="1" applyBorder="1" applyAlignment="1">
      <alignment horizontal="center" vertical="center"/>
    </xf>
    <xf numFmtId="183" fontId="47" fillId="0" borderId="10" xfId="49" applyNumberFormat="1" applyFont="1" applyFill="1" applyBorder="1" applyAlignment="1">
      <alignment horizontal="center" vertical="center" wrapText="1"/>
    </xf>
    <xf numFmtId="183" fontId="47" fillId="0" borderId="12" xfId="49" applyNumberFormat="1" applyFont="1" applyFill="1" applyBorder="1" applyAlignment="1">
      <alignment horizontal="center" vertical="center" wrapText="1"/>
    </xf>
    <xf numFmtId="183" fontId="47" fillId="0" borderId="12" xfId="49" applyNumberFormat="1" applyFont="1" applyFill="1" applyBorder="1" applyAlignment="1">
      <alignment vertical="center" wrapText="1"/>
    </xf>
    <xf numFmtId="183" fontId="48" fillId="0" borderId="14" xfId="49" applyNumberFormat="1" applyFont="1" applyFill="1" applyBorder="1" applyAlignment="1">
      <alignment horizontal="center" vertical="center" wrapText="1"/>
    </xf>
    <xf numFmtId="183" fontId="48" fillId="0" borderId="14" xfId="49" applyNumberFormat="1" applyFont="1" applyFill="1" applyBorder="1" applyAlignment="1">
      <alignment vertical="center" wrapText="1"/>
    </xf>
    <xf numFmtId="183" fontId="3" fillId="0" borderId="10" xfId="49" applyNumberFormat="1" applyFont="1" applyFill="1" applyBorder="1" applyAlignment="1">
      <alignment horizontal="right" vertical="center" wrapText="1"/>
    </xf>
    <xf numFmtId="183" fontId="47" fillId="0" borderId="0" xfId="0" applyNumberFormat="1" applyFont="1" applyFill="1" applyAlignment="1">
      <alignment vertical="center"/>
    </xf>
    <xf numFmtId="183" fontId="47" fillId="0" borderId="10" xfId="49" applyNumberFormat="1" applyFont="1" applyFill="1" applyBorder="1" applyAlignment="1">
      <alignment horizontal="right" vertical="center" wrapText="1"/>
    </xf>
    <xf numFmtId="183" fontId="48" fillId="0" borderId="14" xfId="49" applyNumberFormat="1" applyFont="1" applyFill="1" applyBorder="1" applyAlignment="1">
      <alignment horizontal="right" vertical="center" wrapText="1"/>
    </xf>
    <xf numFmtId="183" fontId="47" fillId="0" borderId="14" xfId="49" applyNumberFormat="1" applyFont="1" applyFill="1" applyBorder="1" applyAlignment="1">
      <alignment horizontal="center" vertical="center" wrapText="1"/>
    </xf>
    <xf numFmtId="183" fontId="47" fillId="0" borderId="10" xfId="49" applyNumberFormat="1" applyFont="1" applyFill="1" applyBorder="1" applyAlignment="1">
      <alignment horizontal="right" vertical="center"/>
    </xf>
    <xf numFmtId="183" fontId="47" fillId="0" borderId="18" xfId="49" applyNumberFormat="1" applyFont="1" applyFill="1" applyBorder="1" applyAlignment="1">
      <alignment horizontal="center" vertical="center" wrapText="1"/>
    </xf>
    <xf numFmtId="183" fontId="47" fillId="0" borderId="14" xfId="49" applyNumberFormat="1" applyFont="1" applyFill="1" applyBorder="1" applyAlignment="1">
      <alignment horizontal="right" vertical="center"/>
    </xf>
    <xf numFmtId="183" fontId="47" fillId="0" borderId="12" xfId="49" applyNumberFormat="1" applyFont="1" applyFill="1" applyBorder="1" applyAlignment="1">
      <alignment horizontal="right" vertical="center"/>
    </xf>
    <xf numFmtId="183" fontId="48" fillId="0" borderId="10" xfId="49" applyNumberFormat="1" applyFont="1" applyBorder="1" applyAlignment="1">
      <alignment horizontal="center" vertical="center" wrapText="1"/>
    </xf>
    <xf numFmtId="183" fontId="48" fillId="0" borderId="10" xfId="49" applyNumberFormat="1" applyFont="1" applyBorder="1" applyAlignment="1">
      <alignment vertical="center" wrapText="1"/>
    </xf>
    <xf numFmtId="183" fontId="47" fillId="0" borderId="10" xfId="49" applyNumberFormat="1" applyFont="1" applyBorder="1" applyAlignment="1">
      <alignment horizontal="center" vertical="center" wrapText="1"/>
    </xf>
    <xf numFmtId="183" fontId="3" fillId="0" borderId="10" xfId="49" applyNumberFormat="1" applyFont="1" applyFill="1" applyBorder="1" applyAlignment="1">
      <alignment horizontal="center" vertical="center"/>
    </xf>
    <xf numFmtId="183" fontId="4" fillId="0" borderId="10" xfId="49" applyNumberFormat="1" applyFont="1" applyFill="1" applyBorder="1" applyAlignment="1">
      <alignment vertical="center" wrapText="1"/>
    </xf>
    <xf numFmtId="183" fontId="4" fillId="0" borderId="0" xfId="49" applyNumberFormat="1" applyFont="1" applyFill="1" applyAlignment="1">
      <alignment horizontal="center" vertical="center"/>
    </xf>
    <xf numFmtId="183" fontId="48" fillId="0" borderId="18" xfId="49" applyNumberFormat="1" applyFont="1" applyFill="1" applyBorder="1" applyAlignment="1">
      <alignment horizontal="center" vertical="center" wrapText="1"/>
    </xf>
    <xf numFmtId="183" fontId="48" fillId="0" borderId="13" xfId="49" applyNumberFormat="1" applyFont="1" applyFill="1" applyBorder="1" applyAlignment="1">
      <alignment horizontal="left" wrapText="1"/>
    </xf>
    <xf numFmtId="183" fontId="48" fillId="0" borderId="10" xfId="49" applyNumberFormat="1" applyFont="1" applyFill="1" applyBorder="1" applyAlignment="1">
      <alignment horizontal="left" wrapText="1"/>
    </xf>
    <xf numFmtId="183" fontId="6" fillId="0" borderId="10" xfId="49" applyNumberFormat="1" applyFont="1" applyFill="1" applyBorder="1" applyAlignment="1">
      <alignment horizontal="center" vertical="center" wrapText="1"/>
    </xf>
    <xf numFmtId="183" fontId="8" fillId="0" borderId="10" xfId="49" applyNumberFormat="1" applyFont="1" applyFill="1" applyBorder="1" applyAlignment="1">
      <alignment horizontal="center" vertical="center" wrapText="1"/>
    </xf>
    <xf numFmtId="183" fontId="48" fillId="0" borderId="14" xfId="49" applyNumberFormat="1" applyFont="1" applyFill="1" applyBorder="1" applyAlignment="1">
      <alignment horizontal="center" vertical="center"/>
    </xf>
    <xf numFmtId="183" fontId="47" fillId="0" borderId="12" xfId="49" applyNumberFormat="1" applyFont="1" applyFill="1" applyBorder="1" applyAlignment="1">
      <alignment horizontal="center" vertical="center"/>
    </xf>
    <xf numFmtId="183" fontId="4" fillId="0" borderId="10" xfId="49" applyNumberFormat="1" applyFont="1" applyFill="1" applyBorder="1" applyAlignment="1">
      <alignment vertical="center"/>
    </xf>
    <xf numFmtId="183" fontId="3" fillId="0" borderId="10" xfId="49" applyNumberFormat="1" applyFont="1" applyFill="1" applyBorder="1" applyAlignment="1">
      <alignment vertical="center"/>
    </xf>
    <xf numFmtId="183" fontId="48" fillId="0" borderId="10" xfId="49" applyNumberFormat="1" applyFont="1" applyFill="1" applyBorder="1" applyAlignment="1">
      <alignment vertical="center"/>
    </xf>
    <xf numFmtId="183" fontId="47" fillId="0" borderId="14" xfId="49" applyNumberFormat="1" applyFont="1" applyFill="1" applyBorder="1" applyAlignment="1">
      <alignment horizontal="center" vertical="center"/>
    </xf>
    <xf numFmtId="183" fontId="48" fillId="0" borderId="12" xfId="49" applyNumberFormat="1" applyFont="1" applyFill="1" applyBorder="1" applyAlignment="1">
      <alignment vertical="center"/>
    </xf>
    <xf numFmtId="183" fontId="3" fillId="0" borderId="12" xfId="49" applyNumberFormat="1" applyFont="1" applyFill="1" applyBorder="1" applyAlignment="1">
      <alignment vertical="center" wrapText="1"/>
    </xf>
    <xf numFmtId="183" fontId="47" fillId="0" borderId="13" xfId="49" applyNumberFormat="1" applyFont="1" applyFill="1" applyBorder="1" applyAlignment="1">
      <alignment horizontal="right" vertical="center" wrapText="1"/>
    </xf>
    <xf numFmtId="183" fontId="47" fillId="0" borderId="14" xfId="49" applyNumberFormat="1" applyFont="1" applyFill="1" applyBorder="1" applyAlignment="1">
      <alignment horizontal="right" vertical="center" wrapText="1"/>
    </xf>
    <xf numFmtId="183" fontId="48" fillId="0" borderId="10" xfId="49" applyNumberFormat="1" applyFont="1" applyFill="1" applyBorder="1" applyAlignment="1">
      <alignment horizontal="right" vertical="center"/>
    </xf>
    <xf numFmtId="183" fontId="4" fillId="0" borderId="10" xfId="49" applyNumberFormat="1" applyFont="1" applyFill="1" applyBorder="1" applyAlignment="1">
      <alignment horizontal="right" vertical="center" wrapText="1"/>
    </xf>
    <xf numFmtId="183" fontId="47" fillId="0" borderId="12" xfId="49" applyNumberFormat="1" applyFont="1" applyFill="1" applyBorder="1" applyAlignment="1">
      <alignment horizontal="right" vertical="center" wrapText="1"/>
    </xf>
    <xf numFmtId="183" fontId="48" fillId="0" borderId="10" xfId="49" applyNumberFormat="1" applyFont="1" applyBorder="1" applyAlignment="1">
      <alignment horizontal="right" vertical="center" wrapText="1"/>
    </xf>
    <xf numFmtId="183" fontId="47" fillId="0" borderId="10" xfId="49" applyNumberFormat="1" applyFont="1" applyBorder="1" applyAlignment="1">
      <alignment horizontal="right" vertical="center" wrapText="1"/>
    </xf>
    <xf numFmtId="183" fontId="3" fillId="0" borderId="10" xfId="55" applyNumberFormat="1" applyFont="1" applyFill="1" applyBorder="1" applyAlignment="1">
      <alignment horizontal="right" vertical="center" wrapText="1"/>
      <protection/>
    </xf>
    <xf numFmtId="4" fontId="51" fillId="0" borderId="0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 wrapText="1"/>
    </xf>
    <xf numFmtId="4" fontId="47" fillId="0" borderId="0" xfId="0" applyNumberFormat="1" applyFont="1" applyFill="1" applyBorder="1" applyAlignment="1">
      <alignment vertical="center"/>
    </xf>
    <xf numFmtId="183" fontId="47" fillId="0" borderId="0" xfId="0" applyNumberFormat="1" applyFont="1" applyFill="1" applyBorder="1" applyAlignment="1">
      <alignment vertical="center"/>
    </xf>
    <xf numFmtId="43" fontId="47" fillId="0" borderId="0" xfId="0" applyNumberFormat="1" applyFont="1" applyFill="1" applyBorder="1" applyAlignment="1">
      <alignment vertical="center"/>
    </xf>
    <xf numFmtId="0" fontId="3" fillId="0" borderId="19" xfId="55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justify" vertical="center" wrapText="1"/>
    </xf>
    <xf numFmtId="43" fontId="47" fillId="0" borderId="12" xfId="49" applyFont="1" applyFill="1" applyBorder="1" applyAlignment="1">
      <alignment horizontal="center" vertical="center" wrapText="1"/>
    </xf>
    <xf numFmtId="183" fontId="47" fillId="0" borderId="12" xfId="49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83" fontId="47" fillId="0" borderId="12" xfId="49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justify" vertical="center" wrapText="1"/>
    </xf>
    <xf numFmtId="183" fontId="47" fillId="0" borderId="12" xfId="49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83" fontId="47" fillId="0" borderId="12" xfId="49" applyNumberFormat="1" applyFont="1" applyFill="1" applyBorder="1" applyAlignment="1">
      <alignment horizontal="center" vertical="center"/>
    </xf>
    <xf numFmtId="43" fontId="47" fillId="0" borderId="12" xfId="49" applyFont="1" applyFill="1" applyBorder="1" applyAlignment="1">
      <alignment horizontal="center" vertical="center"/>
    </xf>
    <xf numFmtId="43" fontId="47" fillId="0" borderId="14" xfId="49" applyFont="1" applyFill="1" applyBorder="1" applyAlignment="1">
      <alignment horizontal="center" vertical="center"/>
    </xf>
    <xf numFmtId="183" fontId="48" fillId="0" borderId="14" xfId="49" applyNumberFormat="1" applyFont="1" applyFill="1" applyBorder="1" applyAlignment="1">
      <alignment horizontal="center" vertical="center" wrapText="1"/>
    </xf>
    <xf numFmtId="183" fontId="48" fillId="0" borderId="17" xfId="49" applyNumberFormat="1" applyFont="1" applyFill="1" applyBorder="1" applyAlignment="1">
      <alignment horizontal="center" vertical="center" wrapText="1"/>
    </xf>
    <xf numFmtId="183" fontId="48" fillId="0" borderId="14" xfId="49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183" fontId="48" fillId="0" borderId="14" xfId="49" applyNumberFormat="1" applyFont="1" applyFill="1" applyBorder="1" applyAlignment="1">
      <alignment horizontal="right" vertical="center" wrapText="1"/>
    </xf>
    <xf numFmtId="183" fontId="47" fillId="0" borderId="15" xfId="49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center" vertical="center"/>
    </xf>
    <xf numFmtId="183" fontId="4" fillId="0" borderId="12" xfId="49" applyNumberFormat="1" applyFont="1" applyFill="1" applyBorder="1" applyAlignment="1">
      <alignment horizontal="center" vertical="center" wrapText="1"/>
    </xf>
    <xf numFmtId="183" fontId="48" fillId="0" borderId="12" xfId="49" applyNumberFormat="1" applyFont="1" applyFill="1" applyBorder="1" applyAlignment="1">
      <alignment vertical="center" wrapText="1"/>
    </xf>
    <xf numFmtId="183" fontId="48" fillId="0" borderId="14" xfId="49" applyNumberFormat="1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183" fontId="47" fillId="0" borderId="15" xfId="49" applyNumberFormat="1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83" fontId="47" fillId="0" borderId="14" xfId="49" applyNumberFormat="1" applyFont="1" applyBorder="1" applyAlignment="1">
      <alignment horizontal="center" vertical="center"/>
    </xf>
    <xf numFmtId="183" fontId="47" fillId="0" borderId="12" xfId="49" applyNumberFormat="1" applyFont="1" applyFill="1" applyBorder="1" applyAlignment="1">
      <alignment horizontal="right" vertical="center"/>
    </xf>
    <xf numFmtId="183" fontId="47" fillId="0" borderId="14" xfId="49" applyNumberFormat="1" applyFont="1" applyFill="1" applyBorder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49" fontId="3" fillId="0" borderId="19" xfId="55" applyNumberFormat="1" applyFont="1" applyFill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43" fontId="48" fillId="0" borderId="14" xfId="49" applyFont="1" applyFill="1" applyBorder="1" applyAlignment="1">
      <alignment horizontal="center" vertical="center"/>
    </xf>
    <xf numFmtId="183" fontId="3" fillId="0" borderId="14" xfId="49" applyNumberFormat="1" applyFont="1" applyFill="1" applyBorder="1" applyAlignment="1">
      <alignment vertical="center" wrapText="1"/>
    </xf>
    <xf numFmtId="43" fontId="3" fillId="15" borderId="20" xfId="49" applyFont="1" applyFill="1" applyBorder="1" applyAlignment="1">
      <alignment horizontal="center" vertical="center" wrapText="1"/>
    </xf>
    <xf numFmtId="183" fontId="48" fillId="9" borderId="20" xfId="0" applyNumberFormat="1" applyFont="1" applyFill="1" applyBorder="1" applyAlignment="1">
      <alignment horizontal="center" vertical="center"/>
    </xf>
    <xf numFmtId="183" fontId="48" fillId="9" borderId="20" xfId="0" applyNumberFormat="1" applyFont="1" applyFill="1" applyBorder="1" applyAlignment="1">
      <alignment vertical="center"/>
    </xf>
    <xf numFmtId="43" fontId="48" fillId="9" borderId="20" xfId="0" applyNumberFormat="1" applyFont="1" applyFill="1" applyBorder="1" applyAlignment="1">
      <alignment vertical="center"/>
    </xf>
    <xf numFmtId="183" fontId="3" fillId="3" borderId="20" xfId="49" applyNumberFormat="1" applyFont="1" applyFill="1" applyBorder="1" applyAlignment="1">
      <alignment horizontal="center" vertical="center" wrapText="1"/>
    </xf>
    <xf numFmtId="183" fontId="3" fillId="3" borderId="20" xfId="49" applyNumberFormat="1" applyFont="1" applyFill="1" applyBorder="1" applyAlignment="1">
      <alignment vertical="center" wrapText="1"/>
    </xf>
    <xf numFmtId="43" fontId="3" fillId="3" borderId="20" xfId="49" applyFont="1" applyFill="1" applyBorder="1" applyAlignment="1">
      <alignment vertical="center" wrapText="1"/>
    </xf>
    <xf numFmtId="43" fontId="3" fillId="3" borderId="20" xfId="49" applyFont="1" applyFill="1" applyBorder="1" applyAlignment="1">
      <alignment horizontal="center" vertical="center" wrapText="1"/>
    </xf>
    <xf numFmtId="49" fontId="3" fillId="0" borderId="16" xfId="55" applyNumberFormat="1" applyFont="1" applyFill="1" applyBorder="1" applyAlignment="1">
      <alignment horizontal="center" vertical="center" wrapText="1"/>
      <protection/>
    </xf>
    <xf numFmtId="183" fontId="47" fillId="0" borderId="12" xfId="49" applyNumberFormat="1" applyFont="1" applyFill="1" applyBorder="1" applyAlignment="1">
      <alignment vertical="center"/>
    </xf>
    <xf numFmtId="183" fontId="48" fillId="0" borderId="15" xfId="49" applyNumberFormat="1" applyFont="1" applyFill="1" applyBorder="1" applyAlignment="1">
      <alignment vertical="center" wrapText="1"/>
    </xf>
    <xf numFmtId="183" fontId="48" fillId="0" borderId="18" xfId="49" applyNumberFormat="1" applyFont="1" applyFill="1" applyBorder="1" applyAlignment="1">
      <alignment vertical="center" wrapText="1"/>
    </xf>
    <xf numFmtId="43" fontId="48" fillId="0" borderId="18" xfId="49" applyFont="1" applyFill="1" applyBorder="1" applyAlignment="1">
      <alignment vertical="center" wrapText="1"/>
    </xf>
    <xf numFmtId="183" fontId="48" fillId="0" borderId="18" xfId="49" applyNumberFormat="1" applyFont="1" applyFill="1" applyBorder="1" applyAlignment="1">
      <alignment horizontal="right" vertical="center" wrapText="1"/>
    </xf>
    <xf numFmtId="183" fontId="48" fillId="0" borderId="18" xfId="49" applyNumberFormat="1" applyFont="1" applyFill="1" applyBorder="1" applyAlignment="1">
      <alignment horizontal="left" wrapText="1"/>
    </xf>
    <xf numFmtId="183" fontId="48" fillId="0" borderId="14" xfId="49" applyNumberFormat="1" applyFont="1" applyFill="1" applyBorder="1" applyAlignment="1">
      <alignment vertical="center"/>
    </xf>
    <xf numFmtId="43" fontId="48" fillId="0" borderId="18" xfId="49" applyFont="1" applyFill="1" applyBorder="1" applyAlignment="1">
      <alignment horizontal="right" vertical="center" wrapText="1"/>
    </xf>
    <xf numFmtId="183" fontId="3" fillId="3" borderId="20" xfId="49" applyNumberFormat="1" applyFont="1" applyFill="1" applyBorder="1" applyAlignment="1">
      <alignment horizontal="right" vertical="center" wrapText="1"/>
    </xf>
    <xf numFmtId="0" fontId="3" fillId="3" borderId="20" xfId="55" applyFont="1" applyFill="1" applyBorder="1" applyAlignment="1">
      <alignment vertical="center" wrapText="1"/>
      <protection/>
    </xf>
    <xf numFmtId="183" fontId="3" fillId="3" borderId="20" xfId="49" applyNumberFormat="1" applyFont="1" applyFill="1" applyBorder="1" applyAlignment="1">
      <alignment horizontal="left" wrapText="1"/>
    </xf>
    <xf numFmtId="183" fontId="48" fillId="3" borderId="20" xfId="49" applyNumberFormat="1" applyFont="1" applyFill="1" applyBorder="1" applyAlignment="1">
      <alignment horizontal="center" vertical="center"/>
    </xf>
    <xf numFmtId="183" fontId="48" fillId="3" borderId="20" xfId="49" applyNumberFormat="1" applyFont="1" applyFill="1" applyBorder="1" applyAlignment="1">
      <alignment vertical="center"/>
    </xf>
    <xf numFmtId="43" fontId="48" fillId="3" borderId="20" xfId="49" applyFont="1" applyFill="1" applyBorder="1" applyAlignment="1">
      <alignment vertical="center"/>
    </xf>
    <xf numFmtId="183" fontId="3" fillId="3" borderId="20" xfId="55" applyNumberFormat="1" applyFont="1" applyFill="1" applyBorder="1" applyAlignment="1">
      <alignment horizontal="right" vertical="center" wrapText="1"/>
      <protection/>
    </xf>
    <xf numFmtId="183" fontId="3" fillId="3" borderId="20" xfId="55" applyNumberFormat="1" applyFont="1" applyFill="1" applyBorder="1" applyAlignment="1">
      <alignment horizontal="center" vertical="center" wrapText="1"/>
      <protection/>
    </xf>
    <xf numFmtId="43" fontId="3" fillId="3" borderId="20" xfId="55" applyNumberFormat="1" applyFont="1" applyFill="1" applyBorder="1" applyAlignment="1">
      <alignment horizontal="right" vertical="center" wrapText="1"/>
      <protection/>
    </xf>
    <xf numFmtId="43" fontId="3" fillId="3" borderId="20" xfId="55" applyNumberFormat="1" applyFont="1" applyFill="1" applyBorder="1" applyAlignment="1">
      <alignment vertical="center" wrapText="1"/>
      <protection/>
    </xf>
    <xf numFmtId="43" fontId="6" fillId="0" borderId="12" xfId="49" applyFont="1" applyFill="1" applyBorder="1" applyAlignment="1">
      <alignment horizontal="center" vertical="center" wrapText="1"/>
    </xf>
    <xf numFmtId="183" fontId="47" fillId="0" borderId="15" xfId="49" applyNumberFormat="1" applyFont="1" applyFill="1" applyBorder="1" applyAlignment="1">
      <alignment vertical="center" wrapText="1"/>
    </xf>
    <xf numFmtId="0" fontId="3" fillId="0" borderId="14" xfId="55" applyFont="1" applyFill="1" applyBorder="1" applyAlignment="1">
      <alignment horizontal="left" vertical="center" wrapText="1"/>
      <protection/>
    </xf>
    <xf numFmtId="183" fontId="3" fillId="0" borderId="14" xfId="49" applyNumberFormat="1" applyFont="1" applyFill="1" applyBorder="1" applyAlignment="1">
      <alignment horizontal="center" vertical="center" wrapText="1"/>
    </xf>
    <xf numFmtId="183" fontId="3" fillId="0" borderId="14" xfId="49" applyNumberFormat="1" applyFont="1" applyFill="1" applyBorder="1" applyAlignment="1">
      <alignment horizontal="right" vertical="center" wrapText="1"/>
    </xf>
    <xf numFmtId="43" fontId="3" fillId="0" borderId="14" xfId="49" applyFont="1" applyFill="1" applyBorder="1" applyAlignment="1">
      <alignment horizontal="right" vertical="center" wrapText="1"/>
    </xf>
    <xf numFmtId="43" fontId="3" fillId="3" borderId="20" xfId="49" applyFont="1" applyFill="1" applyBorder="1" applyAlignment="1">
      <alignment horizontal="right" vertical="center" wrapText="1"/>
    </xf>
    <xf numFmtId="183" fontId="48" fillId="3" borderId="20" xfId="49" applyNumberFormat="1" applyFont="1" applyFill="1" applyBorder="1" applyAlignment="1">
      <alignment horizontal="center" vertical="center" wrapText="1"/>
    </xf>
    <xf numFmtId="43" fontId="48" fillId="3" borderId="20" xfId="49" applyFont="1" applyFill="1" applyBorder="1" applyAlignment="1">
      <alignment horizontal="center" vertical="center"/>
    </xf>
    <xf numFmtId="183" fontId="48" fillId="3" borderId="20" xfId="49" applyNumberFormat="1" applyFont="1" applyFill="1" applyBorder="1" applyAlignment="1">
      <alignment vertical="center" wrapText="1"/>
    </xf>
    <xf numFmtId="43" fontId="48" fillId="3" borderId="20" xfId="49" applyFont="1" applyFill="1" applyBorder="1" applyAlignment="1">
      <alignment vertical="center" wrapText="1"/>
    </xf>
    <xf numFmtId="183" fontId="48" fillId="0" borderId="14" xfId="49" applyNumberFormat="1" applyFont="1" applyFill="1" applyBorder="1" applyAlignment="1">
      <alignment horizontal="right" vertical="center"/>
    </xf>
    <xf numFmtId="183" fontId="48" fillId="0" borderId="14" xfId="49" applyNumberFormat="1" applyFont="1" applyBorder="1" applyAlignment="1">
      <alignment horizontal="center" vertical="center" wrapText="1"/>
    </xf>
    <xf numFmtId="183" fontId="48" fillId="0" borderId="14" xfId="49" applyNumberFormat="1" applyFont="1" applyBorder="1" applyAlignment="1">
      <alignment vertical="center" wrapText="1"/>
    </xf>
    <xf numFmtId="43" fontId="48" fillId="0" borderId="14" xfId="49" applyFont="1" applyBorder="1" applyAlignment="1">
      <alignment vertical="center" wrapText="1"/>
    </xf>
    <xf numFmtId="183" fontId="48" fillId="0" borderId="14" xfId="49" applyNumberFormat="1" applyFont="1" applyBorder="1" applyAlignment="1">
      <alignment horizontal="right" vertical="center" wrapText="1"/>
    </xf>
    <xf numFmtId="43" fontId="47" fillId="0" borderId="14" xfId="49" applyFont="1" applyBorder="1" applyAlignment="1">
      <alignment horizontal="center" vertical="center"/>
    </xf>
    <xf numFmtId="0" fontId="47" fillId="0" borderId="20" xfId="0" applyFont="1" applyFill="1" applyBorder="1" applyAlignment="1">
      <alignment vertical="center"/>
    </xf>
    <xf numFmtId="183" fontId="48" fillId="3" borderId="20" xfId="49" applyNumberFormat="1" applyFont="1" applyFill="1" applyBorder="1" applyAlignment="1">
      <alignment horizontal="right" vertical="center" wrapText="1"/>
    </xf>
    <xf numFmtId="43" fontId="48" fillId="3" borderId="20" xfId="49" applyFont="1" applyFill="1" applyBorder="1" applyAlignment="1">
      <alignment horizontal="right" vertical="center" wrapText="1"/>
    </xf>
    <xf numFmtId="183" fontId="48" fillId="3" borderId="20" xfId="49" applyNumberFormat="1" applyFont="1" applyFill="1" applyBorder="1" applyAlignment="1">
      <alignment horizontal="right" vertical="center"/>
    </xf>
    <xf numFmtId="183" fontId="48" fillId="9" borderId="20" xfId="49" applyNumberFormat="1" applyFont="1" applyFill="1" applyBorder="1" applyAlignment="1">
      <alignment horizontal="center" vertical="center" wrapText="1"/>
    </xf>
    <xf numFmtId="183" fontId="48" fillId="9" borderId="20" xfId="49" applyNumberFormat="1" applyFont="1" applyFill="1" applyBorder="1" applyAlignment="1">
      <alignment vertical="center" wrapText="1"/>
    </xf>
    <xf numFmtId="43" fontId="48" fillId="9" borderId="20" xfId="49" applyFont="1" applyFill="1" applyBorder="1" applyAlignment="1">
      <alignment vertical="center" wrapText="1"/>
    </xf>
    <xf numFmtId="43" fontId="47" fillId="3" borderId="20" xfId="49" applyFont="1" applyFill="1" applyBorder="1" applyAlignment="1">
      <alignment horizontal="center" vertical="center"/>
    </xf>
    <xf numFmtId="37" fontId="47" fillId="3" borderId="20" xfId="49" applyNumberFormat="1" applyFont="1" applyFill="1" applyBorder="1" applyAlignment="1">
      <alignment horizontal="center" vertical="center"/>
    </xf>
    <xf numFmtId="183" fontId="3" fillId="9" borderId="20" xfId="55" applyNumberFormat="1" applyFont="1" applyFill="1" applyBorder="1" applyAlignment="1">
      <alignment horizontal="center" vertical="center" wrapText="1"/>
      <protection/>
    </xf>
    <xf numFmtId="183" fontId="3" fillId="9" borderId="20" xfId="55" applyNumberFormat="1" applyFont="1" applyFill="1" applyBorder="1" applyAlignment="1">
      <alignment vertical="center" wrapText="1"/>
      <protection/>
    </xf>
    <xf numFmtId="43" fontId="3" fillId="9" borderId="20" xfId="55" applyNumberFormat="1" applyFont="1" applyFill="1" applyBorder="1" applyAlignment="1">
      <alignment vertical="center" wrapText="1"/>
      <protection/>
    </xf>
    <xf numFmtId="183" fontId="3" fillId="9" borderId="20" xfId="55" applyNumberFormat="1" applyFont="1" applyFill="1" applyBorder="1" applyAlignment="1">
      <alignment horizontal="right" vertical="center" wrapText="1"/>
      <protection/>
    </xf>
    <xf numFmtId="37" fontId="48" fillId="9" borderId="20" xfId="49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183" fontId="3" fillId="0" borderId="14" xfId="55" applyNumberFormat="1" applyFont="1" applyFill="1" applyBorder="1" applyAlignment="1">
      <alignment horizontal="right" vertical="center" wrapText="1"/>
      <protection/>
    </xf>
    <xf numFmtId="0" fontId="47" fillId="0" borderId="0" xfId="0" applyFont="1" applyAlignment="1">
      <alignment/>
    </xf>
    <xf numFmtId="0" fontId="48" fillId="15" borderId="2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center"/>
    </xf>
    <xf numFmtId="2" fontId="47" fillId="0" borderId="14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justify" vertical="center"/>
    </xf>
    <xf numFmtId="2" fontId="47" fillId="0" borderId="12" xfId="0" applyNumberFormat="1" applyFont="1" applyBorder="1" applyAlignment="1">
      <alignment horizontal="center" vertical="center"/>
    </xf>
    <xf numFmtId="183" fontId="48" fillId="0" borderId="20" xfId="49" applyNumberFormat="1" applyFont="1" applyBorder="1" applyAlignment="1">
      <alignment horizontal="right" vertical="center"/>
    </xf>
    <xf numFmtId="2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83" fontId="48" fillId="0" borderId="14" xfId="49" applyNumberFormat="1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83" fontId="47" fillId="0" borderId="17" xfId="49" applyNumberFormat="1" applyFont="1" applyBorder="1" applyAlignment="1">
      <alignment horizontal="center" vertical="center"/>
    </xf>
    <xf numFmtId="183" fontId="48" fillId="0" borderId="20" xfId="0" applyNumberFormat="1" applyFont="1" applyBorder="1" applyAlignment="1">
      <alignment horizontal="center" vertical="center"/>
    </xf>
    <xf numFmtId="9" fontId="48" fillId="0" borderId="20" xfId="0" applyNumberFormat="1" applyFont="1" applyBorder="1" applyAlignment="1">
      <alignment horizontal="center" vertical="center"/>
    </xf>
    <xf numFmtId="183" fontId="48" fillId="0" borderId="0" xfId="49" applyNumberFormat="1" applyFont="1" applyBorder="1" applyAlignment="1">
      <alignment horizontal="right" vertical="center"/>
    </xf>
    <xf numFmtId="2" fontId="48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8" fillId="0" borderId="17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43" fontId="3" fillId="15" borderId="20" xfId="49" applyFont="1" applyFill="1" applyBorder="1" applyAlignment="1">
      <alignment horizontal="center" vertical="center" wrapText="1"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183" fontId="48" fillId="0" borderId="12" xfId="49" applyNumberFormat="1" applyFont="1" applyFill="1" applyBorder="1" applyAlignment="1">
      <alignment horizontal="center" vertical="center" wrapText="1"/>
    </xf>
    <xf numFmtId="183" fontId="48" fillId="0" borderId="17" xfId="49" applyNumberFormat="1" applyFont="1" applyFill="1" applyBorder="1" applyAlignment="1">
      <alignment horizontal="center" vertical="center" wrapText="1"/>
    </xf>
    <xf numFmtId="183" fontId="48" fillId="0" borderId="14" xfId="49" applyNumberFormat="1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3" fontId="47" fillId="0" borderId="12" xfId="49" applyFont="1" applyFill="1" applyBorder="1" applyAlignment="1">
      <alignment horizontal="center" vertical="center" wrapText="1"/>
    </xf>
    <xf numFmtId="43" fontId="47" fillId="0" borderId="17" xfId="49" applyFont="1" applyFill="1" applyBorder="1" applyAlignment="1">
      <alignment horizontal="center" vertical="center" wrapText="1"/>
    </xf>
    <xf numFmtId="43" fontId="47" fillId="0" borderId="14" xfId="49" applyFont="1" applyFill="1" applyBorder="1" applyAlignment="1">
      <alignment horizontal="center" vertical="center" wrapText="1"/>
    </xf>
    <xf numFmtId="183" fontId="47" fillId="0" borderId="12" xfId="49" applyNumberFormat="1" applyFont="1" applyFill="1" applyBorder="1" applyAlignment="1">
      <alignment horizontal="center" vertical="center" wrapText="1"/>
    </xf>
    <xf numFmtId="183" fontId="47" fillId="0" borderId="17" xfId="49" applyNumberFormat="1" applyFont="1" applyFill="1" applyBorder="1" applyAlignment="1">
      <alignment horizontal="center" vertical="center" wrapText="1"/>
    </xf>
    <xf numFmtId="183" fontId="47" fillId="0" borderId="14" xfId="49" applyNumberFormat="1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83" fontId="47" fillId="0" borderId="10" xfId="49" applyNumberFormat="1" applyFont="1" applyFill="1" applyBorder="1" applyAlignment="1">
      <alignment horizontal="center" vertical="center" wrapText="1"/>
    </xf>
    <xf numFmtId="43" fontId="47" fillId="0" borderId="10" xfId="49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justify" vertical="center" wrapText="1"/>
      <protection/>
    </xf>
    <xf numFmtId="0" fontId="47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183" fontId="47" fillId="0" borderId="15" xfId="49" applyNumberFormat="1" applyFont="1" applyFill="1" applyBorder="1" applyAlignment="1">
      <alignment horizontal="center" vertical="center" wrapText="1"/>
    </xf>
    <xf numFmtId="183" fontId="47" fillId="0" borderId="18" xfId="49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183" fontId="4" fillId="0" borderId="12" xfId="49" applyNumberFormat="1" applyFont="1" applyFill="1" applyBorder="1" applyAlignment="1">
      <alignment horizontal="center" vertical="center" wrapText="1"/>
    </xf>
    <xf numFmtId="183" fontId="4" fillId="0" borderId="17" xfId="49" applyNumberFormat="1" applyFont="1" applyFill="1" applyBorder="1" applyAlignment="1">
      <alignment horizontal="center" vertical="center" wrapText="1"/>
    </xf>
    <xf numFmtId="183" fontId="4" fillId="0" borderId="14" xfId="49" applyNumberFormat="1" applyFont="1" applyFill="1" applyBorder="1" applyAlignment="1">
      <alignment horizontal="center" vertical="center" wrapText="1"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49" fontId="3" fillId="0" borderId="17" xfId="55" applyNumberFormat="1" applyFont="1" applyFill="1" applyBorder="1" applyAlignment="1">
      <alignment horizontal="center" vertical="center" wrapText="1"/>
      <protection/>
    </xf>
    <xf numFmtId="49" fontId="3" fillId="0" borderId="14" xfId="55" applyNumberFormat="1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72" fontId="3" fillId="0" borderId="12" xfId="55" applyNumberFormat="1" applyFont="1" applyFill="1" applyBorder="1" applyAlignment="1">
      <alignment horizontal="center" vertical="center" wrapText="1"/>
      <protection/>
    </xf>
    <xf numFmtId="172" fontId="3" fillId="0" borderId="17" xfId="55" applyNumberFormat="1" applyFont="1" applyFill="1" applyBorder="1" applyAlignment="1">
      <alignment horizontal="center" vertical="center" wrapText="1"/>
      <protection/>
    </xf>
    <xf numFmtId="172" fontId="3" fillId="0" borderId="14" xfId="55" applyNumberFormat="1" applyFont="1" applyFill="1" applyBorder="1" applyAlignment="1">
      <alignment horizontal="center" vertical="center" wrapText="1"/>
      <protection/>
    </xf>
    <xf numFmtId="183" fontId="47" fillId="0" borderId="12" xfId="49" applyNumberFormat="1" applyFont="1" applyFill="1" applyBorder="1" applyAlignment="1">
      <alignment horizontal="center" vertical="center"/>
    </xf>
    <xf numFmtId="183" fontId="47" fillId="0" borderId="14" xfId="49" applyNumberFormat="1" applyFont="1" applyFill="1" applyBorder="1" applyAlignment="1">
      <alignment horizontal="center" vertical="center"/>
    </xf>
    <xf numFmtId="43" fontId="47" fillId="0" borderId="12" xfId="49" applyFont="1" applyFill="1" applyBorder="1" applyAlignment="1">
      <alignment horizontal="center" vertical="center"/>
    </xf>
    <xf numFmtId="43" fontId="47" fillId="0" borderId="14" xfId="49" applyFont="1" applyFill="1" applyBorder="1" applyAlignment="1">
      <alignment horizontal="center" vertical="center"/>
    </xf>
    <xf numFmtId="183" fontId="47" fillId="0" borderId="13" xfId="49" applyNumberFormat="1" applyFont="1" applyFill="1" applyBorder="1" applyAlignment="1">
      <alignment horizontal="center" vertical="center" wrapText="1"/>
    </xf>
    <xf numFmtId="43" fontId="47" fillId="0" borderId="17" xfId="49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justify" vertical="center" wrapText="1"/>
    </xf>
    <xf numFmtId="183" fontId="47" fillId="0" borderId="17" xfId="49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justify" vertical="center" wrapText="1"/>
    </xf>
    <xf numFmtId="0" fontId="50" fillId="0" borderId="17" xfId="0" applyFont="1" applyFill="1" applyBorder="1" applyAlignment="1">
      <alignment horizontal="justify" vertical="center" wrapText="1"/>
    </xf>
    <xf numFmtId="0" fontId="50" fillId="0" borderId="14" xfId="0" applyFont="1" applyFill="1" applyBorder="1" applyAlignment="1">
      <alignment horizontal="justify" vertical="center" wrapText="1"/>
    </xf>
    <xf numFmtId="49" fontId="48" fillId="0" borderId="12" xfId="55" applyNumberFormat="1" applyFont="1" applyFill="1" applyBorder="1" applyAlignment="1">
      <alignment horizontal="center" vertical="center" wrapText="1"/>
      <protection/>
    </xf>
    <xf numFmtId="49" fontId="48" fillId="0" borderId="17" xfId="55" applyNumberFormat="1" applyFont="1" applyFill="1" applyBorder="1" applyAlignment="1">
      <alignment horizontal="center" vertical="center" wrapText="1"/>
      <protection/>
    </xf>
    <xf numFmtId="49" fontId="48" fillId="0" borderId="14" xfId="55" applyNumberFormat="1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" fillId="3" borderId="20" xfId="55" applyFont="1" applyFill="1" applyBorder="1" applyAlignment="1">
      <alignment vertical="center" wrapText="1"/>
      <protection/>
    </xf>
    <xf numFmtId="183" fontId="47" fillId="0" borderId="25" xfId="49" applyNumberFormat="1" applyFont="1" applyFill="1" applyBorder="1" applyAlignment="1">
      <alignment horizontal="center" vertical="center" wrapText="1"/>
    </xf>
    <xf numFmtId="0" fontId="3" fillId="3" borderId="20" xfId="55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83" fontId="47" fillId="0" borderId="10" xfId="49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/>
    </xf>
    <xf numFmtId="43" fontId="47" fillId="0" borderId="10" xfId="49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83" fontId="6" fillId="0" borderId="10" xfId="49" applyNumberFormat="1" applyFont="1" applyFill="1" applyBorder="1" applyAlignment="1">
      <alignment horizontal="center" vertical="center" wrapText="1"/>
    </xf>
    <xf numFmtId="183" fontId="47" fillId="0" borderId="10" xfId="49" applyNumberFormat="1" applyFont="1" applyFill="1" applyBorder="1" applyAlignment="1">
      <alignment horizontal="center" vertical="center"/>
    </xf>
    <xf numFmtId="43" fontId="6" fillId="0" borderId="10" xfId="49" applyFont="1" applyFill="1" applyBorder="1" applyAlignment="1">
      <alignment horizontal="center" vertical="center" wrapText="1"/>
    </xf>
    <xf numFmtId="183" fontId="47" fillId="0" borderId="13" xfId="49" applyNumberFormat="1" applyFont="1" applyFill="1" applyBorder="1" applyAlignment="1">
      <alignment horizontal="right" vertical="center" wrapText="1"/>
    </xf>
    <xf numFmtId="183" fontId="47" fillId="0" borderId="15" xfId="49" applyNumberFormat="1" applyFont="1" applyFill="1" applyBorder="1" applyAlignment="1">
      <alignment horizontal="right" vertical="center" wrapText="1"/>
    </xf>
    <xf numFmtId="183" fontId="47" fillId="0" borderId="25" xfId="49" applyNumberFormat="1" applyFont="1" applyFill="1" applyBorder="1" applyAlignment="1">
      <alignment horizontal="right" vertical="center" wrapText="1"/>
    </xf>
    <xf numFmtId="183" fontId="47" fillId="0" borderId="18" xfId="49" applyNumberFormat="1" applyFont="1" applyFill="1" applyBorder="1" applyAlignment="1">
      <alignment horizontal="right" vertical="center" wrapText="1"/>
    </xf>
    <xf numFmtId="183" fontId="4" fillId="0" borderId="10" xfId="49" applyNumberFormat="1" applyFont="1" applyFill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183" fontId="47" fillId="33" borderId="12" xfId="49" applyNumberFormat="1" applyFont="1" applyFill="1" applyBorder="1" applyAlignment="1">
      <alignment horizontal="center" vertical="center" wrapText="1"/>
    </xf>
    <xf numFmtId="183" fontId="47" fillId="33" borderId="14" xfId="49" applyNumberFormat="1" applyFont="1" applyFill="1" applyBorder="1" applyAlignment="1">
      <alignment horizontal="center" vertical="center" wrapText="1"/>
    </xf>
    <xf numFmtId="183" fontId="47" fillId="0" borderId="12" xfId="49" applyNumberFormat="1" applyFont="1" applyBorder="1" applyAlignment="1">
      <alignment horizontal="center" vertical="center"/>
    </xf>
    <xf numFmtId="183" fontId="47" fillId="0" borderId="14" xfId="49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justify" vertical="center" wrapText="1"/>
    </xf>
    <xf numFmtId="0" fontId="50" fillId="33" borderId="12" xfId="0" applyFont="1" applyFill="1" applyBorder="1" applyAlignment="1">
      <alignment horizontal="justify" vertical="center" wrapText="1"/>
    </xf>
    <xf numFmtId="0" fontId="50" fillId="33" borderId="14" xfId="0" applyFont="1" applyFill="1" applyBorder="1" applyAlignment="1">
      <alignment horizontal="justify" vertical="center" wrapText="1"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183" fontId="47" fillId="0" borderId="10" xfId="49" applyNumberFormat="1" applyFont="1" applyFill="1" applyBorder="1" applyAlignment="1">
      <alignment vertical="center" wrapText="1"/>
    </xf>
    <xf numFmtId="183" fontId="47" fillId="0" borderId="12" xfId="49" applyNumberFormat="1" applyFont="1" applyFill="1" applyBorder="1" applyAlignment="1">
      <alignment vertical="center" wrapText="1"/>
    </xf>
    <xf numFmtId="183" fontId="47" fillId="0" borderId="10" xfId="49" applyNumberFormat="1" applyFont="1" applyFill="1" applyBorder="1" applyAlignment="1">
      <alignment horizontal="left" wrapText="1"/>
    </xf>
    <xf numFmtId="183" fontId="48" fillId="0" borderId="12" xfId="49" applyNumberFormat="1" applyFont="1" applyFill="1" applyBorder="1" applyAlignment="1">
      <alignment horizontal="left" wrapText="1"/>
    </xf>
    <xf numFmtId="183" fontId="48" fillId="0" borderId="14" xfId="49" applyNumberFormat="1" applyFont="1" applyFill="1" applyBorder="1" applyAlignment="1">
      <alignment horizontal="left" wrapText="1"/>
    </xf>
    <xf numFmtId="43" fontId="48" fillId="0" borderId="12" xfId="49" applyFont="1" applyFill="1" applyBorder="1" applyAlignment="1">
      <alignment horizontal="center" vertical="center" wrapText="1"/>
    </xf>
    <xf numFmtId="43" fontId="48" fillId="0" borderId="14" xfId="49" applyFont="1" applyFill="1" applyBorder="1" applyAlignment="1">
      <alignment horizontal="center" vertical="center" wrapText="1"/>
    </xf>
    <xf numFmtId="183" fontId="47" fillId="0" borderId="12" xfId="49" applyNumberFormat="1" applyFont="1" applyFill="1" applyBorder="1" applyAlignment="1">
      <alignment horizontal="right" vertical="center" wrapText="1"/>
    </xf>
    <xf numFmtId="183" fontId="47" fillId="0" borderId="14" xfId="49" applyNumberFormat="1" applyFont="1" applyFill="1" applyBorder="1" applyAlignment="1">
      <alignment horizontal="right" vertical="center" wrapText="1"/>
    </xf>
    <xf numFmtId="183" fontId="47" fillId="0" borderId="17" xfId="49" applyNumberFormat="1" applyFont="1" applyFill="1" applyBorder="1" applyAlignment="1">
      <alignment vertical="center" wrapText="1"/>
    </xf>
    <xf numFmtId="183" fontId="47" fillId="0" borderId="14" xfId="49" applyNumberFormat="1" applyFont="1" applyFill="1" applyBorder="1" applyAlignment="1">
      <alignment vertical="center" wrapText="1"/>
    </xf>
    <xf numFmtId="183" fontId="47" fillId="0" borderId="12" xfId="49" applyNumberFormat="1" applyFont="1" applyFill="1" applyBorder="1" applyAlignment="1">
      <alignment horizontal="left" wrapText="1"/>
    </xf>
    <xf numFmtId="183" fontId="47" fillId="0" borderId="17" xfId="49" applyNumberFormat="1" applyFont="1" applyFill="1" applyBorder="1" applyAlignment="1">
      <alignment horizontal="left" wrapText="1"/>
    </xf>
    <xf numFmtId="183" fontId="47" fillId="0" borderId="14" xfId="49" applyNumberFormat="1" applyFont="1" applyFill="1" applyBorder="1" applyAlignment="1">
      <alignment horizontal="left" wrapText="1"/>
    </xf>
    <xf numFmtId="183" fontId="47" fillId="0" borderId="17" xfId="49" applyNumberFormat="1" applyFont="1" applyFill="1" applyBorder="1" applyAlignment="1">
      <alignment horizontal="right" vertical="center" wrapText="1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183" fontId="48" fillId="0" borderId="12" xfId="49" applyNumberFormat="1" applyFont="1" applyFill="1" applyBorder="1" applyAlignment="1">
      <alignment vertical="center" wrapText="1"/>
    </xf>
    <xf numFmtId="183" fontId="48" fillId="0" borderId="14" xfId="49" applyNumberFormat="1" applyFont="1" applyFill="1" applyBorder="1" applyAlignment="1">
      <alignment vertical="center" wrapText="1"/>
    </xf>
    <xf numFmtId="0" fontId="3" fillId="0" borderId="17" xfId="55" applyFont="1" applyFill="1" applyBorder="1" applyAlignment="1">
      <alignment horizontal="center" vertical="center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" fillId="0" borderId="17" xfId="55" applyFont="1" applyFill="1" applyBorder="1" applyAlignment="1">
      <alignment horizontal="center" vertical="center"/>
      <protection/>
    </xf>
    <xf numFmtId="0" fontId="47" fillId="0" borderId="17" xfId="0" applyFont="1" applyFill="1" applyBorder="1" applyAlignment="1">
      <alignment horizontal="center" vertical="center" wrapText="1"/>
    </xf>
    <xf numFmtId="183" fontId="48" fillId="0" borderId="17" xfId="49" applyNumberFormat="1" applyFont="1" applyFill="1" applyBorder="1" applyAlignment="1">
      <alignment vertical="center" wrapText="1"/>
    </xf>
    <xf numFmtId="183" fontId="4" fillId="0" borderId="15" xfId="49" applyNumberFormat="1" applyFont="1" applyFill="1" applyBorder="1" applyAlignment="1">
      <alignment horizontal="center" vertical="center" wrapText="1"/>
    </xf>
    <xf numFmtId="183" fontId="4" fillId="0" borderId="25" xfId="49" applyNumberFormat="1" applyFont="1" applyFill="1" applyBorder="1" applyAlignment="1">
      <alignment horizontal="center" vertical="center" wrapText="1"/>
    </xf>
    <xf numFmtId="183" fontId="4" fillId="0" borderId="18" xfId="49" applyNumberFormat="1" applyFont="1" applyFill="1" applyBorder="1" applyAlignment="1">
      <alignment horizontal="center" vertical="center" wrapText="1"/>
    </xf>
    <xf numFmtId="183" fontId="4" fillId="0" borderId="12" xfId="49" applyNumberFormat="1" applyFont="1" applyFill="1" applyBorder="1" applyAlignment="1">
      <alignment horizontal="center" vertical="center"/>
    </xf>
    <xf numFmtId="183" fontId="4" fillId="0" borderId="17" xfId="49" applyNumberFormat="1" applyFont="1" applyFill="1" applyBorder="1" applyAlignment="1">
      <alignment horizontal="center" vertical="center"/>
    </xf>
    <xf numFmtId="183" fontId="4" fillId="0" borderId="14" xfId="49" applyNumberFormat="1" applyFont="1" applyFill="1" applyBorder="1" applyAlignment="1">
      <alignment horizontal="center" vertical="center"/>
    </xf>
    <xf numFmtId="183" fontId="4" fillId="0" borderId="12" xfId="0" applyNumberFormat="1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183" fontId="4" fillId="0" borderId="14" xfId="0" applyNumberFormat="1" applyFont="1" applyBorder="1" applyAlignment="1">
      <alignment horizontal="center" vertical="center"/>
    </xf>
    <xf numFmtId="43" fontId="4" fillId="0" borderId="12" xfId="49" applyFont="1" applyFill="1" applyBorder="1" applyAlignment="1">
      <alignment horizontal="center" vertical="center"/>
    </xf>
    <xf numFmtId="43" fontId="4" fillId="0" borderId="17" xfId="49" applyFont="1" applyFill="1" applyBorder="1" applyAlignment="1">
      <alignment horizontal="center" vertical="center"/>
    </xf>
    <xf numFmtId="43" fontId="4" fillId="0" borderId="14" xfId="49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183" fontId="4" fillId="0" borderId="13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3" fontId="4" fillId="0" borderId="10" xfId="49" applyFont="1" applyFill="1" applyBorder="1" applyAlignment="1">
      <alignment horizontal="center" vertical="center"/>
    </xf>
    <xf numFmtId="43" fontId="4" fillId="0" borderId="10" xfId="49" applyFont="1" applyFill="1" applyBorder="1" applyAlignment="1">
      <alignment horizontal="center" vertical="center" wrapText="1"/>
    </xf>
    <xf numFmtId="43" fontId="4" fillId="0" borderId="12" xfId="49" applyFont="1" applyFill="1" applyBorder="1" applyAlignment="1">
      <alignment horizontal="center" vertical="center" wrapText="1"/>
    </xf>
    <xf numFmtId="43" fontId="4" fillId="0" borderId="17" xfId="49" applyFont="1" applyFill="1" applyBorder="1" applyAlignment="1">
      <alignment horizontal="center" vertical="center" wrapText="1"/>
    </xf>
    <xf numFmtId="43" fontId="4" fillId="0" borderId="14" xfId="49" applyFont="1" applyFill="1" applyBorder="1" applyAlignment="1">
      <alignment horizontal="center" vertical="center" wrapText="1"/>
    </xf>
    <xf numFmtId="0" fontId="3" fillId="15" borderId="20" xfId="55" applyFont="1" applyFill="1" applyBorder="1" applyAlignment="1">
      <alignment horizontal="center" vertical="center" textRotation="90" wrapText="1"/>
      <protection/>
    </xf>
    <xf numFmtId="0" fontId="48" fillId="9" borderId="2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15" borderId="20" xfId="55" applyFont="1" applyFill="1" applyBorder="1" applyAlignment="1">
      <alignment horizontal="center" vertical="center" wrapText="1"/>
      <protection/>
    </xf>
    <xf numFmtId="0" fontId="3" fillId="15" borderId="20" xfId="0" applyFont="1" applyFill="1" applyBorder="1" applyAlignment="1">
      <alignment horizontal="center" vertical="center" wrapText="1"/>
    </xf>
    <xf numFmtId="173" fontId="3" fillId="15" borderId="20" xfId="49" applyNumberFormat="1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textRotation="90" wrapText="1"/>
    </xf>
    <xf numFmtId="43" fontId="47" fillId="0" borderId="10" xfId="49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7" xfId="55" applyFont="1" applyFill="1" applyBorder="1" applyAlignment="1">
      <alignment horizontal="left" vertical="center" wrapText="1"/>
      <protection/>
    </xf>
    <xf numFmtId="0" fontId="4" fillId="0" borderId="14" xfId="55" applyFont="1" applyFill="1" applyBorder="1" applyAlignment="1">
      <alignment horizontal="left" vertical="center" wrapText="1"/>
      <protection/>
    </xf>
    <xf numFmtId="183" fontId="4" fillId="0" borderId="10" xfId="49" applyNumberFormat="1" applyFont="1" applyFill="1" applyBorder="1" applyAlignment="1">
      <alignment horizontal="right" vertical="center" wrapText="1"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justify" vertical="center" wrapText="1"/>
    </xf>
    <xf numFmtId="183" fontId="47" fillId="0" borderId="12" xfId="49" applyNumberFormat="1" applyFont="1" applyFill="1" applyBorder="1" applyAlignment="1">
      <alignment horizontal="right" vertical="center"/>
    </xf>
    <xf numFmtId="183" fontId="47" fillId="0" borderId="17" xfId="49" applyNumberFormat="1" applyFont="1" applyFill="1" applyBorder="1" applyAlignment="1">
      <alignment horizontal="right" vertical="center"/>
    </xf>
    <xf numFmtId="183" fontId="48" fillId="0" borderId="12" xfId="49" applyNumberFormat="1" applyFont="1" applyFill="1" applyBorder="1" applyAlignment="1">
      <alignment horizontal="right" vertical="center" wrapText="1"/>
    </xf>
    <xf numFmtId="183" fontId="48" fillId="0" borderId="14" xfId="49" applyNumberFormat="1" applyFont="1" applyFill="1" applyBorder="1" applyAlignment="1">
      <alignment horizontal="right" vertical="center" wrapText="1"/>
    </xf>
    <xf numFmtId="183" fontId="4" fillId="0" borderId="12" xfId="49" applyNumberFormat="1" applyFont="1" applyFill="1" applyBorder="1" applyAlignment="1">
      <alignment horizontal="right" vertical="center" wrapText="1"/>
    </xf>
    <xf numFmtId="183" fontId="4" fillId="0" borderId="17" xfId="49" applyNumberFormat="1" applyFont="1" applyFill="1" applyBorder="1" applyAlignment="1">
      <alignment horizontal="right" vertical="center" wrapText="1"/>
    </xf>
    <xf numFmtId="183" fontId="4" fillId="0" borderId="12" xfId="49" applyNumberFormat="1" applyFont="1" applyFill="1" applyBorder="1" applyAlignment="1">
      <alignment horizontal="right" vertical="center"/>
    </xf>
    <xf numFmtId="183" fontId="4" fillId="0" borderId="17" xfId="49" applyNumberFormat="1" applyFont="1" applyFill="1" applyBorder="1" applyAlignment="1">
      <alignment horizontal="right" vertical="center"/>
    </xf>
    <xf numFmtId="183" fontId="4" fillId="0" borderId="14" xfId="49" applyNumberFormat="1" applyFont="1" applyFill="1" applyBorder="1" applyAlignment="1">
      <alignment horizontal="right" vertical="center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justify" vertical="center" wrapText="1"/>
      <protection/>
    </xf>
    <xf numFmtId="0" fontId="4" fillId="0" borderId="17" xfId="55" applyFont="1" applyFill="1" applyBorder="1" applyAlignment="1">
      <alignment horizontal="justify" vertical="center" wrapText="1"/>
      <protection/>
    </xf>
    <xf numFmtId="0" fontId="4" fillId="0" borderId="14" xfId="55" applyFont="1" applyFill="1" applyBorder="1" applyAlignment="1">
      <alignment horizontal="justify" vertical="center" wrapText="1"/>
      <protection/>
    </xf>
    <xf numFmtId="183" fontId="47" fillId="0" borderId="14" xfId="49" applyNumberFormat="1" applyFont="1" applyFill="1" applyBorder="1" applyAlignment="1">
      <alignment horizontal="right" vertical="center"/>
    </xf>
    <xf numFmtId="183" fontId="48" fillId="0" borderId="12" xfId="49" applyNumberFormat="1" applyFont="1" applyFill="1" applyBorder="1" applyAlignment="1">
      <alignment horizontal="center" vertical="center"/>
    </xf>
    <xf numFmtId="183" fontId="48" fillId="0" borderId="17" xfId="49" applyNumberFormat="1" applyFont="1" applyFill="1" applyBorder="1" applyAlignment="1">
      <alignment horizontal="center" vertical="center"/>
    </xf>
    <xf numFmtId="183" fontId="48" fillId="0" borderId="14" xfId="49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183" fontId="47" fillId="0" borderId="12" xfId="49" applyNumberFormat="1" applyFont="1" applyBorder="1" applyAlignment="1">
      <alignment horizontal="center" vertical="center" wrapText="1"/>
    </xf>
    <xf numFmtId="183" fontId="47" fillId="0" borderId="14" xfId="49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83" fontId="47" fillId="0" borderId="12" xfId="49" applyNumberFormat="1" applyFont="1" applyBorder="1" applyAlignment="1">
      <alignment horizontal="right" vertical="center" wrapText="1"/>
    </xf>
    <xf numFmtId="183" fontId="47" fillId="0" borderId="17" xfId="49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183" fontId="47" fillId="0" borderId="17" xfId="49" applyNumberFormat="1" applyFont="1" applyBorder="1" applyAlignment="1">
      <alignment horizontal="center" vertical="center" wrapText="1"/>
    </xf>
    <xf numFmtId="183" fontId="47" fillId="0" borderId="12" xfId="0" applyNumberFormat="1" applyFont="1" applyBorder="1" applyAlignment="1">
      <alignment horizontal="center" vertical="center"/>
    </xf>
    <xf numFmtId="183" fontId="47" fillId="0" borderId="17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3" fillId="9" borderId="20" xfId="55" applyFont="1" applyFill="1" applyBorder="1" applyAlignment="1">
      <alignment horizontal="center" vertical="center" wrapText="1"/>
      <protection/>
    </xf>
    <xf numFmtId="183" fontId="47" fillId="0" borderId="14" xfId="49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8" fillId="0" borderId="20" xfId="0" applyFont="1" applyBorder="1" applyAlignment="1">
      <alignment horizontal="center" vertical="center"/>
    </xf>
    <xf numFmtId="0" fontId="48" fillId="15" borderId="20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2" fontId="47" fillId="0" borderId="17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52"/>
  <sheetViews>
    <sheetView tabSelected="1" zoomScale="60" zoomScaleNormal="60" zoomScalePageLayoutView="0" workbookViewId="0" topLeftCell="A1">
      <selection activeCell="G593" sqref="G593"/>
    </sheetView>
  </sheetViews>
  <sheetFormatPr defaultColWidth="11.421875" defaultRowHeight="15"/>
  <cols>
    <col min="1" max="1" width="5.421875" style="2" customWidth="1"/>
    <col min="2" max="2" width="7.28125" style="2" customWidth="1"/>
    <col min="3" max="3" width="10.8515625" style="2" customWidth="1"/>
    <col min="4" max="4" width="15.00390625" style="2" customWidth="1"/>
    <col min="5" max="5" width="27.140625" style="13" customWidth="1"/>
    <col min="6" max="6" width="10.28125" style="13" customWidth="1"/>
    <col min="7" max="7" width="52.57421875" style="15" customWidth="1"/>
    <col min="8" max="8" width="25.140625" style="157" customWidth="1"/>
    <col min="9" max="9" width="28.00390625" style="12" customWidth="1"/>
    <col min="10" max="10" width="18.28125" style="12" customWidth="1"/>
    <col min="11" max="11" width="30.8515625" style="12" customWidth="1"/>
    <col min="12" max="12" width="22.28125" style="12" customWidth="1"/>
    <col min="13" max="13" width="30.00390625" style="10" customWidth="1"/>
    <col min="14" max="14" width="18.28125" style="1" customWidth="1"/>
    <col min="15" max="15" width="20.00390625" style="1" bestFit="1" customWidth="1"/>
    <col min="16" max="16" width="18.140625" style="1" customWidth="1"/>
    <col min="17" max="17" width="11.421875" style="1" customWidth="1"/>
    <col min="18" max="18" width="26.28125" style="1" customWidth="1"/>
    <col min="19" max="19" width="11.421875" style="1" customWidth="1"/>
    <col min="20" max="20" width="20.8515625" style="1" customWidth="1"/>
    <col min="21" max="23" width="11.421875" style="1" customWidth="1"/>
    <col min="24" max="16384" width="11.421875" style="2" customWidth="1"/>
  </cols>
  <sheetData>
    <row r="1" ht="15" thickBot="1"/>
    <row r="2" spans="1:14" ht="21" customHeight="1" thickBot="1">
      <c r="A2" s="386" t="s">
        <v>113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8"/>
    </row>
    <row r="3" spans="1:14" ht="21" customHeight="1" thickBot="1">
      <c r="A3" s="386" t="s">
        <v>114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8"/>
    </row>
    <row r="4" spans="1:14" ht="15.75" thickBot="1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172"/>
    </row>
    <row r="5" spans="1:14" ht="15.75" thickBot="1">
      <c r="A5" s="528" t="s">
        <v>0</v>
      </c>
      <c r="B5" s="531" t="s">
        <v>100</v>
      </c>
      <c r="C5" s="531"/>
      <c r="D5" s="531"/>
      <c r="E5" s="531"/>
      <c r="F5" s="532" t="s">
        <v>101</v>
      </c>
      <c r="G5" s="532"/>
      <c r="H5" s="533" t="s">
        <v>102</v>
      </c>
      <c r="I5" s="533"/>
      <c r="J5" s="533"/>
      <c r="K5" s="533"/>
      <c r="L5" s="533"/>
      <c r="M5" s="385" t="s">
        <v>103</v>
      </c>
      <c r="N5" s="385" t="s">
        <v>990</v>
      </c>
    </row>
    <row r="6" spans="1:14" ht="15.75" thickBot="1">
      <c r="A6" s="528"/>
      <c r="B6" s="528" t="s">
        <v>1</v>
      </c>
      <c r="C6" s="528" t="s">
        <v>112</v>
      </c>
      <c r="D6" s="528" t="s">
        <v>2</v>
      </c>
      <c r="E6" s="528" t="s">
        <v>3</v>
      </c>
      <c r="F6" s="532" t="s">
        <v>104</v>
      </c>
      <c r="G6" s="532"/>
      <c r="H6" s="533" t="s">
        <v>105</v>
      </c>
      <c r="I6" s="533"/>
      <c r="J6" s="533"/>
      <c r="K6" s="533" t="s">
        <v>106</v>
      </c>
      <c r="L6" s="533"/>
      <c r="M6" s="385"/>
      <c r="N6" s="385"/>
    </row>
    <row r="7" spans="1:14" ht="15" customHeight="1" thickBot="1">
      <c r="A7" s="528"/>
      <c r="B7" s="528"/>
      <c r="C7" s="528"/>
      <c r="D7" s="528"/>
      <c r="E7" s="528"/>
      <c r="F7" s="534" t="s">
        <v>4</v>
      </c>
      <c r="G7" s="532" t="s">
        <v>5</v>
      </c>
      <c r="H7" s="385" t="s">
        <v>984</v>
      </c>
      <c r="I7" s="533" t="s">
        <v>107</v>
      </c>
      <c r="J7" s="533"/>
      <c r="K7" s="533"/>
      <c r="L7" s="533"/>
      <c r="M7" s="385"/>
      <c r="N7" s="385"/>
    </row>
    <row r="8" spans="1:14" ht="96.75" customHeight="1" thickBot="1">
      <c r="A8" s="528"/>
      <c r="B8" s="528"/>
      <c r="C8" s="528"/>
      <c r="D8" s="528"/>
      <c r="E8" s="528"/>
      <c r="F8" s="534"/>
      <c r="G8" s="532"/>
      <c r="H8" s="385"/>
      <c r="I8" s="299" t="s">
        <v>108</v>
      </c>
      <c r="J8" s="299" t="s">
        <v>109</v>
      </c>
      <c r="K8" s="299" t="s">
        <v>110</v>
      </c>
      <c r="L8" s="299" t="s">
        <v>109</v>
      </c>
      <c r="M8" s="385"/>
      <c r="N8" s="385"/>
    </row>
    <row r="9" spans="1:23" s="4" customFormat="1" ht="18" customHeight="1" thickBot="1">
      <c r="A9" s="529" t="s">
        <v>125</v>
      </c>
      <c r="B9" s="529"/>
      <c r="C9" s="529"/>
      <c r="D9" s="529"/>
      <c r="E9" s="529"/>
      <c r="F9" s="529"/>
      <c r="G9" s="529"/>
      <c r="H9" s="300">
        <f>H10+H82+H117+H168+H269+H313+H360+H427+H493+H503+H518+H525+H534+H540</f>
        <v>11967267711.313112</v>
      </c>
      <c r="I9" s="301">
        <f>I10+I82+I117+I168+I269+I313+I360+I427+I493+I503+I518+I525+I534+I540</f>
        <v>29919713587</v>
      </c>
      <c r="J9" s="302"/>
      <c r="K9" s="301">
        <f>K10+K82+K117+K168+K269+K313+K360+K427+K493+K503+K518+K525+K534+K540</f>
        <v>110557469030</v>
      </c>
      <c r="L9" s="302"/>
      <c r="M9" s="301">
        <f aca="true" t="shared" si="0" ref="M9:M15">H9+I9+K9</f>
        <v>152444450328.3131</v>
      </c>
      <c r="N9" s="302"/>
      <c r="O9" s="3"/>
      <c r="P9" s="3"/>
      <c r="Q9" s="3"/>
      <c r="R9" s="3"/>
      <c r="S9" s="3"/>
      <c r="T9" s="3"/>
      <c r="U9" s="3"/>
      <c r="V9" s="3"/>
      <c r="W9" s="3"/>
    </row>
    <row r="10" spans="1:23" s="4" customFormat="1" ht="18" customHeight="1" thickBot="1">
      <c r="A10" s="444" t="s">
        <v>6</v>
      </c>
      <c r="B10" s="444"/>
      <c r="C10" s="444"/>
      <c r="D10" s="444"/>
      <c r="E10" s="444"/>
      <c r="F10" s="444"/>
      <c r="G10" s="444"/>
      <c r="H10" s="303">
        <f>H11+H72</f>
        <v>1003378044</v>
      </c>
      <c r="I10" s="304">
        <f>+I11+I72</f>
        <v>4242264264</v>
      </c>
      <c r="J10" s="305"/>
      <c r="K10" s="304">
        <f>+K11+K72</f>
        <v>92101609999</v>
      </c>
      <c r="L10" s="306"/>
      <c r="M10" s="304">
        <f t="shared" si="0"/>
        <v>97347252307</v>
      </c>
      <c r="N10" s="306"/>
      <c r="O10" s="3"/>
      <c r="P10" s="3"/>
      <c r="Q10" s="3"/>
      <c r="R10" s="3"/>
      <c r="S10" s="3"/>
      <c r="T10" s="3"/>
      <c r="U10" s="3"/>
      <c r="V10" s="3"/>
      <c r="W10" s="3"/>
    </row>
    <row r="11" spans="1:14" ht="15">
      <c r="A11" s="32" t="s">
        <v>7</v>
      </c>
      <c r="B11" s="32"/>
      <c r="C11" s="32"/>
      <c r="D11" s="32"/>
      <c r="E11" s="294"/>
      <c r="F11" s="295"/>
      <c r="G11" s="296" t="s">
        <v>8</v>
      </c>
      <c r="H11" s="271">
        <f>H13+H20+H36+H51+H54</f>
        <v>981448044</v>
      </c>
      <c r="I11" s="271">
        <f>I13+I20+I36+I51+I54</f>
        <v>4242264264</v>
      </c>
      <c r="J11" s="297"/>
      <c r="K11" s="271">
        <f>K13+K20+K36+K51+K54</f>
        <v>92101609999</v>
      </c>
      <c r="L11" s="297"/>
      <c r="M11" s="298">
        <f t="shared" si="0"/>
        <v>97325322307</v>
      </c>
      <c r="N11" s="382">
        <v>11</v>
      </c>
    </row>
    <row r="12" spans="1:14" ht="15">
      <c r="A12" s="419"/>
      <c r="B12" s="5" t="s">
        <v>9</v>
      </c>
      <c r="C12" s="5"/>
      <c r="D12" s="5"/>
      <c r="E12" s="6"/>
      <c r="F12" s="17"/>
      <c r="G12" s="18" t="s">
        <v>10</v>
      </c>
      <c r="H12" s="179">
        <f>H13+H20+H36+H51+H54</f>
        <v>981448044</v>
      </c>
      <c r="I12" s="179">
        <f>I13+I20+I36+I51+I54</f>
        <v>4242264264</v>
      </c>
      <c r="J12" s="16"/>
      <c r="K12" s="179">
        <f>K13+K20+K36+K51+K54</f>
        <v>92101609999</v>
      </c>
      <c r="L12" s="7"/>
      <c r="M12" s="188">
        <f t="shared" si="0"/>
        <v>97325322307</v>
      </c>
      <c r="N12" s="382"/>
    </row>
    <row r="13" spans="1:23" s="151" customFormat="1" ht="42" customHeight="1">
      <c r="A13" s="420"/>
      <c r="B13" s="392"/>
      <c r="C13" s="5" t="s">
        <v>11</v>
      </c>
      <c r="D13" s="5"/>
      <c r="E13" s="6"/>
      <c r="F13" s="146"/>
      <c r="G13" s="147" t="s">
        <v>12</v>
      </c>
      <c r="H13" s="180">
        <f>H14+H16+H18</f>
        <v>0</v>
      </c>
      <c r="I13" s="181">
        <f>I14+I16+I18</f>
        <v>0</v>
      </c>
      <c r="J13" s="148"/>
      <c r="K13" s="184">
        <f>K14+K16+K18</f>
        <v>3000000</v>
      </c>
      <c r="L13" s="149"/>
      <c r="M13" s="188">
        <f t="shared" si="0"/>
        <v>3000000</v>
      </c>
      <c r="N13" s="382"/>
      <c r="O13" s="150"/>
      <c r="P13" s="150"/>
      <c r="Q13" s="150"/>
      <c r="R13" s="150"/>
      <c r="S13" s="150"/>
      <c r="T13" s="150"/>
      <c r="U13" s="150"/>
      <c r="V13" s="150"/>
      <c r="W13" s="150"/>
    </row>
    <row r="14" spans="1:23" s="151" customFormat="1" ht="57" customHeight="1">
      <c r="A14" s="420"/>
      <c r="B14" s="392"/>
      <c r="C14" s="392"/>
      <c r="D14" s="5" t="s">
        <v>13</v>
      </c>
      <c r="E14" s="6"/>
      <c r="F14" s="146"/>
      <c r="G14" s="147" t="s">
        <v>14</v>
      </c>
      <c r="H14" s="180">
        <f>H15</f>
        <v>0</v>
      </c>
      <c r="I14" s="181">
        <f>I15</f>
        <v>0</v>
      </c>
      <c r="J14" s="148"/>
      <c r="K14" s="188">
        <f>K15</f>
        <v>3000000</v>
      </c>
      <c r="L14" s="149"/>
      <c r="M14" s="188">
        <f t="shared" si="0"/>
        <v>3000000</v>
      </c>
      <c r="N14" s="382"/>
      <c r="O14" s="150"/>
      <c r="P14" s="150"/>
      <c r="Q14" s="150"/>
      <c r="R14" s="150"/>
      <c r="S14" s="150"/>
      <c r="T14" s="150"/>
      <c r="U14" s="150"/>
      <c r="V14" s="150"/>
      <c r="W14" s="150"/>
    </row>
    <row r="15" spans="1:23" s="151" customFormat="1" ht="51" customHeight="1">
      <c r="A15" s="420"/>
      <c r="B15" s="392"/>
      <c r="C15" s="392"/>
      <c r="D15" s="5"/>
      <c r="E15" s="6" t="s">
        <v>15</v>
      </c>
      <c r="F15" s="152">
        <v>1</v>
      </c>
      <c r="G15" s="34" t="s">
        <v>115</v>
      </c>
      <c r="H15" s="180"/>
      <c r="I15" s="182"/>
      <c r="J15" s="148"/>
      <c r="K15" s="182">
        <v>3000000</v>
      </c>
      <c r="L15" s="148" t="s">
        <v>129</v>
      </c>
      <c r="M15" s="237">
        <f t="shared" si="0"/>
        <v>3000000</v>
      </c>
      <c r="N15" s="382"/>
      <c r="O15" s="150"/>
      <c r="P15" s="150"/>
      <c r="Q15" s="150"/>
      <c r="R15" s="150"/>
      <c r="S15" s="150"/>
      <c r="T15" s="150"/>
      <c r="U15" s="150"/>
      <c r="V15" s="150"/>
      <c r="W15" s="150"/>
    </row>
    <row r="16" spans="1:23" s="151" customFormat="1" ht="59.25" customHeight="1">
      <c r="A16" s="420"/>
      <c r="B16" s="392"/>
      <c r="C16" s="392"/>
      <c r="D16" s="5" t="s">
        <v>16</v>
      </c>
      <c r="E16" s="6"/>
      <c r="F16" s="146"/>
      <c r="G16" s="147" t="s">
        <v>17</v>
      </c>
      <c r="H16" s="183">
        <f>H17</f>
        <v>0</v>
      </c>
      <c r="I16" s="184">
        <f>I17</f>
        <v>0</v>
      </c>
      <c r="J16" s="148"/>
      <c r="K16" s="227">
        <f>+K17</f>
        <v>0</v>
      </c>
      <c r="L16" s="148"/>
      <c r="M16" s="237">
        <f aca="true" t="shared" si="1" ref="M16:M21">H16+I16+K16</f>
        <v>0</v>
      </c>
      <c r="N16" s="382"/>
      <c r="O16" s="150"/>
      <c r="P16" s="150"/>
      <c r="Q16" s="150"/>
      <c r="R16" s="150"/>
      <c r="S16" s="150"/>
      <c r="T16" s="150"/>
      <c r="U16" s="150"/>
      <c r="V16" s="150"/>
      <c r="W16" s="150"/>
    </row>
    <row r="17" spans="1:14" s="151" customFormat="1" ht="71.25" customHeight="1">
      <c r="A17" s="420"/>
      <c r="B17" s="392"/>
      <c r="C17" s="392"/>
      <c r="D17" s="5"/>
      <c r="E17" s="6" t="s">
        <v>18</v>
      </c>
      <c r="F17" s="153">
        <v>1</v>
      </c>
      <c r="G17" s="34" t="s">
        <v>115</v>
      </c>
      <c r="H17" s="180"/>
      <c r="I17" s="182"/>
      <c r="J17" s="148"/>
      <c r="K17" s="182">
        <v>0</v>
      </c>
      <c r="L17" s="148"/>
      <c r="M17" s="237">
        <f t="shared" si="1"/>
        <v>0</v>
      </c>
      <c r="N17" s="382"/>
    </row>
    <row r="18" spans="1:14" s="151" customFormat="1" ht="57" customHeight="1">
      <c r="A18" s="420"/>
      <c r="B18" s="392"/>
      <c r="C18" s="392"/>
      <c r="D18" s="5" t="s">
        <v>19</v>
      </c>
      <c r="E18" s="6"/>
      <c r="F18" s="146"/>
      <c r="G18" s="147" t="s">
        <v>20</v>
      </c>
      <c r="H18" s="183">
        <f>H19</f>
        <v>0</v>
      </c>
      <c r="I18" s="184">
        <f>I19</f>
        <v>0</v>
      </c>
      <c r="J18" s="148"/>
      <c r="K18" s="227">
        <f>+K19</f>
        <v>0</v>
      </c>
      <c r="L18" s="148"/>
      <c r="M18" s="237">
        <f t="shared" si="1"/>
        <v>0</v>
      </c>
      <c r="N18" s="382"/>
    </row>
    <row r="19" spans="1:14" s="151" customFormat="1" ht="67.5" customHeight="1">
      <c r="A19" s="421"/>
      <c r="B19" s="392"/>
      <c r="C19" s="392"/>
      <c r="D19" s="5"/>
      <c r="E19" s="6" t="s">
        <v>21</v>
      </c>
      <c r="F19" s="152">
        <v>1</v>
      </c>
      <c r="G19" s="34" t="s">
        <v>115</v>
      </c>
      <c r="H19" s="180"/>
      <c r="I19" s="182"/>
      <c r="J19" s="148"/>
      <c r="K19" s="182">
        <v>0</v>
      </c>
      <c r="L19" s="148"/>
      <c r="M19" s="237">
        <f t="shared" si="1"/>
        <v>0</v>
      </c>
      <c r="N19" s="382"/>
    </row>
    <row r="20" spans="1:14" s="151" customFormat="1" ht="33" customHeight="1">
      <c r="A20" s="419"/>
      <c r="B20" s="392"/>
      <c r="C20" s="5" t="s">
        <v>22</v>
      </c>
      <c r="D20" s="5"/>
      <c r="E20" s="6"/>
      <c r="F20" s="146"/>
      <c r="G20" s="147" t="s">
        <v>23</v>
      </c>
      <c r="H20" s="180">
        <f>H21+H31</f>
        <v>0</v>
      </c>
      <c r="I20" s="181">
        <f>I21+I31</f>
        <v>0</v>
      </c>
      <c r="J20" s="148"/>
      <c r="K20" s="227">
        <f>K21+K31</f>
        <v>9886000</v>
      </c>
      <c r="L20" s="148"/>
      <c r="M20" s="238">
        <f>H20+I20+K20</f>
        <v>9886000</v>
      </c>
      <c r="N20" s="382"/>
    </row>
    <row r="21" spans="1:14" s="151" customFormat="1" ht="23.25" customHeight="1">
      <c r="A21" s="420"/>
      <c r="B21" s="392"/>
      <c r="C21" s="392"/>
      <c r="D21" s="419" t="s">
        <v>24</v>
      </c>
      <c r="E21" s="6"/>
      <c r="F21" s="146"/>
      <c r="G21" s="147" t="s">
        <v>25</v>
      </c>
      <c r="H21" s="180">
        <f>H22</f>
        <v>0</v>
      </c>
      <c r="I21" s="181">
        <f>I22</f>
        <v>0</v>
      </c>
      <c r="J21" s="148"/>
      <c r="K21" s="184">
        <f>K22</f>
        <v>4636000</v>
      </c>
      <c r="L21" s="148"/>
      <c r="M21" s="238">
        <f t="shared" si="1"/>
        <v>4636000</v>
      </c>
      <c r="N21" s="382"/>
    </row>
    <row r="22" spans="1:14" s="151" customFormat="1" ht="21" customHeight="1">
      <c r="A22" s="420"/>
      <c r="B22" s="392"/>
      <c r="C22" s="392"/>
      <c r="D22" s="420"/>
      <c r="E22" s="6" t="s">
        <v>26</v>
      </c>
      <c r="F22" s="519">
        <v>2</v>
      </c>
      <c r="G22" s="516" t="s">
        <v>116</v>
      </c>
      <c r="H22" s="504"/>
      <c r="I22" s="507"/>
      <c r="J22" s="513"/>
      <c r="K22" s="507">
        <v>4636000</v>
      </c>
      <c r="L22" s="513" t="s">
        <v>111</v>
      </c>
      <c r="M22" s="416">
        <f>H22+I22+K22</f>
        <v>4636000</v>
      </c>
      <c r="N22" s="382"/>
    </row>
    <row r="23" spans="1:14" s="151" customFormat="1" ht="21" customHeight="1">
      <c r="A23" s="420"/>
      <c r="B23" s="392"/>
      <c r="C23" s="392"/>
      <c r="D23" s="420"/>
      <c r="E23" s="6" t="s">
        <v>27</v>
      </c>
      <c r="F23" s="519"/>
      <c r="G23" s="517"/>
      <c r="H23" s="505"/>
      <c r="I23" s="508"/>
      <c r="J23" s="514"/>
      <c r="K23" s="508"/>
      <c r="L23" s="514"/>
      <c r="M23" s="417">
        <f aca="true" t="shared" si="2" ref="M23:M53">+H23+I23+K23</f>
        <v>0</v>
      </c>
      <c r="N23" s="382"/>
    </row>
    <row r="24" spans="1:14" s="151" customFormat="1" ht="21" customHeight="1">
      <c r="A24" s="420"/>
      <c r="B24" s="392"/>
      <c r="C24" s="392"/>
      <c r="D24" s="420"/>
      <c r="E24" s="6" t="s">
        <v>28</v>
      </c>
      <c r="F24" s="519"/>
      <c r="G24" s="517"/>
      <c r="H24" s="505"/>
      <c r="I24" s="508"/>
      <c r="J24" s="514"/>
      <c r="K24" s="508"/>
      <c r="L24" s="514"/>
      <c r="M24" s="417">
        <f t="shared" si="2"/>
        <v>0</v>
      </c>
      <c r="N24" s="382"/>
    </row>
    <row r="25" spans="1:14" s="151" customFormat="1" ht="21" customHeight="1">
      <c r="A25" s="420"/>
      <c r="B25" s="392"/>
      <c r="C25" s="392"/>
      <c r="D25" s="420"/>
      <c r="E25" s="6" t="s">
        <v>29</v>
      </c>
      <c r="F25" s="519"/>
      <c r="G25" s="517"/>
      <c r="H25" s="505"/>
      <c r="I25" s="508"/>
      <c r="J25" s="514"/>
      <c r="K25" s="508"/>
      <c r="L25" s="514"/>
      <c r="M25" s="417">
        <f t="shared" si="2"/>
        <v>0</v>
      </c>
      <c r="N25" s="382"/>
    </row>
    <row r="26" spans="1:14" s="151" customFormat="1" ht="21" customHeight="1">
      <c r="A26" s="420"/>
      <c r="B26" s="392"/>
      <c r="C26" s="392"/>
      <c r="D26" s="420"/>
      <c r="E26" s="6" t="s">
        <v>30</v>
      </c>
      <c r="F26" s="519"/>
      <c r="G26" s="517"/>
      <c r="H26" s="505"/>
      <c r="I26" s="508"/>
      <c r="J26" s="514"/>
      <c r="K26" s="508"/>
      <c r="L26" s="514"/>
      <c r="M26" s="417">
        <f t="shared" si="2"/>
        <v>0</v>
      </c>
      <c r="N26" s="382"/>
    </row>
    <row r="27" spans="1:14" s="151" customFormat="1" ht="21" customHeight="1">
      <c r="A27" s="420"/>
      <c r="B27" s="392"/>
      <c r="C27" s="392"/>
      <c r="D27" s="420"/>
      <c r="E27" s="6" t="s">
        <v>31</v>
      </c>
      <c r="F27" s="519"/>
      <c r="G27" s="517"/>
      <c r="H27" s="505"/>
      <c r="I27" s="508"/>
      <c r="J27" s="514"/>
      <c r="K27" s="508"/>
      <c r="L27" s="514"/>
      <c r="M27" s="417">
        <f t="shared" si="2"/>
        <v>0</v>
      </c>
      <c r="N27" s="382"/>
    </row>
    <row r="28" spans="1:14" s="151" customFormat="1" ht="21" customHeight="1">
      <c r="A28" s="420"/>
      <c r="B28" s="392"/>
      <c r="C28" s="392"/>
      <c r="D28" s="420"/>
      <c r="E28" s="6" t="s">
        <v>32</v>
      </c>
      <c r="F28" s="519"/>
      <c r="G28" s="517"/>
      <c r="H28" s="505"/>
      <c r="I28" s="508"/>
      <c r="J28" s="514"/>
      <c r="K28" s="508"/>
      <c r="L28" s="514"/>
      <c r="M28" s="417">
        <f t="shared" si="2"/>
        <v>0</v>
      </c>
      <c r="N28" s="382"/>
    </row>
    <row r="29" spans="1:14" s="151" customFormat="1" ht="21" customHeight="1">
      <c r="A29" s="420"/>
      <c r="B29" s="392"/>
      <c r="C29" s="392"/>
      <c r="D29" s="420"/>
      <c r="E29" s="6" t="s">
        <v>33</v>
      </c>
      <c r="F29" s="519"/>
      <c r="G29" s="517"/>
      <c r="H29" s="505"/>
      <c r="I29" s="508"/>
      <c r="J29" s="514"/>
      <c r="K29" s="508"/>
      <c r="L29" s="514"/>
      <c r="M29" s="417">
        <f t="shared" si="2"/>
        <v>0</v>
      </c>
      <c r="N29" s="382"/>
    </row>
    <row r="30" spans="1:14" s="151" customFormat="1" ht="21" customHeight="1">
      <c r="A30" s="420"/>
      <c r="B30" s="392"/>
      <c r="C30" s="392"/>
      <c r="D30" s="421"/>
      <c r="E30" s="6" t="s">
        <v>34</v>
      </c>
      <c r="F30" s="519"/>
      <c r="G30" s="454"/>
      <c r="H30" s="506"/>
      <c r="I30" s="509"/>
      <c r="J30" s="515"/>
      <c r="K30" s="509"/>
      <c r="L30" s="515"/>
      <c r="M30" s="418">
        <f t="shared" si="2"/>
        <v>0</v>
      </c>
      <c r="N30" s="382"/>
    </row>
    <row r="31" spans="1:14" s="151" customFormat="1" ht="30.75">
      <c r="A31" s="420"/>
      <c r="B31" s="392"/>
      <c r="C31" s="392"/>
      <c r="D31" s="419" t="s">
        <v>35</v>
      </c>
      <c r="E31" s="6"/>
      <c r="F31" s="146"/>
      <c r="G31" s="147" t="s">
        <v>36</v>
      </c>
      <c r="H31" s="180">
        <f>H32</f>
        <v>0</v>
      </c>
      <c r="I31" s="181">
        <f>I32</f>
        <v>0</v>
      </c>
      <c r="J31" s="148"/>
      <c r="K31" s="184">
        <f>K32</f>
        <v>5250000</v>
      </c>
      <c r="L31" s="148"/>
      <c r="M31" s="238">
        <f>H31+I31+K31</f>
        <v>5250000</v>
      </c>
      <c r="N31" s="382"/>
    </row>
    <row r="32" spans="1:14" s="151" customFormat="1" ht="21" customHeight="1">
      <c r="A32" s="420"/>
      <c r="B32" s="392"/>
      <c r="C32" s="392"/>
      <c r="D32" s="420"/>
      <c r="E32" s="6" t="s">
        <v>37</v>
      </c>
      <c r="F32" s="520">
        <v>3</v>
      </c>
      <c r="G32" s="455" t="s">
        <v>117</v>
      </c>
      <c r="H32" s="510"/>
      <c r="I32" s="507"/>
      <c r="J32" s="513"/>
      <c r="K32" s="507">
        <v>5250000</v>
      </c>
      <c r="L32" s="513" t="s">
        <v>127</v>
      </c>
      <c r="M32" s="463">
        <f>H32+I32+K32</f>
        <v>5250000</v>
      </c>
      <c r="N32" s="382"/>
    </row>
    <row r="33" spans="1:14" s="151" customFormat="1" ht="21" customHeight="1">
      <c r="A33" s="420"/>
      <c r="B33" s="392"/>
      <c r="C33" s="392"/>
      <c r="D33" s="420"/>
      <c r="E33" s="6" t="s">
        <v>38</v>
      </c>
      <c r="F33" s="521"/>
      <c r="G33" s="455"/>
      <c r="H33" s="511"/>
      <c r="I33" s="508"/>
      <c r="J33" s="514"/>
      <c r="K33" s="508">
        <v>5250000</v>
      </c>
      <c r="L33" s="514"/>
      <c r="M33" s="463"/>
      <c r="N33" s="382"/>
    </row>
    <row r="34" spans="1:14" s="151" customFormat="1" ht="21" customHeight="1">
      <c r="A34" s="420"/>
      <c r="B34" s="392"/>
      <c r="C34" s="392"/>
      <c r="D34" s="420"/>
      <c r="E34" s="6" t="s">
        <v>39</v>
      </c>
      <c r="F34" s="521"/>
      <c r="G34" s="455"/>
      <c r="H34" s="511"/>
      <c r="I34" s="508"/>
      <c r="J34" s="514"/>
      <c r="K34" s="508">
        <v>5250000</v>
      </c>
      <c r="L34" s="514"/>
      <c r="M34" s="463"/>
      <c r="N34" s="382"/>
    </row>
    <row r="35" spans="1:14" s="151" customFormat="1" ht="21" customHeight="1">
      <c r="A35" s="421"/>
      <c r="B35" s="392"/>
      <c r="C35" s="392"/>
      <c r="D35" s="421"/>
      <c r="E35" s="6" t="s">
        <v>40</v>
      </c>
      <c r="F35" s="522"/>
      <c r="G35" s="455"/>
      <c r="H35" s="512"/>
      <c r="I35" s="509"/>
      <c r="J35" s="515"/>
      <c r="K35" s="509">
        <v>5250000</v>
      </c>
      <c r="L35" s="515"/>
      <c r="M35" s="463"/>
      <c r="N35" s="382"/>
    </row>
    <row r="36" spans="1:14" s="151" customFormat="1" ht="56.25" customHeight="1">
      <c r="A36" s="419"/>
      <c r="B36" s="392"/>
      <c r="C36" s="5" t="s">
        <v>41</v>
      </c>
      <c r="D36" s="5"/>
      <c r="E36" s="11"/>
      <c r="F36" s="146"/>
      <c r="G36" s="147" t="s">
        <v>42</v>
      </c>
      <c r="H36" s="183">
        <f>H37+H48</f>
        <v>981448044</v>
      </c>
      <c r="I36" s="184">
        <f>I37+I48</f>
        <v>2786626261</v>
      </c>
      <c r="J36" s="148"/>
      <c r="K36" s="184">
        <f>K37+K48</f>
        <v>91065696000</v>
      </c>
      <c r="L36" s="148"/>
      <c r="M36" s="188">
        <f>H36+I36+K36</f>
        <v>94833770305</v>
      </c>
      <c r="N36" s="382"/>
    </row>
    <row r="37" spans="1:14" s="151" customFormat="1" ht="53.25" customHeight="1">
      <c r="A37" s="420"/>
      <c r="B37" s="392"/>
      <c r="C37" s="392"/>
      <c r="D37" s="23" t="s">
        <v>43</v>
      </c>
      <c r="E37" s="6"/>
      <c r="F37" s="146"/>
      <c r="G37" s="147" t="s">
        <v>44</v>
      </c>
      <c r="H37" s="185">
        <f>H38+H42</f>
        <v>981448044</v>
      </c>
      <c r="I37" s="186">
        <f>+I38+I42</f>
        <v>2786626261</v>
      </c>
      <c r="J37" s="154"/>
      <c r="K37" s="186">
        <f>K38+K42</f>
        <v>90302000000</v>
      </c>
      <c r="L37" s="144"/>
      <c r="M37" s="188">
        <f>H37+I37+K37</f>
        <v>94070074305</v>
      </c>
      <c r="N37" s="382"/>
    </row>
    <row r="38" spans="1:14" s="151" customFormat="1" ht="18.75" customHeight="1">
      <c r="A38" s="420"/>
      <c r="B38" s="392"/>
      <c r="C38" s="392"/>
      <c r="D38" s="392"/>
      <c r="E38" s="6" t="s">
        <v>45</v>
      </c>
      <c r="F38" s="519">
        <v>4</v>
      </c>
      <c r="G38" s="455" t="s">
        <v>118</v>
      </c>
      <c r="H38" s="518"/>
      <c r="I38" s="463">
        <v>100000000</v>
      </c>
      <c r="J38" s="523" t="s">
        <v>126</v>
      </c>
      <c r="K38" s="507">
        <v>90302000000</v>
      </c>
      <c r="L38" s="524" t="s">
        <v>130</v>
      </c>
      <c r="M38" s="416">
        <f>H38+I38+K38</f>
        <v>90402000000</v>
      </c>
      <c r="N38" s="382"/>
    </row>
    <row r="39" spans="1:14" s="151" customFormat="1" ht="18.75" customHeight="1">
      <c r="A39" s="420"/>
      <c r="B39" s="392"/>
      <c r="C39" s="392"/>
      <c r="D39" s="392"/>
      <c r="E39" s="6" t="s">
        <v>46</v>
      </c>
      <c r="F39" s="519"/>
      <c r="G39" s="455"/>
      <c r="H39" s="518"/>
      <c r="I39" s="463" t="e">
        <f>+#REF!+#REF!+H36</f>
        <v>#REF!</v>
      </c>
      <c r="J39" s="523"/>
      <c r="K39" s="508">
        <v>0</v>
      </c>
      <c r="L39" s="524"/>
      <c r="M39" s="417"/>
      <c r="N39" s="382"/>
    </row>
    <row r="40" spans="1:14" s="151" customFormat="1" ht="18.75" customHeight="1">
      <c r="A40" s="420"/>
      <c r="B40" s="392"/>
      <c r="C40" s="392"/>
      <c r="D40" s="392"/>
      <c r="E40" s="6" t="s">
        <v>47</v>
      </c>
      <c r="F40" s="519"/>
      <c r="G40" s="455"/>
      <c r="H40" s="518"/>
      <c r="I40" s="463" t="e">
        <f>+#REF!+#REF!+H37</f>
        <v>#REF!</v>
      </c>
      <c r="J40" s="523"/>
      <c r="K40" s="508">
        <v>0</v>
      </c>
      <c r="L40" s="524"/>
      <c r="M40" s="417"/>
      <c r="N40" s="382"/>
    </row>
    <row r="41" spans="1:14" s="151" customFormat="1" ht="18.75" customHeight="1">
      <c r="A41" s="420"/>
      <c r="B41" s="392"/>
      <c r="C41" s="392"/>
      <c r="D41" s="392"/>
      <c r="E41" s="6" t="s">
        <v>52</v>
      </c>
      <c r="F41" s="519"/>
      <c r="G41" s="455"/>
      <c r="H41" s="518"/>
      <c r="I41" s="463" t="e">
        <f>+#REF!+H36+#REF!</f>
        <v>#REF!</v>
      </c>
      <c r="J41" s="523"/>
      <c r="K41" s="509">
        <v>0</v>
      </c>
      <c r="L41" s="524"/>
      <c r="M41" s="418"/>
      <c r="N41" s="382"/>
    </row>
    <row r="42" spans="1:14" s="151" customFormat="1" ht="18.75" customHeight="1">
      <c r="A42" s="420"/>
      <c r="B42" s="392"/>
      <c r="C42" s="392"/>
      <c r="D42" s="392"/>
      <c r="E42" s="6" t="s">
        <v>48</v>
      </c>
      <c r="F42" s="530">
        <v>5</v>
      </c>
      <c r="G42" s="455" t="s">
        <v>131</v>
      </c>
      <c r="H42" s="518">
        <v>981448044</v>
      </c>
      <c r="I42" s="416">
        <v>2686626261</v>
      </c>
      <c r="J42" s="525" t="s">
        <v>126</v>
      </c>
      <c r="K42" s="507"/>
      <c r="L42" s="525"/>
      <c r="M42" s="416">
        <f>H42+I42+K42</f>
        <v>3668074305</v>
      </c>
      <c r="N42" s="382"/>
    </row>
    <row r="43" spans="1:14" s="151" customFormat="1" ht="18.75" customHeight="1">
      <c r="A43" s="420"/>
      <c r="B43" s="392"/>
      <c r="C43" s="392"/>
      <c r="D43" s="392"/>
      <c r="E43" s="6" t="s">
        <v>49</v>
      </c>
      <c r="F43" s="530"/>
      <c r="G43" s="455"/>
      <c r="H43" s="518">
        <v>981448044</v>
      </c>
      <c r="I43" s="417">
        <f>+H40+H41+H43</f>
        <v>981448044</v>
      </c>
      <c r="J43" s="526"/>
      <c r="K43" s="508"/>
      <c r="L43" s="526"/>
      <c r="M43" s="417">
        <f t="shared" si="2"/>
        <v>1962896088</v>
      </c>
      <c r="N43" s="382"/>
    </row>
    <row r="44" spans="1:14" s="151" customFormat="1" ht="18.75" customHeight="1">
      <c r="A44" s="420"/>
      <c r="B44" s="392"/>
      <c r="C44" s="392"/>
      <c r="D44" s="392"/>
      <c r="E44" s="6" t="s">
        <v>54</v>
      </c>
      <c r="F44" s="530"/>
      <c r="G44" s="455"/>
      <c r="H44" s="518">
        <v>981448044</v>
      </c>
      <c r="I44" s="417">
        <f>+H41+H42+H44</f>
        <v>1962896088</v>
      </c>
      <c r="J44" s="526"/>
      <c r="K44" s="508"/>
      <c r="L44" s="526"/>
      <c r="M44" s="417">
        <f t="shared" si="2"/>
        <v>2944344132</v>
      </c>
      <c r="N44" s="382"/>
    </row>
    <row r="45" spans="1:14" s="151" customFormat="1" ht="18.75" customHeight="1">
      <c r="A45" s="420"/>
      <c r="B45" s="392"/>
      <c r="C45" s="392"/>
      <c r="D45" s="392"/>
      <c r="E45" s="6" t="s">
        <v>50</v>
      </c>
      <c r="F45" s="530"/>
      <c r="G45" s="455"/>
      <c r="H45" s="518">
        <v>981448044</v>
      </c>
      <c r="I45" s="417">
        <f>+H42+H43+H45</f>
        <v>2944344132</v>
      </c>
      <c r="J45" s="526"/>
      <c r="K45" s="508"/>
      <c r="L45" s="526"/>
      <c r="M45" s="417">
        <f t="shared" si="2"/>
        <v>3925792176</v>
      </c>
      <c r="N45" s="382"/>
    </row>
    <row r="46" spans="1:14" s="151" customFormat="1" ht="18.75" customHeight="1">
      <c r="A46" s="420"/>
      <c r="B46" s="392"/>
      <c r="C46" s="392"/>
      <c r="D46" s="392"/>
      <c r="E46" s="6" t="s">
        <v>51</v>
      </c>
      <c r="F46" s="530"/>
      <c r="G46" s="455"/>
      <c r="H46" s="518">
        <v>981448044</v>
      </c>
      <c r="I46" s="417">
        <f>+H43+H44+H46</f>
        <v>2944344132</v>
      </c>
      <c r="J46" s="526"/>
      <c r="K46" s="508"/>
      <c r="L46" s="526"/>
      <c r="M46" s="417">
        <f t="shared" si="2"/>
        <v>3925792176</v>
      </c>
      <c r="N46" s="382"/>
    </row>
    <row r="47" spans="1:14" s="151" customFormat="1" ht="18.75" customHeight="1">
      <c r="A47" s="420"/>
      <c r="B47" s="392"/>
      <c r="C47" s="392"/>
      <c r="D47" s="392"/>
      <c r="E47" s="6" t="s">
        <v>53</v>
      </c>
      <c r="F47" s="530"/>
      <c r="G47" s="455"/>
      <c r="H47" s="518">
        <v>981448044</v>
      </c>
      <c r="I47" s="418">
        <f>+H44+H45+H47</f>
        <v>2944344132</v>
      </c>
      <c r="J47" s="527"/>
      <c r="K47" s="509"/>
      <c r="L47" s="527"/>
      <c r="M47" s="418">
        <f t="shared" si="2"/>
        <v>3925792176</v>
      </c>
      <c r="N47" s="382"/>
    </row>
    <row r="48" spans="1:14" s="151" customFormat="1" ht="54" customHeight="1">
      <c r="A48" s="420"/>
      <c r="B48" s="392"/>
      <c r="C48" s="392"/>
      <c r="D48" s="5" t="s">
        <v>55</v>
      </c>
      <c r="E48" s="6"/>
      <c r="F48" s="146"/>
      <c r="G48" s="147" t="s">
        <v>56</v>
      </c>
      <c r="H48" s="180">
        <f>H49</f>
        <v>0</v>
      </c>
      <c r="I48" s="181">
        <f>I49</f>
        <v>0</v>
      </c>
      <c r="J48" s="148"/>
      <c r="K48" s="227">
        <f>K49</f>
        <v>763696000</v>
      </c>
      <c r="L48" s="148"/>
      <c r="M48" s="238">
        <f>H48+I48+K48</f>
        <v>763696000</v>
      </c>
      <c r="N48" s="382"/>
    </row>
    <row r="49" spans="1:14" s="151" customFormat="1" ht="33.75" customHeight="1">
      <c r="A49" s="420"/>
      <c r="B49" s="392"/>
      <c r="C49" s="392"/>
      <c r="D49" s="392"/>
      <c r="E49" s="6" t="s">
        <v>57</v>
      </c>
      <c r="F49" s="519">
        <v>6</v>
      </c>
      <c r="G49" s="455" t="s">
        <v>119</v>
      </c>
      <c r="H49" s="504"/>
      <c r="I49" s="507"/>
      <c r="J49" s="513"/>
      <c r="K49" s="416">
        <v>763696000</v>
      </c>
      <c r="L49" s="513" t="s">
        <v>129</v>
      </c>
      <c r="M49" s="416">
        <f t="shared" si="2"/>
        <v>763696000</v>
      </c>
      <c r="N49" s="382"/>
    </row>
    <row r="50" spans="1:14" s="151" customFormat="1" ht="23.25" customHeight="1">
      <c r="A50" s="421"/>
      <c r="B50" s="392"/>
      <c r="C50" s="392"/>
      <c r="D50" s="392"/>
      <c r="E50" s="6" t="s">
        <v>58</v>
      </c>
      <c r="F50" s="519"/>
      <c r="G50" s="455"/>
      <c r="H50" s="506"/>
      <c r="I50" s="509"/>
      <c r="J50" s="515"/>
      <c r="K50" s="418"/>
      <c r="L50" s="515"/>
      <c r="M50" s="418">
        <f t="shared" si="2"/>
        <v>0</v>
      </c>
      <c r="N50" s="382"/>
    </row>
    <row r="51" spans="1:14" s="151" customFormat="1" ht="39" customHeight="1">
      <c r="A51" s="419"/>
      <c r="B51" s="392"/>
      <c r="C51" s="5" t="s">
        <v>59</v>
      </c>
      <c r="D51" s="5"/>
      <c r="E51" s="6"/>
      <c r="F51" s="146"/>
      <c r="G51" s="147" t="s">
        <v>60</v>
      </c>
      <c r="H51" s="180">
        <f>H52</f>
        <v>0</v>
      </c>
      <c r="I51" s="188">
        <f>I52</f>
        <v>1455638003</v>
      </c>
      <c r="J51" s="148"/>
      <c r="K51" s="228">
        <f>K52</f>
        <v>0</v>
      </c>
      <c r="L51" s="148"/>
      <c r="M51" s="188">
        <f>+H51+I51+K51</f>
        <v>1455638003</v>
      </c>
      <c r="N51" s="382"/>
    </row>
    <row r="52" spans="1:14" s="151" customFormat="1" ht="45" customHeight="1">
      <c r="A52" s="420"/>
      <c r="B52" s="392"/>
      <c r="C52" s="392"/>
      <c r="D52" s="5" t="s">
        <v>61</v>
      </c>
      <c r="E52" s="6"/>
      <c r="F52" s="146"/>
      <c r="G52" s="147" t="s">
        <v>62</v>
      </c>
      <c r="H52" s="183">
        <f>H53</f>
        <v>0</v>
      </c>
      <c r="I52" s="184">
        <f>I53</f>
        <v>1455638003</v>
      </c>
      <c r="J52" s="148"/>
      <c r="K52" s="184">
        <f>K53</f>
        <v>0</v>
      </c>
      <c r="L52" s="148"/>
      <c r="M52" s="238">
        <f t="shared" si="2"/>
        <v>1455638003</v>
      </c>
      <c r="N52" s="382"/>
    </row>
    <row r="53" spans="1:14" s="151" customFormat="1" ht="72.75" customHeight="1">
      <c r="A53" s="420"/>
      <c r="B53" s="392"/>
      <c r="C53" s="392"/>
      <c r="D53" s="5"/>
      <c r="E53" s="6" t="s">
        <v>63</v>
      </c>
      <c r="F53" s="153">
        <v>7</v>
      </c>
      <c r="G53" s="34" t="s">
        <v>120</v>
      </c>
      <c r="H53" s="180"/>
      <c r="I53" s="182">
        <v>1455638003</v>
      </c>
      <c r="J53" s="14" t="s">
        <v>126</v>
      </c>
      <c r="K53" s="229"/>
      <c r="L53" s="14"/>
      <c r="M53" s="187">
        <f t="shared" si="2"/>
        <v>1455638003</v>
      </c>
      <c r="N53" s="382"/>
    </row>
    <row r="54" spans="1:14" s="151" customFormat="1" ht="40.5" customHeight="1">
      <c r="A54" s="420"/>
      <c r="B54" s="392"/>
      <c r="C54" s="5" t="s">
        <v>64</v>
      </c>
      <c r="D54" s="5"/>
      <c r="E54" s="6"/>
      <c r="F54" s="146"/>
      <c r="G54" s="147" t="s">
        <v>65</v>
      </c>
      <c r="H54" s="183">
        <f>H55+H61+H67</f>
        <v>0</v>
      </c>
      <c r="I54" s="184">
        <f>I55+I61+I67</f>
        <v>0</v>
      </c>
      <c r="J54" s="148"/>
      <c r="K54" s="184">
        <f>K55+K61+K67</f>
        <v>1023027999</v>
      </c>
      <c r="L54" s="148"/>
      <c r="M54" s="188">
        <f>H54+I54+K54</f>
        <v>1023027999</v>
      </c>
      <c r="N54" s="382"/>
    </row>
    <row r="55" spans="1:23" ht="44.25" customHeight="1">
      <c r="A55" s="420"/>
      <c r="B55" s="392"/>
      <c r="C55" s="392"/>
      <c r="D55" s="5" t="s">
        <v>66</v>
      </c>
      <c r="E55" s="6"/>
      <c r="F55" s="17"/>
      <c r="G55" s="20" t="s">
        <v>67</v>
      </c>
      <c r="H55" s="189">
        <f>H56</f>
        <v>0</v>
      </c>
      <c r="I55" s="190">
        <f>I56</f>
        <v>0</v>
      </c>
      <c r="J55" s="16"/>
      <c r="K55" s="190">
        <f>K56</f>
        <v>1018000000</v>
      </c>
      <c r="L55" s="16"/>
      <c r="M55" s="194">
        <f>H55+I55+K55</f>
        <v>1018000000</v>
      </c>
      <c r="N55" s="382"/>
      <c r="O55" s="2"/>
      <c r="P55" s="2"/>
      <c r="Q55" s="2"/>
      <c r="R55" s="2"/>
      <c r="S55" s="2"/>
      <c r="T55" s="2"/>
      <c r="U55" s="2"/>
      <c r="V55" s="2"/>
      <c r="W55" s="2"/>
    </row>
    <row r="56" spans="1:23" ht="21.75" customHeight="1">
      <c r="A56" s="420"/>
      <c r="B56" s="392"/>
      <c r="C56" s="392"/>
      <c r="D56" s="392"/>
      <c r="E56" s="6" t="s">
        <v>68</v>
      </c>
      <c r="F56" s="393">
        <v>8</v>
      </c>
      <c r="G56" s="394" t="s">
        <v>121</v>
      </c>
      <c r="H56" s="411"/>
      <c r="I56" s="398"/>
      <c r="J56" s="395"/>
      <c r="K56" s="398">
        <v>1018000000</v>
      </c>
      <c r="L56" s="395" t="s">
        <v>129</v>
      </c>
      <c r="M56" s="416">
        <f>H56+I56+K56</f>
        <v>1018000000</v>
      </c>
      <c r="N56" s="382"/>
      <c r="O56" s="2"/>
      <c r="P56" s="2"/>
      <c r="Q56" s="2"/>
      <c r="R56" s="2"/>
      <c r="S56" s="2"/>
      <c r="T56" s="2"/>
      <c r="U56" s="2"/>
      <c r="V56" s="2"/>
      <c r="W56" s="2"/>
    </row>
    <row r="57" spans="1:23" ht="21.75" customHeight="1">
      <c r="A57" s="420"/>
      <c r="B57" s="392"/>
      <c r="C57" s="392"/>
      <c r="D57" s="392"/>
      <c r="E57" s="6" t="s">
        <v>69</v>
      </c>
      <c r="F57" s="393"/>
      <c r="G57" s="394"/>
      <c r="H57" s="445"/>
      <c r="I57" s="399"/>
      <c r="J57" s="396"/>
      <c r="K57" s="399"/>
      <c r="L57" s="396"/>
      <c r="M57" s="417"/>
      <c r="N57" s="382"/>
      <c r="O57" s="2"/>
      <c r="P57" s="2"/>
      <c r="Q57" s="2"/>
      <c r="R57" s="2"/>
      <c r="S57" s="2"/>
      <c r="T57" s="2"/>
      <c r="U57" s="2"/>
      <c r="V57" s="2"/>
      <c r="W57" s="2"/>
    </row>
    <row r="58" spans="1:23" ht="21.75" customHeight="1">
      <c r="A58" s="420"/>
      <c r="B58" s="392"/>
      <c r="C58" s="392"/>
      <c r="D58" s="392"/>
      <c r="E58" s="6" t="s">
        <v>70</v>
      </c>
      <c r="F58" s="393"/>
      <c r="G58" s="394"/>
      <c r="H58" s="445"/>
      <c r="I58" s="399"/>
      <c r="J58" s="396"/>
      <c r="K58" s="399"/>
      <c r="L58" s="396"/>
      <c r="M58" s="417"/>
      <c r="N58" s="382"/>
      <c r="O58" s="2"/>
      <c r="P58" s="2"/>
      <c r="Q58" s="2"/>
      <c r="R58" s="2"/>
      <c r="S58" s="2"/>
      <c r="T58" s="2"/>
      <c r="U58" s="2"/>
      <c r="V58" s="2"/>
      <c r="W58" s="2"/>
    </row>
    <row r="59" spans="1:23" ht="21.75" customHeight="1">
      <c r="A59" s="420"/>
      <c r="B59" s="392"/>
      <c r="C59" s="392"/>
      <c r="D59" s="392"/>
      <c r="E59" s="6" t="s">
        <v>71</v>
      </c>
      <c r="F59" s="393"/>
      <c r="G59" s="394"/>
      <c r="H59" s="445"/>
      <c r="I59" s="399"/>
      <c r="J59" s="396"/>
      <c r="K59" s="399"/>
      <c r="L59" s="396"/>
      <c r="M59" s="417"/>
      <c r="N59" s="382"/>
      <c r="O59" s="2"/>
      <c r="P59" s="2"/>
      <c r="Q59" s="2"/>
      <c r="R59" s="2"/>
      <c r="S59" s="2"/>
      <c r="T59" s="2"/>
      <c r="U59" s="2"/>
      <c r="V59" s="2"/>
      <c r="W59" s="2"/>
    </row>
    <row r="60" spans="1:23" ht="21.75" customHeight="1">
      <c r="A60" s="420"/>
      <c r="B60" s="392"/>
      <c r="C60" s="392"/>
      <c r="D60" s="392"/>
      <c r="E60" s="6" t="s">
        <v>72</v>
      </c>
      <c r="F60" s="393"/>
      <c r="G60" s="394"/>
      <c r="H60" s="412"/>
      <c r="I60" s="400"/>
      <c r="J60" s="397"/>
      <c r="K60" s="400"/>
      <c r="L60" s="397"/>
      <c r="M60" s="418"/>
      <c r="N60" s="382"/>
      <c r="O60" s="2"/>
      <c r="P60" s="2"/>
      <c r="Q60" s="2"/>
      <c r="R60" s="2"/>
      <c r="S60" s="2"/>
      <c r="T60" s="2"/>
      <c r="U60" s="2"/>
      <c r="V60" s="2"/>
      <c r="W60" s="2"/>
    </row>
    <row r="61" spans="1:23" ht="57" customHeight="1">
      <c r="A61" s="420"/>
      <c r="B61" s="392"/>
      <c r="C61" s="392"/>
      <c r="D61" s="5" t="s">
        <v>73</v>
      </c>
      <c r="E61" s="6"/>
      <c r="F61" s="19"/>
      <c r="G61" s="20" t="s">
        <v>74</v>
      </c>
      <c r="H61" s="189">
        <f>H62</f>
        <v>0</v>
      </c>
      <c r="I61" s="190">
        <f>I62</f>
        <v>0</v>
      </c>
      <c r="J61" s="16"/>
      <c r="K61" s="190">
        <f>K62</f>
        <v>2750000</v>
      </c>
      <c r="L61" s="16"/>
      <c r="M61" s="239">
        <f>H61+I61+K61</f>
        <v>2750000</v>
      </c>
      <c r="N61" s="382"/>
      <c r="O61" s="2"/>
      <c r="P61" s="2"/>
      <c r="Q61" s="2"/>
      <c r="R61" s="2"/>
      <c r="S61" s="2"/>
      <c r="T61" s="2"/>
      <c r="U61" s="2"/>
      <c r="V61" s="2"/>
      <c r="W61" s="2"/>
    </row>
    <row r="62" spans="1:23" ht="21.75" customHeight="1">
      <c r="A62" s="420"/>
      <c r="B62" s="392"/>
      <c r="C62" s="392"/>
      <c r="D62" s="419"/>
      <c r="E62" s="6" t="s">
        <v>75</v>
      </c>
      <c r="F62" s="393">
        <v>9</v>
      </c>
      <c r="G62" s="394" t="s">
        <v>122</v>
      </c>
      <c r="H62" s="411"/>
      <c r="I62" s="398"/>
      <c r="J62" s="395"/>
      <c r="K62" s="398">
        <v>2750000</v>
      </c>
      <c r="L62" s="395" t="s">
        <v>129</v>
      </c>
      <c r="M62" s="463">
        <f>H62+I62+K62</f>
        <v>2750000</v>
      </c>
      <c r="N62" s="382"/>
      <c r="O62" s="2"/>
      <c r="P62" s="2"/>
      <c r="Q62" s="2"/>
      <c r="R62" s="2"/>
      <c r="S62" s="2"/>
      <c r="T62" s="2"/>
      <c r="U62" s="2"/>
      <c r="V62" s="2"/>
      <c r="W62" s="2"/>
    </row>
    <row r="63" spans="1:23" ht="21.75" customHeight="1">
      <c r="A63" s="420"/>
      <c r="B63" s="392"/>
      <c r="C63" s="392"/>
      <c r="D63" s="420"/>
      <c r="E63" s="6" t="s">
        <v>76</v>
      </c>
      <c r="F63" s="393"/>
      <c r="G63" s="394"/>
      <c r="H63" s="445"/>
      <c r="I63" s="399"/>
      <c r="J63" s="396"/>
      <c r="K63" s="399"/>
      <c r="L63" s="396"/>
      <c r="M63" s="463"/>
      <c r="N63" s="382"/>
      <c r="O63" s="2"/>
      <c r="P63" s="2"/>
      <c r="Q63" s="2"/>
      <c r="R63" s="2"/>
      <c r="S63" s="2"/>
      <c r="T63" s="2"/>
      <c r="U63" s="2"/>
      <c r="V63" s="2"/>
      <c r="W63" s="2"/>
    </row>
    <row r="64" spans="1:23" ht="21.75" customHeight="1">
      <c r="A64" s="420"/>
      <c r="B64" s="392"/>
      <c r="C64" s="392"/>
      <c r="D64" s="420"/>
      <c r="E64" s="6" t="s">
        <v>77</v>
      </c>
      <c r="F64" s="393"/>
      <c r="G64" s="394"/>
      <c r="H64" s="445"/>
      <c r="I64" s="399"/>
      <c r="J64" s="396"/>
      <c r="K64" s="399"/>
      <c r="L64" s="396"/>
      <c r="M64" s="463"/>
      <c r="N64" s="382"/>
      <c r="O64" s="2"/>
      <c r="P64" s="2"/>
      <c r="Q64" s="2"/>
      <c r="R64" s="2"/>
      <c r="S64" s="2"/>
      <c r="T64" s="2"/>
      <c r="U64" s="2"/>
      <c r="V64" s="2"/>
      <c r="W64" s="2"/>
    </row>
    <row r="65" spans="1:23" ht="21.75" customHeight="1">
      <c r="A65" s="420"/>
      <c r="B65" s="392"/>
      <c r="C65" s="392"/>
      <c r="D65" s="420"/>
      <c r="E65" s="6" t="s">
        <v>78</v>
      </c>
      <c r="F65" s="393"/>
      <c r="G65" s="394"/>
      <c r="H65" s="445"/>
      <c r="I65" s="399"/>
      <c r="J65" s="396"/>
      <c r="K65" s="399"/>
      <c r="L65" s="396"/>
      <c r="M65" s="463"/>
      <c r="N65" s="382"/>
      <c r="O65" s="2"/>
      <c r="P65" s="2"/>
      <c r="Q65" s="2"/>
      <c r="R65" s="2"/>
      <c r="S65" s="2"/>
      <c r="T65" s="2"/>
      <c r="U65" s="2"/>
      <c r="V65" s="2"/>
      <c r="W65" s="2"/>
    </row>
    <row r="66" spans="1:23" ht="21.75" customHeight="1">
      <c r="A66" s="420"/>
      <c r="B66" s="392"/>
      <c r="C66" s="392"/>
      <c r="D66" s="421"/>
      <c r="E66" s="6" t="s">
        <v>79</v>
      </c>
      <c r="F66" s="393"/>
      <c r="G66" s="394"/>
      <c r="H66" s="412"/>
      <c r="I66" s="400"/>
      <c r="J66" s="397"/>
      <c r="K66" s="400"/>
      <c r="L66" s="397"/>
      <c r="M66" s="463"/>
      <c r="N66" s="382"/>
      <c r="O66" s="2"/>
      <c r="P66" s="2"/>
      <c r="Q66" s="2"/>
      <c r="R66" s="2"/>
      <c r="S66" s="2"/>
      <c r="T66" s="2"/>
      <c r="U66" s="2"/>
      <c r="V66" s="2"/>
      <c r="W66" s="2"/>
    </row>
    <row r="67" spans="1:23" ht="51.75" customHeight="1">
      <c r="A67" s="420"/>
      <c r="B67" s="392"/>
      <c r="C67" s="392"/>
      <c r="D67" s="5" t="s">
        <v>80</v>
      </c>
      <c r="E67" s="6"/>
      <c r="F67" s="19"/>
      <c r="G67" s="20" t="s">
        <v>81</v>
      </c>
      <c r="H67" s="189">
        <f>H68</f>
        <v>0</v>
      </c>
      <c r="I67" s="190">
        <f>I68</f>
        <v>0</v>
      </c>
      <c r="J67" s="16"/>
      <c r="K67" s="190">
        <f>K68</f>
        <v>2277999</v>
      </c>
      <c r="L67" s="16"/>
      <c r="M67" s="239">
        <f>H67+I67+K67</f>
        <v>2277999</v>
      </c>
      <c r="N67" s="382"/>
      <c r="O67" s="2"/>
      <c r="P67" s="2"/>
      <c r="Q67" s="2"/>
      <c r="R67" s="2"/>
      <c r="S67" s="2"/>
      <c r="T67" s="2"/>
      <c r="U67" s="2"/>
      <c r="V67" s="2"/>
      <c r="W67" s="2"/>
    </row>
    <row r="68" spans="1:23" ht="21" customHeight="1">
      <c r="A68" s="420"/>
      <c r="B68" s="392"/>
      <c r="C68" s="392"/>
      <c r="D68" s="392"/>
      <c r="E68" s="6" t="s">
        <v>82</v>
      </c>
      <c r="F68" s="393">
        <v>10</v>
      </c>
      <c r="G68" s="413" t="s">
        <v>123</v>
      </c>
      <c r="H68" s="398"/>
      <c r="I68" s="398"/>
      <c r="J68" s="395"/>
      <c r="K68" s="398">
        <v>2277999</v>
      </c>
      <c r="L68" s="395" t="s">
        <v>129</v>
      </c>
      <c r="M68" s="416">
        <f>H68+I68+K68</f>
        <v>2277999</v>
      </c>
      <c r="N68" s="382"/>
      <c r="O68" s="2"/>
      <c r="P68" s="2"/>
      <c r="Q68" s="2"/>
      <c r="R68" s="2"/>
      <c r="S68" s="2"/>
      <c r="T68" s="2"/>
      <c r="U68" s="2"/>
      <c r="V68" s="2"/>
      <c r="W68" s="2"/>
    </row>
    <row r="69" spans="1:23" ht="21" customHeight="1">
      <c r="A69" s="420"/>
      <c r="B69" s="392"/>
      <c r="C69" s="392"/>
      <c r="D69" s="392"/>
      <c r="E69" s="6" t="s">
        <v>83</v>
      </c>
      <c r="F69" s="393"/>
      <c r="G69" s="414"/>
      <c r="H69" s="399"/>
      <c r="I69" s="399"/>
      <c r="J69" s="396"/>
      <c r="K69" s="399">
        <f>H66+H69</f>
        <v>0</v>
      </c>
      <c r="L69" s="396"/>
      <c r="M69" s="417"/>
      <c r="N69" s="382"/>
      <c r="O69" s="2"/>
      <c r="P69" s="2"/>
      <c r="Q69" s="2"/>
      <c r="R69" s="2"/>
      <c r="S69" s="2"/>
      <c r="T69" s="2"/>
      <c r="U69" s="2"/>
      <c r="V69" s="2"/>
      <c r="W69" s="2"/>
    </row>
    <row r="70" spans="1:23" ht="21" customHeight="1">
      <c r="A70" s="420"/>
      <c r="B70" s="392"/>
      <c r="C70" s="392"/>
      <c r="D70" s="392"/>
      <c r="E70" s="6" t="s">
        <v>84</v>
      </c>
      <c r="F70" s="393"/>
      <c r="G70" s="414"/>
      <c r="H70" s="399"/>
      <c r="I70" s="399"/>
      <c r="J70" s="396"/>
      <c r="K70" s="399">
        <f>H67+H70</f>
        <v>0</v>
      </c>
      <c r="L70" s="396"/>
      <c r="M70" s="417"/>
      <c r="N70" s="382"/>
      <c r="O70" s="2"/>
      <c r="P70" s="2"/>
      <c r="Q70" s="2"/>
      <c r="R70" s="2"/>
      <c r="S70" s="2"/>
      <c r="T70" s="2"/>
      <c r="U70" s="2"/>
      <c r="V70" s="2"/>
      <c r="W70" s="2"/>
    </row>
    <row r="71" spans="1:23" ht="21" customHeight="1">
      <c r="A71" s="421"/>
      <c r="B71" s="392"/>
      <c r="C71" s="392"/>
      <c r="D71" s="392"/>
      <c r="E71" s="6" t="s">
        <v>85</v>
      </c>
      <c r="F71" s="393"/>
      <c r="G71" s="434"/>
      <c r="H71" s="400"/>
      <c r="I71" s="400"/>
      <c r="J71" s="397"/>
      <c r="K71" s="400">
        <f>H68+H71</f>
        <v>0</v>
      </c>
      <c r="L71" s="397"/>
      <c r="M71" s="418"/>
      <c r="N71" s="382"/>
      <c r="O71" s="2"/>
      <c r="P71" s="2"/>
      <c r="Q71" s="2"/>
      <c r="R71" s="2"/>
      <c r="S71" s="2"/>
      <c r="T71" s="2"/>
      <c r="U71" s="2"/>
      <c r="V71" s="2"/>
      <c r="W71" s="2"/>
    </row>
    <row r="72" spans="1:14" s="1" customFormat="1" ht="23.25" customHeight="1">
      <c r="A72" s="5" t="s">
        <v>86</v>
      </c>
      <c r="B72" s="5"/>
      <c r="C72" s="5"/>
      <c r="D72" s="5"/>
      <c r="E72" s="6"/>
      <c r="F72" s="17"/>
      <c r="G72" s="18" t="s">
        <v>87</v>
      </c>
      <c r="H72" s="189">
        <f aca="true" t="shared" si="3" ref="H72:I74">H73</f>
        <v>21930000</v>
      </c>
      <c r="I72" s="190">
        <f t="shared" si="3"/>
        <v>0</v>
      </c>
      <c r="J72" s="16"/>
      <c r="K72" s="190">
        <f>K73</f>
        <v>0</v>
      </c>
      <c r="L72" s="16"/>
      <c r="M72" s="190">
        <f>H72+I72+K72</f>
        <v>21930000</v>
      </c>
      <c r="N72" s="382"/>
    </row>
    <row r="73" spans="1:14" s="1" customFormat="1" ht="39" customHeight="1">
      <c r="A73" s="392"/>
      <c r="B73" s="5" t="s">
        <v>88</v>
      </c>
      <c r="C73" s="5"/>
      <c r="D73" s="5"/>
      <c r="E73" s="6"/>
      <c r="F73" s="17"/>
      <c r="G73" s="20" t="s">
        <v>89</v>
      </c>
      <c r="H73" s="189">
        <f t="shared" si="3"/>
        <v>21930000</v>
      </c>
      <c r="I73" s="190">
        <f t="shared" si="3"/>
        <v>0</v>
      </c>
      <c r="J73" s="16"/>
      <c r="K73" s="190">
        <f>K74</f>
        <v>0</v>
      </c>
      <c r="L73" s="16"/>
      <c r="M73" s="190">
        <f>H73+I73+K73</f>
        <v>21930000</v>
      </c>
      <c r="N73" s="382"/>
    </row>
    <row r="74" spans="1:14" s="1" customFormat="1" ht="54.75" customHeight="1">
      <c r="A74" s="392"/>
      <c r="B74" s="419"/>
      <c r="C74" s="5" t="s">
        <v>92</v>
      </c>
      <c r="D74" s="5"/>
      <c r="E74" s="6"/>
      <c r="F74" s="17"/>
      <c r="G74" s="20" t="s">
        <v>90</v>
      </c>
      <c r="H74" s="189">
        <f t="shared" si="3"/>
        <v>21930000</v>
      </c>
      <c r="I74" s="190">
        <f t="shared" si="3"/>
        <v>0</v>
      </c>
      <c r="J74" s="16"/>
      <c r="K74" s="190">
        <f>K75</f>
        <v>0</v>
      </c>
      <c r="L74" s="16"/>
      <c r="M74" s="190">
        <f>H74+I74+K74</f>
        <v>21930000</v>
      </c>
      <c r="N74" s="382"/>
    </row>
    <row r="75" spans="1:14" s="1" customFormat="1" ht="56.25" customHeight="1">
      <c r="A75" s="392"/>
      <c r="B75" s="420"/>
      <c r="C75" s="419"/>
      <c r="D75" s="5" t="s">
        <v>93</v>
      </c>
      <c r="E75" s="6"/>
      <c r="F75" s="19"/>
      <c r="G75" s="20" t="s">
        <v>91</v>
      </c>
      <c r="H75" s="189">
        <f>+H76</f>
        <v>21930000</v>
      </c>
      <c r="I75" s="190">
        <f>+I76</f>
        <v>0</v>
      </c>
      <c r="J75" s="16"/>
      <c r="K75" s="190">
        <f>+K76</f>
        <v>0</v>
      </c>
      <c r="L75" s="16"/>
      <c r="M75" s="190">
        <f>H75+I75+K75</f>
        <v>21930000</v>
      </c>
      <c r="N75" s="382"/>
    </row>
    <row r="76" spans="1:14" s="1" customFormat="1" ht="18" customHeight="1">
      <c r="A76" s="392"/>
      <c r="B76" s="420"/>
      <c r="C76" s="420"/>
      <c r="D76" s="419"/>
      <c r="E76" s="6" t="s">
        <v>94</v>
      </c>
      <c r="F76" s="422">
        <v>11</v>
      </c>
      <c r="G76" s="413" t="s">
        <v>124</v>
      </c>
      <c r="H76" s="411">
        <v>21930000</v>
      </c>
      <c r="I76" s="398"/>
      <c r="J76" s="395" t="s">
        <v>128</v>
      </c>
      <c r="K76" s="389">
        <v>0</v>
      </c>
      <c r="L76" s="395"/>
      <c r="M76" s="398">
        <f>H76+I76+K76</f>
        <v>21930000</v>
      </c>
      <c r="N76" s="382"/>
    </row>
    <row r="77" spans="1:14" s="1" customFormat="1" ht="18" customHeight="1">
      <c r="A77" s="392"/>
      <c r="B77" s="420"/>
      <c r="C77" s="420"/>
      <c r="D77" s="420"/>
      <c r="E77" s="6" t="s">
        <v>95</v>
      </c>
      <c r="F77" s="423"/>
      <c r="G77" s="414"/>
      <c r="H77" s="445"/>
      <c r="I77" s="399"/>
      <c r="J77" s="396"/>
      <c r="K77" s="390"/>
      <c r="L77" s="396"/>
      <c r="M77" s="399"/>
      <c r="N77" s="382"/>
    </row>
    <row r="78" spans="1:14" s="1" customFormat="1" ht="18" customHeight="1">
      <c r="A78" s="392"/>
      <c r="B78" s="420"/>
      <c r="C78" s="420"/>
      <c r="D78" s="420"/>
      <c r="E78" s="6" t="s">
        <v>96</v>
      </c>
      <c r="F78" s="423"/>
      <c r="G78" s="414"/>
      <c r="H78" s="445"/>
      <c r="I78" s="399"/>
      <c r="J78" s="396"/>
      <c r="K78" s="390"/>
      <c r="L78" s="396"/>
      <c r="M78" s="399"/>
      <c r="N78" s="382"/>
    </row>
    <row r="79" spans="1:14" s="1" customFormat="1" ht="18" customHeight="1">
      <c r="A79" s="392"/>
      <c r="B79" s="420"/>
      <c r="C79" s="420"/>
      <c r="D79" s="420"/>
      <c r="E79" s="6" t="s">
        <v>98</v>
      </c>
      <c r="F79" s="423"/>
      <c r="G79" s="414"/>
      <c r="H79" s="445"/>
      <c r="I79" s="399"/>
      <c r="J79" s="396"/>
      <c r="K79" s="390"/>
      <c r="L79" s="396"/>
      <c r="M79" s="399"/>
      <c r="N79" s="382"/>
    </row>
    <row r="80" spans="1:14" s="1" customFormat="1" ht="18" customHeight="1">
      <c r="A80" s="392"/>
      <c r="B80" s="420"/>
      <c r="C80" s="420"/>
      <c r="D80" s="420"/>
      <c r="E80" s="6" t="s">
        <v>99</v>
      </c>
      <c r="F80" s="423"/>
      <c r="G80" s="414"/>
      <c r="H80" s="445"/>
      <c r="I80" s="399"/>
      <c r="J80" s="396"/>
      <c r="K80" s="390"/>
      <c r="L80" s="396"/>
      <c r="M80" s="399"/>
      <c r="N80" s="382"/>
    </row>
    <row r="81" spans="1:14" s="1" customFormat="1" ht="18" customHeight="1" thickBot="1">
      <c r="A81" s="419"/>
      <c r="B81" s="420"/>
      <c r="C81" s="420"/>
      <c r="D81" s="420"/>
      <c r="E81" s="307" t="s">
        <v>97</v>
      </c>
      <c r="F81" s="423"/>
      <c r="G81" s="414"/>
      <c r="H81" s="445"/>
      <c r="I81" s="399"/>
      <c r="J81" s="396"/>
      <c r="K81" s="390"/>
      <c r="L81" s="396"/>
      <c r="M81" s="399"/>
      <c r="N81" s="382"/>
    </row>
    <row r="82" spans="1:14" ht="21" customHeight="1" thickBot="1">
      <c r="A82" s="444" t="s">
        <v>757</v>
      </c>
      <c r="B82" s="444"/>
      <c r="C82" s="444"/>
      <c r="D82" s="444"/>
      <c r="E82" s="444"/>
      <c r="F82" s="444"/>
      <c r="G82" s="444"/>
      <c r="H82" s="303">
        <f>+H83</f>
        <v>600000000</v>
      </c>
      <c r="I82" s="304">
        <f>+I83</f>
        <v>757926930</v>
      </c>
      <c r="J82" s="305"/>
      <c r="K82" s="304">
        <f>+K83</f>
        <v>0</v>
      </c>
      <c r="L82" s="306"/>
      <c r="M82" s="304">
        <f aca="true" t="shared" si="4" ref="M82:M87">H82+I82+K82</f>
        <v>1357926930</v>
      </c>
      <c r="N82" s="306"/>
    </row>
    <row r="83" spans="1:14" s="1" customFormat="1" ht="23.25" customHeight="1">
      <c r="A83" s="32" t="s">
        <v>7</v>
      </c>
      <c r="B83" s="32"/>
      <c r="C83" s="32"/>
      <c r="D83" s="32"/>
      <c r="E83" s="294"/>
      <c r="F83" s="261"/>
      <c r="G83" s="88" t="s">
        <v>8</v>
      </c>
      <c r="H83" s="230">
        <f>H84</f>
        <v>600000000</v>
      </c>
      <c r="I83" s="310">
        <f>I84</f>
        <v>757926930</v>
      </c>
      <c r="J83" s="311"/>
      <c r="K83" s="310">
        <f>K84</f>
        <v>0</v>
      </c>
      <c r="L83" s="311"/>
      <c r="M83" s="310">
        <f>M84</f>
        <v>1357926930</v>
      </c>
      <c r="N83" s="382">
        <v>9</v>
      </c>
    </row>
    <row r="84" spans="1:14" s="1" customFormat="1" ht="36.75" customHeight="1">
      <c r="A84" s="419"/>
      <c r="B84" s="5" t="s">
        <v>132</v>
      </c>
      <c r="C84" s="5"/>
      <c r="D84" s="5"/>
      <c r="E84" s="6"/>
      <c r="F84" s="96"/>
      <c r="G84" s="21" t="s">
        <v>133</v>
      </c>
      <c r="H84" s="189">
        <f>H85+H93+H104+H110</f>
        <v>600000000</v>
      </c>
      <c r="I84" s="189">
        <f>I85+I93+I104+I110</f>
        <v>757926930</v>
      </c>
      <c r="J84" s="56"/>
      <c r="K84" s="189">
        <f>K85+K93+K104+K110</f>
        <v>0</v>
      </c>
      <c r="L84" s="56"/>
      <c r="M84" s="189">
        <f>M85+M93+M104+M110</f>
        <v>1357926930</v>
      </c>
      <c r="N84" s="382"/>
    </row>
    <row r="85" spans="1:14" s="1" customFormat="1" ht="68.25" customHeight="1">
      <c r="A85" s="420"/>
      <c r="B85" s="419"/>
      <c r="C85" s="5" t="s">
        <v>134</v>
      </c>
      <c r="D85" s="5"/>
      <c r="E85" s="6"/>
      <c r="F85" s="96"/>
      <c r="G85" s="21" t="s">
        <v>135</v>
      </c>
      <c r="H85" s="189">
        <f>H86+H91</f>
        <v>80000000</v>
      </c>
      <c r="I85" s="190">
        <f>I86+I91</f>
        <v>0</v>
      </c>
      <c r="J85" s="99"/>
      <c r="K85" s="190">
        <f>K86+K91</f>
        <v>0</v>
      </c>
      <c r="L85" s="99"/>
      <c r="M85" s="194">
        <f t="shared" si="4"/>
        <v>80000000</v>
      </c>
      <c r="N85" s="382"/>
    </row>
    <row r="86" spans="1:14" s="1" customFormat="1" ht="45.75" customHeight="1">
      <c r="A86" s="420"/>
      <c r="B86" s="420"/>
      <c r="C86" s="419"/>
      <c r="D86" s="5" t="s">
        <v>136</v>
      </c>
      <c r="E86" s="6"/>
      <c r="F86" s="96"/>
      <c r="G86" s="21" t="s">
        <v>137</v>
      </c>
      <c r="H86" s="189">
        <f>H87</f>
        <v>40000000</v>
      </c>
      <c r="I86" s="190">
        <f>I87</f>
        <v>0</v>
      </c>
      <c r="J86" s="99"/>
      <c r="K86" s="190">
        <f>K87</f>
        <v>0</v>
      </c>
      <c r="L86" s="99"/>
      <c r="M86" s="239">
        <f t="shared" si="4"/>
        <v>40000000</v>
      </c>
      <c r="N86" s="382"/>
    </row>
    <row r="87" spans="1:14" s="1" customFormat="1" ht="18" customHeight="1">
      <c r="A87" s="420"/>
      <c r="B87" s="420"/>
      <c r="C87" s="420"/>
      <c r="D87" s="419"/>
      <c r="E87" s="6" t="s">
        <v>138</v>
      </c>
      <c r="F87" s="442">
        <v>12</v>
      </c>
      <c r="G87" s="436" t="s">
        <v>139</v>
      </c>
      <c r="H87" s="428">
        <v>40000000</v>
      </c>
      <c r="I87" s="428"/>
      <c r="J87" s="430"/>
      <c r="K87" s="495">
        <v>0</v>
      </c>
      <c r="L87" s="430"/>
      <c r="M87" s="416">
        <f t="shared" si="4"/>
        <v>40000000</v>
      </c>
      <c r="N87" s="382"/>
    </row>
    <row r="88" spans="1:14" s="1" customFormat="1" ht="18" customHeight="1">
      <c r="A88" s="420"/>
      <c r="B88" s="420"/>
      <c r="C88" s="420"/>
      <c r="D88" s="420"/>
      <c r="E88" s="6" t="s">
        <v>140</v>
      </c>
      <c r="F88" s="502"/>
      <c r="G88" s="437"/>
      <c r="H88" s="435"/>
      <c r="I88" s="435"/>
      <c r="J88" s="433"/>
      <c r="K88" s="503"/>
      <c r="L88" s="433"/>
      <c r="M88" s="417"/>
      <c r="N88" s="382"/>
    </row>
    <row r="89" spans="1:14" s="1" customFormat="1" ht="18" customHeight="1">
      <c r="A89" s="420"/>
      <c r="B89" s="420"/>
      <c r="C89" s="420"/>
      <c r="D89" s="420"/>
      <c r="E89" s="6" t="s">
        <v>141</v>
      </c>
      <c r="F89" s="502"/>
      <c r="G89" s="437"/>
      <c r="H89" s="435"/>
      <c r="I89" s="435"/>
      <c r="J89" s="433"/>
      <c r="K89" s="503"/>
      <c r="L89" s="433"/>
      <c r="M89" s="417"/>
      <c r="N89" s="382"/>
    </row>
    <row r="90" spans="1:14" s="1" customFormat="1" ht="18" customHeight="1">
      <c r="A90" s="420"/>
      <c r="B90" s="420"/>
      <c r="C90" s="420"/>
      <c r="D90" s="421"/>
      <c r="E90" s="6" t="s">
        <v>142</v>
      </c>
      <c r="F90" s="443"/>
      <c r="G90" s="438"/>
      <c r="H90" s="429"/>
      <c r="I90" s="429"/>
      <c r="J90" s="431"/>
      <c r="K90" s="496"/>
      <c r="L90" s="431"/>
      <c r="M90" s="418"/>
      <c r="N90" s="382"/>
    </row>
    <row r="91" spans="1:14" s="1" customFormat="1" ht="30.75">
      <c r="A91" s="420"/>
      <c r="B91" s="420"/>
      <c r="C91" s="420"/>
      <c r="D91" s="5" t="s">
        <v>165</v>
      </c>
      <c r="E91" s="6"/>
      <c r="F91" s="96"/>
      <c r="G91" s="21" t="s">
        <v>166</v>
      </c>
      <c r="H91" s="189">
        <f>H92</f>
        <v>40000000</v>
      </c>
      <c r="I91" s="190">
        <f>I92</f>
        <v>0</v>
      </c>
      <c r="J91" s="99"/>
      <c r="K91" s="190">
        <f>K92</f>
        <v>0</v>
      </c>
      <c r="L91" s="99"/>
      <c r="M91" s="239">
        <f>H91+I91+K91</f>
        <v>40000000</v>
      </c>
      <c r="N91" s="382"/>
    </row>
    <row r="92" spans="1:14" s="1" customFormat="1" ht="40.5" customHeight="1">
      <c r="A92" s="420"/>
      <c r="B92" s="420"/>
      <c r="C92" s="421"/>
      <c r="D92" s="36"/>
      <c r="E92" s="6" t="s">
        <v>1029</v>
      </c>
      <c r="F92" s="92">
        <v>18</v>
      </c>
      <c r="G92" s="97" t="s">
        <v>167</v>
      </c>
      <c r="H92" s="191">
        <v>40000000</v>
      </c>
      <c r="I92" s="192"/>
      <c r="J92" s="99"/>
      <c r="K92" s="190"/>
      <c r="L92" s="99"/>
      <c r="M92" s="187">
        <f>H92+I92+K92</f>
        <v>40000000</v>
      </c>
      <c r="N92" s="382"/>
    </row>
    <row r="93" spans="1:14" s="1" customFormat="1" ht="36" customHeight="1">
      <c r="A93" s="420"/>
      <c r="B93" s="420"/>
      <c r="C93" s="5" t="s">
        <v>157</v>
      </c>
      <c r="D93" s="5"/>
      <c r="E93" s="11"/>
      <c r="F93" s="96"/>
      <c r="G93" s="21" t="s">
        <v>158</v>
      </c>
      <c r="H93" s="189">
        <f>H94+H98+H100</f>
        <v>480000000</v>
      </c>
      <c r="I93" s="189">
        <f>I94+I98+I100</f>
        <v>537663307</v>
      </c>
      <c r="J93" s="56"/>
      <c r="K93" s="189">
        <f>K94+K98+K100</f>
        <v>0</v>
      </c>
      <c r="L93" s="56"/>
      <c r="M93" s="189">
        <f>M94+M98+M100</f>
        <v>1017663307</v>
      </c>
      <c r="N93" s="382"/>
    </row>
    <row r="94" spans="1:14" s="1" customFormat="1" ht="38.25" customHeight="1">
      <c r="A94" s="420"/>
      <c r="B94" s="420"/>
      <c r="C94" s="419"/>
      <c r="D94" s="5" t="s">
        <v>968</v>
      </c>
      <c r="E94" s="6"/>
      <c r="F94" s="162"/>
      <c r="G94" s="169" t="s">
        <v>969</v>
      </c>
      <c r="H94" s="193">
        <f>H95</f>
        <v>200000000</v>
      </c>
      <c r="I94" s="193">
        <f>I95</f>
        <v>273963465</v>
      </c>
      <c r="J94" s="155"/>
      <c r="K94" s="193">
        <f>K95</f>
        <v>0</v>
      </c>
      <c r="L94" s="155"/>
      <c r="M94" s="193">
        <f>M95</f>
        <v>473963465</v>
      </c>
      <c r="N94" s="382"/>
    </row>
    <row r="95" spans="1:14" s="1" customFormat="1" ht="18" customHeight="1">
      <c r="A95" s="420"/>
      <c r="B95" s="420"/>
      <c r="C95" s="420"/>
      <c r="D95" s="392"/>
      <c r="E95" s="6" t="s">
        <v>970</v>
      </c>
      <c r="F95" s="393">
        <v>20</v>
      </c>
      <c r="G95" s="394" t="s">
        <v>971</v>
      </c>
      <c r="H95" s="398">
        <v>200000000</v>
      </c>
      <c r="I95" s="398">
        <v>273963465</v>
      </c>
      <c r="J95" s="395" t="s">
        <v>151</v>
      </c>
      <c r="K95" s="398"/>
      <c r="L95" s="395"/>
      <c r="M95" s="398">
        <v>473963465</v>
      </c>
      <c r="N95" s="382"/>
    </row>
    <row r="96" spans="1:14" s="1" customFormat="1" ht="18" customHeight="1">
      <c r="A96" s="420"/>
      <c r="B96" s="420"/>
      <c r="C96" s="420"/>
      <c r="D96" s="392"/>
      <c r="E96" s="6" t="s">
        <v>972</v>
      </c>
      <c r="F96" s="393"/>
      <c r="G96" s="394"/>
      <c r="H96" s="399"/>
      <c r="I96" s="399"/>
      <c r="J96" s="396"/>
      <c r="K96" s="399"/>
      <c r="L96" s="396"/>
      <c r="M96" s="399"/>
      <c r="N96" s="382"/>
    </row>
    <row r="97" spans="1:14" s="1" customFormat="1" ht="18" customHeight="1">
      <c r="A97" s="420"/>
      <c r="B97" s="420"/>
      <c r="C97" s="420"/>
      <c r="D97" s="392"/>
      <c r="E97" s="6" t="s">
        <v>973</v>
      </c>
      <c r="F97" s="393"/>
      <c r="G97" s="394"/>
      <c r="H97" s="400"/>
      <c r="I97" s="400"/>
      <c r="J97" s="397"/>
      <c r="K97" s="400"/>
      <c r="L97" s="397"/>
      <c r="M97" s="400"/>
      <c r="N97" s="382"/>
    </row>
    <row r="98" spans="1:14" s="1" customFormat="1" ht="19.5" customHeight="1">
      <c r="A98" s="420"/>
      <c r="B98" s="420"/>
      <c r="C98" s="420"/>
      <c r="D98" s="5" t="s">
        <v>974</v>
      </c>
      <c r="E98" s="171"/>
      <c r="F98" s="160"/>
      <c r="G98" s="20" t="s">
        <v>975</v>
      </c>
      <c r="H98" s="194">
        <v>250000000</v>
      </c>
      <c r="I98" s="194">
        <v>40000000</v>
      </c>
      <c r="J98" s="9"/>
      <c r="K98" s="190">
        <f>K99</f>
        <v>0</v>
      </c>
      <c r="L98" s="9"/>
      <c r="M98" s="194">
        <v>290000000</v>
      </c>
      <c r="N98" s="382"/>
    </row>
    <row r="99" spans="1:14" s="1" customFormat="1" ht="36.75" customHeight="1">
      <c r="A99" s="420"/>
      <c r="B99" s="420"/>
      <c r="C99" s="420"/>
      <c r="D99" s="36"/>
      <c r="E99" s="6" t="s">
        <v>976</v>
      </c>
      <c r="F99" s="160">
        <v>17</v>
      </c>
      <c r="G99" s="161" t="s">
        <v>977</v>
      </c>
      <c r="H99" s="195">
        <v>250000000</v>
      </c>
      <c r="I99" s="195">
        <v>40000000</v>
      </c>
      <c r="J99" s="168" t="s">
        <v>151</v>
      </c>
      <c r="K99" s="195"/>
      <c r="L99" s="168"/>
      <c r="M99" s="195">
        <v>290000000</v>
      </c>
      <c r="N99" s="382"/>
    </row>
    <row r="100" spans="1:14" s="1" customFormat="1" ht="33.75" customHeight="1">
      <c r="A100" s="420"/>
      <c r="B100" s="420"/>
      <c r="C100" s="420"/>
      <c r="D100" s="95" t="s">
        <v>159</v>
      </c>
      <c r="E100" s="6"/>
      <c r="F100" s="96"/>
      <c r="G100" s="37" t="s">
        <v>160</v>
      </c>
      <c r="H100" s="196">
        <f>H101</f>
        <v>30000000</v>
      </c>
      <c r="I100" s="197">
        <f>I101</f>
        <v>223699842</v>
      </c>
      <c r="J100" s="94"/>
      <c r="K100" s="190">
        <f>K101</f>
        <v>0</v>
      </c>
      <c r="L100" s="94"/>
      <c r="M100" s="239">
        <f>H100+I100+K100</f>
        <v>253699842</v>
      </c>
      <c r="N100" s="382"/>
    </row>
    <row r="101" spans="1:14" s="1" customFormat="1" ht="19.5" customHeight="1">
      <c r="A101" s="420"/>
      <c r="B101" s="420"/>
      <c r="C101" s="420"/>
      <c r="D101" s="439"/>
      <c r="E101" s="112" t="s">
        <v>161</v>
      </c>
      <c r="F101" s="422">
        <v>16</v>
      </c>
      <c r="G101" s="436" t="s">
        <v>162</v>
      </c>
      <c r="H101" s="428">
        <v>30000000</v>
      </c>
      <c r="I101" s="428">
        <v>223699842</v>
      </c>
      <c r="J101" s="395" t="s">
        <v>151</v>
      </c>
      <c r="K101" s="389">
        <v>0</v>
      </c>
      <c r="L101" s="395"/>
      <c r="M101" s="428">
        <f>H101+I101+K101</f>
        <v>253699842</v>
      </c>
      <c r="N101" s="382"/>
    </row>
    <row r="102" spans="1:14" s="1" customFormat="1" ht="19.5" customHeight="1">
      <c r="A102" s="420"/>
      <c r="B102" s="420"/>
      <c r="C102" s="420"/>
      <c r="D102" s="440"/>
      <c r="E102" s="112" t="s">
        <v>163</v>
      </c>
      <c r="F102" s="423"/>
      <c r="G102" s="437"/>
      <c r="H102" s="435"/>
      <c r="I102" s="435"/>
      <c r="J102" s="396"/>
      <c r="K102" s="390"/>
      <c r="L102" s="396"/>
      <c r="M102" s="435"/>
      <c r="N102" s="382"/>
    </row>
    <row r="103" spans="1:14" s="1" customFormat="1" ht="19.5" customHeight="1">
      <c r="A103" s="420"/>
      <c r="B103" s="420"/>
      <c r="C103" s="421"/>
      <c r="D103" s="441"/>
      <c r="E103" s="112" t="s">
        <v>164</v>
      </c>
      <c r="F103" s="424"/>
      <c r="G103" s="438"/>
      <c r="H103" s="429"/>
      <c r="I103" s="429"/>
      <c r="J103" s="397"/>
      <c r="K103" s="391"/>
      <c r="L103" s="397"/>
      <c r="M103" s="429"/>
      <c r="N103" s="382"/>
    </row>
    <row r="104" spans="1:14" s="1" customFormat="1" ht="36" customHeight="1">
      <c r="A104" s="420"/>
      <c r="B104" s="420"/>
      <c r="C104" s="5" t="s">
        <v>149</v>
      </c>
      <c r="D104" s="5"/>
      <c r="E104" s="6"/>
      <c r="F104" s="92"/>
      <c r="G104" s="21" t="s">
        <v>150</v>
      </c>
      <c r="H104" s="189">
        <f>H105+H108</f>
        <v>30000000</v>
      </c>
      <c r="I104" s="190">
        <f>I105+I108</f>
        <v>54792693</v>
      </c>
      <c r="J104" s="99"/>
      <c r="K104" s="190">
        <f>K105</f>
        <v>0</v>
      </c>
      <c r="L104" s="99"/>
      <c r="M104" s="239">
        <f>H104+I104+K104</f>
        <v>84792693</v>
      </c>
      <c r="N104" s="382"/>
    </row>
    <row r="105" spans="1:14" s="1" customFormat="1" ht="30" customHeight="1">
      <c r="A105" s="420"/>
      <c r="B105" s="420"/>
      <c r="C105" s="419"/>
      <c r="D105" s="5" t="s">
        <v>152</v>
      </c>
      <c r="E105" s="6"/>
      <c r="F105" s="96"/>
      <c r="G105" s="21" t="s">
        <v>153</v>
      </c>
      <c r="H105" s="189">
        <f>H106</f>
        <v>10000000</v>
      </c>
      <c r="I105" s="190">
        <f>+I106</f>
        <v>0</v>
      </c>
      <c r="J105" s="99"/>
      <c r="K105" s="190">
        <f>+K106</f>
        <v>0</v>
      </c>
      <c r="L105" s="99"/>
      <c r="M105" s="239">
        <f>H105+I105+K105</f>
        <v>10000000</v>
      </c>
      <c r="N105" s="382"/>
    </row>
    <row r="106" spans="1:14" s="1" customFormat="1" ht="20.25" customHeight="1">
      <c r="A106" s="420"/>
      <c r="B106" s="420"/>
      <c r="C106" s="420"/>
      <c r="D106" s="419"/>
      <c r="E106" s="6" t="s">
        <v>154</v>
      </c>
      <c r="F106" s="442">
        <v>15</v>
      </c>
      <c r="G106" s="413" t="s">
        <v>155</v>
      </c>
      <c r="H106" s="428">
        <v>10000000</v>
      </c>
      <c r="I106" s="428"/>
      <c r="J106" s="430"/>
      <c r="K106" s="389">
        <v>0</v>
      </c>
      <c r="L106" s="430"/>
      <c r="M106" s="428">
        <f>+H106+I106+K106</f>
        <v>10000000</v>
      </c>
      <c r="N106" s="382"/>
    </row>
    <row r="107" spans="1:14" s="1" customFormat="1" ht="15">
      <c r="A107" s="420"/>
      <c r="B107" s="420"/>
      <c r="C107" s="420"/>
      <c r="D107" s="421"/>
      <c r="E107" s="6" t="s">
        <v>156</v>
      </c>
      <c r="F107" s="443"/>
      <c r="G107" s="434"/>
      <c r="H107" s="429"/>
      <c r="I107" s="429"/>
      <c r="J107" s="431"/>
      <c r="K107" s="391"/>
      <c r="L107" s="431"/>
      <c r="M107" s="429"/>
      <c r="N107" s="382"/>
    </row>
    <row r="108" spans="1:14" s="1" customFormat="1" ht="39" customHeight="1">
      <c r="A108" s="420"/>
      <c r="B108" s="420"/>
      <c r="C108" s="420"/>
      <c r="D108" s="123" t="s">
        <v>978</v>
      </c>
      <c r="E108" s="6"/>
      <c r="F108" s="162"/>
      <c r="G108" s="169" t="s">
        <v>979</v>
      </c>
      <c r="H108" s="198">
        <f>H109</f>
        <v>20000000</v>
      </c>
      <c r="I108" s="198">
        <f>I109</f>
        <v>54792693</v>
      </c>
      <c r="J108" s="156"/>
      <c r="K108" s="198">
        <f>K109</f>
        <v>0</v>
      </c>
      <c r="L108" s="156"/>
      <c r="M108" s="198">
        <f>M109</f>
        <v>74792693</v>
      </c>
      <c r="N108" s="382"/>
    </row>
    <row r="109" spans="1:14" s="1" customFormat="1" ht="40.5" customHeight="1">
      <c r="A109" s="420"/>
      <c r="B109" s="420"/>
      <c r="C109" s="421"/>
      <c r="D109" s="123"/>
      <c r="E109" s="6" t="s">
        <v>980</v>
      </c>
      <c r="F109" s="162">
        <v>14</v>
      </c>
      <c r="G109" s="161" t="s">
        <v>981</v>
      </c>
      <c r="H109" s="199">
        <v>20000000</v>
      </c>
      <c r="I109" s="199">
        <v>54792693</v>
      </c>
      <c r="J109" s="159" t="s">
        <v>151</v>
      </c>
      <c r="K109" s="230"/>
      <c r="L109" s="159"/>
      <c r="M109" s="240">
        <v>74792693</v>
      </c>
      <c r="N109" s="382"/>
    </row>
    <row r="110" spans="1:14" s="1" customFormat="1" ht="56.25" customHeight="1">
      <c r="A110" s="420"/>
      <c r="B110" s="420"/>
      <c r="C110" s="5" t="s">
        <v>143</v>
      </c>
      <c r="D110" s="32"/>
      <c r="E110" s="6"/>
      <c r="F110" s="96"/>
      <c r="G110" s="21" t="s">
        <v>144</v>
      </c>
      <c r="H110" s="198">
        <f>H111+H115</f>
        <v>10000000</v>
      </c>
      <c r="I110" s="200">
        <f>I111+I115</f>
        <v>165470930</v>
      </c>
      <c r="J110" s="99"/>
      <c r="K110" s="190">
        <f>K111+K115</f>
        <v>0</v>
      </c>
      <c r="L110" s="99"/>
      <c r="M110" s="239">
        <f>H110+I110+K110</f>
        <v>175470930</v>
      </c>
      <c r="N110" s="382"/>
    </row>
    <row r="111" spans="1:14" s="1" customFormat="1" ht="39" customHeight="1">
      <c r="A111" s="420"/>
      <c r="B111" s="420"/>
      <c r="C111" s="419"/>
      <c r="D111" s="5" t="s">
        <v>168</v>
      </c>
      <c r="E111" s="6"/>
      <c r="F111" s="96"/>
      <c r="G111" s="21" t="s">
        <v>169</v>
      </c>
      <c r="H111" s="201">
        <f>H112</f>
        <v>10000000</v>
      </c>
      <c r="I111" s="202">
        <f>I112</f>
        <v>0</v>
      </c>
      <c r="J111" s="99"/>
      <c r="K111" s="190">
        <f>K112</f>
        <v>0</v>
      </c>
      <c r="L111" s="99"/>
      <c r="M111" s="239">
        <f>H111+I111+K111</f>
        <v>10000000</v>
      </c>
      <c r="N111" s="382"/>
    </row>
    <row r="112" spans="1:14" s="1" customFormat="1" ht="15">
      <c r="A112" s="420"/>
      <c r="B112" s="420"/>
      <c r="C112" s="420"/>
      <c r="D112" s="419"/>
      <c r="E112" s="6" t="s">
        <v>170</v>
      </c>
      <c r="F112" s="422">
        <v>19</v>
      </c>
      <c r="G112" s="413" t="s">
        <v>171</v>
      </c>
      <c r="H112" s="428">
        <v>10000000</v>
      </c>
      <c r="I112" s="428"/>
      <c r="J112" s="430"/>
      <c r="K112" s="389">
        <v>0</v>
      </c>
      <c r="L112" s="430"/>
      <c r="M112" s="416">
        <f>+I112+H112+K112</f>
        <v>10000000</v>
      </c>
      <c r="N112" s="382"/>
    </row>
    <row r="113" spans="1:14" s="1" customFormat="1" ht="15">
      <c r="A113" s="420"/>
      <c r="B113" s="420"/>
      <c r="C113" s="420"/>
      <c r="D113" s="420"/>
      <c r="E113" s="6" t="s">
        <v>172</v>
      </c>
      <c r="F113" s="423"/>
      <c r="G113" s="414"/>
      <c r="H113" s="435"/>
      <c r="I113" s="435"/>
      <c r="J113" s="433"/>
      <c r="K113" s="390"/>
      <c r="L113" s="433"/>
      <c r="M113" s="417"/>
      <c r="N113" s="382"/>
    </row>
    <row r="114" spans="1:14" s="1" customFormat="1" ht="15">
      <c r="A114" s="420"/>
      <c r="B114" s="420"/>
      <c r="C114" s="420"/>
      <c r="D114" s="421"/>
      <c r="E114" s="6" t="s">
        <v>173</v>
      </c>
      <c r="F114" s="424"/>
      <c r="G114" s="434"/>
      <c r="H114" s="429"/>
      <c r="I114" s="429"/>
      <c r="J114" s="431"/>
      <c r="K114" s="391"/>
      <c r="L114" s="431"/>
      <c r="M114" s="418"/>
      <c r="N114" s="382"/>
    </row>
    <row r="115" spans="1:14" s="1" customFormat="1" ht="46.5">
      <c r="A115" s="420"/>
      <c r="B115" s="420"/>
      <c r="C115" s="420"/>
      <c r="D115" s="5" t="s">
        <v>756</v>
      </c>
      <c r="E115" s="6"/>
      <c r="F115" s="96"/>
      <c r="G115" s="21" t="s">
        <v>145</v>
      </c>
      <c r="H115" s="189">
        <f>H116</f>
        <v>0</v>
      </c>
      <c r="I115" s="190">
        <f>I116</f>
        <v>165470930</v>
      </c>
      <c r="J115" s="99"/>
      <c r="K115" s="190">
        <f>K116</f>
        <v>0</v>
      </c>
      <c r="L115" s="99"/>
      <c r="M115" s="241">
        <f>+I115+H115+K115</f>
        <v>165470930</v>
      </c>
      <c r="N115" s="382"/>
    </row>
    <row r="116" spans="1:14" s="1" customFormat="1" ht="51.75" customHeight="1" thickBot="1">
      <c r="A116" s="420"/>
      <c r="B116" s="420"/>
      <c r="C116" s="420"/>
      <c r="D116" s="95"/>
      <c r="E116" s="307" t="s">
        <v>146</v>
      </c>
      <c r="F116" s="277">
        <v>13</v>
      </c>
      <c r="G116" s="272" t="s">
        <v>147</v>
      </c>
      <c r="H116" s="275"/>
      <c r="I116" s="308">
        <v>165470930</v>
      </c>
      <c r="J116" s="267" t="s">
        <v>148</v>
      </c>
      <c r="K116" s="309">
        <v>0</v>
      </c>
      <c r="L116" s="267"/>
      <c r="M116" s="278">
        <f>+I116+H116+K116</f>
        <v>165470930</v>
      </c>
      <c r="N116" s="382"/>
    </row>
    <row r="117" spans="1:14" ht="21" customHeight="1" thickBot="1">
      <c r="A117" s="444" t="s">
        <v>249</v>
      </c>
      <c r="B117" s="444"/>
      <c r="C117" s="444"/>
      <c r="D117" s="444"/>
      <c r="E117" s="444"/>
      <c r="F117" s="444"/>
      <c r="G117" s="444"/>
      <c r="H117" s="303">
        <f>H118+H145+H159</f>
        <v>586400651.87</v>
      </c>
      <c r="I117" s="316">
        <f>I118+I145+I159</f>
        <v>2000000000</v>
      </c>
      <c r="J117" s="317"/>
      <c r="K117" s="318">
        <f>K118+K145+K159</f>
        <v>0</v>
      </c>
      <c r="L117" s="317"/>
      <c r="M117" s="316">
        <f aca="true" t="shared" si="5" ref="M117:M122">H117+I117+K117</f>
        <v>2586400651.87</v>
      </c>
      <c r="N117" s="317"/>
    </row>
    <row r="118" spans="1:14" ht="19.5" customHeight="1">
      <c r="A118" s="108">
        <v>1</v>
      </c>
      <c r="B118" s="118"/>
      <c r="C118" s="118"/>
      <c r="D118" s="118"/>
      <c r="E118" s="108"/>
      <c r="F118" s="118"/>
      <c r="G118" s="118" t="s">
        <v>174</v>
      </c>
      <c r="H118" s="230">
        <f>H119+H132</f>
        <v>295555103.74</v>
      </c>
      <c r="I118" s="312">
        <f>I119+I132</f>
        <v>2000000000</v>
      </c>
      <c r="J118" s="297"/>
      <c r="K118" s="313">
        <f>K119+K132</f>
        <v>0</v>
      </c>
      <c r="L118" s="297"/>
      <c r="M118" s="312">
        <f t="shared" si="5"/>
        <v>2295555103.74</v>
      </c>
      <c r="N118" s="382">
        <v>8</v>
      </c>
    </row>
    <row r="119" spans="1:14" ht="19.5" customHeight="1">
      <c r="A119" s="491"/>
      <c r="B119" s="43" t="s">
        <v>175</v>
      </c>
      <c r="C119" s="44"/>
      <c r="D119" s="44"/>
      <c r="E119" s="45"/>
      <c r="F119" s="44"/>
      <c r="G119" s="44" t="s">
        <v>176</v>
      </c>
      <c r="H119" s="189">
        <f>H120+H127</f>
        <v>110758838.75</v>
      </c>
      <c r="I119" s="205">
        <f>I120+I127</f>
        <v>2000000000</v>
      </c>
      <c r="J119" s="7"/>
      <c r="K119" s="231">
        <f>K120+K127</f>
        <v>0</v>
      </c>
      <c r="L119" s="7"/>
      <c r="M119" s="205">
        <f t="shared" si="5"/>
        <v>2110758838.75</v>
      </c>
      <c r="N119" s="382"/>
    </row>
    <row r="120" spans="1:14" ht="36" customHeight="1">
      <c r="A120" s="497"/>
      <c r="B120" s="491"/>
      <c r="C120" s="43" t="s">
        <v>177</v>
      </c>
      <c r="D120" s="44"/>
      <c r="E120" s="45"/>
      <c r="F120" s="44"/>
      <c r="G120" s="21" t="s">
        <v>178</v>
      </c>
      <c r="H120" s="189">
        <f>H121</f>
        <v>39928334.58</v>
      </c>
      <c r="I120" s="205">
        <f>I121</f>
        <v>1724472059.31</v>
      </c>
      <c r="J120" s="7"/>
      <c r="K120" s="231">
        <f>K121</f>
        <v>0</v>
      </c>
      <c r="L120" s="7"/>
      <c r="M120" s="205">
        <f t="shared" si="5"/>
        <v>1764400393.8899999</v>
      </c>
      <c r="N120" s="382"/>
    </row>
    <row r="121" spans="1:14" ht="57" customHeight="1">
      <c r="A121" s="497"/>
      <c r="B121" s="497"/>
      <c r="C121" s="491"/>
      <c r="D121" s="43" t="s">
        <v>179</v>
      </c>
      <c r="E121" s="45"/>
      <c r="F121" s="44"/>
      <c r="G121" s="21" t="s">
        <v>180</v>
      </c>
      <c r="H121" s="189">
        <f>H122</f>
        <v>39928334.58</v>
      </c>
      <c r="I121" s="205">
        <f>I122</f>
        <v>1724472059.31</v>
      </c>
      <c r="J121" s="7"/>
      <c r="K121" s="231">
        <f>K122</f>
        <v>0</v>
      </c>
      <c r="L121" s="7"/>
      <c r="M121" s="205">
        <f t="shared" si="5"/>
        <v>1764400393.8899999</v>
      </c>
      <c r="N121" s="382"/>
    </row>
    <row r="122" spans="1:14" ht="18" customHeight="1">
      <c r="A122" s="497"/>
      <c r="B122" s="497"/>
      <c r="C122" s="497"/>
      <c r="D122" s="491"/>
      <c r="E122" s="45" t="s">
        <v>181</v>
      </c>
      <c r="F122" s="493">
        <v>27</v>
      </c>
      <c r="G122" s="410" t="s">
        <v>182</v>
      </c>
      <c r="H122" s="398">
        <v>39928334.58</v>
      </c>
      <c r="I122" s="483">
        <v>1724472059.31</v>
      </c>
      <c r="J122" s="395" t="s">
        <v>183</v>
      </c>
      <c r="K122" s="398">
        <v>0</v>
      </c>
      <c r="L122" s="395"/>
      <c r="M122" s="483">
        <f t="shared" si="5"/>
        <v>1764400393.8899999</v>
      </c>
      <c r="N122" s="382"/>
    </row>
    <row r="123" spans="1:14" ht="18" customHeight="1">
      <c r="A123" s="497"/>
      <c r="B123" s="497"/>
      <c r="C123" s="497"/>
      <c r="D123" s="497"/>
      <c r="E123" s="45" t="s">
        <v>184</v>
      </c>
      <c r="F123" s="501"/>
      <c r="G123" s="410"/>
      <c r="H123" s="399"/>
      <c r="I123" s="490"/>
      <c r="J123" s="396"/>
      <c r="K123" s="399"/>
      <c r="L123" s="396"/>
      <c r="M123" s="490"/>
      <c r="N123" s="382"/>
    </row>
    <row r="124" spans="1:14" ht="18" customHeight="1">
      <c r="A124" s="497"/>
      <c r="B124" s="497"/>
      <c r="C124" s="497"/>
      <c r="D124" s="497"/>
      <c r="E124" s="45" t="s">
        <v>185</v>
      </c>
      <c r="F124" s="501"/>
      <c r="G124" s="410"/>
      <c r="H124" s="399"/>
      <c r="I124" s="490"/>
      <c r="J124" s="396"/>
      <c r="K124" s="399"/>
      <c r="L124" s="396"/>
      <c r="M124" s="490"/>
      <c r="N124" s="382"/>
    </row>
    <row r="125" spans="1:14" ht="18" customHeight="1">
      <c r="A125" s="497"/>
      <c r="B125" s="497"/>
      <c r="C125" s="497"/>
      <c r="D125" s="497"/>
      <c r="E125" s="45" t="s">
        <v>186</v>
      </c>
      <c r="F125" s="501"/>
      <c r="G125" s="410"/>
      <c r="H125" s="399"/>
      <c r="I125" s="490"/>
      <c r="J125" s="396"/>
      <c r="K125" s="399"/>
      <c r="L125" s="396"/>
      <c r="M125" s="490"/>
      <c r="N125" s="382"/>
    </row>
    <row r="126" spans="1:14" ht="18" customHeight="1">
      <c r="A126" s="497"/>
      <c r="B126" s="497"/>
      <c r="C126" s="492"/>
      <c r="D126" s="492"/>
      <c r="E126" s="45" t="s">
        <v>187</v>
      </c>
      <c r="F126" s="494"/>
      <c r="G126" s="410"/>
      <c r="H126" s="400"/>
      <c r="I126" s="484"/>
      <c r="J126" s="397"/>
      <c r="K126" s="400"/>
      <c r="L126" s="397"/>
      <c r="M126" s="484"/>
      <c r="N126" s="382"/>
    </row>
    <row r="127" spans="1:14" ht="36" customHeight="1">
      <c r="A127" s="497"/>
      <c r="B127" s="497"/>
      <c r="C127" s="43" t="s">
        <v>188</v>
      </c>
      <c r="D127" s="43"/>
      <c r="E127" s="45"/>
      <c r="F127" s="44"/>
      <c r="G127" s="46" t="s">
        <v>189</v>
      </c>
      <c r="H127" s="189">
        <f>H128</f>
        <v>70830504.17</v>
      </c>
      <c r="I127" s="206">
        <f>I128</f>
        <v>275527940.69</v>
      </c>
      <c r="J127" s="7"/>
      <c r="K127" s="232">
        <f>K128</f>
        <v>0</v>
      </c>
      <c r="L127" s="7"/>
      <c r="M127" s="205">
        <f>H127+I127+K127</f>
        <v>346358444.86</v>
      </c>
      <c r="N127" s="382"/>
    </row>
    <row r="128" spans="1:14" ht="37.5" customHeight="1">
      <c r="A128" s="497"/>
      <c r="B128" s="497"/>
      <c r="C128" s="491"/>
      <c r="D128" s="43" t="s">
        <v>190</v>
      </c>
      <c r="E128" s="45"/>
      <c r="F128" s="44"/>
      <c r="G128" s="46" t="s">
        <v>189</v>
      </c>
      <c r="H128" s="189">
        <f>H129</f>
        <v>70830504.17</v>
      </c>
      <c r="I128" s="206">
        <f>I129</f>
        <v>275527940.69</v>
      </c>
      <c r="J128" s="7"/>
      <c r="K128" s="232">
        <f>K129</f>
        <v>0</v>
      </c>
      <c r="L128" s="7"/>
      <c r="M128" s="205">
        <f>H128+I128+K128</f>
        <v>346358444.86</v>
      </c>
      <c r="N128" s="382"/>
    </row>
    <row r="129" spans="1:14" ht="18" customHeight="1">
      <c r="A129" s="497"/>
      <c r="B129" s="497"/>
      <c r="C129" s="497"/>
      <c r="D129" s="491"/>
      <c r="E129" s="45" t="s">
        <v>191</v>
      </c>
      <c r="F129" s="493">
        <v>23</v>
      </c>
      <c r="G129" s="410" t="s">
        <v>192</v>
      </c>
      <c r="H129" s="398">
        <v>70830504.17</v>
      </c>
      <c r="I129" s="483">
        <v>275527940.69</v>
      </c>
      <c r="J129" s="430" t="s">
        <v>183</v>
      </c>
      <c r="K129" s="428">
        <v>0</v>
      </c>
      <c r="L129" s="395"/>
      <c r="M129" s="483">
        <f>H129+I129+K129</f>
        <v>346358444.86</v>
      </c>
      <c r="N129" s="382"/>
    </row>
    <row r="130" spans="1:14" ht="18" customHeight="1">
      <c r="A130" s="497"/>
      <c r="B130" s="497"/>
      <c r="C130" s="497"/>
      <c r="D130" s="497"/>
      <c r="E130" s="45" t="s">
        <v>193</v>
      </c>
      <c r="F130" s="501"/>
      <c r="G130" s="410"/>
      <c r="H130" s="399"/>
      <c r="I130" s="490"/>
      <c r="J130" s="433"/>
      <c r="K130" s="435"/>
      <c r="L130" s="396"/>
      <c r="M130" s="490"/>
      <c r="N130" s="382"/>
    </row>
    <row r="131" spans="1:14" ht="18" customHeight="1">
      <c r="A131" s="497"/>
      <c r="B131" s="497"/>
      <c r="C131" s="492"/>
      <c r="D131" s="492"/>
      <c r="E131" s="45" t="s">
        <v>194</v>
      </c>
      <c r="F131" s="494"/>
      <c r="G131" s="410"/>
      <c r="H131" s="400"/>
      <c r="I131" s="484"/>
      <c r="J131" s="431"/>
      <c r="K131" s="429"/>
      <c r="L131" s="397"/>
      <c r="M131" s="484"/>
      <c r="N131" s="382"/>
    </row>
    <row r="132" spans="1:14" ht="30.75">
      <c r="A132" s="497"/>
      <c r="B132" s="43" t="s">
        <v>195</v>
      </c>
      <c r="C132" s="44"/>
      <c r="D132" s="44"/>
      <c r="E132" s="45"/>
      <c r="F132" s="47"/>
      <c r="G132" s="21" t="s">
        <v>196</v>
      </c>
      <c r="H132" s="189">
        <f>H133</f>
        <v>184796264.99</v>
      </c>
      <c r="I132" s="190">
        <f>I133</f>
        <v>0</v>
      </c>
      <c r="J132" s="7"/>
      <c r="K132" s="231">
        <f>K133</f>
        <v>0</v>
      </c>
      <c r="L132" s="7"/>
      <c r="M132" s="205">
        <f>H132+I132+K132</f>
        <v>184796264.99</v>
      </c>
      <c r="N132" s="382"/>
    </row>
    <row r="133" spans="1:14" ht="22.5" customHeight="1">
      <c r="A133" s="497"/>
      <c r="B133" s="491"/>
      <c r="C133" s="43" t="s">
        <v>197</v>
      </c>
      <c r="D133" s="44"/>
      <c r="E133" s="45"/>
      <c r="F133" s="47"/>
      <c r="G133" s="44" t="s">
        <v>198</v>
      </c>
      <c r="H133" s="189">
        <f>H134+H137+H142</f>
        <v>184796264.99</v>
      </c>
      <c r="I133" s="190">
        <f>I134+I137+I142</f>
        <v>0</v>
      </c>
      <c r="J133" s="7"/>
      <c r="K133" s="231">
        <f>K134+K137+K142</f>
        <v>0</v>
      </c>
      <c r="L133" s="7"/>
      <c r="M133" s="205">
        <f>H133+I133+K133</f>
        <v>184796264.99</v>
      </c>
      <c r="N133" s="382"/>
    </row>
    <row r="134" spans="1:14" ht="36" customHeight="1">
      <c r="A134" s="497"/>
      <c r="B134" s="497"/>
      <c r="C134" s="491"/>
      <c r="D134" s="43" t="s">
        <v>199</v>
      </c>
      <c r="E134" s="45"/>
      <c r="F134" s="47"/>
      <c r="G134" s="21" t="s">
        <v>200</v>
      </c>
      <c r="H134" s="189">
        <f>H135</f>
        <v>38676066.730000004</v>
      </c>
      <c r="I134" s="190">
        <f>I135</f>
        <v>0</v>
      </c>
      <c r="J134" s="7"/>
      <c r="K134" s="231">
        <f>K135</f>
        <v>0</v>
      </c>
      <c r="L134" s="7"/>
      <c r="M134" s="205">
        <f>H134+I134+K134</f>
        <v>38676066.730000004</v>
      </c>
      <c r="N134" s="382"/>
    </row>
    <row r="135" spans="1:14" ht="18" customHeight="1">
      <c r="A135" s="497"/>
      <c r="B135" s="497"/>
      <c r="C135" s="497"/>
      <c r="D135" s="491"/>
      <c r="E135" s="45" t="s">
        <v>201</v>
      </c>
      <c r="F135" s="498">
        <v>29</v>
      </c>
      <c r="G135" s="410" t="s">
        <v>202</v>
      </c>
      <c r="H135" s="398">
        <v>38676066.730000004</v>
      </c>
      <c r="I135" s="477"/>
      <c r="J135" s="395"/>
      <c r="K135" s="487"/>
      <c r="L135" s="395"/>
      <c r="M135" s="483">
        <f>H135+I135+K135</f>
        <v>38676066.730000004</v>
      </c>
      <c r="N135" s="382"/>
    </row>
    <row r="136" spans="1:14" ht="18" customHeight="1">
      <c r="A136" s="497"/>
      <c r="B136" s="497"/>
      <c r="C136" s="497"/>
      <c r="D136" s="492"/>
      <c r="E136" s="45" t="s">
        <v>203</v>
      </c>
      <c r="F136" s="500"/>
      <c r="G136" s="410"/>
      <c r="H136" s="400"/>
      <c r="I136" s="486"/>
      <c r="J136" s="397"/>
      <c r="K136" s="489"/>
      <c r="L136" s="397"/>
      <c r="M136" s="484"/>
      <c r="N136" s="382"/>
    </row>
    <row r="137" spans="1:14" ht="35.25" customHeight="1">
      <c r="A137" s="497"/>
      <c r="B137" s="497"/>
      <c r="C137" s="497"/>
      <c r="D137" s="43" t="s">
        <v>204</v>
      </c>
      <c r="E137" s="45"/>
      <c r="F137" s="47"/>
      <c r="G137" s="49" t="s">
        <v>205</v>
      </c>
      <c r="H137" s="189">
        <f>H138</f>
        <v>103420850.13</v>
      </c>
      <c r="I137" s="190">
        <f>I138</f>
        <v>0</v>
      </c>
      <c r="J137" s="7"/>
      <c r="K137" s="231">
        <f>K138</f>
        <v>0</v>
      </c>
      <c r="L137" s="7"/>
      <c r="M137" s="205">
        <f>H137+I137+K137</f>
        <v>103420850.13</v>
      </c>
      <c r="N137" s="382"/>
    </row>
    <row r="138" spans="1:14" ht="19.5" customHeight="1">
      <c r="A138" s="497"/>
      <c r="B138" s="497"/>
      <c r="C138" s="497"/>
      <c r="D138" s="491"/>
      <c r="E138" s="45" t="s">
        <v>206</v>
      </c>
      <c r="F138" s="498">
        <v>25</v>
      </c>
      <c r="G138" s="410" t="s">
        <v>207</v>
      </c>
      <c r="H138" s="398">
        <v>103420850.13</v>
      </c>
      <c r="I138" s="477"/>
      <c r="J138" s="395"/>
      <c r="K138" s="487"/>
      <c r="L138" s="395"/>
      <c r="M138" s="483">
        <f>H138+I138+K138</f>
        <v>103420850.13</v>
      </c>
      <c r="N138" s="382"/>
    </row>
    <row r="139" spans="1:14" ht="19.5" customHeight="1">
      <c r="A139" s="497"/>
      <c r="B139" s="497"/>
      <c r="C139" s="497"/>
      <c r="D139" s="497"/>
      <c r="E139" s="45" t="s">
        <v>208</v>
      </c>
      <c r="F139" s="499"/>
      <c r="G139" s="410"/>
      <c r="H139" s="399"/>
      <c r="I139" s="485"/>
      <c r="J139" s="396"/>
      <c r="K139" s="488"/>
      <c r="L139" s="396"/>
      <c r="M139" s="490"/>
      <c r="N139" s="382"/>
    </row>
    <row r="140" spans="1:14" ht="19.5" customHeight="1">
      <c r="A140" s="497"/>
      <c r="B140" s="497"/>
      <c r="C140" s="497"/>
      <c r="D140" s="497"/>
      <c r="E140" s="45" t="s">
        <v>209</v>
      </c>
      <c r="F140" s="499"/>
      <c r="G140" s="410"/>
      <c r="H140" s="399"/>
      <c r="I140" s="485"/>
      <c r="J140" s="396"/>
      <c r="K140" s="488"/>
      <c r="L140" s="396"/>
      <c r="M140" s="490"/>
      <c r="N140" s="382"/>
    </row>
    <row r="141" spans="1:14" ht="19.5" customHeight="1">
      <c r="A141" s="497"/>
      <c r="B141" s="497"/>
      <c r="C141" s="497"/>
      <c r="D141" s="492"/>
      <c r="E141" s="45" t="s">
        <v>210</v>
      </c>
      <c r="F141" s="500"/>
      <c r="G141" s="410"/>
      <c r="H141" s="400"/>
      <c r="I141" s="486"/>
      <c r="J141" s="397"/>
      <c r="K141" s="489"/>
      <c r="L141" s="397"/>
      <c r="M141" s="484"/>
      <c r="N141" s="382"/>
    </row>
    <row r="142" spans="1:14" ht="72" customHeight="1">
      <c r="A142" s="497"/>
      <c r="B142" s="497"/>
      <c r="C142" s="497"/>
      <c r="D142" s="43" t="s">
        <v>211</v>
      </c>
      <c r="E142" s="45"/>
      <c r="F142" s="47"/>
      <c r="G142" s="21" t="s">
        <v>212</v>
      </c>
      <c r="H142" s="189">
        <f>H143</f>
        <v>42699348.13</v>
      </c>
      <c r="I142" s="190">
        <f>I143</f>
        <v>0</v>
      </c>
      <c r="J142" s="7"/>
      <c r="K142" s="231">
        <f>K143</f>
        <v>0</v>
      </c>
      <c r="L142" s="7"/>
      <c r="M142" s="205">
        <f>H142+I142+K142</f>
        <v>42699348.13</v>
      </c>
      <c r="N142" s="382"/>
    </row>
    <row r="143" spans="1:14" ht="20.25" customHeight="1">
      <c r="A143" s="497"/>
      <c r="B143" s="497"/>
      <c r="C143" s="497"/>
      <c r="D143" s="491"/>
      <c r="E143" s="45" t="s">
        <v>213</v>
      </c>
      <c r="F143" s="493">
        <v>24</v>
      </c>
      <c r="G143" s="410" t="s">
        <v>214</v>
      </c>
      <c r="H143" s="398">
        <v>42699348.13</v>
      </c>
      <c r="I143" s="495"/>
      <c r="J143" s="481"/>
      <c r="K143" s="479"/>
      <c r="L143" s="481"/>
      <c r="M143" s="483">
        <f>H143+I142+K142</f>
        <v>42699348.13</v>
      </c>
      <c r="N143" s="382"/>
    </row>
    <row r="144" spans="1:14" ht="20.25" customHeight="1">
      <c r="A144" s="497"/>
      <c r="B144" s="497"/>
      <c r="C144" s="492"/>
      <c r="D144" s="492"/>
      <c r="E144" s="45" t="s">
        <v>215</v>
      </c>
      <c r="F144" s="494"/>
      <c r="G144" s="410"/>
      <c r="H144" s="400">
        <v>42699348.13</v>
      </c>
      <c r="I144" s="496"/>
      <c r="J144" s="482"/>
      <c r="K144" s="480"/>
      <c r="L144" s="482"/>
      <c r="M144" s="484"/>
      <c r="N144" s="382"/>
    </row>
    <row r="145" spans="1:14" ht="18" customHeight="1">
      <c r="A145" s="48">
        <v>4</v>
      </c>
      <c r="B145" s="48"/>
      <c r="C145" s="48"/>
      <c r="D145" s="48"/>
      <c r="E145" s="11"/>
      <c r="F145" s="28"/>
      <c r="G145" s="21" t="s">
        <v>216</v>
      </c>
      <c r="H145" s="189">
        <f>H146</f>
        <v>157239026.06</v>
      </c>
      <c r="I145" s="190">
        <f>I146</f>
        <v>0</v>
      </c>
      <c r="J145" s="29"/>
      <c r="K145" s="231">
        <f>K146</f>
        <v>0</v>
      </c>
      <c r="L145" s="29"/>
      <c r="M145" s="205">
        <f>H145+I145+K145</f>
        <v>157239026.06</v>
      </c>
      <c r="N145" s="382"/>
    </row>
    <row r="146" spans="1:14" ht="18" customHeight="1">
      <c r="A146" s="401"/>
      <c r="B146" s="48" t="s">
        <v>217</v>
      </c>
      <c r="C146" s="48"/>
      <c r="D146" s="48"/>
      <c r="E146" s="11"/>
      <c r="F146" s="28"/>
      <c r="G146" s="21" t="s">
        <v>218</v>
      </c>
      <c r="H146" s="189">
        <f>H147</f>
        <v>157239026.06</v>
      </c>
      <c r="I146" s="190">
        <f>+I147</f>
        <v>0</v>
      </c>
      <c r="J146" s="29"/>
      <c r="K146" s="231">
        <f>+K147</f>
        <v>0</v>
      </c>
      <c r="L146" s="29"/>
      <c r="M146" s="205">
        <f>H146+I146+K146</f>
        <v>157239026.06</v>
      </c>
      <c r="N146" s="382"/>
    </row>
    <row r="147" spans="1:14" ht="59.25" customHeight="1">
      <c r="A147" s="402"/>
      <c r="B147" s="49"/>
      <c r="C147" s="48" t="s">
        <v>219</v>
      </c>
      <c r="D147" s="48"/>
      <c r="E147" s="11"/>
      <c r="F147" s="28"/>
      <c r="G147" s="20" t="s">
        <v>220</v>
      </c>
      <c r="H147" s="189">
        <f>H148+H152</f>
        <v>157239026.06</v>
      </c>
      <c r="I147" s="190">
        <f>+I148+I152</f>
        <v>0</v>
      </c>
      <c r="J147" s="29"/>
      <c r="K147" s="231">
        <f>+K148+K152</f>
        <v>0</v>
      </c>
      <c r="L147" s="29"/>
      <c r="M147" s="205">
        <f>H147+I147+K147</f>
        <v>157239026.06</v>
      </c>
      <c r="N147" s="382"/>
    </row>
    <row r="148" spans="1:14" ht="19.5" customHeight="1">
      <c r="A148" s="402"/>
      <c r="B148" s="401"/>
      <c r="C148" s="401"/>
      <c r="D148" s="43" t="s">
        <v>221</v>
      </c>
      <c r="E148" s="11"/>
      <c r="F148" s="28"/>
      <c r="G148" s="21" t="s">
        <v>222</v>
      </c>
      <c r="H148" s="189">
        <f>H149</f>
        <v>46000000</v>
      </c>
      <c r="I148" s="190">
        <f>+I149</f>
        <v>0</v>
      </c>
      <c r="J148" s="29"/>
      <c r="K148" s="231">
        <f>+K149</f>
        <v>0</v>
      </c>
      <c r="L148" s="29"/>
      <c r="M148" s="205">
        <f>H148+I148+K148</f>
        <v>46000000</v>
      </c>
      <c r="N148" s="382"/>
    </row>
    <row r="149" spans="1:14" ht="18" customHeight="1">
      <c r="A149" s="402"/>
      <c r="B149" s="402"/>
      <c r="C149" s="402"/>
      <c r="D149" s="406"/>
      <c r="E149" s="11" t="s">
        <v>223</v>
      </c>
      <c r="F149" s="393">
        <v>21</v>
      </c>
      <c r="G149" s="410" t="s">
        <v>224</v>
      </c>
      <c r="H149" s="432">
        <v>46000000</v>
      </c>
      <c r="I149" s="477"/>
      <c r="J149" s="405"/>
      <c r="K149" s="478"/>
      <c r="L149" s="405"/>
      <c r="M149" s="459">
        <f>H149+I149+K149</f>
        <v>46000000</v>
      </c>
      <c r="N149" s="382"/>
    </row>
    <row r="150" spans="1:14" ht="18" customHeight="1">
      <c r="A150" s="402"/>
      <c r="B150" s="402"/>
      <c r="C150" s="402"/>
      <c r="D150" s="406"/>
      <c r="E150" s="11" t="s">
        <v>225</v>
      </c>
      <c r="F150" s="393"/>
      <c r="G150" s="410"/>
      <c r="H150" s="432"/>
      <c r="I150" s="485"/>
      <c r="J150" s="405"/>
      <c r="K150" s="478"/>
      <c r="L150" s="405"/>
      <c r="M150" s="459"/>
      <c r="N150" s="382"/>
    </row>
    <row r="151" spans="1:14" ht="18" customHeight="1">
      <c r="A151" s="402"/>
      <c r="B151" s="402"/>
      <c r="C151" s="402"/>
      <c r="D151" s="406"/>
      <c r="E151" s="11" t="s">
        <v>226</v>
      </c>
      <c r="F151" s="393"/>
      <c r="G151" s="410"/>
      <c r="H151" s="432"/>
      <c r="I151" s="486"/>
      <c r="J151" s="405"/>
      <c r="K151" s="478"/>
      <c r="L151" s="405"/>
      <c r="M151" s="459"/>
      <c r="N151" s="382"/>
    </row>
    <row r="152" spans="1:14" ht="19.5" customHeight="1">
      <c r="A152" s="402"/>
      <c r="B152" s="402"/>
      <c r="C152" s="402"/>
      <c r="D152" s="43" t="s">
        <v>227</v>
      </c>
      <c r="E152" s="11"/>
      <c r="F152" s="28"/>
      <c r="G152" s="21" t="s">
        <v>228</v>
      </c>
      <c r="H152" s="189">
        <f>H153</f>
        <v>111239026.06</v>
      </c>
      <c r="I152" s="190">
        <f>+I153</f>
        <v>0</v>
      </c>
      <c r="J152" s="29"/>
      <c r="K152" s="231">
        <f>+K153</f>
        <v>0</v>
      </c>
      <c r="L152" s="29"/>
      <c r="M152" s="205">
        <f>H152+I152+K152</f>
        <v>111239026.06</v>
      </c>
      <c r="N152" s="382"/>
    </row>
    <row r="153" spans="1:14" ht="17.25" customHeight="1">
      <c r="A153" s="402"/>
      <c r="B153" s="402"/>
      <c r="C153" s="402"/>
      <c r="D153" s="406"/>
      <c r="E153" s="11" t="s">
        <v>229</v>
      </c>
      <c r="F153" s="393">
        <v>22</v>
      </c>
      <c r="G153" s="410" t="s">
        <v>230</v>
      </c>
      <c r="H153" s="432">
        <v>111239026.06</v>
      </c>
      <c r="I153" s="476"/>
      <c r="J153" s="405"/>
      <c r="K153" s="478"/>
      <c r="L153" s="405"/>
      <c r="M153" s="459">
        <f>H153+I153+K153</f>
        <v>111239026.06</v>
      </c>
      <c r="N153" s="382"/>
    </row>
    <row r="154" spans="1:14" ht="17.25" customHeight="1">
      <c r="A154" s="402"/>
      <c r="B154" s="402"/>
      <c r="C154" s="402"/>
      <c r="D154" s="406"/>
      <c r="E154" s="11" t="s">
        <v>231</v>
      </c>
      <c r="F154" s="393"/>
      <c r="G154" s="410"/>
      <c r="H154" s="432"/>
      <c r="I154" s="476"/>
      <c r="J154" s="405"/>
      <c r="K154" s="478"/>
      <c r="L154" s="405"/>
      <c r="M154" s="459"/>
      <c r="N154" s="382"/>
    </row>
    <row r="155" spans="1:14" ht="17.25" customHeight="1">
      <c r="A155" s="402"/>
      <c r="B155" s="402"/>
      <c r="C155" s="402"/>
      <c r="D155" s="406"/>
      <c r="E155" s="11" t="s">
        <v>232</v>
      </c>
      <c r="F155" s="393"/>
      <c r="G155" s="410"/>
      <c r="H155" s="432"/>
      <c r="I155" s="476"/>
      <c r="J155" s="405"/>
      <c r="K155" s="478"/>
      <c r="L155" s="405"/>
      <c r="M155" s="459"/>
      <c r="N155" s="382"/>
    </row>
    <row r="156" spans="1:14" ht="17.25" customHeight="1">
      <c r="A156" s="402"/>
      <c r="B156" s="402"/>
      <c r="C156" s="402"/>
      <c r="D156" s="406"/>
      <c r="E156" s="11" t="s">
        <v>233</v>
      </c>
      <c r="F156" s="393"/>
      <c r="G156" s="410"/>
      <c r="H156" s="432"/>
      <c r="I156" s="476"/>
      <c r="J156" s="405"/>
      <c r="K156" s="478"/>
      <c r="L156" s="405"/>
      <c r="M156" s="459"/>
      <c r="N156" s="382"/>
    </row>
    <row r="157" spans="1:14" ht="17.25" customHeight="1">
      <c r="A157" s="402"/>
      <c r="B157" s="402"/>
      <c r="C157" s="402"/>
      <c r="D157" s="406"/>
      <c r="E157" s="11" t="s">
        <v>234</v>
      </c>
      <c r="F157" s="393"/>
      <c r="G157" s="410"/>
      <c r="H157" s="432"/>
      <c r="I157" s="476"/>
      <c r="J157" s="405"/>
      <c r="K157" s="478"/>
      <c r="L157" s="405"/>
      <c r="M157" s="459"/>
      <c r="N157" s="382"/>
    </row>
    <row r="158" spans="1:14" ht="17.25" customHeight="1">
      <c r="A158" s="403"/>
      <c r="B158" s="403"/>
      <c r="C158" s="403"/>
      <c r="D158" s="406"/>
      <c r="E158" s="11" t="s">
        <v>235</v>
      </c>
      <c r="F158" s="393"/>
      <c r="G158" s="410"/>
      <c r="H158" s="432"/>
      <c r="I158" s="476"/>
      <c r="J158" s="405"/>
      <c r="K158" s="478"/>
      <c r="L158" s="405"/>
      <c r="M158" s="459"/>
      <c r="N158" s="382"/>
    </row>
    <row r="159" spans="1:14" ht="18" customHeight="1">
      <c r="A159" s="48">
        <v>5</v>
      </c>
      <c r="B159" s="40"/>
      <c r="C159" s="48"/>
      <c r="D159" s="48"/>
      <c r="E159" s="11"/>
      <c r="F159" s="28"/>
      <c r="G159" s="21" t="s">
        <v>236</v>
      </c>
      <c r="H159" s="189">
        <f>H160</f>
        <v>133606522.07</v>
      </c>
      <c r="I159" s="190">
        <f>+I160</f>
        <v>0</v>
      </c>
      <c r="J159" s="29"/>
      <c r="K159" s="231">
        <f>+K160</f>
        <v>0</v>
      </c>
      <c r="L159" s="29"/>
      <c r="M159" s="205">
        <f>H159+I159+K159</f>
        <v>133606522.07</v>
      </c>
      <c r="N159" s="382"/>
    </row>
    <row r="160" spans="1:14" ht="20.25" customHeight="1">
      <c r="A160" s="401"/>
      <c r="B160" s="48" t="s">
        <v>237</v>
      </c>
      <c r="C160" s="48"/>
      <c r="D160" s="48"/>
      <c r="E160" s="11"/>
      <c r="F160" s="28"/>
      <c r="G160" s="21" t="s">
        <v>238</v>
      </c>
      <c r="H160" s="189">
        <f>H161</f>
        <v>133606522.07</v>
      </c>
      <c r="I160" s="190">
        <f>+I161</f>
        <v>0</v>
      </c>
      <c r="J160" s="29"/>
      <c r="K160" s="231">
        <f>+K161</f>
        <v>0</v>
      </c>
      <c r="L160" s="29"/>
      <c r="M160" s="205">
        <f>H160+I160+K160</f>
        <v>133606522.07</v>
      </c>
      <c r="N160" s="382"/>
    </row>
    <row r="161" spans="1:14" ht="18" customHeight="1">
      <c r="A161" s="402"/>
      <c r="B161" s="401"/>
      <c r="C161" s="48" t="s">
        <v>239</v>
      </c>
      <c r="D161" s="48"/>
      <c r="E161" s="11"/>
      <c r="F161" s="28"/>
      <c r="G161" s="21" t="s">
        <v>240</v>
      </c>
      <c r="H161" s="189">
        <f>H162</f>
        <v>133606522.07</v>
      </c>
      <c r="I161" s="190">
        <f>+I162</f>
        <v>0</v>
      </c>
      <c r="J161" s="29"/>
      <c r="K161" s="231">
        <f>+K162</f>
        <v>0</v>
      </c>
      <c r="L161" s="29"/>
      <c r="M161" s="205">
        <f>H161+I161+K161</f>
        <v>133606522.07</v>
      </c>
      <c r="N161" s="382"/>
    </row>
    <row r="162" spans="1:14" ht="36.75" customHeight="1">
      <c r="A162" s="402"/>
      <c r="B162" s="402"/>
      <c r="C162" s="401"/>
      <c r="D162" s="48" t="s">
        <v>241</v>
      </c>
      <c r="E162" s="11"/>
      <c r="F162" s="28"/>
      <c r="G162" s="21" t="s">
        <v>242</v>
      </c>
      <c r="H162" s="189">
        <f>H163</f>
        <v>133606522.07</v>
      </c>
      <c r="I162" s="190">
        <f>+I163</f>
        <v>0</v>
      </c>
      <c r="J162" s="29"/>
      <c r="K162" s="231">
        <f>+K163</f>
        <v>0</v>
      </c>
      <c r="L162" s="29"/>
      <c r="M162" s="205">
        <f>H162+I162+K162</f>
        <v>133606522.07</v>
      </c>
      <c r="N162" s="382"/>
    </row>
    <row r="163" spans="1:14" ht="18" customHeight="1">
      <c r="A163" s="402"/>
      <c r="B163" s="402"/>
      <c r="C163" s="402"/>
      <c r="D163" s="406"/>
      <c r="E163" s="11" t="s">
        <v>243</v>
      </c>
      <c r="F163" s="447">
        <v>26</v>
      </c>
      <c r="G163" s="394" t="s">
        <v>244</v>
      </c>
      <c r="H163" s="432">
        <v>133606522.07</v>
      </c>
      <c r="I163" s="476">
        <v>0</v>
      </c>
      <c r="J163" s="405"/>
      <c r="K163" s="476">
        <v>0</v>
      </c>
      <c r="L163" s="405"/>
      <c r="M163" s="459">
        <f>+H163+I163+K163</f>
        <v>133606522.07</v>
      </c>
      <c r="N163" s="382"/>
    </row>
    <row r="164" spans="1:14" ht="18" customHeight="1">
      <c r="A164" s="402"/>
      <c r="B164" s="402"/>
      <c r="C164" s="402"/>
      <c r="D164" s="406"/>
      <c r="E164" s="11" t="s">
        <v>245</v>
      </c>
      <c r="F164" s="447"/>
      <c r="G164" s="394"/>
      <c r="H164" s="432"/>
      <c r="I164" s="476"/>
      <c r="J164" s="405"/>
      <c r="K164" s="476"/>
      <c r="L164" s="405"/>
      <c r="M164" s="459"/>
      <c r="N164" s="382"/>
    </row>
    <row r="165" spans="1:14" ht="18" customHeight="1">
      <c r="A165" s="402"/>
      <c r="B165" s="402"/>
      <c r="C165" s="402"/>
      <c r="D165" s="406"/>
      <c r="E165" s="11" t="s">
        <v>246</v>
      </c>
      <c r="F165" s="447"/>
      <c r="G165" s="394"/>
      <c r="H165" s="432"/>
      <c r="I165" s="476"/>
      <c r="J165" s="405"/>
      <c r="K165" s="476"/>
      <c r="L165" s="405"/>
      <c r="M165" s="459"/>
      <c r="N165" s="382"/>
    </row>
    <row r="166" spans="1:14" ht="18" customHeight="1">
      <c r="A166" s="402"/>
      <c r="B166" s="402"/>
      <c r="C166" s="402"/>
      <c r="D166" s="406"/>
      <c r="E166" s="11" t="s">
        <v>247</v>
      </c>
      <c r="F166" s="447"/>
      <c r="G166" s="394"/>
      <c r="H166" s="432"/>
      <c r="I166" s="476"/>
      <c r="J166" s="405"/>
      <c r="K166" s="476"/>
      <c r="L166" s="405"/>
      <c r="M166" s="459"/>
      <c r="N166" s="382"/>
    </row>
    <row r="167" spans="1:14" ht="18" customHeight="1" thickBot="1">
      <c r="A167" s="402"/>
      <c r="B167" s="402"/>
      <c r="C167" s="402"/>
      <c r="D167" s="401"/>
      <c r="E167" s="91" t="s">
        <v>248</v>
      </c>
      <c r="F167" s="442"/>
      <c r="G167" s="413"/>
      <c r="H167" s="411"/>
      <c r="I167" s="477"/>
      <c r="J167" s="395"/>
      <c r="K167" s="477"/>
      <c r="L167" s="395"/>
      <c r="M167" s="460"/>
      <c r="N167" s="382"/>
    </row>
    <row r="168" spans="1:14" ht="19.5" customHeight="1" thickBot="1">
      <c r="A168" s="444" t="s">
        <v>414</v>
      </c>
      <c r="B168" s="444"/>
      <c r="C168" s="444"/>
      <c r="D168" s="444"/>
      <c r="E168" s="444"/>
      <c r="F168" s="444"/>
      <c r="G168" s="444"/>
      <c r="H168" s="319">
        <f>H169</f>
        <v>2360448044</v>
      </c>
      <c r="I168" s="320">
        <f>I169</f>
        <v>1236000000</v>
      </c>
      <c r="J168" s="321"/>
      <c r="K168" s="322">
        <f>K169</f>
        <v>0</v>
      </c>
      <c r="L168" s="321"/>
      <c r="M168" s="320">
        <f>H168+I168+K168</f>
        <v>3596448044</v>
      </c>
      <c r="N168" s="321"/>
    </row>
    <row r="169" spans="1:14" ht="18" customHeight="1">
      <c r="A169" s="40">
        <v>1</v>
      </c>
      <c r="B169" s="40"/>
      <c r="C169" s="40"/>
      <c r="D169" s="283"/>
      <c r="E169" s="40"/>
      <c r="F169" s="261"/>
      <c r="G169" s="88" t="s">
        <v>8</v>
      </c>
      <c r="H169" s="198">
        <f>H170+H174+H187+H212+H263</f>
        <v>2360448044</v>
      </c>
      <c r="I169" s="198">
        <f>I170+I174+I187+I212+I263</f>
        <v>1236000000</v>
      </c>
      <c r="J169" s="297"/>
      <c r="K169" s="310">
        <f>K170+K174+K187+K212+K263</f>
        <v>0</v>
      </c>
      <c r="L169" s="268"/>
      <c r="M169" s="314">
        <f>H169+I169+K169</f>
        <v>3596448044</v>
      </c>
      <c r="N169" s="382">
        <v>25</v>
      </c>
    </row>
    <row r="170" spans="1:14" ht="35.25" customHeight="1">
      <c r="A170" s="402"/>
      <c r="B170" s="40" t="s">
        <v>250</v>
      </c>
      <c r="C170" s="40"/>
      <c r="D170" s="283"/>
      <c r="E170" s="256"/>
      <c r="F170" s="261"/>
      <c r="G170" s="88" t="s">
        <v>251</v>
      </c>
      <c r="H170" s="201">
        <f>+H171</f>
        <v>45000000</v>
      </c>
      <c r="I170" s="190">
        <f aca="true" t="shared" si="6" ref="I170:K172">+I171</f>
        <v>0</v>
      </c>
      <c r="J170" s="51"/>
      <c r="K170" s="190">
        <f t="shared" si="6"/>
        <v>0</v>
      </c>
      <c r="L170" s="29"/>
      <c r="M170" s="239">
        <f>H170+I170+K170</f>
        <v>45000000</v>
      </c>
      <c r="N170" s="382"/>
    </row>
    <row r="171" spans="1:14" ht="19.5" customHeight="1">
      <c r="A171" s="402"/>
      <c r="B171" s="401"/>
      <c r="C171" s="48" t="s">
        <v>252</v>
      </c>
      <c r="D171" s="50"/>
      <c r="E171" s="11"/>
      <c r="F171" s="28"/>
      <c r="G171" s="21" t="s">
        <v>253</v>
      </c>
      <c r="H171" s="201">
        <f>+H172</f>
        <v>45000000</v>
      </c>
      <c r="I171" s="190">
        <f t="shared" si="6"/>
        <v>0</v>
      </c>
      <c r="J171" s="51"/>
      <c r="K171" s="190">
        <f t="shared" si="6"/>
        <v>0</v>
      </c>
      <c r="L171" s="29"/>
      <c r="M171" s="239">
        <f>H171+I171+K171</f>
        <v>45000000</v>
      </c>
      <c r="N171" s="382"/>
    </row>
    <row r="172" spans="1:14" ht="22.5" customHeight="1">
      <c r="A172" s="402"/>
      <c r="B172" s="402"/>
      <c r="C172" s="401"/>
      <c r="D172" s="50" t="s">
        <v>254</v>
      </c>
      <c r="E172" s="11"/>
      <c r="F172" s="28"/>
      <c r="G172" s="21" t="s">
        <v>255</v>
      </c>
      <c r="H172" s="201">
        <f>+H173</f>
        <v>45000000</v>
      </c>
      <c r="I172" s="190">
        <f t="shared" si="6"/>
        <v>0</v>
      </c>
      <c r="J172" s="51"/>
      <c r="K172" s="190">
        <f t="shared" si="6"/>
        <v>0</v>
      </c>
      <c r="L172" s="29"/>
      <c r="M172" s="239">
        <f>H172+I172+K172</f>
        <v>45000000</v>
      </c>
      <c r="N172" s="382"/>
    </row>
    <row r="173" spans="1:14" ht="54" customHeight="1">
      <c r="A173" s="402"/>
      <c r="B173" s="403"/>
      <c r="C173" s="403"/>
      <c r="D173" s="52"/>
      <c r="E173" s="11" t="s">
        <v>256</v>
      </c>
      <c r="F173" s="31">
        <v>30</v>
      </c>
      <c r="G173" s="27" t="s">
        <v>257</v>
      </c>
      <c r="H173" s="191">
        <v>45000000</v>
      </c>
      <c r="I173" s="190"/>
      <c r="J173" s="29"/>
      <c r="K173" s="190"/>
      <c r="L173" s="29"/>
      <c r="M173" s="204">
        <f>+H173+I173+K173</f>
        <v>45000000</v>
      </c>
      <c r="N173" s="382"/>
    </row>
    <row r="174" spans="1:14" ht="19.5" customHeight="1">
      <c r="A174" s="402"/>
      <c r="B174" s="48" t="s">
        <v>258</v>
      </c>
      <c r="C174" s="1"/>
      <c r="D174" s="50"/>
      <c r="E174" s="11"/>
      <c r="F174" s="28"/>
      <c r="G174" s="21" t="s">
        <v>259</v>
      </c>
      <c r="H174" s="201">
        <f>+H175</f>
        <v>174000000</v>
      </c>
      <c r="I174" s="190">
        <f>+I175</f>
        <v>0</v>
      </c>
      <c r="J174" s="51"/>
      <c r="K174" s="190">
        <f>+K175</f>
        <v>0</v>
      </c>
      <c r="L174" s="29"/>
      <c r="M174" s="239">
        <f>H174+I174+K174</f>
        <v>174000000</v>
      </c>
      <c r="N174" s="382"/>
    </row>
    <row r="175" spans="1:14" ht="19.5" customHeight="1">
      <c r="A175" s="402"/>
      <c r="B175" s="401"/>
      <c r="C175" s="48" t="s">
        <v>260</v>
      </c>
      <c r="D175" s="53"/>
      <c r="E175" s="11"/>
      <c r="F175" s="28"/>
      <c r="G175" s="21" t="s">
        <v>261</v>
      </c>
      <c r="H175" s="201">
        <f>+H176+H178+H181+H184</f>
        <v>174000000</v>
      </c>
      <c r="I175" s="190">
        <f>+I176+I178+I181+I184</f>
        <v>0</v>
      </c>
      <c r="J175" s="51"/>
      <c r="K175" s="190">
        <f>+K176+K178+K181+K184</f>
        <v>0</v>
      </c>
      <c r="L175" s="29"/>
      <c r="M175" s="239">
        <f>H175+I175+K175</f>
        <v>174000000</v>
      </c>
      <c r="N175" s="382"/>
    </row>
    <row r="176" spans="1:14" ht="21.75" customHeight="1">
      <c r="A176" s="402"/>
      <c r="B176" s="402"/>
      <c r="C176" s="401"/>
      <c r="D176" s="50" t="s">
        <v>262</v>
      </c>
      <c r="E176" s="55"/>
      <c r="F176" s="28"/>
      <c r="G176" s="21" t="s">
        <v>263</v>
      </c>
      <c r="H176" s="207">
        <f>+H177</f>
        <v>35000000</v>
      </c>
      <c r="I176" s="190">
        <f>+I177</f>
        <v>0</v>
      </c>
      <c r="J176" s="9"/>
      <c r="K176" s="190">
        <f>+K177</f>
        <v>0</v>
      </c>
      <c r="L176" s="30"/>
      <c r="M176" s="239">
        <f>H176+I176+K176</f>
        <v>35000000</v>
      </c>
      <c r="N176" s="382"/>
    </row>
    <row r="177" spans="1:14" ht="34.5" customHeight="1">
      <c r="A177" s="402"/>
      <c r="B177" s="402"/>
      <c r="C177" s="402"/>
      <c r="D177" s="53"/>
      <c r="E177" s="11" t="s">
        <v>264</v>
      </c>
      <c r="F177" s="31">
        <v>31</v>
      </c>
      <c r="G177" s="27" t="s">
        <v>265</v>
      </c>
      <c r="H177" s="203">
        <v>35000000</v>
      </c>
      <c r="I177" s="190"/>
      <c r="J177" s="29"/>
      <c r="K177" s="190"/>
      <c r="L177" s="29"/>
      <c r="M177" s="204">
        <f>+H177+I177+K177</f>
        <v>35000000</v>
      </c>
      <c r="N177" s="382"/>
    </row>
    <row r="178" spans="1:14" ht="20.25" customHeight="1">
      <c r="A178" s="402"/>
      <c r="B178" s="402"/>
      <c r="C178" s="402"/>
      <c r="D178" s="50" t="s">
        <v>266</v>
      </c>
      <c r="E178" s="11"/>
      <c r="F178" s="31"/>
      <c r="G178" s="21" t="s">
        <v>267</v>
      </c>
      <c r="H178" s="201">
        <f>H179</f>
        <v>60000000</v>
      </c>
      <c r="I178" s="190">
        <f>I179</f>
        <v>0</v>
      </c>
      <c r="J178" s="51"/>
      <c r="K178" s="190">
        <f>K179</f>
        <v>0</v>
      </c>
      <c r="L178" s="29"/>
      <c r="M178" s="239">
        <f>+H178+I178+K178</f>
        <v>60000000</v>
      </c>
      <c r="N178" s="382"/>
    </row>
    <row r="179" spans="1:14" ht="21" customHeight="1">
      <c r="A179" s="402"/>
      <c r="B179" s="402"/>
      <c r="C179" s="402"/>
      <c r="D179" s="50"/>
      <c r="E179" s="11" t="s">
        <v>268</v>
      </c>
      <c r="F179" s="422">
        <v>32</v>
      </c>
      <c r="G179" s="475" t="s">
        <v>269</v>
      </c>
      <c r="H179" s="398">
        <v>60000000</v>
      </c>
      <c r="I179" s="389">
        <v>0</v>
      </c>
      <c r="J179" s="405"/>
      <c r="K179" s="389">
        <v>0</v>
      </c>
      <c r="L179" s="405"/>
      <c r="M179" s="463">
        <f>+H179+I179+K179</f>
        <v>60000000</v>
      </c>
      <c r="N179" s="382"/>
    </row>
    <row r="180" spans="1:14" ht="21" customHeight="1">
      <c r="A180" s="402"/>
      <c r="B180" s="402"/>
      <c r="C180" s="402"/>
      <c r="D180" s="50"/>
      <c r="E180" s="11" t="s">
        <v>270</v>
      </c>
      <c r="F180" s="424"/>
      <c r="G180" s="475"/>
      <c r="H180" s="400"/>
      <c r="I180" s="391"/>
      <c r="J180" s="405"/>
      <c r="K180" s="391"/>
      <c r="L180" s="405"/>
      <c r="M180" s="463"/>
      <c r="N180" s="382"/>
    </row>
    <row r="181" spans="1:14" ht="30.75">
      <c r="A181" s="402"/>
      <c r="B181" s="402"/>
      <c r="C181" s="402"/>
      <c r="D181" s="50" t="s">
        <v>271</v>
      </c>
      <c r="E181" s="11"/>
      <c r="F181" s="54"/>
      <c r="G181" s="21" t="s">
        <v>272</v>
      </c>
      <c r="H181" s="208">
        <f>+H182</f>
        <v>44000000</v>
      </c>
      <c r="I181" s="190">
        <f>+I182</f>
        <v>0</v>
      </c>
      <c r="J181" s="9"/>
      <c r="K181" s="190">
        <f>+K182</f>
        <v>0</v>
      </c>
      <c r="L181" s="142"/>
      <c r="M181" s="239">
        <f>+H181+I181+K181</f>
        <v>44000000</v>
      </c>
      <c r="N181" s="382"/>
    </row>
    <row r="182" spans="1:14" ht="21" customHeight="1">
      <c r="A182" s="402"/>
      <c r="B182" s="402"/>
      <c r="C182" s="402"/>
      <c r="D182" s="464"/>
      <c r="E182" s="11" t="s">
        <v>273</v>
      </c>
      <c r="F182" s="422">
        <v>33</v>
      </c>
      <c r="G182" s="436" t="s">
        <v>274</v>
      </c>
      <c r="H182" s="432">
        <v>44000000</v>
      </c>
      <c r="I182" s="389">
        <v>0</v>
      </c>
      <c r="J182" s="405"/>
      <c r="K182" s="389">
        <v>0</v>
      </c>
      <c r="L182" s="405"/>
      <c r="M182" s="463">
        <f>+H182+I182+K182</f>
        <v>44000000</v>
      </c>
      <c r="N182" s="382"/>
    </row>
    <row r="183" spans="1:14" ht="21" customHeight="1">
      <c r="A183" s="402"/>
      <c r="B183" s="402"/>
      <c r="C183" s="402"/>
      <c r="D183" s="464"/>
      <c r="E183" s="11" t="s">
        <v>275</v>
      </c>
      <c r="F183" s="424"/>
      <c r="G183" s="438"/>
      <c r="H183" s="432"/>
      <c r="I183" s="391"/>
      <c r="J183" s="405"/>
      <c r="K183" s="391"/>
      <c r="L183" s="405"/>
      <c r="M183" s="463"/>
      <c r="N183" s="382"/>
    </row>
    <row r="184" spans="1:14" ht="22.5" customHeight="1">
      <c r="A184" s="402"/>
      <c r="B184" s="402"/>
      <c r="C184" s="402"/>
      <c r="D184" s="50" t="s">
        <v>276</v>
      </c>
      <c r="E184" s="11"/>
      <c r="F184" s="54"/>
      <c r="G184" s="21" t="s">
        <v>277</v>
      </c>
      <c r="H184" s="201">
        <f>+H185</f>
        <v>35000000</v>
      </c>
      <c r="I184" s="190">
        <f>+I185</f>
        <v>0</v>
      </c>
      <c r="J184" s="51"/>
      <c r="K184" s="190">
        <f>+K185</f>
        <v>0</v>
      </c>
      <c r="L184" s="29"/>
      <c r="M184" s="239">
        <f>+H184+I184+K184</f>
        <v>35000000</v>
      </c>
      <c r="N184" s="382"/>
    </row>
    <row r="185" spans="1:14" ht="18" customHeight="1">
      <c r="A185" s="402"/>
      <c r="B185" s="402"/>
      <c r="C185" s="402"/>
      <c r="D185" s="464"/>
      <c r="E185" s="11" t="s">
        <v>278</v>
      </c>
      <c r="F185" s="422">
        <v>34</v>
      </c>
      <c r="G185" s="436" t="s">
        <v>279</v>
      </c>
      <c r="H185" s="432">
        <v>35000000</v>
      </c>
      <c r="I185" s="389">
        <v>0</v>
      </c>
      <c r="J185" s="405"/>
      <c r="K185" s="389">
        <v>0</v>
      </c>
      <c r="L185" s="405"/>
      <c r="M185" s="463">
        <f>+H185+I185+K185</f>
        <v>35000000</v>
      </c>
      <c r="N185" s="382"/>
    </row>
    <row r="186" spans="1:14" ht="18" customHeight="1">
      <c r="A186" s="402"/>
      <c r="B186" s="403"/>
      <c r="C186" s="403"/>
      <c r="D186" s="464"/>
      <c r="E186" s="11" t="s">
        <v>280</v>
      </c>
      <c r="F186" s="424"/>
      <c r="G186" s="438"/>
      <c r="H186" s="432"/>
      <c r="I186" s="391"/>
      <c r="J186" s="405"/>
      <c r="K186" s="391"/>
      <c r="L186" s="405"/>
      <c r="M186" s="463"/>
      <c r="N186" s="382"/>
    </row>
    <row r="187" spans="1:14" ht="35.25" customHeight="1">
      <c r="A187" s="402"/>
      <c r="B187" s="49" t="s">
        <v>281</v>
      </c>
      <c r="C187" s="1"/>
      <c r="D187" s="50"/>
      <c r="E187" s="11"/>
      <c r="F187" s="28"/>
      <c r="G187" s="21" t="s">
        <v>282</v>
      </c>
      <c r="H187" s="201">
        <f>+H188+H194+H203</f>
        <v>260000000</v>
      </c>
      <c r="I187" s="190">
        <f>+I188+I194+I203</f>
        <v>0</v>
      </c>
      <c r="J187" s="51"/>
      <c r="K187" s="190">
        <f>+K188+K194+K203</f>
        <v>0</v>
      </c>
      <c r="L187" s="29"/>
      <c r="M187" s="239">
        <f aca="true" t="shared" si="7" ref="M187:M192">+H187+I187+K187</f>
        <v>260000000</v>
      </c>
      <c r="N187" s="382"/>
    </row>
    <row r="188" spans="1:14" ht="35.25" customHeight="1">
      <c r="A188" s="402"/>
      <c r="B188" s="401"/>
      <c r="C188" s="48" t="s">
        <v>283</v>
      </c>
      <c r="D188" s="53"/>
      <c r="E188" s="11"/>
      <c r="F188" s="28"/>
      <c r="G188" s="21" t="s">
        <v>284</v>
      </c>
      <c r="H188" s="189">
        <f>+H189+H191</f>
        <v>80000000</v>
      </c>
      <c r="I188" s="190"/>
      <c r="J188" s="29"/>
      <c r="K188" s="190"/>
      <c r="L188" s="29"/>
      <c r="M188" s="239">
        <f t="shared" si="7"/>
        <v>80000000</v>
      </c>
      <c r="N188" s="382"/>
    </row>
    <row r="189" spans="1:14" ht="21" customHeight="1">
      <c r="A189" s="402"/>
      <c r="B189" s="402"/>
      <c r="C189" s="401"/>
      <c r="D189" s="50" t="s">
        <v>285</v>
      </c>
      <c r="E189" s="55"/>
      <c r="F189" s="55"/>
      <c r="G189" s="21" t="s">
        <v>286</v>
      </c>
      <c r="H189" s="189">
        <f>+H190</f>
        <v>35000000</v>
      </c>
      <c r="I189" s="190">
        <f>+I190</f>
        <v>0</v>
      </c>
      <c r="J189" s="56"/>
      <c r="K189" s="190">
        <f>+K190</f>
        <v>0</v>
      </c>
      <c r="L189" s="30"/>
      <c r="M189" s="239">
        <f t="shared" si="7"/>
        <v>35000000</v>
      </c>
      <c r="N189" s="382"/>
    </row>
    <row r="190" spans="1:14" ht="54" customHeight="1">
      <c r="A190" s="402"/>
      <c r="B190" s="402"/>
      <c r="C190" s="402"/>
      <c r="D190" s="53"/>
      <c r="E190" s="11" t="s">
        <v>287</v>
      </c>
      <c r="F190" s="28">
        <v>35</v>
      </c>
      <c r="G190" s="27" t="s">
        <v>288</v>
      </c>
      <c r="H190" s="191">
        <v>35000000</v>
      </c>
      <c r="I190" s="190"/>
      <c r="J190" s="29"/>
      <c r="K190" s="190"/>
      <c r="L190" s="29"/>
      <c r="M190" s="204">
        <f t="shared" si="7"/>
        <v>35000000</v>
      </c>
      <c r="N190" s="382"/>
    </row>
    <row r="191" spans="1:14" ht="18" customHeight="1">
      <c r="A191" s="402"/>
      <c r="B191" s="402"/>
      <c r="C191" s="402"/>
      <c r="D191" s="50" t="s">
        <v>289</v>
      </c>
      <c r="E191" s="11"/>
      <c r="F191" s="57"/>
      <c r="G191" s="37" t="s">
        <v>290</v>
      </c>
      <c r="H191" s="193">
        <f>+H192</f>
        <v>45000000</v>
      </c>
      <c r="I191" s="190">
        <f>+I192</f>
        <v>0</v>
      </c>
      <c r="J191" s="58"/>
      <c r="K191" s="190">
        <f>+K192</f>
        <v>0</v>
      </c>
      <c r="L191" s="59"/>
      <c r="M191" s="242">
        <f t="shared" si="7"/>
        <v>45000000</v>
      </c>
      <c r="N191" s="382"/>
    </row>
    <row r="192" spans="1:14" ht="18" customHeight="1">
      <c r="A192" s="402"/>
      <c r="B192" s="402"/>
      <c r="C192" s="402"/>
      <c r="D192" s="464"/>
      <c r="E192" s="11" t="s">
        <v>291</v>
      </c>
      <c r="F192" s="393">
        <v>36</v>
      </c>
      <c r="G192" s="436" t="s">
        <v>292</v>
      </c>
      <c r="H192" s="404">
        <v>45000000</v>
      </c>
      <c r="I192" s="389">
        <v>0</v>
      </c>
      <c r="J192" s="405"/>
      <c r="K192" s="389">
        <v>0</v>
      </c>
      <c r="L192" s="405"/>
      <c r="M192" s="404">
        <f t="shared" si="7"/>
        <v>45000000</v>
      </c>
      <c r="N192" s="382"/>
    </row>
    <row r="193" spans="1:14" ht="18" customHeight="1">
      <c r="A193" s="402"/>
      <c r="B193" s="402"/>
      <c r="C193" s="403"/>
      <c r="D193" s="464"/>
      <c r="E193" s="11" t="s">
        <v>293</v>
      </c>
      <c r="F193" s="393"/>
      <c r="G193" s="438"/>
      <c r="H193" s="404"/>
      <c r="I193" s="391"/>
      <c r="J193" s="405"/>
      <c r="K193" s="391"/>
      <c r="L193" s="405"/>
      <c r="M193" s="404"/>
      <c r="N193" s="382"/>
    </row>
    <row r="194" spans="1:14" ht="36.75" customHeight="1">
      <c r="A194" s="402"/>
      <c r="B194" s="402"/>
      <c r="C194" s="48" t="s">
        <v>294</v>
      </c>
      <c r="D194" s="50"/>
      <c r="E194" s="11"/>
      <c r="F194" s="54"/>
      <c r="G194" s="21" t="s">
        <v>295</v>
      </c>
      <c r="H194" s="201">
        <f>+H195+H198</f>
        <v>75000000</v>
      </c>
      <c r="I194" s="190">
        <f>+I195+I198</f>
        <v>0</v>
      </c>
      <c r="J194" s="51"/>
      <c r="K194" s="190">
        <f>+K195+K198</f>
        <v>0</v>
      </c>
      <c r="L194" s="29"/>
      <c r="M194" s="239">
        <f>H194+I194+K194</f>
        <v>75000000</v>
      </c>
      <c r="N194" s="382"/>
    </row>
    <row r="195" spans="1:14" ht="33" customHeight="1">
      <c r="A195" s="402"/>
      <c r="B195" s="402"/>
      <c r="C195" s="401"/>
      <c r="D195" s="50" t="s">
        <v>296</v>
      </c>
      <c r="E195" s="11"/>
      <c r="F195" s="28"/>
      <c r="G195" s="21" t="s">
        <v>297</v>
      </c>
      <c r="H195" s="201">
        <f>+H196</f>
        <v>30000000</v>
      </c>
      <c r="I195" s="190">
        <f>+I196</f>
        <v>0</v>
      </c>
      <c r="J195" s="51"/>
      <c r="K195" s="190">
        <f>+K196</f>
        <v>0</v>
      </c>
      <c r="L195" s="29"/>
      <c r="M195" s="239">
        <f>H195+I195+K195</f>
        <v>30000000</v>
      </c>
      <c r="N195" s="382"/>
    </row>
    <row r="196" spans="1:14" ht="27" customHeight="1">
      <c r="A196" s="402"/>
      <c r="B196" s="402"/>
      <c r="C196" s="402"/>
      <c r="D196" s="474"/>
      <c r="E196" s="11" t="s">
        <v>298</v>
      </c>
      <c r="F196" s="422">
        <v>37</v>
      </c>
      <c r="G196" s="436" t="s">
        <v>299</v>
      </c>
      <c r="H196" s="398">
        <v>30000000</v>
      </c>
      <c r="I196" s="389">
        <v>0</v>
      </c>
      <c r="J196" s="395"/>
      <c r="K196" s="389">
        <v>0</v>
      </c>
      <c r="L196" s="395"/>
      <c r="M196" s="398">
        <f>H196+I196+K196</f>
        <v>30000000</v>
      </c>
      <c r="N196" s="382"/>
    </row>
    <row r="197" spans="1:14" ht="27" customHeight="1">
      <c r="A197" s="402"/>
      <c r="B197" s="402"/>
      <c r="C197" s="402"/>
      <c r="D197" s="473"/>
      <c r="E197" s="11" t="s">
        <v>300</v>
      </c>
      <c r="F197" s="424"/>
      <c r="G197" s="438"/>
      <c r="H197" s="400"/>
      <c r="I197" s="391"/>
      <c r="J197" s="397"/>
      <c r="K197" s="391"/>
      <c r="L197" s="397"/>
      <c r="M197" s="400"/>
      <c r="N197" s="382"/>
    </row>
    <row r="198" spans="1:14" ht="19.5" customHeight="1">
      <c r="A198" s="402"/>
      <c r="B198" s="402"/>
      <c r="C198" s="402"/>
      <c r="D198" s="50" t="s">
        <v>301</v>
      </c>
      <c r="E198" s="48"/>
      <c r="F198" s="60"/>
      <c r="G198" s="61" t="s">
        <v>302</v>
      </c>
      <c r="H198" s="179">
        <f>+H199</f>
        <v>45000000</v>
      </c>
      <c r="I198" s="190">
        <f>+I199</f>
        <v>0</v>
      </c>
      <c r="J198" s="7"/>
      <c r="K198" s="190">
        <f>+K199</f>
        <v>0</v>
      </c>
      <c r="L198" s="29"/>
      <c r="M198" s="239">
        <f>H198+I198+K198</f>
        <v>45000000</v>
      </c>
      <c r="N198" s="382"/>
    </row>
    <row r="199" spans="1:14" ht="19.5" customHeight="1">
      <c r="A199" s="402"/>
      <c r="B199" s="402"/>
      <c r="C199" s="402"/>
      <c r="D199" s="472"/>
      <c r="E199" s="11" t="s">
        <v>303</v>
      </c>
      <c r="F199" s="393">
        <v>38</v>
      </c>
      <c r="G199" s="436" t="s">
        <v>304</v>
      </c>
      <c r="H199" s="411">
        <v>45000000</v>
      </c>
      <c r="I199" s="389">
        <v>0</v>
      </c>
      <c r="J199" s="395"/>
      <c r="K199" s="389">
        <v>0</v>
      </c>
      <c r="L199" s="395"/>
      <c r="M199" s="416">
        <f>H199+I199+K199</f>
        <v>45000000</v>
      </c>
      <c r="N199" s="382"/>
    </row>
    <row r="200" spans="1:14" ht="19.5" customHeight="1">
      <c r="A200" s="402"/>
      <c r="B200" s="402"/>
      <c r="C200" s="402"/>
      <c r="D200" s="474"/>
      <c r="E200" s="11" t="s">
        <v>305</v>
      </c>
      <c r="F200" s="393"/>
      <c r="G200" s="437"/>
      <c r="H200" s="445"/>
      <c r="I200" s="390"/>
      <c r="J200" s="396"/>
      <c r="K200" s="390"/>
      <c r="L200" s="396"/>
      <c r="M200" s="417"/>
      <c r="N200" s="382"/>
    </row>
    <row r="201" spans="1:14" ht="19.5" customHeight="1">
      <c r="A201" s="402"/>
      <c r="B201" s="402"/>
      <c r="C201" s="402"/>
      <c r="D201" s="474"/>
      <c r="E201" s="11" t="s">
        <v>306</v>
      </c>
      <c r="F201" s="393"/>
      <c r="G201" s="437"/>
      <c r="H201" s="445"/>
      <c r="I201" s="390"/>
      <c r="J201" s="396"/>
      <c r="K201" s="390"/>
      <c r="L201" s="396"/>
      <c r="M201" s="417"/>
      <c r="N201" s="382"/>
    </row>
    <row r="202" spans="1:14" ht="19.5" customHeight="1">
      <c r="A202" s="402"/>
      <c r="B202" s="402"/>
      <c r="C202" s="403"/>
      <c r="D202" s="473"/>
      <c r="E202" s="11" t="s">
        <v>307</v>
      </c>
      <c r="F202" s="393"/>
      <c r="G202" s="438"/>
      <c r="H202" s="412"/>
      <c r="I202" s="391"/>
      <c r="J202" s="397"/>
      <c r="K202" s="391"/>
      <c r="L202" s="397"/>
      <c r="M202" s="418"/>
      <c r="N202" s="382"/>
    </row>
    <row r="203" spans="1:14" ht="23.25" customHeight="1">
      <c r="A203" s="402"/>
      <c r="B203" s="402"/>
      <c r="C203" s="48" t="s">
        <v>308</v>
      </c>
      <c r="D203" s="50"/>
      <c r="E203" s="11"/>
      <c r="F203" s="28"/>
      <c r="G203" s="21" t="s">
        <v>309</v>
      </c>
      <c r="H203" s="201">
        <f>+H204+H209</f>
        <v>105000000</v>
      </c>
      <c r="I203" s="190">
        <f>+I204+I209</f>
        <v>0</v>
      </c>
      <c r="J203" s="51"/>
      <c r="K203" s="190">
        <f>+K204+K209</f>
        <v>0</v>
      </c>
      <c r="L203" s="29"/>
      <c r="M203" s="239">
        <f>H203+I203+K203</f>
        <v>105000000</v>
      </c>
      <c r="N203" s="382"/>
    </row>
    <row r="204" spans="1:14" ht="36" customHeight="1">
      <c r="A204" s="402"/>
      <c r="B204" s="402"/>
      <c r="C204" s="401"/>
      <c r="D204" s="50" t="s">
        <v>310</v>
      </c>
      <c r="E204" s="11"/>
      <c r="F204" s="28"/>
      <c r="G204" s="21" t="s">
        <v>311</v>
      </c>
      <c r="H204" s="201">
        <f>+H205</f>
        <v>55000000</v>
      </c>
      <c r="I204" s="190">
        <f>+I205</f>
        <v>0</v>
      </c>
      <c r="J204" s="51"/>
      <c r="K204" s="190">
        <f>+K205</f>
        <v>0</v>
      </c>
      <c r="L204" s="29"/>
      <c r="M204" s="239">
        <f>H204+I204+K204</f>
        <v>55000000</v>
      </c>
      <c r="N204" s="382"/>
    </row>
    <row r="205" spans="1:14" ht="19.5" customHeight="1">
      <c r="A205" s="402"/>
      <c r="B205" s="402"/>
      <c r="C205" s="402"/>
      <c r="D205" s="472"/>
      <c r="E205" s="11" t="s">
        <v>312</v>
      </c>
      <c r="F205" s="393">
        <v>39</v>
      </c>
      <c r="G205" s="410" t="s">
        <v>313</v>
      </c>
      <c r="H205" s="411">
        <v>55000000</v>
      </c>
      <c r="I205" s="389">
        <v>0</v>
      </c>
      <c r="J205" s="395"/>
      <c r="K205" s="389">
        <v>0</v>
      </c>
      <c r="L205" s="395"/>
      <c r="M205" s="416">
        <f>H205+I205+K205</f>
        <v>55000000</v>
      </c>
      <c r="N205" s="382"/>
    </row>
    <row r="206" spans="1:14" ht="19.5" customHeight="1">
      <c r="A206" s="402"/>
      <c r="B206" s="402"/>
      <c r="C206" s="402"/>
      <c r="D206" s="474"/>
      <c r="E206" s="11" t="s">
        <v>314</v>
      </c>
      <c r="F206" s="393"/>
      <c r="G206" s="410"/>
      <c r="H206" s="445"/>
      <c r="I206" s="390"/>
      <c r="J206" s="396"/>
      <c r="K206" s="390"/>
      <c r="L206" s="396"/>
      <c r="M206" s="417"/>
      <c r="N206" s="382"/>
    </row>
    <row r="207" spans="1:14" ht="19.5" customHeight="1">
      <c r="A207" s="402"/>
      <c r="B207" s="402"/>
      <c r="C207" s="402"/>
      <c r="D207" s="474"/>
      <c r="E207" s="11" t="s">
        <v>315</v>
      </c>
      <c r="F207" s="393"/>
      <c r="G207" s="410"/>
      <c r="H207" s="445"/>
      <c r="I207" s="390"/>
      <c r="J207" s="396"/>
      <c r="K207" s="390"/>
      <c r="L207" s="396"/>
      <c r="M207" s="417"/>
      <c r="N207" s="382"/>
    </row>
    <row r="208" spans="1:14" ht="19.5" customHeight="1">
      <c r="A208" s="402"/>
      <c r="B208" s="402"/>
      <c r="C208" s="402"/>
      <c r="D208" s="473"/>
      <c r="E208" s="11" t="s">
        <v>316</v>
      </c>
      <c r="F208" s="393"/>
      <c r="G208" s="410"/>
      <c r="H208" s="412"/>
      <c r="I208" s="391"/>
      <c r="J208" s="397"/>
      <c r="K208" s="391"/>
      <c r="L208" s="397"/>
      <c r="M208" s="418"/>
      <c r="N208" s="382"/>
    </row>
    <row r="209" spans="1:14" ht="15">
      <c r="A209" s="402"/>
      <c r="B209" s="402"/>
      <c r="C209" s="402"/>
      <c r="D209" s="50" t="s">
        <v>317</v>
      </c>
      <c r="E209" s="11"/>
      <c r="F209" s="28"/>
      <c r="G209" s="21" t="s">
        <v>318</v>
      </c>
      <c r="H209" s="201">
        <f>+H210</f>
        <v>50000000</v>
      </c>
      <c r="I209" s="190">
        <f>+I210</f>
        <v>0</v>
      </c>
      <c r="J209" s="51"/>
      <c r="K209" s="190">
        <f>+K210</f>
        <v>0</v>
      </c>
      <c r="L209" s="29"/>
      <c r="M209" s="239">
        <f>H209+I209+K209</f>
        <v>50000000</v>
      </c>
      <c r="N209" s="382"/>
    </row>
    <row r="210" spans="1:14" ht="15">
      <c r="A210" s="402"/>
      <c r="B210" s="402"/>
      <c r="C210" s="402"/>
      <c r="D210" s="472"/>
      <c r="E210" s="11" t="s">
        <v>319</v>
      </c>
      <c r="F210" s="393">
        <v>40</v>
      </c>
      <c r="G210" s="410" t="s">
        <v>320</v>
      </c>
      <c r="H210" s="411">
        <v>50000000</v>
      </c>
      <c r="I210" s="389">
        <v>0</v>
      </c>
      <c r="J210" s="395"/>
      <c r="K210" s="389">
        <v>0</v>
      </c>
      <c r="L210" s="395"/>
      <c r="M210" s="416">
        <f>H210+I210+K210</f>
        <v>50000000</v>
      </c>
      <c r="N210" s="382"/>
    </row>
    <row r="211" spans="1:14" ht="34.5" customHeight="1">
      <c r="A211" s="402"/>
      <c r="B211" s="403"/>
      <c r="C211" s="403"/>
      <c r="D211" s="473"/>
      <c r="E211" s="11" t="s">
        <v>321</v>
      </c>
      <c r="F211" s="393"/>
      <c r="G211" s="410"/>
      <c r="H211" s="412"/>
      <c r="I211" s="391"/>
      <c r="J211" s="397"/>
      <c r="K211" s="391"/>
      <c r="L211" s="397"/>
      <c r="M211" s="418"/>
      <c r="N211" s="382"/>
    </row>
    <row r="212" spans="1:14" ht="35.25" customHeight="1">
      <c r="A212" s="402"/>
      <c r="B212" s="48" t="s">
        <v>322</v>
      </c>
      <c r="C212" s="48"/>
      <c r="D212" s="50"/>
      <c r="E212" s="11"/>
      <c r="F212" s="28"/>
      <c r="G212" s="21" t="s">
        <v>323</v>
      </c>
      <c r="H212" s="201">
        <f>+H213+H239+H256</f>
        <v>1661448044</v>
      </c>
      <c r="I212" s="201">
        <f>+I213+I239+I256</f>
        <v>1236000000</v>
      </c>
      <c r="J212" s="51"/>
      <c r="K212" s="190">
        <f>+K213+K239+K256</f>
        <v>0</v>
      </c>
      <c r="L212" s="29"/>
      <c r="M212" s="239">
        <f>H212+I212+K212</f>
        <v>2897448044</v>
      </c>
      <c r="N212" s="382"/>
    </row>
    <row r="213" spans="1:14" ht="33" customHeight="1">
      <c r="A213" s="402"/>
      <c r="B213" s="401"/>
      <c r="C213" s="48" t="s">
        <v>324</v>
      </c>
      <c r="D213" s="50"/>
      <c r="E213" s="11"/>
      <c r="F213" s="28"/>
      <c r="G213" s="21" t="s">
        <v>325</v>
      </c>
      <c r="H213" s="209">
        <f>+H214+H217+H223+H232+H236</f>
        <v>232000000</v>
      </c>
      <c r="I213" s="209">
        <f>+I214+I217+I223+I232+I236</f>
        <v>0</v>
      </c>
      <c r="J213" s="62"/>
      <c r="K213" s="190">
        <f>+K214+K217+K223+K232+K236</f>
        <v>0</v>
      </c>
      <c r="L213" s="29"/>
      <c r="M213" s="239">
        <f>H213+I213+K213</f>
        <v>232000000</v>
      </c>
      <c r="N213" s="382"/>
    </row>
    <row r="214" spans="1:14" ht="15">
      <c r="A214" s="402"/>
      <c r="B214" s="402"/>
      <c r="C214" s="401"/>
      <c r="D214" s="50" t="s">
        <v>326</v>
      </c>
      <c r="E214" s="11"/>
      <c r="F214" s="28"/>
      <c r="G214" s="21" t="s">
        <v>327</v>
      </c>
      <c r="H214" s="201">
        <f>+H215</f>
        <v>31000000</v>
      </c>
      <c r="I214" s="201">
        <f>+I215</f>
        <v>0</v>
      </c>
      <c r="J214" s="51"/>
      <c r="K214" s="190">
        <f>+K215</f>
        <v>0</v>
      </c>
      <c r="L214" s="29"/>
      <c r="M214" s="239">
        <f>H214+I214+K214</f>
        <v>31000000</v>
      </c>
      <c r="N214" s="382"/>
    </row>
    <row r="215" spans="1:14" ht="24" customHeight="1">
      <c r="A215" s="402"/>
      <c r="B215" s="402"/>
      <c r="C215" s="402"/>
      <c r="D215" s="464"/>
      <c r="E215" s="11" t="s">
        <v>328</v>
      </c>
      <c r="F215" s="393">
        <v>41</v>
      </c>
      <c r="G215" s="470" t="s">
        <v>329</v>
      </c>
      <c r="H215" s="432">
        <v>31000000</v>
      </c>
      <c r="I215" s="404"/>
      <c r="J215" s="405"/>
      <c r="K215" s="389">
        <v>0</v>
      </c>
      <c r="L215" s="405"/>
      <c r="M215" s="463">
        <f>H215+I215+K215</f>
        <v>31000000</v>
      </c>
      <c r="N215" s="382"/>
    </row>
    <row r="216" spans="1:14" ht="30" customHeight="1">
      <c r="A216" s="402"/>
      <c r="B216" s="402"/>
      <c r="C216" s="402"/>
      <c r="D216" s="464"/>
      <c r="E216" s="11" t="s">
        <v>330</v>
      </c>
      <c r="F216" s="393"/>
      <c r="G216" s="471"/>
      <c r="H216" s="432"/>
      <c r="I216" s="404"/>
      <c r="J216" s="405"/>
      <c r="K216" s="391"/>
      <c r="L216" s="405"/>
      <c r="M216" s="463"/>
      <c r="N216" s="382"/>
    </row>
    <row r="217" spans="1:14" ht="67.5" customHeight="1">
      <c r="A217" s="402"/>
      <c r="B217" s="402"/>
      <c r="C217" s="402"/>
      <c r="D217" s="50" t="s">
        <v>331</v>
      </c>
      <c r="E217" s="11"/>
      <c r="F217" s="28"/>
      <c r="G217" s="21" t="s">
        <v>332</v>
      </c>
      <c r="H217" s="201">
        <f>+H218</f>
        <v>38000000</v>
      </c>
      <c r="I217" s="201">
        <f>+I218</f>
        <v>0</v>
      </c>
      <c r="J217" s="51"/>
      <c r="K217" s="190">
        <f>+K218</f>
        <v>0</v>
      </c>
      <c r="L217" s="29"/>
      <c r="M217" s="239">
        <f>+H217+I217+K217</f>
        <v>38000000</v>
      </c>
      <c r="N217" s="382"/>
    </row>
    <row r="218" spans="1:14" ht="21" customHeight="1">
      <c r="A218" s="402"/>
      <c r="B218" s="402"/>
      <c r="C218" s="402"/>
      <c r="D218" s="464"/>
      <c r="E218" s="11" t="s">
        <v>333</v>
      </c>
      <c r="F218" s="393">
        <v>42</v>
      </c>
      <c r="G218" s="469" t="s">
        <v>334</v>
      </c>
      <c r="H218" s="432">
        <v>38000000</v>
      </c>
      <c r="I218" s="404">
        <v>0</v>
      </c>
      <c r="J218" s="405"/>
      <c r="K218" s="389">
        <v>0</v>
      </c>
      <c r="L218" s="405"/>
      <c r="M218" s="463">
        <f>H218+I218+K218</f>
        <v>38000000</v>
      </c>
      <c r="N218" s="382"/>
    </row>
    <row r="219" spans="1:14" ht="21" customHeight="1">
      <c r="A219" s="402"/>
      <c r="B219" s="402"/>
      <c r="C219" s="402"/>
      <c r="D219" s="464"/>
      <c r="E219" s="11" t="s">
        <v>335</v>
      </c>
      <c r="F219" s="393"/>
      <c r="G219" s="469"/>
      <c r="H219" s="432"/>
      <c r="I219" s="404"/>
      <c r="J219" s="405"/>
      <c r="K219" s="390"/>
      <c r="L219" s="405"/>
      <c r="M219" s="463"/>
      <c r="N219" s="382"/>
    </row>
    <row r="220" spans="1:14" ht="21" customHeight="1">
      <c r="A220" s="402"/>
      <c r="B220" s="402"/>
      <c r="C220" s="402"/>
      <c r="D220" s="464"/>
      <c r="E220" s="11" t="s">
        <v>336</v>
      </c>
      <c r="F220" s="393"/>
      <c r="G220" s="469"/>
      <c r="H220" s="432"/>
      <c r="I220" s="404"/>
      <c r="J220" s="405"/>
      <c r="K220" s="390"/>
      <c r="L220" s="405"/>
      <c r="M220" s="463"/>
      <c r="N220" s="382"/>
    </row>
    <row r="221" spans="1:14" ht="21" customHeight="1">
      <c r="A221" s="402"/>
      <c r="B221" s="402"/>
      <c r="C221" s="402"/>
      <c r="D221" s="464"/>
      <c r="E221" s="11" t="s">
        <v>337</v>
      </c>
      <c r="F221" s="393"/>
      <c r="G221" s="469"/>
      <c r="H221" s="432"/>
      <c r="I221" s="404"/>
      <c r="J221" s="405"/>
      <c r="K221" s="390"/>
      <c r="L221" s="405"/>
      <c r="M221" s="463"/>
      <c r="N221" s="382"/>
    </row>
    <row r="222" spans="1:14" ht="21" customHeight="1">
      <c r="A222" s="402"/>
      <c r="B222" s="402"/>
      <c r="C222" s="402"/>
      <c r="D222" s="464"/>
      <c r="E222" s="11" t="s">
        <v>338</v>
      </c>
      <c r="F222" s="393"/>
      <c r="G222" s="469"/>
      <c r="H222" s="432"/>
      <c r="I222" s="404"/>
      <c r="J222" s="405"/>
      <c r="K222" s="391"/>
      <c r="L222" s="405"/>
      <c r="M222" s="463"/>
      <c r="N222" s="382"/>
    </row>
    <row r="223" spans="1:14" ht="18" customHeight="1">
      <c r="A223" s="402"/>
      <c r="B223" s="402"/>
      <c r="C223" s="402"/>
      <c r="D223" s="50" t="s">
        <v>339</v>
      </c>
      <c r="E223" s="11"/>
      <c r="F223" s="28"/>
      <c r="G223" s="21" t="s">
        <v>340</v>
      </c>
      <c r="H223" s="201">
        <f>+H224</f>
        <v>60000000</v>
      </c>
      <c r="I223" s="201">
        <f>+I224</f>
        <v>0</v>
      </c>
      <c r="J223" s="51"/>
      <c r="K223" s="190">
        <f>+K224</f>
        <v>0</v>
      </c>
      <c r="L223" s="29"/>
      <c r="M223" s="239">
        <f>+H223+I223+K223</f>
        <v>60000000</v>
      </c>
      <c r="N223" s="382"/>
    </row>
    <row r="224" spans="1:14" ht="20.25" customHeight="1">
      <c r="A224" s="402"/>
      <c r="B224" s="402"/>
      <c r="C224" s="402"/>
      <c r="D224" s="464"/>
      <c r="E224" s="11" t="s">
        <v>341</v>
      </c>
      <c r="F224" s="393">
        <v>43</v>
      </c>
      <c r="G224" s="410" t="s">
        <v>342</v>
      </c>
      <c r="H224" s="432">
        <v>60000000</v>
      </c>
      <c r="I224" s="404">
        <v>0</v>
      </c>
      <c r="J224" s="405"/>
      <c r="K224" s="389">
        <v>0</v>
      </c>
      <c r="L224" s="405"/>
      <c r="M224" s="463">
        <f>H224+I224+K224</f>
        <v>60000000</v>
      </c>
      <c r="N224" s="382"/>
    </row>
    <row r="225" spans="1:14" ht="20.25" customHeight="1">
      <c r="A225" s="402"/>
      <c r="B225" s="402"/>
      <c r="C225" s="402"/>
      <c r="D225" s="464"/>
      <c r="E225" s="11" t="s">
        <v>343</v>
      </c>
      <c r="F225" s="393"/>
      <c r="G225" s="410"/>
      <c r="H225" s="432"/>
      <c r="I225" s="404"/>
      <c r="J225" s="405"/>
      <c r="K225" s="390"/>
      <c r="L225" s="405"/>
      <c r="M225" s="463"/>
      <c r="N225" s="382"/>
    </row>
    <row r="226" spans="1:14" ht="20.25" customHeight="1">
      <c r="A226" s="402"/>
      <c r="B226" s="402"/>
      <c r="C226" s="402"/>
      <c r="D226" s="464"/>
      <c r="E226" s="11" t="s">
        <v>344</v>
      </c>
      <c r="F226" s="393"/>
      <c r="G226" s="410"/>
      <c r="H226" s="432"/>
      <c r="I226" s="404"/>
      <c r="J226" s="405"/>
      <c r="K226" s="390"/>
      <c r="L226" s="405"/>
      <c r="M226" s="463"/>
      <c r="N226" s="382"/>
    </row>
    <row r="227" spans="1:14" ht="20.25" customHeight="1">
      <c r="A227" s="402"/>
      <c r="B227" s="402"/>
      <c r="C227" s="402"/>
      <c r="D227" s="464"/>
      <c r="E227" s="11" t="s">
        <v>345</v>
      </c>
      <c r="F227" s="393"/>
      <c r="G227" s="410"/>
      <c r="H227" s="432"/>
      <c r="I227" s="404"/>
      <c r="J227" s="405"/>
      <c r="K227" s="390"/>
      <c r="L227" s="405"/>
      <c r="M227" s="463"/>
      <c r="N227" s="382"/>
    </row>
    <row r="228" spans="1:14" ht="20.25" customHeight="1">
      <c r="A228" s="402"/>
      <c r="B228" s="402"/>
      <c r="C228" s="402"/>
      <c r="D228" s="464"/>
      <c r="E228" s="11" t="s">
        <v>346</v>
      </c>
      <c r="F228" s="393"/>
      <c r="G228" s="410"/>
      <c r="H228" s="432"/>
      <c r="I228" s="404"/>
      <c r="J228" s="405"/>
      <c r="K228" s="390"/>
      <c r="L228" s="405"/>
      <c r="M228" s="463"/>
      <c r="N228" s="382"/>
    </row>
    <row r="229" spans="1:14" ht="20.25" customHeight="1">
      <c r="A229" s="402"/>
      <c r="B229" s="402"/>
      <c r="C229" s="402"/>
      <c r="D229" s="464"/>
      <c r="E229" s="11" t="s">
        <v>347</v>
      </c>
      <c r="F229" s="393"/>
      <c r="G229" s="410"/>
      <c r="H229" s="432"/>
      <c r="I229" s="404"/>
      <c r="J229" s="405"/>
      <c r="K229" s="390"/>
      <c r="L229" s="405"/>
      <c r="M229" s="463"/>
      <c r="N229" s="382"/>
    </row>
    <row r="230" spans="1:14" ht="20.25" customHeight="1">
      <c r="A230" s="402"/>
      <c r="B230" s="402"/>
      <c r="C230" s="402"/>
      <c r="D230" s="464"/>
      <c r="E230" s="11" t="s">
        <v>348</v>
      </c>
      <c r="F230" s="393"/>
      <c r="G230" s="410"/>
      <c r="H230" s="432"/>
      <c r="I230" s="404"/>
      <c r="J230" s="405"/>
      <c r="K230" s="390"/>
      <c r="L230" s="405"/>
      <c r="M230" s="463"/>
      <c r="N230" s="382"/>
    </row>
    <row r="231" spans="1:14" ht="20.25" customHeight="1">
      <c r="A231" s="402"/>
      <c r="B231" s="402"/>
      <c r="C231" s="402"/>
      <c r="D231" s="464"/>
      <c r="E231" s="11" t="s">
        <v>349</v>
      </c>
      <c r="F231" s="393"/>
      <c r="G231" s="410"/>
      <c r="H231" s="432"/>
      <c r="I231" s="404"/>
      <c r="J231" s="405"/>
      <c r="K231" s="391"/>
      <c r="L231" s="405"/>
      <c r="M231" s="463"/>
      <c r="N231" s="382"/>
    </row>
    <row r="232" spans="1:14" ht="39.75" customHeight="1">
      <c r="A232" s="402"/>
      <c r="B232" s="402"/>
      <c r="C232" s="402"/>
      <c r="D232" s="50" t="s">
        <v>350</v>
      </c>
      <c r="E232" s="11"/>
      <c r="F232" s="28"/>
      <c r="G232" s="21" t="s">
        <v>351</v>
      </c>
      <c r="H232" s="201">
        <f>+H233</f>
        <v>77000000</v>
      </c>
      <c r="I232" s="201">
        <f>+I233</f>
        <v>0</v>
      </c>
      <c r="J232" s="51"/>
      <c r="K232" s="190">
        <f>+K233</f>
        <v>0</v>
      </c>
      <c r="L232" s="29"/>
      <c r="M232" s="239">
        <f>+H232+I232+K232</f>
        <v>77000000</v>
      </c>
      <c r="N232" s="382"/>
    </row>
    <row r="233" spans="1:14" ht="19.5" customHeight="1">
      <c r="A233" s="402"/>
      <c r="B233" s="402"/>
      <c r="C233" s="402"/>
      <c r="D233" s="464"/>
      <c r="E233" s="11" t="s">
        <v>352</v>
      </c>
      <c r="F233" s="393">
        <v>44</v>
      </c>
      <c r="G233" s="410" t="s">
        <v>353</v>
      </c>
      <c r="H233" s="432">
        <v>77000000</v>
      </c>
      <c r="I233" s="404">
        <v>0</v>
      </c>
      <c r="J233" s="405"/>
      <c r="K233" s="389">
        <v>0</v>
      </c>
      <c r="L233" s="405"/>
      <c r="M233" s="463">
        <f>+H233+I233+K233</f>
        <v>77000000</v>
      </c>
      <c r="N233" s="382"/>
    </row>
    <row r="234" spans="1:14" ht="19.5" customHeight="1">
      <c r="A234" s="402"/>
      <c r="B234" s="402"/>
      <c r="C234" s="402"/>
      <c r="D234" s="464"/>
      <c r="E234" s="11" t="s">
        <v>354</v>
      </c>
      <c r="F234" s="393"/>
      <c r="G234" s="410"/>
      <c r="H234" s="432"/>
      <c r="I234" s="404"/>
      <c r="J234" s="405"/>
      <c r="K234" s="390"/>
      <c r="L234" s="405"/>
      <c r="M234" s="463"/>
      <c r="N234" s="382"/>
    </row>
    <row r="235" spans="1:14" ht="19.5" customHeight="1">
      <c r="A235" s="402"/>
      <c r="B235" s="402"/>
      <c r="C235" s="402"/>
      <c r="D235" s="464"/>
      <c r="E235" s="11" t="s">
        <v>355</v>
      </c>
      <c r="F235" s="393"/>
      <c r="G235" s="410"/>
      <c r="H235" s="432"/>
      <c r="I235" s="404"/>
      <c r="J235" s="405"/>
      <c r="K235" s="391"/>
      <c r="L235" s="405"/>
      <c r="M235" s="463"/>
      <c r="N235" s="382"/>
    </row>
    <row r="236" spans="1:14" ht="44.25" customHeight="1">
      <c r="A236" s="402"/>
      <c r="B236" s="402"/>
      <c r="C236" s="402"/>
      <c r="D236" s="50" t="s">
        <v>356</v>
      </c>
      <c r="E236" s="11"/>
      <c r="F236" s="28"/>
      <c r="G236" s="21" t="s">
        <v>357</v>
      </c>
      <c r="H236" s="201">
        <f>+H237</f>
        <v>26000000</v>
      </c>
      <c r="I236" s="201">
        <f>+I237</f>
        <v>0</v>
      </c>
      <c r="J236" s="51"/>
      <c r="K236" s="190">
        <f>+K237</f>
        <v>0</v>
      </c>
      <c r="L236" s="29"/>
      <c r="M236" s="239">
        <f>+H236+I236+K236</f>
        <v>26000000</v>
      </c>
      <c r="N236" s="382"/>
    </row>
    <row r="237" spans="1:14" ht="19.5" customHeight="1">
      <c r="A237" s="402"/>
      <c r="B237" s="402"/>
      <c r="C237" s="402"/>
      <c r="D237" s="464"/>
      <c r="E237" s="11" t="s">
        <v>358</v>
      </c>
      <c r="F237" s="393">
        <v>45</v>
      </c>
      <c r="G237" s="410" t="s">
        <v>359</v>
      </c>
      <c r="H237" s="432">
        <v>26000000</v>
      </c>
      <c r="I237" s="404"/>
      <c r="J237" s="405"/>
      <c r="K237" s="389">
        <v>0</v>
      </c>
      <c r="L237" s="405"/>
      <c r="M237" s="463">
        <f>+H237+I237+K237</f>
        <v>26000000</v>
      </c>
      <c r="N237" s="382"/>
    </row>
    <row r="238" spans="1:14" ht="19.5" customHeight="1">
      <c r="A238" s="402"/>
      <c r="B238" s="402"/>
      <c r="C238" s="403"/>
      <c r="D238" s="464"/>
      <c r="E238" s="11" t="s">
        <v>360</v>
      </c>
      <c r="F238" s="393"/>
      <c r="G238" s="410"/>
      <c r="H238" s="432"/>
      <c r="I238" s="404"/>
      <c r="J238" s="405"/>
      <c r="K238" s="391"/>
      <c r="L238" s="405"/>
      <c r="M238" s="463"/>
      <c r="N238" s="382"/>
    </row>
    <row r="239" spans="1:14" ht="19.5" customHeight="1">
      <c r="A239" s="402"/>
      <c r="B239" s="402"/>
      <c r="C239" s="48" t="s">
        <v>361</v>
      </c>
      <c r="D239" s="50"/>
      <c r="E239" s="11"/>
      <c r="F239" s="28"/>
      <c r="G239" s="21" t="s">
        <v>362</v>
      </c>
      <c r="H239" s="201">
        <f>+H240+H242+H247+H251+H253</f>
        <v>303000000</v>
      </c>
      <c r="I239" s="201">
        <f>+I240+I242+I247+I251+I253</f>
        <v>0</v>
      </c>
      <c r="J239" s="51"/>
      <c r="K239" s="190">
        <f>+K240+K242+K247+K251+K253</f>
        <v>0</v>
      </c>
      <c r="L239" s="29"/>
      <c r="M239" s="239">
        <f>+H239+I239+K239</f>
        <v>303000000</v>
      </c>
      <c r="N239" s="382"/>
    </row>
    <row r="240" spans="1:14" ht="15">
      <c r="A240" s="402"/>
      <c r="B240" s="402"/>
      <c r="C240" s="401"/>
      <c r="D240" s="50" t="s">
        <v>363</v>
      </c>
      <c r="E240" s="11"/>
      <c r="F240" s="28"/>
      <c r="G240" s="21" t="s">
        <v>364</v>
      </c>
      <c r="H240" s="201">
        <f>+H241</f>
        <v>40000000</v>
      </c>
      <c r="I240" s="201">
        <f>+I241</f>
        <v>0</v>
      </c>
      <c r="J240" s="51"/>
      <c r="K240" s="190">
        <f>+K241</f>
        <v>0</v>
      </c>
      <c r="L240" s="29"/>
      <c r="M240" s="239">
        <f>+H240+I240+K240</f>
        <v>40000000</v>
      </c>
      <c r="N240" s="382"/>
    </row>
    <row r="241" spans="1:14" ht="33.75" customHeight="1">
      <c r="A241" s="402"/>
      <c r="B241" s="402"/>
      <c r="C241" s="402"/>
      <c r="D241" s="50"/>
      <c r="E241" s="11" t="s">
        <v>365</v>
      </c>
      <c r="F241" s="31">
        <v>46</v>
      </c>
      <c r="G241" s="27" t="s">
        <v>366</v>
      </c>
      <c r="H241" s="203">
        <v>40000000</v>
      </c>
      <c r="I241" s="210">
        <v>0</v>
      </c>
      <c r="J241" s="30"/>
      <c r="K241" s="190"/>
      <c r="L241" s="30"/>
      <c r="M241" s="187">
        <f>+H241+I241+K241</f>
        <v>40000000</v>
      </c>
      <c r="N241" s="382"/>
    </row>
    <row r="242" spans="1:14" ht="19.5" customHeight="1">
      <c r="A242" s="402"/>
      <c r="B242" s="402"/>
      <c r="C242" s="402"/>
      <c r="D242" s="50" t="s">
        <v>367</v>
      </c>
      <c r="E242" s="11"/>
      <c r="F242" s="28"/>
      <c r="G242" s="21" t="s">
        <v>368</v>
      </c>
      <c r="H242" s="201">
        <f>+H243</f>
        <v>83000000</v>
      </c>
      <c r="I242" s="201">
        <f>+I243</f>
        <v>0</v>
      </c>
      <c r="J242" s="51"/>
      <c r="K242" s="190">
        <f>+K243</f>
        <v>0</v>
      </c>
      <c r="L242" s="29"/>
      <c r="M242" s="239">
        <f>+H242+I242+K242</f>
        <v>83000000</v>
      </c>
      <c r="N242" s="382"/>
    </row>
    <row r="243" spans="1:14" ht="18" customHeight="1">
      <c r="A243" s="402"/>
      <c r="B243" s="402"/>
      <c r="C243" s="402"/>
      <c r="D243" s="464"/>
      <c r="E243" s="11" t="s">
        <v>369</v>
      </c>
      <c r="F243" s="393">
        <v>47</v>
      </c>
      <c r="G243" s="410" t="s">
        <v>370</v>
      </c>
      <c r="H243" s="432">
        <v>83000000</v>
      </c>
      <c r="I243" s="404"/>
      <c r="J243" s="405"/>
      <c r="K243" s="389">
        <v>0</v>
      </c>
      <c r="L243" s="405"/>
      <c r="M243" s="463">
        <f>+H243+I243+K243</f>
        <v>83000000</v>
      </c>
      <c r="N243" s="382"/>
    </row>
    <row r="244" spans="1:14" ht="18" customHeight="1">
      <c r="A244" s="402"/>
      <c r="B244" s="402"/>
      <c r="C244" s="402"/>
      <c r="D244" s="464"/>
      <c r="E244" s="11" t="s">
        <v>371</v>
      </c>
      <c r="F244" s="393"/>
      <c r="G244" s="410"/>
      <c r="H244" s="432"/>
      <c r="I244" s="404"/>
      <c r="J244" s="405"/>
      <c r="K244" s="390"/>
      <c r="L244" s="405"/>
      <c r="M244" s="463"/>
      <c r="N244" s="382"/>
    </row>
    <row r="245" spans="1:14" ht="18" customHeight="1">
      <c r="A245" s="402"/>
      <c r="B245" s="402"/>
      <c r="C245" s="402"/>
      <c r="D245" s="464"/>
      <c r="E245" s="11" t="s">
        <v>372</v>
      </c>
      <c r="F245" s="393"/>
      <c r="G245" s="410"/>
      <c r="H245" s="432"/>
      <c r="I245" s="404"/>
      <c r="J245" s="405"/>
      <c r="K245" s="390"/>
      <c r="L245" s="405"/>
      <c r="M245" s="463"/>
      <c r="N245" s="382"/>
    </row>
    <row r="246" spans="1:14" ht="18" customHeight="1">
      <c r="A246" s="402"/>
      <c r="B246" s="402"/>
      <c r="C246" s="402"/>
      <c r="D246" s="464"/>
      <c r="E246" s="11" t="s">
        <v>373</v>
      </c>
      <c r="F246" s="393"/>
      <c r="G246" s="410"/>
      <c r="H246" s="432"/>
      <c r="I246" s="404"/>
      <c r="J246" s="405"/>
      <c r="K246" s="391"/>
      <c r="L246" s="405"/>
      <c r="M246" s="463"/>
      <c r="N246" s="382"/>
    </row>
    <row r="247" spans="1:14" ht="20.25" customHeight="1">
      <c r="A247" s="402"/>
      <c r="B247" s="402"/>
      <c r="C247" s="402"/>
      <c r="D247" s="50" t="s">
        <v>374</v>
      </c>
      <c r="E247" s="11"/>
      <c r="F247" s="28"/>
      <c r="G247" s="21" t="s">
        <v>375</v>
      </c>
      <c r="H247" s="201">
        <f>+H248</f>
        <v>60000000</v>
      </c>
      <c r="I247" s="201">
        <f>+I248</f>
        <v>0</v>
      </c>
      <c r="J247" s="51"/>
      <c r="K247" s="190">
        <f>+K248</f>
        <v>0</v>
      </c>
      <c r="L247" s="7"/>
      <c r="M247" s="239">
        <f>+H247+I247+K247</f>
        <v>60000000</v>
      </c>
      <c r="N247" s="382"/>
    </row>
    <row r="248" spans="1:14" ht="20.25" customHeight="1">
      <c r="A248" s="402"/>
      <c r="B248" s="402"/>
      <c r="C248" s="402"/>
      <c r="D248" s="464"/>
      <c r="E248" s="11" t="s">
        <v>376</v>
      </c>
      <c r="F248" s="393">
        <v>48</v>
      </c>
      <c r="G248" s="410" t="s">
        <v>377</v>
      </c>
      <c r="H248" s="432">
        <v>60000000</v>
      </c>
      <c r="I248" s="404"/>
      <c r="J248" s="405"/>
      <c r="K248" s="389">
        <v>0</v>
      </c>
      <c r="L248" s="405"/>
      <c r="M248" s="463">
        <f>+H248+I248+K248</f>
        <v>60000000</v>
      </c>
      <c r="N248" s="382"/>
    </row>
    <row r="249" spans="1:14" ht="20.25" customHeight="1">
      <c r="A249" s="402"/>
      <c r="B249" s="402"/>
      <c r="C249" s="402"/>
      <c r="D249" s="464"/>
      <c r="E249" s="11" t="s">
        <v>378</v>
      </c>
      <c r="F249" s="393"/>
      <c r="G249" s="410"/>
      <c r="H249" s="432"/>
      <c r="I249" s="404"/>
      <c r="J249" s="405"/>
      <c r="K249" s="390"/>
      <c r="L249" s="405"/>
      <c r="M249" s="463"/>
      <c r="N249" s="382"/>
    </row>
    <row r="250" spans="1:14" ht="20.25" customHeight="1">
      <c r="A250" s="402"/>
      <c r="B250" s="402"/>
      <c r="C250" s="402"/>
      <c r="D250" s="464"/>
      <c r="E250" s="11" t="s">
        <v>379</v>
      </c>
      <c r="F250" s="393"/>
      <c r="G250" s="410"/>
      <c r="H250" s="432"/>
      <c r="I250" s="404"/>
      <c r="J250" s="405"/>
      <c r="K250" s="391"/>
      <c r="L250" s="405"/>
      <c r="M250" s="463"/>
      <c r="N250" s="382"/>
    </row>
    <row r="251" spans="1:14" ht="15">
      <c r="A251" s="402"/>
      <c r="B251" s="402"/>
      <c r="C251" s="402"/>
      <c r="D251" s="50" t="s">
        <v>380</v>
      </c>
      <c r="E251" s="11"/>
      <c r="F251" s="28"/>
      <c r="G251" s="21" t="s">
        <v>381</v>
      </c>
      <c r="H251" s="201">
        <f>+H252</f>
        <v>65000000</v>
      </c>
      <c r="I251" s="201">
        <f>+I252</f>
        <v>0</v>
      </c>
      <c r="J251" s="51"/>
      <c r="K251" s="190">
        <f>+K252</f>
        <v>0</v>
      </c>
      <c r="L251" s="29"/>
      <c r="M251" s="239">
        <f>+H251+I251+K251</f>
        <v>65000000</v>
      </c>
      <c r="N251" s="382"/>
    </row>
    <row r="252" spans="1:14" ht="45">
      <c r="A252" s="402"/>
      <c r="B252" s="402"/>
      <c r="C252" s="402"/>
      <c r="D252" s="50"/>
      <c r="E252" s="11" t="s">
        <v>382</v>
      </c>
      <c r="F252" s="31">
        <v>49</v>
      </c>
      <c r="G252" s="27" t="s">
        <v>383</v>
      </c>
      <c r="H252" s="203">
        <v>65000000</v>
      </c>
      <c r="I252" s="210"/>
      <c r="J252" s="30"/>
      <c r="K252" s="190"/>
      <c r="L252" s="30"/>
      <c r="M252" s="187">
        <f>+H252+I252+K252</f>
        <v>65000000</v>
      </c>
      <c r="N252" s="382"/>
    </row>
    <row r="253" spans="1:14" ht="15">
      <c r="A253" s="402"/>
      <c r="B253" s="402"/>
      <c r="C253" s="402"/>
      <c r="D253" s="50" t="s">
        <v>384</v>
      </c>
      <c r="E253" s="11"/>
      <c r="F253" s="63"/>
      <c r="G253" s="21" t="s">
        <v>385</v>
      </c>
      <c r="H253" s="201">
        <f>+H254</f>
        <v>55000000</v>
      </c>
      <c r="I253" s="201">
        <f>+I254</f>
        <v>0</v>
      </c>
      <c r="J253" s="51"/>
      <c r="K253" s="190">
        <f>+K254</f>
        <v>0</v>
      </c>
      <c r="L253" s="29"/>
      <c r="M253" s="239">
        <f>+H253+I253+K253</f>
        <v>55000000</v>
      </c>
      <c r="N253" s="382"/>
    </row>
    <row r="254" spans="1:14" ht="20.25" customHeight="1">
      <c r="A254" s="402"/>
      <c r="B254" s="402"/>
      <c r="C254" s="402"/>
      <c r="D254" s="464"/>
      <c r="E254" s="11" t="s">
        <v>386</v>
      </c>
      <c r="F254" s="393">
        <v>50</v>
      </c>
      <c r="G254" s="410" t="s">
        <v>387</v>
      </c>
      <c r="H254" s="432">
        <v>55000000</v>
      </c>
      <c r="I254" s="404"/>
      <c r="J254" s="405"/>
      <c r="K254" s="389">
        <v>0</v>
      </c>
      <c r="L254" s="405"/>
      <c r="M254" s="463">
        <f>+H254+I254+K254</f>
        <v>55000000</v>
      </c>
      <c r="N254" s="382"/>
    </row>
    <row r="255" spans="1:14" ht="20.25" customHeight="1">
      <c r="A255" s="402"/>
      <c r="B255" s="402"/>
      <c r="C255" s="403"/>
      <c r="D255" s="464"/>
      <c r="E255" s="11" t="s">
        <v>388</v>
      </c>
      <c r="F255" s="393"/>
      <c r="G255" s="410"/>
      <c r="H255" s="432"/>
      <c r="I255" s="404"/>
      <c r="J255" s="405"/>
      <c r="K255" s="391"/>
      <c r="L255" s="405"/>
      <c r="M255" s="463"/>
      <c r="N255" s="382"/>
    </row>
    <row r="256" spans="1:14" ht="20.25" customHeight="1">
      <c r="A256" s="402"/>
      <c r="B256" s="402"/>
      <c r="C256" s="48" t="s">
        <v>389</v>
      </c>
      <c r="D256" s="50"/>
      <c r="E256" s="11"/>
      <c r="F256" s="28"/>
      <c r="G256" s="21" t="s">
        <v>390</v>
      </c>
      <c r="H256" s="201">
        <f>+H257+H260</f>
        <v>1126448044</v>
      </c>
      <c r="I256" s="201">
        <f>+I257+I260</f>
        <v>1236000000</v>
      </c>
      <c r="J256" s="51"/>
      <c r="K256" s="190">
        <f>+K257+K260</f>
        <v>0</v>
      </c>
      <c r="L256" s="29"/>
      <c r="M256" s="201">
        <f>H256+I256+K256</f>
        <v>2362448044</v>
      </c>
      <c r="N256" s="382"/>
    </row>
    <row r="257" spans="1:14" ht="20.25" customHeight="1">
      <c r="A257" s="402"/>
      <c r="B257" s="402"/>
      <c r="C257" s="406"/>
      <c r="D257" s="50" t="s">
        <v>391</v>
      </c>
      <c r="E257" s="11"/>
      <c r="F257" s="28"/>
      <c r="G257" s="21" t="s">
        <v>392</v>
      </c>
      <c r="H257" s="201">
        <f>+H258</f>
        <v>1061448044</v>
      </c>
      <c r="I257" s="192"/>
      <c r="J257" s="29"/>
      <c r="K257" s="190"/>
      <c r="L257" s="29"/>
      <c r="M257" s="239">
        <f>+H257+I257+K257</f>
        <v>1061448044</v>
      </c>
      <c r="N257" s="382"/>
    </row>
    <row r="258" spans="1:14" ht="27" customHeight="1">
      <c r="A258" s="402"/>
      <c r="B258" s="402"/>
      <c r="C258" s="406"/>
      <c r="D258" s="464"/>
      <c r="E258" s="11" t="s">
        <v>393</v>
      </c>
      <c r="F258" s="447">
        <v>51</v>
      </c>
      <c r="G258" s="436" t="s">
        <v>394</v>
      </c>
      <c r="H258" s="465">
        <v>1061448044</v>
      </c>
      <c r="I258" s="467"/>
      <c r="J258" s="405"/>
      <c r="K258" s="389">
        <v>0</v>
      </c>
      <c r="L258" s="405"/>
      <c r="M258" s="463">
        <f>+H258+I258+K258</f>
        <v>1061448044</v>
      </c>
      <c r="N258" s="382"/>
    </row>
    <row r="259" spans="1:14" ht="27" customHeight="1">
      <c r="A259" s="402"/>
      <c r="B259" s="402"/>
      <c r="C259" s="406"/>
      <c r="D259" s="464"/>
      <c r="E259" s="11" t="s">
        <v>395</v>
      </c>
      <c r="F259" s="447"/>
      <c r="G259" s="438"/>
      <c r="H259" s="466"/>
      <c r="I259" s="468"/>
      <c r="J259" s="405"/>
      <c r="K259" s="391"/>
      <c r="L259" s="405"/>
      <c r="M259" s="463"/>
      <c r="N259" s="382"/>
    </row>
    <row r="260" spans="1:14" ht="23.25" customHeight="1">
      <c r="A260" s="402"/>
      <c r="B260" s="402"/>
      <c r="C260" s="406"/>
      <c r="D260" s="50" t="s">
        <v>396</v>
      </c>
      <c r="E260" s="11"/>
      <c r="F260" s="28"/>
      <c r="G260" s="21" t="s">
        <v>397</v>
      </c>
      <c r="H260" s="201">
        <f>+H261</f>
        <v>65000000</v>
      </c>
      <c r="I260" s="179">
        <f>I261</f>
        <v>1236000000</v>
      </c>
      <c r="J260" s="7"/>
      <c r="K260" s="190">
        <f>K261</f>
        <v>0</v>
      </c>
      <c r="L260" s="29"/>
      <c r="M260" s="239">
        <f>H260+I260+K260</f>
        <v>1301000000</v>
      </c>
      <c r="N260" s="382"/>
    </row>
    <row r="261" spans="1:14" ht="21" customHeight="1">
      <c r="A261" s="402"/>
      <c r="B261" s="402"/>
      <c r="C261" s="406"/>
      <c r="D261" s="464"/>
      <c r="E261" s="11" t="s">
        <v>398</v>
      </c>
      <c r="F261" s="447">
        <v>52</v>
      </c>
      <c r="G261" s="394" t="s">
        <v>399</v>
      </c>
      <c r="H261" s="432">
        <v>65000000</v>
      </c>
      <c r="I261" s="404">
        <v>1236000000</v>
      </c>
      <c r="J261" s="405" t="s">
        <v>400</v>
      </c>
      <c r="K261" s="389">
        <v>0</v>
      </c>
      <c r="L261" s="405"/>
      <c r="M261" s="463">
        <f>H261+I261+K261</f>
        <v>1301000000</v>
      </c>
      <c r="N261" s="382"/>
    </row>
    <row r="262" spans="1:14" ht="21" customHeight="1">
      <c r="A262" s="402"/>
      <c r="B262" s="403"/>
      <c r="C262" s="406"/>
      <c r="D262" s="464"/>
      <c r="E262" s="11" t="s">
        <v>401</v>
      </c>
      <c r="F262" s="447"/>
      <c r="G262" s="394"/>
      <c r="H262" s="432"/>
      <c r="I262" s="404"/>
      <c r="J262" s="405"/>
      <c r="K262" s="391"/>
      <c r="L262" s="405"/>
      <c r="M262" s="463"/>
      <c r="N262" s="382"/>
    </row>
    <row r="263" spans="1:14" ht="19.5" customHeight="1">
      <c r="A263" s="402"/>
      <c r="B263" s="48" t="s">
        <v>402</v>
      </c>
      <c r="C263" s="48"/>
      <c r="D263" s="50"/>
      <c r="E263" s="48"/>
      <c r="F263" s="60"/>
      <c r="G263" s="61" t="s">
        <v>403</v>
      </c>
      <c r="H263" s="179">
        <f>H264</f>
        <v>220000000</v>
      </c>
      <c r="I263" s="179">
        <f>I264</f>
        <v>0</v>
      </c>
      <c r="J263" s="7"/>
      <c r="K263" s="190">
        <f>K264</f>
        <v>0</v>
      </c>
      <c r="L263" s="29"/>
      <c r="M263" s="239">
        <f>H263+I263+K263</f>
        <v>220000000</v>
      </c>
      <c r="N263" s="382"/>
    </row>
    <row r="264" spans="1:14" ht="19.5" customHeight="1">
      <c r="A264" s="402"/>
      <c r="B264" s="406"/>
      <c r="C264" s="48" t="s">
        <v>404</v>
      </c>
      <c r="D264" s="50"/>
      <c r="E264" s="48"/>
      <c r="F264" s="64"/>
      <c r="G264" s="46" t="s">
        <v>405</v>
      </c>
      <c r="H264" s="179">
        <f>+H265+H267</f>
        <v>220000000</v>
      </c>
      <c r="I264" s="179">
        <f>+I265+I267</f>
        <v>0</v>
      </c>
      <c r="J264" s="7"/>
      <c r="K264" s="190">
        <f>+K265+K267</f>
        <v>0</v>
      </c>
      <c r="L264" s="29"/>
      <c r="M264" s="239">
        <f>H264+I264+K264</f>
        <v>220000000</v>
      </c>
      <c r="N264" s="382"/>
    </row>
    <row r="265" spans="1:14" ht="39" customHeight="1">
      <c r="A265" s="402"/>
      <c r="B265" s="406"/>
      <c r="C265" s="406"/>
      <c r="D265" s="50" t="s">
        <v>406</v>
      </c>
      <c r="E265" s="48"/>
      <c r="F265" s="64"/>
      <c r="G265" s="46" t="s">
        <v>407</v>
      </c>
      <c r="H265" s="179">
        <f>+H266</f>
        <v>100000000</v>
      </c>
      <c r="I265" s="179">
        <f>+I266</f>
        <v>0</v>
      </c>
      <c r="J265" s="7"/>
      <c r="K265" s="190">
        <f>+K266</f>
        <v>0</v>
      </c>
      <c r="L265" s="29"/>
      <c r="M265" s="239">
        <f>H265+I265+K265</f>
        <v>100000000</v>
      </c>
      <c r="N265" s="382"/>
    </row>
    <row r="266" spans="1:14" ht="51" customHeight="1">
      <c r="A266" s="402"/>
      <c r="B266" s="406"/>
      <c r="C266" s="406"/>
      <c r="D266" s="50"/>
      <c r="E266" s="48" t="s">
        <v>408</v>
      </c>
      <c r="F266" s="63">
        <v>53</v>
      </c>
      <c r="G266" s="33" t="s">
        <v>409</v>
      </c>
      <c r="H266" s="210">
        <v>100000000</v>
      </c>
      <c r="I266" s="210"/>
      <c r="J266" s="30"/>
      <c r="K266" s="190"/>
      <c r="L266" s="30"/>
      <c r="M266" s="187">
        <f>+H266+I266+K266</f>
        <v>100000000</v>
      </c>
      <c r="N266" s="382"/>
    </row>
    <row r="267" spans="1:14" ht="37.5" customHeight="1">
      <c r="A267" s="402"/>
      <c r="B267" s="406"/>
      <c r="C267" s="406"/>
      <c r="D267" s="50" t="s">
        <v>410</v>
      </c>
      <c r="E267" s="48"/>
      <c r="F267" s="64"/>
      <c r="G267" s="46" t="s">
        <v>411</v>
      </c>
      <c r="H267" s="179">
        <f>+H268</f>
        <v>120000000</v>
      </c>
      <c r="I267" s="179">
        <f>+I268</f>
        <v>0</v>
      </c>
      <c r="J267" s="7"/>
      <c r="K267" s="190">
        <f>+K268</f>
        <v>0</v>
      </c>
      <c r="L267" s="29"/>
      <c r="M267" s="239">
        <f>+H267+I267+K267</f>
        <v>120000000</v>
      </c>
      <c r="N267" s="382"/>
    </row>
    <row r="268" spans="1:14" ht="60" thickBot="1">
      <c r="A268" s="402"/>
      <c r="B268" s="401"/>
      <c r="C268" s="401"/>
      <c r="D268" s="284"/>
      <c r="E268" s="39" t="s">
        <v>412</v>
      </c>
      <c r="F268" s="257">
        <v>54</v>
      </c>
      <c r="G268" s="258" t="s">
        <v>413</v>
      </c>
      <c r="H268" s="260">
        <v>120000000</v>
      </c>
      <c r="I268" s="266"/>
      <c r="J268" s="267"/>
      <c r="K268" s="309"/>
      <c r="L268" s="259"/>
      <c r="M268" s="278">
        <f>+H268+I268+K268</f>
        <v>120000000</v>
      </c>
      <c r="N268" s="382"/>
    </row>
    <row r="269" spans="1:14" ht="20.25" customHeight="1" thickBot="1">
      <c r="A269" s="444" t="s">
        <v>482</v>
      </c>
      <c r="B269" s="444"/>
      <c r="C269" s="444"/>
      <c r="D269" s="444"/>
      <c r="E269" s="444"/>
      <c r="F269" s="444"/>
      <c r="G269" s="444"/>
      <c r="H269" s="323">
        <f>H270+H285+H290</f>
        <v>500000000</v>
      </c>
      <c r="I269" s="322">
        <f>I270+I285+I290</f>
        <v>0</v>
      </c>
      <c r="J269" s="324"/>
      <c r="K269" s="322">
        <f>K270+K285+K290</f>
        <v>0</v>
      </c>
      <c r="L269" s="325"/>
      <c r="M269" s="322">
        <f>H269+I269+K269</f>
        <v>500000000</v>
      </c>
      <c r="N269" s="325"/>
    </row>
    <row r="270" spans="1:14" ht="24" customHeight="1">
      <c r="A270" s="40">
        <v>3</v>
      </c>
      <c r="B270" s="40"/>
      <c r="C270" s="40"/>
      <c r="D270" s="40"/>
      <c r="E270" s="256"/>
      <c r="F270" s="60"/>
      <c r="G270" s="61" t="s">
        <v>415</v>
      </c>
      <c r="H270" s="230">
        <f>+H271</f>
        <v>262650000</v>
      </c>
      <c r="I270" s="310">
        <f aca="true" t="shared" si="8" ref="I270:K271">+I271</f>
        <v>0</v>
      </c>
      <c r="J270" s="315"/>
      <c r="K270" s="310">
        <f t="shared" si="8"/>
        <v>0</v>
      </c>
      <c r="L270" s="268"/>
      <c r="M270" s="312">
        <f>+H270+I270+K270</f>
        <v>262650000</v>
      </c>
      <c r="N270" s="382">
        <v>14</v>
      </c>
    </row>
    <row r="271" spans="1:14" ht="36" customHeight="1">
      <c r="A271" s="401"/>
      <c r="B271" s="48" t="s">
        <v>416</v>
      </c>
      <c r="C271" s="48"/>
      <c r="D271" s="48"/>
      <c r="E271" s="11"/>
      <c r="F271" s="64"/>
      <c r="G271" s="46" t="s">
        <v>417</v>
      </c>
      <c r="H271" s="189">
        <f>+H272</f>
        <v>262650000</v>
      </c>
      <c r="I271" s="190">
        <f t="shared" si="8"/>
        <v>0</v>
      </c>
      <c r="J271" s="41"/>
      <c r="K271" s="190">
        <f t="shared" si="8"/>
        <v>0</v>
      </c>
      <c r="L271" s="29"/>
      <c r="M271" s="205">
        <f>+H271+I271+K271</f>
        <v>262650000</v>
      </c>
      <c r="N271" s="382"/>
    </row>
    <row r="272" spans="1:14" ht="36" customHeight="1">
      <c r="A272" s="402"/>
      <c r="B272" s="401"/>
      <c r="C272" s="48" t="s">
        <v>418</v>
      </c>
      <c r="D272" s="48"/>
      <c r="E272" s="11"/>
      <c r="F272" s="64"/>
      <c r="G272" s="46" t="s">
        <v>419</v>
      </c>
      <c r="H272" s="189">
        <f>+H273+H280+H283</f>
        <v>262650000</v>
      </c>
      <c r="I272" s="190">
        <f>+I273+I280+I283</f>
        <v>0</v>
      </c>
      <c r="J272" s="41"/>
      <c r="K272" s="190">
        <f>+K273+K280+K283</f>
        <v>0</v>
      </c>
      <c r="L272" s="29"/>
      <c r="M272" s="205">
        <f>+H272+I272+K272</f>
        <v>262650000</v>
      </c>
      <c r="N272" s="382"/>
    </row>
    <row r="273" spans="1:14" ht="36.75" customHeight="1">
      <c r="A273" s="402"/>
      <c r="B273" s="402"/>
      <c r="C273" s="401"/>
      <c r="D273" s="48" t="s">
        <v>420</v>
      </c>
      <c r="E273" s="11"/>
      <c r="F273" s="64"/>
      <c r="G273" s="46" t="s">
        <v>421</v>
      </c>
      <c r="H273" s="189">
        <f>+H274+H279</f>
        <v>220000000</v>
      </c>
      <c r="I273" s="190">
        <f>+I274+I279</f>
        <v>0</v>
      </c>
      <c r="J273" s="41"/>
      <c r="K273" s="190">
        <f>+K274+K279</f>
        <v>0</v>
      </c>
      <c r="L273" s="29"/>
      <c r="M273" s="205">
        <f>+H273+I273+K273</f>
        <v>220000000</v>
      </c>
      <c r="N273" s="382"/>
    </row>
    <row r="274" spans="1:14" ht="21" customHeight="1">
      <c r="A274" s="402"/>
      <c r="B274" s="402"/>
      <c r="C274" s="402"/>
      <c r="D274" s="406"/>
      <c r="E274" s="11" t="s">
        <v>422</v>
      </c>
      <c r="F274" s="393">
        <v>55</v>
      </c>
      <c r="G274" s="410" t="s">
        <v>423</v>
      </c>
      <c r="H274" s="411">
        <v>152900000</v>
      </c>
      <c r="I274" s="389">
        <v>0</v>
      </c>
      <c r="J274" s="395"/>
      <c r="K274" s="389">
        <v>0</v>
      </c>
      <c r="L274" s="395"/>
      <c r="M274" s="448">
        <f>+H274+I274+K274</f>
        <v>152900000</v>
      </c>
      <c r="N274" s="382"/>
    </row>
    <row r="275" spans="1:14" ht="21" customHeight="1">
      <c r="A275" s="402"/>
      <c r="B275" s="402"/>
      <c r="C275" s="402"/>
      <c r="D275" s="406"/>
      <c r="E275" s="11" t="s">
        <v>424</v>
      </c>
      <c r="F275" s="393"/>
      <c r="G275" s="410"/>
      <c r="H275" s="445"/>
      <c r="I275" s="390"/>
      <c r="J275" s="396"/>
      <c r="K275" s="390"/>
      <c r="L275" s="396"/>
      <c r="M275" s="448"/>
      <c r="N275" s="382"/>
    </row>
    <row r="276" spans="1:14" ht="21" customHeight="1">
      <c r="A276" s="402"/>
      <c r="B276" s="402"/>
      <c r="C276" s="402"/>
      <c r="D276" s="406"/>
      <c r="E276" s="11" t="s">
        <v>425</v>
      </c>
      <c r="F276" s="393"/>
      <c r="G276" s="410"/>
      <c r="H276" s="445"/>
      <c r="I276" s="390"/>
      <c r="J276" s="396"/>
      <c r="K276" s="390"/>
      <c r="L276" s="396"/>
      <c r="M276" s="448"/>
      <c r="N276" s="382"/>
    </row>
    <row r="277" spans="1:14" ht="21" customHeight="1">
      <c r="A277" s="402"/>
      <c r="B277" s="402"/>
      <c r="C277" s="402"/>
      <c r="D277" s="406"/>
      <c r="E277" s="11" t="s">
        <v>426</v>
      </c>
      <c r="F277" s="393"/>
      <c r="G277" s="410"/>
      <c r="H277" s="445"/>
      <c r="I277" s="390"/>
      <c r="J277" s="396"/>
      <c r="K277" s="390"/>
      <c r="L277" s="396"/>
      <c r="M277" s="448"/>
      <c r="N277" s="382"/>
    </row>
    <row r="278" spans="1:14" ht="21" customHeight="1">
      <c r="A278" s="402"/>
      <c r="B278" s="402"/>
      <c r="C278" s="402"/>
      <c r="D278" s="406"/>
      <c r="E278" s="11" t="s">
        <v>427</v>
      </c>
      <c r="F278" s="393"/>
      <c r="G278" s="410"/>
      <c r="H278" s="412"/>
      <c r="I278" s="391"/>
      <c r="J278" s="397"/>
      <c r="K278" s="391"/>
      <c r="L278" s="397"/>
      <c r="M278" s="448"/>
      <c r="N278" s="382"/>
    </row>
    <row r="279" spans="1:14" ht="33" customHeight="1">
      <c r="A279" s="402"/>
      <c r="B279" s="402"/>
      <c r="C279" s="402"/>
      <c r="D279" s="406"/>
      <c r="E279" s="11" t="s">
        <v>428</v>
      </c>
      <c r="F279" s="31">
        <v>56</v>
      </c>
      <c r="G279" s="27" t="s">
        <v>429</v>
      </c>
      <c r="H279" s="203">
        <v>67100000</v>
      </c>
      <c r="I279" s="190"/>
      <c r="J279" s="8"/>
      <c r="K279" s="190"/>
      <c r="L279" s="8"/>
      <c r="M279" s="217">
        <f>+H279+I279+K279</f>
        <v>67100000</v>
      </c>
      <c r="N279" s="382"/>
    </row>
    <row r="280" spans="1:14" ht="36.75" customHeight="1">
      <c r="A280" s="402"/>
      <c r="B280" s="402"/>
      <c r="C280" s="402"/>
      <c r="D280" s="48" t="s">
        <v>430</v>
      </c>
      <c r="E280" s="11"/>
      <c r="F280" s="64"/>
      <c r="G280" s="46" t="s">
        <v>431</v>
      </c>
      <c r="H280" s="189">
        <f>+H281</f>
        <v>36300000</v>
      </c>
      <c r="I280" s="190">
        <f>+I281</f>
        <v>0</v>
      </c>
      <c r="J280" s="41"/>
      <c r="K280" s="190">
        <f>+K281</f>
        <v>0</v>
      </c>
      <c r="L280" s="29"/>
      <c r="M280" s="205">
        <f>+H280+I280+K280</f>
        <v>36300000</v>
      </c>
      <c r="N280" s="382"/>
    </row>
    <row r="281" spans="1:14" ht="22.5" customHeight="1">
      <c r="A281" s="402"/>
      <c r="B281" s="402"/>
      <c r="C281" s="402"/>
      <c r="D281" s="406"/>
      <c r="E281" s="11" t="s">
        <v>432</v>
      </c>
      <c r="F281" s="393">
        <v>57</v>
      </c>
      <c r="G281" s="410" t="s">
        <v>433</v>
      </c>
      <c r="H281" s="432">
        <v>36300000</v>
      </c>
      <c r="I281" s="389">
        <v>0</v>
      </c>
      <c r="J281" s="405"/>
      <c r="K281" s="389">
        <v>0</v>
      </c>
      <c r="L281" s="405"/>
      <c r="M281" s="448">
        <f>+H281+I281+K281</f>
        <v>36300000</v>
      </c>
      <c r="N281" s="382"/>
    </row>
    <row r="282" spans="1:14" ht="22.5" customHeight="1">
      <c r="A282" s="402"/>
      <c r="B282" s="402"/>
      <c r="C282" s="402"/>
      <c r="D282" s="406"/>
      <c r="E282" s="11" t="s">
        <v>434</v>
      </c>
      <c r="F282" s="393"/>
      <c r="G282" s="410"/>
      <c r="H282" s="432"/>
      <c r="I282" s="391"/>
      <c r="J282" s="405"/>
      <c r="K282" s="391"/>
      <c r="L282" s="405"/>
      <c r="M282" s="448"/>
      <c r="N282" s="382"/>
    </row>
    <row r="283" spans="1:14" ht="39.75" customHeight="1">
      <c r="A283" s="402"/>
      <c r="B283" s="402"/>
      <c r="C283" s="402"/>
      <c r="D283" s="48" t="s">
        <v>435</v>
      </c>
      <c r="E283" s="11"/>
      <c r="F283" s="64"/>
      <c r="G283" s="46" t="s">
        <v>436</v>
      </c>
      <c r="H283" s="189">
        <f>H284</f>
        <v>6350000</v>
      </c>
      <c r="I283" s="190">
        <f>I284</f>
        <v>0</v>
      </c>
      <c r="J283" s="41"/>
      <c r="K283" s="190">
        <f>K284</f>
        <v>0</v>
      </c>
      <c r="L283" s="29"/>
      <c r="M283" s="205">
        <f aca="true" t="shared" si="9" ref="M283:M288">+H283+I283+K283</f>
        <v>6350000</v>
      </c>
      <c r="N283" s="382"/>
    </row>
    <row r="284" spans="1:14" ht="54" customHeight="1">
      <c r="A284" s="403"/>
      <c r="B284" s="403"/>
      <c r="C284" s="403"/>
      <c r="D284" s="48"/>
      <c r="E284" s="11" t="s">
        <v>437</v>
      </c>
      <c r="F284" s="31">
        <v>58</v>
      </c>
      <c r="G284" s="27" t="s">
        <v>438</v>
      </c>
      <c r="H284" s="203">
        <v>6350000</v>
      </c>
      <c r="I284" s="190"/>
      <c r="J284" s="30"/>
      <c r="K284" s="190"/>
      <c r="L284" s="30"/>
      <c r="M284" s="217">
        <f t="shared" si="9"/>
        <v>6350000</v>
      </c>
      <c r="N284" s="382"/>
    </row>
    <row r="285" spans="1:14" ht="20.25" customHeight="1">
      <c r="A285" s="48">
        <v>4</v>
      </c>
      <c r="B285" s="48"/>
      <c r="C285" s="48"/>
      <c r="D285" s="48"/>
      <c r="E285" s="11"/>
      <c r="F285" s="64"/>
      <c r="G285" s="46" t="s">
        <v>216</v>
      </c>
      <c r="H285" s="189">
        <f>+H286</f>
        <v>1000000</v>
      </c>
      <c r="I285" s="190">
        <f aca="true" t="shared" si="10" ref="I285:K288">+I286</f>
        <v>0</v>
      </c>
      <c r="J285" s="41"/>
      <c r="K285" s="190">
        <f t="shared" si="10"/>
        <v>0</v>
      </c>
      <c r="L285" s="29"/>
      <c r="M285" s="205">
        <f t="shared" si="9"/>
        <v>1000000</v>
      </c>
      <c r="N285" s="382"/>
    </row>
    <row r="286" spans="1:14" ht="20.25" customHeight="1">
      <c r="A286" s="406"/>
      <c r="B286" s="48" t="s">
        <v>217</v>
      </c>
      <c r="C286" s="48"/>
      <c r="D286" s="48"/>
      <c r="E286" s="11"/>
      <c r="F286" s="64"/>
      <c r="G286" s="46" t="s">
        <v>218</v>
      </c>
      <c r="H286" s="189">
        <f>+H287</f>
        <v>1000000</v>
      </c>
      <c r="I286" s="190">
        <f t="shared" si="10"/>
        <v>0</v>
      </c>
      <c r="J286" s="41"/>
      <c r="K286" s="190">
        <f t="shared" si="10"/>
        <v>0</v>
      </c>
      <c r="L286" s="29"/>
      <c r="M286" s="205">
        <f t="shared" si="9"/>
        <v>1000000</v>
      </c>
      <c r="N286" s="382"/>
    </row>
    <row r="287" spans="1:14" ht="39" customHeight="1">
      <c r="A287" s="406"/>
      <c r="B287" s="406"/>
      <c r="C287" s="48" t="s">
        <v>439</v>
      </c>
      <c r="D287" s="48"/>
      <c r="E287" s="11"/>
      <c r="F287" s="64"/>
      <c r="G287" s="46" t="s">
        <v>440</v>
      </c>
      <c r="H287" s="189">
        <f>+H288</f>
        <v>1000000</v>
      </c>
      <c r="I287" s="190">
        <f t="shared" si="10"/>
        <v>0</v>
      </c>
      <c r="J287" s="41"/>
      <c r="K287" s="190">
        <f t="shared" si="10"/>
        <v>0</v>
      </c>
      <c r="L287" s="29"/>
      <c r="M287" s="205">
        <f t="shared" si="9"/>
        <v>1000000</v>
      </c>
      <c r="N287" s="382"/>
    </row>
    <row r="288" spans="1:14" ht="54" customHeight="1">
      <c r="A288" s="406"/>
      <c r="B288" s="406"/>
      <c r="C288" s="406"/>
      <c r="D288" s="48" t="s">
        <v>441</v>
      </c>
      <c r="E288" s="11"/>
      <c r="F288" s="64"/>
      <c r="G288" s="46" t="s">
        <v>442</v>
      </c>
      <c r="H288" s="189">
        <f>+H289</f>
        <v>1000000</v>
      </c>
      <c r="I288" s="190">
        <f t="shared" si="10"/>
        <v>0</v>
      </c>
      <c r="J288" s="41"/>
      <c r="K288" s="190">
        <f t="shared" si="10"/>
        <v>0</v>
      </c>
      <c r="L288" s="29"/>
      <c r="M288" s="205">
        <f t="shared" si="9"/>
        <v>1000000</v>
      </c>
      <c r="N288" s="382"/>
    </row>
    <row r="289" spans="1:14" ht="52.5" customHeight="1">
      <c r="A289" s="406"/>
      <c r="B289" s="406"/>
      <c r="C289" s="406"/>
      <c r="D289" s="48"/>
      <c r="E289" s="11" t="s">
        <v>443</v>
      </c>
      <c r="F289" s="31">
        <v>59</v>
      </c>
      <c r="G289" s="27" t="s">
        <v>444</v>
      </c>
      <c r="H289" s="203">
        <v>1000000</v>
      </c>
      <c r="I289" s="190"/>
      <c r="J289" s="30"/>
      <c r="K289" s="190"/>
      <c r="L289" s="30"/>
      <c r="M289" s="243">
        <f>H289+I289+K289</f>
        <v>1000000</v>
      </c>
      <c r="N289" s="382"/>
    </row>
    <row r="290" spans="1:14" ht="21" customHeight="1">
      <c r="A290" s="48">
        <v>5</v>
      </c>
      <c r="B290" s="48"/>
      <c r="C290" s="48"/>
      <c r="D290" s="48"/>
      <c r="E290" s="11"/>
      <c r="F290" s="64"/>
      <c r="G290" s="46" t="s">
        <v>87</v>
      </c>
      <c r="H290" s="189">
        <f>+H291</f>
        <v>236350000</v>
      </c>
      <c r="I290" s="190">
        <f>+I291</f>
        <v>0</v>
      </c>
      <c r="J290" s="41"/>
      <c r="K290" s="190">
        <f>+K291</f>
        <v>0</v>
      </c>
      <c r="L290" s="29"/>
      <c r="M290" s="205">
        <f>H290+I290+K290</f>
        <v>236350000</v>
      </c>
      <c r="N290" s="382"/>
    </row>
    <row r="291" spans="1:14" ht="36" customHeight="1">
      <c r="A291" s="406"/>
      <c r="B291" s="48" t="s">
        <v>88</v>
      </c>
      <c r="C291" s="48"/>
      <c r="D291" s="48"/>
      <c r="E291" s="11"/>
      <c r="F291" s="64"/>
      <c r="G291" s="46" t="s">
        <v>89</v>
      </c>
      <c r="H291" s="189">
        <f>H292+H296</f>
        <v>236350000</v>
      </c>
      <c r="I291" s="190">
        <f>I292+I296</f>
        <v>0</v>
      </c>
      <c r="J291" s="41"/>
      <c r="K291" s="190">
        <f>K292+K296</f>
        <v>0</v>
      </c>
      <c r="L291" s="29"/>
      <c r="M291" s="205">
        <f>H291+I291+K291</f>
        <v>236350000</v>
      </c>
      <c r="N291" s="382"/>
    </row>
    <row r="292" spans="1:14" ht="36.75" customHeight="1">
      <c r="A292" s="406"/>
      <c r="B292" s="406"/>
      <c r="C292" s="48" t="s">
        <v>445</v>
      </c>
      <c r="D292" s="48"/>
      <c r="E292" s="11"/>
      <c r="F292" s="64"/>
      <c r="G292" s="46" t="s">
        <v>446</v>
      </c>
      <c r="H292" s="189">
        <f>+H293</f>
        <v>39600000</v>
      </c>
      <c r="I292" s="190">
        <f aca="true" t="shared" si="11" ref="I292:K293">+I293</f>
        <v>0</v>
      </c>
      <c r="J292" s="41"/>
      <c r="K292" s="190">
        <f t="shared" si="11"/>
        <v>0</v>
      </c>
      <c r="L292" s="29"/>
      <c r="M292" s="205">
        <f>H292+I292+K292</f>
        <v>39600000</v>
      </c>
      <c r="N292" s="382"/>
    </row>
    <row r="293" spans="1:14" ht="19.5" customHeight="1">
      <c r="A293" s="406"/>
      <c r="B293" s="406"/>
      <c r="C293" s="406"/>
      <c r="D293" s="43" t="s">
        <v>447</v>
      </c>
      <c r="E293" s="11"/>
      <c r="F293" s="64"/>
      <c r="G293" s="46" t="s">
        <v>448</v>
      </c>
      <c r="H293" s="189">
        <f>+H294</f>
        <v>39600000</v>
      </c>
      <c r="I293" s="190">
        <f t="shared" si="11"/>
        <v>0</v>
      </c>
      <c r="J293" s="41"/>
      <c r="K293" s="190">
        <f t="shared" si="11"/>
        <v>0</v>
      </c>
      <c r="L293" s="29"/>
      <c r="M293" s="205">
        <f>H293+I293+K293</f>
        <v>39600000</v>
      </c>
      <c r="N293" s="382"/>
    </row>
    <row r="294" spans="1:14" ht="20.25" customHeight="1">
      <c r="A294" s="406"/>
      <c r="B294" s="406"/>
      <c r="C294" s="406"/>
      <c r="D294" s="406"/>
      <c r="E294" s="11" t="s">
        <v>449</v>
      </c>
      <c r="F294" s="393">
        <v>60</v>
      </c>
      <c r="G294" s="410" t="s">
        <v>450</v>
      </c>
      <c r="H294" s="432">
        <v>39600000</v>
      </c>
      <c r="I294" s="389">
        <v>0</v>
      </c>
      <c r="J294" s="405"/>
      <c r="K294" s="389">
        <v>0</v>
      </c>
      <c r="L294" s="405"/>
      <c r="M294" s="459">
        <f>+H294+I294+K294</f>
        <v>39600000</v>
      </c>
      <c r="N294" s="382"/>
    </row>
    <row r="295" spans="1:14" ht="20.25" customHeight="1">
      <c r="A295" s="406"/>
      <c r="B295" s="406"/>
      <c r="C295" s="406"/>
      <c r="D295" s="406"/>
      <c r="E295" s="11" t="s">
        <v>451</v>
      </c>
      <c r="F295" s="393"/>
      <c r="G295" s="410"/>
      <c r="H295" s="432"/>
      <c r="I295" s="391"/>
      <c r="J295" s="405"/>
      <c r="K295" s="391"/>
      <c r="L295" s="405"/>
      <c r="M295" s="459"/>
      <c r="N295" s="382"/>
    </row>
    <row r="296" spans="1:14" ht="33" customHeight="1">
      <c r="A296" s="406"/>
      <c r="B296" s="406"/>
      <c r="C296" s="48" t="s">
        <v>452</v>
      </c>
      <c r="D296" s="48"/>
      <c r="E296" s="11"/>
      <c r="F296" s="28"/>
      <c r="G296" s="21" t="s">
        <v>453</v>
      </c>
      <c r="H296" s="189">
        <f>+H297+H300+H304+H308</f>
        <v>196750000</v>
      </c>
      <c r="I296" s="190">
        <f>+I297+I300+I304+I308</f>
        <v>0</v>
      </c>
      <c r="J296" s="41"/>
      <c r="K296" s="190">
        <f>+K297+K300+K304+K308</f>
        <v>0</v>
      </c>
      <c r="L296" s="29"/>
      <c r="M296" s="205">
        <f>H296+I296+K296</f>
        <v>196750000</v>
      </c>
      <c r="N296" s="382"/>
    </row>
    <row r="297" spans="1:14" ht="21" customHeight="1">
      <c r="A297" s="406"/>
      <c r="B297" s="406"/>
      <c r="C297" s="406"/>
      <c r="D297" s="48" t="s">
        <v>454</v>
      </c>
      <c r="E297" s="11"/>
      <c r="F297" s="28"/>
      <c r="G297" s="21" t="s">
        <v>455</v>
      </c>
      <c r="H297" s="189">
        <f>+H298</f>
        <v>27500000</v>
      </c>
      <c r="I297" s="190">
        <f>+I298</f>
        <v>0</v>
      </c>
      <c r="J297" s="41"/>
      <c r="K297" s="190">
        <f>+K298</f>
        <v>0</v>
      </c>
      <c r="L297" s="29"/>
      <c r="M297" s="205">
        <f>H297+I297+K297</f>
        <v>27500000</v>
      </c>
      <c r="N297" s="382"/>
    </row>
    <row r="298" spans="1:14" ht="20.25" customHeight="1">
      <c r="A298" s="406"/>
      <c r="B298" s="406"/>
      <c r="C298" s="406"/>
      <c r="D298" s="406"/>
      <c r="E298" s="11" t="s">
        <v>456</v>
      </c>
      <c r="F298" s="393">
        <v>61</v>
      </c>
      <c r="G298" s="410" t="s">
        <v>457</v>
      </c>
      <c r="H298" s="432">
        <v>27500000</v>
      </c>
      <c r="I298" s="389">
        <v>0</v>
      </c>
      <c r="J298" s="405"/>
      <c r="K298" s="389">
        <v>0</v>
      </c>
      <c r="L298" s="405"/>
      <c r="M298" s="459">
        <f>+H298+I298+K298</f>
        <v>27500000</v>
      </c>
      <c r="N298" s="382"/>
    </row>
    <row r="299" spans="1:14" ht="20.25" customHeight="1">
      <c r="A299" s="406"/>
      <c r="B299" s="406"/>
      <c r="C299" s="406"/>
      <c r="D299" s="406"/>
      <c r="E299" s="11" t="s">
        <v>458</v>
      </c>
      <c r="F299" s="393"/>
      <c r="G299" s="410"/>
      <c r="H299" s="432"/>
      <c r="I299" s="391"/>
      <c r="J299" s="405"/>
      <c r="K299" s="391"/>
      <c r="L299" s="405"/>
      <c r="M299" s="459"/>
      <c r="N299" s="382"/>
    </row>
    <row r="300" spans="1:14" ht="39" customHeight="1">
      <c r="A300" s="406"/>
      <c r="B300" s="406"/>
      <c r="C300" s="406"/>
      <c r="D300" s="48" t="s">
        <v>459</v>
      </c>
      <c r="E300" s="48"/>
      <c r="F300" s="60"/>
      <c r="G300" s="61" t="s">
        <v>460</v>
      </c>
      <c r="H300" s="208">
        <f>+H301+H302+H303</f>
        <v>14850000</v>
      </c>
      <c r="I300" s="190">
        <f>+I301+I302+I303</f>
        <v>0</v>
      </c>
      <c r="J300" s="42"/>
      <c r="K300" s="190">
        <f>+K301+K302+K303</f>
        <v>0</v>
      </c>
      <c r="L300" s="29"/>
      <c r="M300" s="205">
        <f>H300+I300+K300</f>
        <v>14850000</v>
      </c>
      <c r="N300" s="382"/>
    </row>
    <row r="301" spans="1:14" ht="46.5" customHeight="1">
      <c r="A301" s="406"/>
      <c r="B301" s="406"/>
      <c r="C301" s="406"/>
      <c r="D301" s="406"/>
      <c r="E301" s="11" t="s">
        <v>461</v>
      </c>
      <c r="F301" s="31">
        <v>62</v>
      </c>
      <c r="G301" s="27" t="s">
        <v>462</v>
      </c>
      <c r="H301" s="203">
        <v>1000000</v>
      </c>
      <c r="I301" s="190"/>
      <c r="J301" s="30"/>
      <c r="K301" s="190"/>
      <c r="L301" s="30"/>
      <c r="M301" s="243">
        <f>+H301+I301+K301</f>
        <v>1000000</v>
      </c>
      <c r="N301" s="382"/>
    </row>
    <row r="302" spans="1:14" ht="64.5" customHeight="1">
      <c r="A302" s="406"/>
      <c r="B302" s="406"/>
      <c r="C302" s="406"/>
      <c r="D302" s="406"/>
      <c r="E302" s="11" t="s">
        <v>463</v>
      </c>
      <c r="F302" s="31">
        <v>63</v>
      </c>
      <c r="G302" s="27" t="s">
        <v>464</v>
      </c>
      <c r="H302" s="203">
        <v>13750000</v>
      </c>
      <c r="I302" s="190"/>
      <c r="J302" s="30"/>
      <c r="K302" s="190"/>
      <c r="L302" s="30"/>
      <c r="M302" s="243">
        <f>+H302+I302+K302</f>
        <v>13750000</v>
      </c>
      <c r="N302" s="382"/>
    </row>
    <row r="303" spans="1:14" ht="54.75" customHeight="1">
      <c r="A303" s="406"/>
      <c r="B303" s="406"/>
      <c r="C303" s="406"/>
      <c r="D303" s="406"/>
      <c r="E303" s="11" t="s">
        <v>465</v>
      </c>
      <c r="F303" s="31">
        <v>64</v>
      </c>
      <c r="G303" s="27" t="s">
        <v>466</v>
      </c>
      <c r="H303" s="203">
        <v>100000</v>
      </c>
      <c r="I303" s="190"/>
      <c r="J303" s="30"/>
      <c r="K303" s="190"/>
      <c r="L303" s="30"/>
      <c r="M303" s="243">
        <f>+H303+I303+K303</f>
        <v>100000</v>
      </c>
      <c r="N303" s="382"/>
    </row>
    <row r="304" spans="1:14" ht="40.5" customHeight="1">
      <c r="A304" s="406"/>
      <c r="B304" s="406"/>
      <c r="C304" s="406"/>
      <c r="D304" s="48" t="s">
        <v>467</v>
      </c>
      <c r="E304" s="48"/>
      <c r="F304" s="60"/>
      <c r="G304" s="61" t="s">
        <v>468</v>
      </c>
      <c r="H304" s="208">
        <f>+H305</f>
        <v>27500000</v>
      </c>
      <c r="I304" s="190">
        <f>+I305</f>
        <v>0</v>
      </c>
      <c r="J304" s="42"/>
      <c r="K304" s="190">
        <f>+K305</f>
        <v>0</v>
      </c>
      <c r="L304" s="29"/>
      <c r="M304" s="205">
        <f>H304+I304+K304</f>
        <v>27500000</v>
      </c>
      <c r="N304" s="382"/>
    </row>
    <row r="305" spans="1:14" ht="23.25" customHeight="1">
      <c r="A305" s="406"/>
      <c r="B305" s="406"/>
      <c r="C305" s="406"/>
      <c r="D305" s="406"/>
      <c r="E305" s="11" t="s">
        <v>469</v>
      </c>
      <c r="F305" s="393">
        <v>65</v>
      </c>
      <c r="G305" s="410" t="s">
        <v>470</v>
      </c>
      <c r="H305" s="411">
        <v>27500000</v>
      </c>
      <c r="I305" s="389">
        <v>0</v>
      </c>
      <c r="J305" s="395"/>
      <c r="K305" s="389">
        <v>0</v>
      </c>
      <c r="L305" s="395"/>
      <c r="M305" s="460">
        <f>+H305+I305+K305</f>
        <v>27500000</v>
      </c>
      <c r="N305" s="382"/>
    </row>
    <row r="306" spans="1:14" ht="23.25" customHeight="1">
      <c r="A306" s="406"/>
      <c r="B306" s="406"/>
      <c r="C306" s="406"/>
      <c r="D306" s="406"/>
      <c r="E306" s="11" t="s">
        <v>471</v>
      </c>
      <c r="F306" s="393"/>
      <c r="G306" s="410"/>
      <c r="H306" s="445"/>
      <c r="I306" s="390"/>
      <c r="J306" s="396"/>
      <c r="K306" s="390"/>
      <c r="L306" s="396"/>
      <c r="M306" s="461"/>
      <c r="N306" s="382"/>
    </row>
    <row r="307" spans="1:14" ht="23.25" customHeight="1">
      <c r="A307" s="406"/>
      <c r="B307" s="406"/>
      <c r="C307" s="406"/>
      <c r="D307" s="406"/>
      <c r="E307" s="11" t="s">
        <v>472</v>
      </c>
      <c r="F307" s="393"/>
      <c r="G307" s="410"/>
      <c r="H307" s="412"/>
      <c r="I307" s="391"/>
      <c r="J307" s="397"/>
      <c r="K307" s="391"/>
      <c r="L307" s="397"/>
      <c r="M307" s="462"/>
      <c r="N307" s="382"/>
    </row>
    <row r="308" spans="1:14" ht="34.5" customHeight="1">
      <c r="A308" s="406"/>
      <c r="B308" s="406"/>
      <c r="C308" s="406"/>
      <c r="D308" s="48" t="s">
        <v>473</v>
      </c>
      <c r="E308" s="48"/>
      <c r="F308" s="60"/>
      <c r="G308" s="61" t="s">
        <v>474</v>
      </c>
      <c r="H308" s="208">
        <f>+H309+H310+H312</f>
        <v>126900000</v>
      </c>
      <c r="I308" s="190">
        <f>+I309+I310+I312</f>
        <v>0</v>
      </c>
      <c r="J308" s="42"/>
      <c r="K308" s="190">
        <f>+K309+K310+K312</f>
        <v>0</v>
      </c>
      <c r="L308" s="29"/>
      <c r="M308" s="205">
        <f>H308+I308+K308</f>
        <v>126900000</v>
      </c>
      <c r="N308" s="382"/>
    </row>
    <row r="309" spans="1:14" ht="58.5" customHeight="1">
      <c r="A309" s="406"/>
      <c r="B309" s="406"/>
      <c r="C309" s="406"/>
      <c r="D309" s="406"/>
      <c r="E309" s="11" t="s">
        <v>475</v>
      </c>
      <c r="F309" s="31">
        <v>66</v>
      </c>
      <c r="G309" s="27" t="s">
        <v>476</v>
      </c>
      <c r="H309" s="203">
        <v>34650000</v>
      </c>
      <c r="I309" s="190">
        <v>0</v>
      </c>
      <c r="J309" s="30"/>
      <c r="K309" s="190">
        <v>0</v>
      </c>
      <c r="L309" s="30"/>
      <c r="M309" s="243">
        <f>+H309+I309+K309</f>
        <v>34650000</v>
      </c>
      <c r="N309" s="382"/>
    </row>
    <row r="310" spans="1:14" ht="27" customHeight="1">
      <c r="A310" s="406"/>
      <c r="B310" s="406"/>
      <c r="C310" s="406"/>
      <c r="D310" s="406"/>
      <c r="E310" s="11" t="s">
        <v>477</v>
      </c>
      <c r="F310" s="393">
        <v>67</v>
      </c>
      <c r="G310" s="410" t="s">
        <v>478</v>
      </c>
      <c r="H310" s="411">
        <v>52250000</v>
      </c>
      <c r="I310" s="389">
        <v>0</v>
      </c>
      <c r="J310" s="395"/>
      <c r="K310" s="389">
        <v>0</v>
      </c>
      <c r="L310" s="395"/>
      <c r="M310" s="460">
        <f>+H310+I310+K310</f>
        <v>52250000</v>
      </c>
      <c r="N310" s="382"/>
    </row>
    <row r="311" spans="1:14" ht="15">
      <c r="A311" s="406"/>
      <c r="B311" s="406"/>
      <c r="C311" s="406"/>
      <c r="D311" s="406"/>
      <c r="E311" s="11" t="s">
        <v>479</v>
      </c>
      <c r="F311" s="393"/>
      <c r="G311" s="410"/>
      <c r="H311" s="412"/>
      <c r="I311" s="391"/>
      <c r="J311" s="397"/>
      <c r="K311" s="391"/>
      <c r="L311" s="397"/>
      <c r="M311" s="462"/>
      <c r="N311" s="382"/>
    </row>
    <row r="312" spans="1:14" ht="39" customHeight="1" thickBot="1">
      <c r="A312" s="401"/>
      <c r="B312" s="401"/>
      <c r="C312" s="401"/>
      <c r="D312" s="401"/>
      <c r="E312" s="91" t="s">
        <v>480</v>
      </c>
      <c r="F312" s="277">
        <v>68</v>
      </c>
      <c r="G312" s="282" t="s">
        <v>481</v>
      </c>
      <c r="H312" s="275">
        <v>40000000</v>
      </c>
      <c r="I312" s="309">
        <v>0</v>
      </c>
      <c r="J312" s="259"/>
      <c r="K312" s="309">
        <v>0</v>
      </c>
      <c r="L312" s="259"/>
      <c r="M312" s="285">
        <f>+H312+I312+K312</f>
        <v>40000000</v>
      </c>
      <c r="N312" s="382"/>
    </row>
    <row r="313" spans="1:15" ht="21" customHeight="1" thickBot="1">
      <c r="A313" s="444" t="s">
        <v>529</v>
      </c>
      <c r="B313" s="444"/>
      <c r="C313" s="444"/>
      <c r="D313" s="444"/>
      <c r="E313" s="444"/>
      <c r="F313" s="444"/>
      <c r="G313" s="444"/>
      <c r="H313" s="303">
        <f aca="true" t="shared" si="12" ref="H313:M313">H314</f>
        <v>1430000000</v>
      </c>
      <c r="I313" s="303">
        <f t="shared" si="12"/>
        <v>2750394022</v>
      </c>
      <c r="J313" s="306">
        <f t="shared" si="12"/>
        <v>0</v>
      </c>
      <c r="K313" s="303">
        <f t="shared" si="12"/>
        <v>1957162500</v>
      </c>
      <c r="L313" s="306">
        <f t="shared" si="12"/>
        <v>0</v>
      </c>
      <c r="M313" s="303">
        <f t="shared" si="12"/>
        <v>6137556522</v>
      </c>
      <c r="N313" s="306"/>
      <c r="O313" s="25"/>
    </row>
    <row r="314" spans="1:15" ht="23.25" customHeight="1">
      <c r="A314" s="40">
        <v>3</v>
      </c>
      <c r="B314" s="40"/>
      <c r="C314" s="40"/>
      <c r="D314" s="40"/>
      <c r="E314" s="40"/>
      <c r="F314" s="60"/>
      <c r="G314" s="61" t="s">
        <v>483</v>
      </c>
      <c r="H314" s="269">
        <f>+H315</f>
        <v>1430000000</v>
      </c>
      <c r="I314" s="271">
        <f>I315</f>
        <v>2750394022</v>
      </c>
      <c r="J314" s="268"/>
      <c r="K314" s="271">
        <f>+K325</f>
        <v>1957162500</v>
      </c>
      <c r="L314" s="297"/>
      <c r="M314" s="271">
        <f>H314+I314+K314</f>
        <v>6137556522</v>
      </c>
      <c r="N314" s="382">
        <v>13</v>
      </c>
      <c r="O314" s="177"/>
    </row>
    <row r="315" spans="1:15" ht="39.75" customHeight="1">
      <c r="A315" s="401"/>
      <c r="B315" s="48" t="s">
        <v>484</v>
      </c>
      <c r="C315" s="48"/>
      <c r="D315" s="65"/>
      <c r="E315" s="48"/>
      <c r="F315" s="64"/>
      <c r="G315" s="46" t="s">
        <v>485</v>
      </c>
      <c r="H315" s="208">
        <f>H316+H325+H343</f>
        <v>1430000000</v>
      </c>
      <c r="I315" s="194">
        <f>I316+I325+I343</f>
        <v>2750394022</v>
      </c>
      <c r="J315" s="9"/>
      <c r="K315" s="194">
        <f>K316+K343+K325</f>
        <v>1957162500</v>
      </c>
      <c r="L315" s="99"/>
      <c r="M315" s="179">
        <f>H315+I315+K315</f>
        <v>6137556522</v>
      </c>
      <c r="N315" s="382"/>
      <c r="O315" s="25"/>
    </row>
    <row r="316" spans="1:14" ht="39.75" customHeight="1">
      <c r="A316" s="402"/>
      <c r="B316" s="401"/>
      <c r="C316" s="48" t="s">
        <v>486</v>
      </c>
      <c r="D316" s="65"/>
      <c r="E316" s="48"/>
      <c r="F316" s="64"/>
      <c r="G316" s="46" t="s">
        <v>487</v>
      </c>
      <c r="H316" s="208">
        <f>H317</f>
        <v>125000000</v>
      </c>
      <c r="I316" s="194">
        <f>I317</f>
        <v>308200519</v>
      </c>
      <c r="J316" s="9"/>
      <c r="K316" s="194">
        <f>K317</f>
        <v>0</v>
      </c>
      <c r="L316" s="99"/>
      <c r="M316" s="179">
        <f>H316+I316+K316</f>
        <v>433200519</v>
      </c>
      <c r="N316" s="382"/>
    </row>
    <row r="317" spans="1:14" ht="38.25" customHeight="1">
      <c r="A317" s="402"/>
      <c r="B317" s="402"/>
      <c r="C317" s="406"/>
      <c r="D317" s="48" t="s">
        <v>488</v>
      </c>
      <c r="E317" s="48"/>
      <c r="F317" s="64"/>
      <c r="G317" s="46" t="s">
        <v>489</v>
      </c>
      <c r="H317" s="208">
        <f>+H318</f>
        <v>125000000</v>
      </c>
      <c r="I317" s="179">
        <f>+I318</f>
        <v>308200519</v>
      </c>
      <c r="J317" s="99"/>
      <c r="K317" s="179">
        <f>+K318</f>
        <v>0</v>
      </c>
      <c r="L317" s="99"/>
      <c r="M317" s="179">
        <f>H317+I317+K317</f>
        <v>433200519</v>
      </c>
      <c r="N317" s="382"/>
    </row>
    <row r="318" spans="1:14" ht="19.5" customHeight="1">
      <c r="A318" s="402"/>
      <c r="B318" s="402"/>
      <c r="C318" s="406"/>
      <c r="D318" s="406"/>
      <c r="E318" s="11" t="s">
        <v>490</v>
      </c>
      <c r="F318" s="393">
        <v>69</v>
      </c>
      <c r="G318" s="394" t="s">
        <v>491</v>
      </c>
      <c r="H318" s="432">
        <v>125000000</v>
      </c>
      <c r="I318" s="457">
        <v>308200519</v>
      </c>
      <c r="J318" s="405" t="s">
        <v>492</v>
      </c>
      <c r="K318" s="456">
        <v>0</v>
      </c>
      <c r="L318" s="458"/>
      <c r="M318" s="456">
        <f>H318+I318+K318</f>
        <v>433200519</v>
      </c>
      <c r="N318" s="382"/>
    </row>
    <row r="319" spans="1:14" ht="19.5" customHeight="1">
      <c r="A319" s="402"/>
      <c r="B319" s="402"/>
      <c r="C319" s="406"/>
      <c r="D319" s="406"/>
      <c r="E319" s="11" t="s">
        <v>493</v>
      </c>
      <c r="F319" s="393"/>
      <c r="G319" s="394"/>
      <c r="H319" s="432"/>
      <c r="I319" s="457"/>
      <c r="J319" s="405"/>
      <c r="K319" s="456"/>
      <c r="L319" s="458"/>
      <c r="M319" s="456"/>
      <c r="N319" s="382"/>
    </row>
    <row r="320" spans="1:14" ht="19.5" customHeight="1">
      <c r="A320" s="402"/>
      <c r="B320" s="402"/>
      <c r="C320" s="406"/>
      <c r="D320" s="406"/>
      <c r="E320" s="11" t="s">
        <v>494</v>
      </c>
      <c r="F320" s="393"/>
      <c r="G320" s="394"/>
      <c r="H320" s="432"/>
      <c r="I320" s="457"/>
      <c r="J320" s="405"/>
      <c r="K320" s="456"/>
      <c r="L320" s="458"/>
      <c r="M320" s="456"/>
      <c r="N320" s="382"/>
    </row>
    <row r="321" spans="1:14" ht="19.5" customHeight="1">
      <c r="A321" s="402"/>
      <c r="B321" s="402"/>
      <c r="C321" s="406"/>
      <c r="D321" s="406"/>
      <c r="E321" s="11" t="s">
        <v>495</v>
      </c>
      <c r="F321" s="393"/>
      <c r="G321" s="394"/>
      <c r="H321" s="432"/>
      <c r="I321" s="457"/>
      <c r="J321" s="405"/>
      <c r="K321" s="456"/>
      <c r="L321" s="458"/>
      <c r="M321" s="456"/>
      <c r="N321" s="382"/>
    </row>
    <row r="322" spans="1:14" ht="19.5" customHeight="1">
      <c r="A322" s="402"/>
      <c r="B322" s="402"/>
      <c r="C322" s="406"/>
      <c r="D322" s="406"/>
      <c r="E322" s="11" t="s">
        <v>1030</v>
      </c>
      <c r="F322" s="393"/>
      <c r="G322" s="394"/>
      <c r="H322" s="432"/>
      <c r="I322" s="457"/>
      <c r="J322" s="405"/>
      <c r="K322" s="456"/>
      <c r="L322" s="458"/>
      <c r="M322" s="456"/>
      <c r="N322" s="382"/>
    </row>
    <row r="323" spans="1:14" ht="19.5" customHeight="1">
      <c r="A323" s="402"/>
      <c r="B323" s="402"/>
      <c r="C323" s="406"/>
      <c r="D323" s="406"/>
      <c r="E323" s="11" t="s">
        <v>496</v>
      </c>
      <c r="F323" s="393"/>
      <c r="G323" s="394"/>
      <c r="H323" s="432"/>
      <c r="I323" s="457"/>
      <c r="J323" s="405"/>
      <c r="K323" s="456"/>
      <c r="L323" s="458"/>
      <c r="M323" s="456"/>
      <c r="N323" s="382"/>
    </row>
    <row r="324" spans="1:14" ht="19.5" customHeight="1">
      <c r="A324" s="402"/>
      <c r="B324" s="402"/>
      <c r="C324" s="406"/>
      <c r="D324" s="406"/>
      <c r="E324" s="11" t="s">
        <v>497</v>
      </c>
      <c r="F324" s="393"/>
      <c r="G324" s="394"/>
      <c r="H324" s="432"/>
      <c r="I324" s="457"/>
      <c r="J324" s="405"/>
      <c r="K324" s="456"/>
      <c r="L324" s="458"/>
      <c r="M324" s="456"/>
      <c r="N324" s="382"/>
    </row>
    <row r="325" spans="1:14" ht="36" customHeight="1">
      <c r="A325" s="402"/>
      <c r="B325" s="402"/>
      <c r="C325" s="48" t="s">
        <v>498</v>
      </c>
      <c r="D325" s="48"/>
      <c r="E325" s="48"/>
      <c r="F325" s="60"/>
      <c r="G325" s="46" t="s">
        <v>499</v>
      </c>
      <c r="H325" s="208">
        <f>H326+H328+H332+H339+H341</f>
        <v>0</v>
      </c>
      <c r="I325" s="194">
        <f>I326+I328+I332+I339+I341</f>
        <v>0</v>
      </c>
      <c r="J325" s="9"/>
      <c r="K325" s="194">
        <f>K326+K328+K332+K339+K341</f>
        <v>1957162500</v>
      </c>
      <c r="L325" s="7"/>
      <c r="M325" s="194">
        <f>H325+I325+K325</f>
        <v>1957162500</v>
      </c>
      <c r="N325" s="382"/>
    </row>
    <row r="326" spans="1:14" ht="36.75" customHeight="1">
      <c r="A326" s="402"/>
      <c r="B326" s="402"/>
      <c r="C326" s="401"/>
      <c r="D326" s="48" t="s">
        <v>500</v>
      </c>
      <c r="E326" s="48"/>
      <c r="F326" s="64"/>
      <c r="G326" s="46" t="s">
        <v>501</v>
      </c>
      <c r="H326" s="208">
        <f>H327</f>
        <v>0</v>
      </c>
      <c r="I326" s="194">
        <f>I327</f>
        <v>0</v>
      </c>
      <c r="J326" s="9"/>
      <c r="K326" s="194">
        <f>K327</f>
        <v>150177169</v>
      </c>
      <c r="L326" s="7"/>
      <c r="M326" s="179">
        <f>H326+I326+K326</f>
        <v>150177169</v>
      </c>
      <c r="N326" s="382"/>
    </row>
    <row r="327" spans="1:14" ht="52.5" customHeight="1">
      <c r="A327" s="402"/>
      <c r="B327" s="402"/>
      <c r="C327" s="402"/>
      <c r="D327" s="48"/>
      <c r="E327" s="11" t="s">
        <v>502</v>
      </c>
      <c r="F327" s="92">
        <v>70</v>
      </c>
      <c r="G327" s="97" t="s">
        <v>503</v>
      </c>
      <c r="H327" s="203"/>
      <c r="I327" s="210"/>
      <c r="J327" s="98"/>
      <c r="K327" s="192">
        <v>150177169</v>
      </c>
      <c r="L327" s="98" t="s">
        <v>504</v>
      </c>
      <c r="M327" s="192">
        <f>+K327+H327+I327</f>
        <v>150177169</v>
      </c>
      <c r="N327" s="382"/>
    </row>
    <row r="328" spans="1:14" ht="23.25" customHeight="1">
      <c r="A328" s="402"/>
      <c r="B328" s="402"/>
      <c r="C328" s="402"/>
      <c r="D328" s="48" t="s">
        <v>505</v>
      </c>
      <c r="E328" s="11"/>
      <c r="F328" s="96"/>
      <c r="G328" s="21" t="s">
        <v>506</v>
      </c>
      <c r="H328" s="189">
        <f>H329</f>
        <v>0</v>
      </c>
      <c r="I328" s="190">
        <f>I329</f>
        <v>0</v>
      </c>
      <c r="J328" s="24"/>
      <c r="K328" s="190">
        <f>K329</f>
        <v>1100000000</v>
      </c>
      <c r="L328" s="99"/>
      <c r="M328" s="179">
        <f>H328+I328+K328</f>
        <v>1100000000</v>
      </c>
      <c r="N328" s="382"/>
    </row>
    <row r="329" spans="1:14" ht="21" customHeight="1">
      <c r="A329" s="402"/>
      <c r="B329" s="402"/>
      <c r="C329" s="402"/>
      <c r="D329" s="406"/>
      <c r="E329" s="11" t="s">
        <v>507</v>
      </c>
      <c r="F329" s="393">
        <v>71</v>
      </c>
      <c r="G329" s="394" t="s">
        <v>508</v>
      </c>
      <c r="H329" s="432"/>
      <c r="I329" s="404"/>
      <c r="J329" s="405"/>
      <c r="K329" s="457">
        <v>1100000000</v>
      </c>
      <c r="L329" s="458" t="s">
        <v>504</v>
      </c>
      <c r="M329" s="457">
        <f>+K329+I329+H329</f>
        <v>1100000000</v>
      </c>
      <c r="N329" s="382"/>
    </row>
    <row r="330" spans="1:14" ht="21" customHeight="1">
      <c r="A330" s="402"/>
      <c r="B330" s="402"/>
      <c r="C330" s="402"/>
      <c r="D330" s="406"/>
      <c r="E330" s="11" t="s">
        <v>509</v>
      </c>
      <c r="F330" s="393"/>
      <c r="G330" s="394"/>
      <c r="H330" s="432"/>
      <c r="I330" s="404"/>
      <c r="J330" s="405"/>
      <c r="K330" s="457"/>
      <c r="L330" s="458"/>
      <c r="M330" s="457"/>
      <c r="N330" s="382"/>
    </row>
    <row r="331" spans="1:14" ht="21" customHeight="1">
      <c r="A331" s="402"/>
      <c r="B331" s="402"/>
      <c r="C331" s="402"/>
      <c r="D331" s="406"/>
      <c r="E331" s="11" t="s">
        <v>510</v>
      </c>
      <c r="F331" s="393"/>
      <c r="G331" s="394"/>
      <c r="H331" s="432"/>
      <c r="I331" s="404"/>
      <c r="J331" s="405"/>
      <c r="K331" s="457"/>
      <c r="L331" s="458"/>
      <c r="M331" s="457"/>
      <c r="N331" s="382"/>
    </row>
    <row r="332" spans="1:16" ht="45.75" customHeight="1">
      <c r="A332" s="402"/>
      <c r="B332" s="402"/>
      <c r="C332" s="402"/>
      <c r="D332" s="48" t="s">
        <v>877</v>
      </c>
      <c r="E332" s="11"/>
      <c r="F332" s="140"/>
      <c r="G332" s="141" t="s">
        <v>878</v>
      </c>
      <c r="H332" s="189">
        <f>H333</f>
        <v>0</v>
      </c>
      <c r="I332" s="189">
        <f>I333</f>
        <v>0</v>
      </c>
      <c r="J332" s="56"/>
      <c r="K332" s="189">
        <f>K333</f>
        <v>493831131</v>
      </c>
      <c r="L332" s="145"/>
      <c r="M332" s="179">
        <f>H332+I332+K332</f>
        <v>493831131</v>
      </c>
      <c r="N332" s="382"/>
      <c r="P332" s="172"/>
    </row>
    <row r="333" spans="1:16" ht="15" hidden="1">
      <c r="A333" s="402"/>
      <c r="B333" s="402"/>
      <c r="C333" s="402"/>
      <c r="D333" s="401"/>
      <c r="E333" s="11" t="s">
        <v>879</v>
      </c>
      <c r="F333" s="422">
        <v>72</v>
      </c>
      <c r="G333" s="413" t="s">
        <v>880</v>
      </c>
      <c r="H333" s="398"/>
      <c r="I333" s="398"/>
      <c r="J333" s="395"/>
      <c r="K333" s="398">
        <v>493831131</v>
      </c>
      <c r="L333" s="395" t="s">
        <v>504</v>
      </c>
      <c r="M333" s="398">
        <f>H333+I333+K333</f>
        <v>493831131</v>
      </c>
      <c r="N333" s="382"/>
      <c r="P333" s="172"/>
    </row>
    <row r="334" spans="1:16" ht="19.5" customHeight="1">
      <c r="A334" s="402"/>
      <c r="B334" s="402"/>
      <c r="C334" s="402"/>
      <c r="D334" s="402"/>
      <c r="E334" s="11" t="s">
        <v>881</v>
      </c>
      <c r="F334" s="423"/>
      <c r="G334" s="414"/>
      <c r="H334" s="399"/>
      <c r="I334" s="399"/>
      <c r="J334" s="396"/>
      <c r="K334" s="399"/>
      <c r="L334" s="396"/>
      <c r="M334" s="399"/>
      <c r="N334" s="382"/>
      <c r="P334" s="251"/>
    </row>
    <row r="335" spans="1:16" ht="19.5" customHeight="1">
      <c r="A335" s="402"/>
      <c r="B335" s="402"/>
      <c r="C335" s="402"/>
      <c r="D335" s="402"/>
      <c r="E335" s="11" t="s">
        <v>882</v>
      </c>
      <c r="F335" s="423"/>
      <c r="G335" s="414"/>
      <c r="H335" s="399"/>
      <c r="I335" s="399"/>
      <c r="J335" s="396"/>
      <c r="K335" s="399"/>
      <c r="L335" s="396"/>
      <c r="M335" s="399"/>
      <c r="N335" s="382"/>
      <c r="P335" s="251"/>
    </row>
    <row r="336" spans="1:16" ht="19.5" customHeight="1">
      <c r="A336" s="402"/>
      <c r="B336" s="402"/>
      <c r="C336" s="402"/>
      <c r="D336" s="402"/>
      <c r="E336" s="11" t="s">
        <v>883</v>
      </c>
      <c r="F336" s="423"/>
      <c r="G336" s="414"/>
      <c r="H336" s="399"/>
      <c r="I336" s="399"/>
      <c r="J336" s="396"/>
      <c r="K336" s="399"/>
      <c r="L336" s="396"/>
      <c r="M336" s="399"/>
      <c r="N336" s="382"/>
      <c r="P336" s="251"/>
    </row>
    <row r="337" spans="1:16" ht="19.5" customHeight="1">
      <c r="A337" s="402"/>
      <c r="B337" s="402"/>
      <c r="C337" s="402"/>
      <c r="D337" s="402"/>
      <c r="E337" s="11" t="s">
        <v>884</v>
      </c>
      <c r="F337" s="423"/>
      <c r="G337" s="414"/>
      <c r="H337" s="399"/>
      <c r="I337" s="399"/>
      <c r="J337" s="396"/>
      <c r="K337" s="399"/>
      <c r="L337" s="396"/>
      <c r="M337" s="399"/>
      <c r="N337" s="382"/>
      <c r="P337" s="251"/>
    </row>
    <row r="338" spans="1:16" ht="19.5" customHeight="1">
      <c r="A338" s="402"/>
      <c r="B338" s="402"/>
      <c r="C338" s="402"/>
      <c r="D338" s="403"/>
      <c r="E338" s="11" t="s">
        <v>885</v>
      </c>
      <c r="F338" s="424"/>
      <c r="G338" s="434"/>
      <c r="H338" s="400"/>
      <c r="I338" s="400"/>
      <c r="J338" s="397"/>
      <c r="K338" s="400"/>
      <c r="L338" s="397"/>
      <c r="M338" s="400"/>
      <c r="N338" s="382"/>
      <c r="P338" s="251"/>
    </row>
    <row r="339" spans="1:16" ht="21" customHeight="1">
      <c r="A339" s="402"/>
      <c r="B339" s="402"/>
      <c r="C339" s="402"/>
      <c r="D339" s="48" t="s">
        <v>886</v>
      </c>
      <c r="E339" s="11"/>
      <c r="F339" s="140"/>
      <c r="G339" s="141" t="s">
        <v>887</v>
      </c>
      <c r="H339" s="189">
        <f>H340</f>
        <v>0</v>
      </c>
      <c r="I339" s="189">
        <f>I340</f>
        <v>0</v>
      </c>
      <c r="J339" s="56"/>
      <c r="K339" s="189">
        <f>K340</f>
        <v>113154200</v>
      </c>
      <c r="L339" s="145"/>
      <c r="M339" s="179">
        <f>H339+I339+K339</f>
        <v>113154200</v>
      </c>
      <c r="N339" s="382"/>
      <c r="P339" s="251"/>
    </row>
    <row r="340" spans="1:16" ht="36" customHeight="1">
      <c r="A340" s="402"/>
      <c r="B340" s="402"/>
      <c r="C340" s="402"/>
      <c r="D340" s="48"/>
      <c r="E340" s="11" t="s">
        <v>888</v>
      </c>
      <c r="F340" s="140">
        <v>73</v>
      </c>
      <c r="G340" s="138" t="s">
        <v>889</v>
      </c>
      <c r="H340" s="203"/>
      <c r="I340" s="210"/>
      <c r="J340" s="139"/>
      <c r="K340" s="192">
        <v>113154200</v>
      </c>
      <c r="L340" s="66" t="s">
        <v>504</v>
      </c>
      <c r="M340" s="233">
        <f>+I340+H340+K340</f>
        <v>113154200</v>
      </c>
      <c r="N340" s="382"/>
      <c r="P340" s="251"/>
    </row>
    <row r="341" spans="1:16" ht="22.5" customHeight="1">
      <c r="A341" s="402"/>
      <c r="B341" s="402"/>
      <c r="C341" s="402"/>
      <c r="D341" s="48" t="s">
        <v>890</v>
      </c>
      <c r="E341" s="11"/>
      <c r="F341" s="140"/>
      <c r="G341" s="141" t="s">
        <v>891</v>
      </c>
      <c r="H341" s="189">
        <f>H342</f>
        <v>0</v>
      </c>
      <c r="I341" s="189">
        <f>I342</f>
        <v>0</v>
      </c>
      <c r="J341" s="56"/>
      <c r="K341" s="189">
        <f>K342</f>
        <v>100000000</v>
      </c>
      <c r="L341" s="145"/>
      <c r="M341" s="179">
        <f>H341+I341+K341</f>
        <v>100000000</v>
      </c>
      <c r="N341" s="382"/>
      <c r="P341" s="251"/>
    </row>
    <row r="342" spans="1:16" ht="60" customHeight="1">
      <c r="A342" s="402"/>
      <c r="B342" s="402"/>
      <c r="C342" s="403"/>
      <c r="D342" s="48"/>
      <c r="E342" s="11" t="s">
        <v>892</v>
      </c>
      <c r="F342" s="140">
        <v>74</v>
      </c>
      <c r="G342" s="138" t="s">
        <v>893</v>
      </c>
      <c r="H342" s="203"/>
      <c r="I342" s="210"/>
      <c r="J342" s="139"/>
      <c r="K342" s="192">
        <v>100000000</v>
      </c>
      <c r="L342" s="66" t="s">
        <v>504</v>
      </c>
      <c r="M342" s="233">
        <f>+I342+H342+K342</f>
        <v>100000000</v>
      </c>
      <c r="N342" s="382"/>
      <c r="P342" s="251"/>
    </row>
    <row r="343" spans="1:16" ht="44.25" customHeight="1">
      <c r="A343" s="402"/>
      <c r="B343" s="402"/>
      <c r="C343" s="48" t="s">
        <v>511</v>
      </c>
      <c r="D343" s="46"/>
      <c r="E343" s="48"/>
      <c r="F343" s="64"/>
      <c r="G343" s="46" t="s">
        <v>485</v>
      </c>
      <c r="H343" s="208">
        <f>H344+H347+H350+H354+H356+H358</f>
        <v>1305000000</v>
      </c>
      <c r="I343" s="194">
        <f>I344+I347+I350+I354+I356+I358</f>
        <v>2442193503</v>
      </c>
      <c r="J343" s="9"/>
      <c r="K343" s="194">
        <f>K344+K347+K354+K356</f>
        <v>0</v>
      </c>
      <c r="L343" s="99"/>
      <c r="M343" s="179">
        <f>H343+I343+K343</f>
        <v>3747193503</v>
      </c>
      <c r="N343" s="382"/>
      <c r="P343" s="251"/>
    </row>
    <row r="344" spans="1:16" ht="54" customHeight="1">
      <c r="A344" s="402"/>
      <c r="B344" s="402"/>
      <c r="C344" s="401"/>
      <c r="D344" s="48" t="s">
        <v>512</v>
      </c>
      <c r="E344" s="48"/>
      <c r="F344" s="64"/>
      <c r="G344" s="46" t="s">
        <v>513</v>
      </c>
      <c r="H344" s="208">
        <f>H345</f>
        <v>0</v>
      </c>
      <c r="I344" s="194">
        <f>I345</f>
        <v>350000000</v>
      </c>
      <c r="J344" s="9"/>
      <c r="K344" s="194">
        <f>K345</f>
        <v>0</v>
      </c>
      <c r="L344" s="99"/>
      <c r="M344" s="179">
        <f>H344+I344+K344</f>
        <v>350000000</v>
      </c>
      <c r="N344" s="382"/>
      <c r="P344" s="251"/>
    </row>
    <row r="345" spans="1:16" ht="24" customHeight="1">
      <c r="A345" s="402"/>
      <c r="B345" s="402"/>
      <c r="C345" s="402"/>
      <c r="D345" s="406"/>
      <c r="E345" s="11" t="s">
        <v>514</v>
      </c>
      <c r="F345" s="393">
        <v>75</v>
      </c>
      <c r="G345" s="454" t="s">
        <v>988</v>
      </c>
      <c r="H345" s="432"/>
      <c r="I345" s="404">
        <v>350000000</v>
      </c>
      <c r="J345" s="405" t="s">
        <v>758</v>
      </c>
      <c r="K345" s="456"/>
      <c r="L345" s="458"/>
      <c r="M345" s="456">
        <f>H345+I345+K345</f>
        <v>350000000</v>
      </c>
      <c r="N345" s="382"/>
      <c r="P345" s="251"/>
    </row>
    <row r="346" spans="1:16" ht="24" customHeight="1">
      <c r="A346" s="402"/>
      <c r="B346" s="402"/>
      <c r="C346" s="402"/>
      <c r="D346" s="406"/>
      <c r="E346" s="11" t="s">
        <v>515</v>
      </c>
      <c r="F346" s="393"/>
      <c r="G346" s="455"/>
      <c r="H346" s="432"/>
      <c r="I346" s="404"/>
      <c r="J346" s="405"/>
      <c r="K346" s="456"/>
      <c r="L346" s="458"/>
      <c r="M346" s="456"/>
      <c r="N346" s="382"/>
      <c r="P346" s="251"/>
    </row>
    <row r="347" spans="1:16" ht="42" customHeight="1">
      <c r="A347" s="402"/>
      <c r="B347" s="402"/>
      <c r="C347" s="402"/>
      <c r="D347" s="48" t="s">
        <v>516</v>
      </c>
      <c r="E347" s="48"/>
      <c r="F347" s="60"/>
      <c r="G347" s="61" t="s">
        <v>517</v>
      </c>
      <c r="H347" s="179">
        <f>+H348+H349</f>
        <v>250000000</v>
      </c>
      <c r="I347" s="179">
        <f>+I348+I349</f>
        <v>195910770</v>
      </c>
      <c r="J347" s="7"/>
      <c r="K347" s="179">
        <f>+K348+K349</f>
        <v>0</v>
      </c>
      <c r="L347" s="99"/>
      <c r="M347" s="179">
        <f>H347+I347+K347</f>
        <v>445910770</v>
      </c>
      <c r="N347" s="382"/>
      <c r="P347" s="172"/>
    </row>
    <row r="348" spans="1:15" ht="58.5" customHeight="1">
      <c r="A348" s="402"/>
      <c r="B348" s="402"/>
      <c r="C348" s="402"/>
      <c r="D348" s="401"/>
      <c r="E348" s="11" t="s">
        <v>518</v>
      </c>
      <c r="F348" s="92">
        <v>77</v>
      </c>
      <c r="G348" s="97" t="s">
        <v>519</v>
      </c>
      <c r="H348" s="203"/>
      <c r="I348" s="210">
        <v>40000000</v>
      </c>
      <c r="J348" s="99" t="s">
        <v>758</v>
      </c>
      <c r="K348" s="233">
        <v>0</v>
      </c>
      <c r="L348" s="66"/>
      <c r="M348" s="233">
        <f>+I348+H348+K348</f>
        <v>40000000</v>
      </c>
      <c r="N348" s="382"/>
      <c r="O348" s="25"/>
    </row>
    <row r="349" spans="1:14" ht="48.75" customHeight="1">
      <c r="A349" s="402"/>
      <c r="B349" s="402"/>
      <c r="C349" s="402"/>
      <c r="D349" s="402"/>
      <c r="E349" s="11" t="s">
        <v>520</v>
      </c>
      <c r="F349" s="92">
        <v>78</v>
      </c>
      <c r="G349" s="97" t="s">
        <v>521</v>
      </c>
      <c r="H349" s="203">
        <v>250000000</v>
      </c>
      <c r="I349" s="210">
        <v>155910770</v>
      </c>
      <c r="J349" s="99" t="s">
        <v>758</v>
      </c>
      <c r="K349" s="233"/>
      <c r="L349" s="66"/>
      <c r="M349" s="233">
        <f>+I349+H349+K349</f>
        <v>405910770</v>
      </c>
      <c r="N349" s="382"/>
    </row>
    <row r="350" spans="1:14" ht="55.5" customHeight="1">
      <c r="A350" s="402"/>
      <c r="B350" s="402"/>
      <c r="C350" s="402"/>
      <c r="D350" s="48" t="s">
        <v>937</v>
      </c>
      <c r="E350" s="48"/>
      <c r="F350" s="60"/>
      <c r="G350" s="61" t="s">
        <v>938</v>
      </c>
      <c r="H350" s="189">
        <f>H351</f>
        <v>855000000</v>
      </c>
      <c r="I350" s="189">
        <f>I351</f>
        <v>1100000000</v>
      </c>
      <c r="J350" s="7"/>
      <c r="K350" s="234">
        <v>0</v>
      </c>
      <c r="L350" s="145"/>
      <c r="M350" s="234">
        <f>H350+I350+K350</f>
        <v>1955000000</v>
      </c>
      <c r="N350" s="382"/>
    </row>
    <row r="351" spans="1:14" ht="22.5" customHeight="1">
      <c r="A351" s="402"/>
      <c r="B351" s="402"/>
      <c r="C351" s="402"/>
      <c r="D351" s="401"/>
      <c r="E351" s="39" t="s">
        <v>939</v>
      </c>
      <c r="F351" s="393">
        <v>79</v>
      </c>
      <c r="G351" s="394" t="s">
        <v>940</v>
      </c>
      <c r="H351" s="398">
        <v>855000000</v>
      </c>
      <c r="I351" s="398">
        <v>1100000000</v>
      </c>
      <c r="J351" s="395" t="s">
        <v>758</v>
      </c>
      <c r="K351" s="398">
        <v>0</v>
      </c>
      <c r="L351" s="395"/>
      <c r="M351" s="398">
        <f>H351+I351+K351</f>
        <v>1955000000</v>
      </c>
      <c r="N351" s="382"/>
    </row>
    <row r="352" spans="1:14" ht="22.5" customHeight="1">
      <c r="A352" s="402"/>
      <c r="B352" s="402"/>
      <c r="C352" s="402"/>
      <c r="D352" s="402"/>
      <c r="E352" s="39" t="s">
        <v>941</v>
      </c>
      <c r="F352" s="393"/>
      <c r="G352" s="394"/>
      <c r="H352" s="399"/>
      <c r="I352" s="399"/>
      <c r="J352" s="396"/>
      <c r="K352" s="399"/>
      <c r="L352" s="396"/>
      <c r="M352" s="399"/>
      <c r="N352" s="382"/>
    </row>
    <row r="353" spans="1:14" ht="22.5" customHeight="1">
      <c r="A353" s="402"/>
      <c r="B353" s="402"/>
      <c r="C353" s="402"/>
      <c r="D353" s="403"/>
      <c r="E353" s="39" t="s">
        <v>942</v>
      </c>
      <c r="F353" s="393"/>
      <c r="G353" s="394"/>
      <c r="H353" s="400"/>
      <c r="I353" s="400"/>
      <c r="J353" s="397"/>
      <c r="K353" s="400"/>
      <c r="L353" s="397"/>
      <c r="M353" s="400"/>
      <c r="N353" s="382"/>
    </row>
    <row r="354" spans="1:14" ht="75.75" customHeight="1">
      <c r="A354" s="402"/>
      <c r="B354" s="402"/>
      <c r="C354" s="402"/>
      <c r="D354" s="48" t="s">
        <v>522</v>
      </c>
      <c r="E354" s="48"/>
      <c r="F354" s="60"/>
      <c r="G354" s="61" t="s">
        <v>523</v>
      </c>
      <c r="H354" s="208">
        <f>+H355</f>
        <v>200000000</v>
      </c>
      <c r="I354" s="179">
        <f>I355</f>
        <v>61345584.25</v>
      </c>
      <c r="J354" s="99"/>
      <c r="K354" s="179">
        <f>K355</f>
        <v>0</v>
      </c>
      <c r="L354" s="99"/>
      <c r="M354" s="179">
        <f>H354+I354+K354</f>
        <v>261345584.25</v>
      </c>
      <c r="N354" s="382"/>
    </row>
    <row r="355" spans="1:14" ht="57" customHeight="1">
      <c r="A355" s="402"/>
      <c r="B355" s="402"/>
      <c r="C355" s="402"/>
      <c r="D355" s="48"/>
      <c r="E355" s="39" t="s">
        <v>524</v>
      </c>
      <c r="F355" s="100">
        <v>80</v>
      </c>
      <c r="G355" s="138" t="s">
        <v>987</v>
      </c>
      <c r="H355" s="211">
        <v>200000000</v>
      </c>
      <c r="I355" s="212">
        <f>61345523.25+61</f>
        <v>61345584.25</v>
      </c>
      <c r="J355" s="93" t="s">
        <v>758</v>
      </c>
      <c r="K355" s="233"/>
      <c r="L355" s="66"/>
      <c r="M355" s="233">
        <f>+I355+H355+K355</f>
        <v>261345584.25</v>
      </c>
      <c r="N355" s="382"/>
    </row>
    <row r="356" spans="1:14" ht="27" customHeight="1">
      <c r="A356" s="402"/>
      <c r="B356" s="402"/>
      <c r="C356" s="402"/>
      <c r="D356" s="48" t="s">
        <v>525</v>
      </c>
      <c r="E356" s="11"/>
      <c r="F356" s="96"/>
      <c r="G356" s="21" t="s">
        <v>526</v>
      </c>
      <c r="H356" s="208">
        <f>H357</f>
        <v>0</v>
      </c>
      <c r="I356" s="194">
        <f>I357</f>
        <v>266494950</v>
      </c>
      <c r="J356" s="99"/>
      <c r="K356" s="194">
        <f>K357</f>
        <v>0</v>
      </c>
      <c r="L356" s="99"/>
      <c r="M356" s="179">
        <f aca="true" t="shared" si="13" ref="M356:M364">H356+I356+K356</f>
        <v>266494950</v>
      </c>
      <c r="N356" s="382"/>
    </row>
    <row r="357" spans="1:14" ht="52.5" customHeight="1">
      <c r="A357" s="402"/>
      <c r="B357" s="402"/>
      <c r="C357" s="402"/>
      <c r="D357" s="48"/>
      <c r="E357" s="11" t="s">
        <v>527</v>
      </c>
      <c r="F357" s="92">
        <v>81</v>
      </c>
      <c r="G357" s="97" t="s">
        <v>528</v>
      </c>
      <c r="H357" s="203"/>
      <c r="I357" s="210">
        <v>266494950</v>
      </c>
      <c r="J357" s="93" t="s">
        <v>758</v>
      </c>
      <c r="K357" s="210"/>
      <c r="L357" s="66"/>
      <c r="M357" s="210">
        <f t="shared" si="13"/>
        <v>266494950</v>
      </c>
      <c r="N357" s="382"/>
    </row>
    <row r="358" spans="1:14" ht="63" customHeight="1">
      <c r="A358" s="402"/>
      <c r="B358" s="402"/>
      <c r="C358" s="402"/>
      <c r="D358" s="48" t="s">
        <v>943</v>
      </c>
      <c r="E358" s="11"/>
      <c r="F358" s="175"/>
      <c r="G358" s="176" t="s">
        <v>944</v>
      </c>
      <c r="H358" s="203">
        <v>0</v>
      </c>
      <c r="I358" s="208">
        <f>I359</f>
        <v>468442198.75</v>
      </c>
      <c r="J358" s="174"/>
      <c r="K358" s="208">
        <v>0</v>
      </c>
      <c r="L358" s="145"/>
      <c r="M358" s="208">
        <f>H358+I358+K358</f>
        <v>468442198.75</v>
      </c>
      <c r="N358" s="382"/>
    </row>
    <row r="359" spans="1:14" ht="60.75" customHeight="1" thickBot="1">
      <c r="A359" s="402"/>
      <c r="B359" s="402"/>
      <c r="C359" s="402"/>
      <c r="D359" s="39"/>
      <c r="E359" s="91" t="s">
        <v>945</v>
      </c>
      <c r="F359" s="277">
        <v>76</v>
      </c>
      <c r="G359" s="273" t="s">
        <v>986</v>
      </c>
      <c r="H359" s="275">
        <v>0</v>
      </c>
      <c r="I359" s="260">
        <v>468442198.75</v>
      </c>
      <c r="J359" s="173" t="s">
        <v>758</v>
      </c>
      <c r="K359" s="260">
        <v>0</v>
      </c>
      <c r="L359" s="326"/>
      <c r="M359" s="260">
        <f>H359+I359+K359</f>
        <v>468442198.75</v>
      </c>
      <c r="N359" s="382"/>
    </row>
    <row r="360" spans="1:14" ht="24" customHeight="1" thickBot="1">
      <c r="A360" s="444" t="s">
        <v>632</v>
      </c>
      <c r="B360" s="444"/>
      <c r="C360" s="444"/>
      <c r="D360" s="444"/>
      <c r="E360" s="444"/>
      <c r="F360" s="444"/>
      <c r="G360" s="444"/>
      <c r="H360" s="303">
        <f>H361+H394</f>
        <v>1417000000</v>
      </c>
      <c r="I360" s="316">
        <f>I361+I394</f>
        <v>500564505</v>
      </c>
      <c r="J360" s="332"/>
      <c r="K360" s="316">
        <f>K361+K394</f>
        <v>0</v>
      </c>
      <c r="L360" s="306"/>
      <c r="M360" s="304">
        <f t="shared" si="13"/>
        <v>1917564505</v>
      </c>
      <c r="N360" s="306"/>
    </row>
    <row r="361" spans="1:14" ht="21" customHeight="1">
      <c r="A361" s="40">
        <v>2</v>
      </c>
      <c r="B361" s="40"/>
      <c r="C361" s="40"/>
      <c r="D361" s="40"/>
      <c r="E361" s="40"/>
      <c r="F361" s="60"/>
      <c r="G361" s="61" t="s">
        <v>530</v>
      </c>
      <c r="H361" s="269">
        <f>H362</f>
        <v>1054000000</v>
      </c>
      <c r="I361" s="280">
        <f>I362</f>
        <v>0</v>
      </c>
      <c r="J361" s="143"/>
      <c r="K361" s="274">
        <f>K362</f>
        <v>0</v>
      </c>
      <c r="L361" s="268"/>
      <c r="M361" s="314">
        <f t="shared" si="13"/>
        <v>1054000000</v>
      </c>
      <c r="N361" s="382">
        <v>16</v>
      </c>
    </row>
    <row r="362" spans="1:14" ht="24" customHeight="1">
      <c r="A362" s="401"/>
      <c r="B362" s="48" t="s">
        <v>531</v>
      </c>
      <c r="C362" s="48"/>
      <c r="D362" s="48"/>
      <c r="E362" s="48"/>
      <c r="F362" s="64"/>
      <c r="G362" s="46" t="s">
        <v>532</v>
      </c>
      <c r="H362" s="208">
        <f>H363+H386</f>
        <v>1054000000</v>
      </c>
      <c r="I362" s="194">
        <f>I363+I386</f>
        <v>0</v>
      </c>
      <c r="J362" s="42"/>
      <c r="K362" s="206">
        <f>K363+K386</f>
        <v>0</v>
      </c>
      <c r="L362" s="129"/>
      <c r="M362" s="239">
        <f t="shared" si="13"/>
        <v>1054000000</v>
      </c>
      <c r="N362" s="382"/>
    </row>
    <row r="363" spans="1:14" ht="24" customHeight="1">
      <c r="A363" s="402"/>
      <c r="B363" s="401"/>
      <c r="C363" s="48" t="s">
        <v>533</v>
      </c>
      <c r="D363" s="48"/>
      <c r="E363" s="48"/>
      <c r="F363" s="64"/>
      <c r="G363" s="46" t="s">
        <v>534</v>
      </c>
      <c r="H363" s="208">
        <f>H364+H372+H378+H382</f>
        <v>948000000</v>
      </c>
      <c r="I363" s="194">
        <f>I364+I372+I378+I382</f>
        <v>0</v>
      </c>
      <c r="J363" s="42"/>
      <c r="K363" s="206">
        <f>K364+K372+K378+K382</f>
        <v>0</v>
      </c>
      <c r="L363" s="129"/>
      <c r="M363" s="239">
        <f t="shared" si="13"/>
        <v>948000000</v>
      </c>
      <c r="N363" s="382"/>
    </row>
    <row r="364" spans="1:14" ht="39" customHeight="1">
      <c r="A364" s="402"/>
      <c r="B364" s="402"/>
      <c r="C364" s="401"/>
      <c r="D364" s="35" t="s">
        <v>535</v>
      </c>
      <c r="E364" s="35"/>
      <c r="F364" s="14"/>
      <c r="G364" s="61" t="s">
        <v>536</v>
      </c>
      <c r="H364" s="208">
        <f>H365</f>
        <v>70000000</v>
      </c>
      <c r="I364" s="194">
        <f>I365</f>
        <v>0</v>
      </c>
      <c r="J364" s="42"/>
      <c r="K364" s="206">
        <f>K365</f>
        <v>0</v>
      </c>
      <c r="L364" s="129"/>
      <c r="M364" s="239">
        <f t="shared" si="13"/>
        <v>70000000</v>
      </c>
      <c r="N364" s="382"/>
    </row>
    <row r="365" spans="1:14" ht="19.5" customHeight="1">
      <c r="A365" s="402"/>
      <c r="B365" s="402"/>
      <c r="C365" s="402"/>
      <c r="D365" s="401"/>
      <c r="E365" s="11" t="s">
        <v>537</v>
      </c>
      <c r="F365" s="422">
        <v>82</v>
      </c>
      <c r="G365" s="413" t="s">
        <v>538</v>
      </c>
      <c r="H365" s="398">
        <v>70000000</v>
      </c>
      <c r="I365" s="389">
        <v>0</v>
      </c>
      <c r="J365" s="395"/>
      <c r="K365" s="398"/>
      <c r="L365" s="395"/>
      <c r="M365" s="416">
        <f>+H365+I365+K365</f>
        <v>70000000</v>
      </c>
      <c r="N365" s="382"/>
    </row>
    <row r="366" spans="1:14" ht="19.5" customHeight="1">
      <c r="A366" s="402"/>
      <c r="B366" s="402"/>
      <c r="C366" s="402"/>
      <c r="D366" s="402"/>
      <c r="E366" s="11" t="s">
        <v>539</v>
      </c>
      <c r="F366" s="423"/>
      <c r="G366" s="414"/>
      <c r="H366" s="399"/>
      <c r="I366" s="390"/>
      <c r="J366" s="396"/>
      <c r="K366" s="399"/>
      <c r="L366" s="396"/>
      <c r="M366" s="417"/>
      <c r="N366" s="382"/>
    </row>
    <row r="367" spans="1:14" ht="19.5" customHeight="1">
      <c r="A367" s="402"/>
      <c r="B367" s="402"/>
      <c r="C367" s="402"/>
      <c r="D367" s="402"/>
      <c r="E367" s="48" t="s">
        <v>540</v>
      </c>
      <c r="F367" s="423"/>
      <c r="G367" s="414"/>
      <c r="H367" s="399"/>
      <c r="I367" s="390"/>
      <c r="J367" s="396"/>
      <c r="K367" s="399"/>
      <c r="L367" s="396"/>
      <c r="M367" s="417"/>
      <c r="N367" s="382"/>
    </row>
    <row r="368" spans="1:16" ht="19.5" customHeight="1">
      <c r="A368" s="402"/>
      <c r="B368" s="402"/>
      <c r="C368" s="402"/>
      <c r="D368" s="402"/>
      <c r="E368" s="11" t="s">
        <v>541</v>
      </c>
      <c r="F368" s="423"/>
      <c r="G368" s="414"/>
      <c r="H368" s="399"/>
      <c r="I368" s="390"/>
      <c r="J368" s="396"/>
      <c r="K368" s="399"/>
      <c r="L368" s="396"/>
      <c r="M368" s="417"/>
      <c r="N368" s="382"/>
      <c r="P368" s="216"/>
    </row>
    <row r="369" spans="1:16" ht="19.5" customHeight="1">
      <c r="A369" s="402"/>
      <c r="B369" s="402"/>
      <c r="C369" s="402"/>
      <c r="D369" s="402"/>
      <c r="E369" s="11" t="s">
        <v>542</v>
      </c>
      <c r="F369" s="423"/>
      <c r="G369" s="414"/>
      <c r="H369" s="399"/>
      <c r="I369" s="390"/>
      <c r="J369" s="396"/>
      <c r="K369" s="399"/>
      <c r="L369" s="396"/>
      <c r="M369" s="417"/>
      <c r="N369" s="382"/>
      <c r="P369" s="216"/>
    </row>
    <row r="370" spans="1:14" ht="19.5" customHeight="1">
      <c r="A370" s="402"/>
      <c r="B370" s="402"/>
      <c r="C370" s="402"/>
      <c r="D370" s="402"/>
      <c r="E370" s="11" t="s">
        <v>543</v>
      </c>
      <c r="F370" s="423"/>
      <c r="G370" s="414"/>
      <c r="H370" s="399"/>
      <c r="I370" s="390"/>
      <c r="J370" s="396"/>
      <c r="K370" s="399"/>
      <c r="L370" s="396"/>
      <c r="M370" s="417"/>
      <c r="N370" s="382"/>
    </row>
    <row r="371" spans="1:14" ht="19.5" customHeight="1">
      <c r="A371" s="402"/>
      <c r="B371" s="402"/>
      <c r="C371" s="402"/>
      <c r="D371" s="403"/>
      <c r="E371" s="11" t="s">
        <v>543</v>
      </c>
      <c r="F371" s="424"/>
      <c r="G371" s="434"/>
      <c r="H371" s="400"/>
      <c r="I371" s="391"/>
      <c r="J371" s="397"/>
      <c r="K371" s="400"/>
      <c r="L371" s="397"/>
      <c r="M371" s="418"/>
      <c r="N371" s="382"/>
    </row>
    <row r="372" spans="1:14" ht="19.5" customHeight="1">
      <c r="A372" s="402"/>
      <c r="B372" s="402"/>
      <c r="C372" s="402"/>
      <c r="D372" s="35" t="s">
        <v>544</v>
      </c>
      <c r="E372" s="35"/>
      <c r="F372" s="127"/>
      <c r="G372" s="130" t="s">
        <v>545</v>
      </c>
      <c r="H372" s="189">
        <f>H373</f>
        <v>508000000</v>
      </c>
      <c r="I372" s="194">
        <f>I373</f>
        <v>0</v>
      </c>
      <c r="J372" s="41"/>
      <c r="K372" s="205">
        <f>K373</f>
        <v>0</v>
      </c>
      <c r="L372" s="129"/>
      <c r="M372" s="239">
        <f>H372+I372+K372</f>
        <v>508000000</v>
      </c>
      <c r="N372" s="382"/>
    </row>
    <row r="373" spans="1:14" ht="19.5" customHeight="1">
      <c r="A373" s="402"/>
      <c r="B373" s="402"/>
      <c r="C373" s="402"/>
      <c r="D373" s="401"/>
      <c r="E373" s="11" t="s">
        <v>546</v>
      </c>
      <c r="F373" s="422">
        <v>83</v>
      </c>
      <c r="G373" s="413" t="s">
        <v>547</v>
      </c>
      <c r="H373" s="398">
        <v>508000000</v>
      </c>
      <c r="I373" s="389">
        <v>0</v>
      </c>
      <c r="J373" s="395"/>
      <c r="K373" s="398">
        <v>0</v>
      </c>
      <c r="L373" s="395"/>
      <c r="M373" s="416">
        <f>+H373+I373+K373</f>
        <v>508000000</v>
      </c>
      <c r="N373" s="382"/>
    </row>
    <row r="374" spans="1:14" ht="19.5" customHeight="1">
      <c r="A374" s="402"/>
      <c r="B374" s="402"/>
      <c r="C374" s="402"/>
      <c r="D374" s="402"/>
      <c r="E374" s="11" t="s">
        <v>548</v>
      </c>
      <c r="F374" s="423"/>
      <c r="G374" s="414"/>
      <c r="H374" s="399"/>
      <c r="I374" s="390"/>
      <c r="J374" s="396"/>
      <c r="K374" s="399"/>
      <c r="L374" s="396"/>
      <c r="M374" s="417"/>
      <c r="N374" s="382"/>
    </row>
    <row r="375" spans="1:14" ht="19.5" customHeight="1">
      <c r="A375" s="402"/>
      <c r="B375" s="402"/>
      <c r="C375" s="402"/>
      <c r="D375" s="402"/>
      <c r="E375" s="11" t="s">
        <v>549</v>
      </c>
      <c r="F375" s="423"/>
      <c r="G375" s="414"/>
      <c r="H375" s="399"/>
      <c r="I375" s="390"/>
      <c r="J375" s="396"/>
      <c r="K375" s="399"/>
      <c r="L375" s="396"/>
      <c r="M375" s="417"/>
      <c r="N375" s="382"/>
    </row>
    <row r="376" spans="1:14" ht="19.5" customHeight="1">
      <c r="A376" s="402"/>
      <c r="B376" s="402"/>
      <c r="C376" s="402"/>
      <c r="D376" s="402"/>
      <c r="E376" s="11" t="s">
        <v>550</v>
      </c>
      <c r="F376" s="423"/>
      <c r="G376" s="414"/>
      <c r="H376" s="399"/>
      <c r="I376" s="390"/>
      <c r="J376" s="396"/>
      <c r="K376" s="399"/>
      <c r="L376" s="396"/>
      <c r="M376" s="417"/>
      <c r="N376" s="382"/>
    </row>
    <row r="377" spans="1:14" ht="19.5" customHeight="1">
      <c r="A377" s="402"/>
      <c r="B377" s="402"/>
      <c r="C377" s="402"/>
      <c r="D377" s="403"/>
      <c r="E377" s="11" t="s">
        <v>551</v>
      </c>
      <c r="F377" s="424"/>
      <c r="G377" s="434"/>
      <c r="H377" s="400"/>
      <c r="I377" s="391"/>
      <c r="J377" s="397"/>
      <c r="K377" s="400"/>
      <c r="L377" s="397"/>
      <c r="M377" s="418"/>
      <c r="N377" s="382"/>
    </row>
    <row r="378" spans="1:14" ht="36" customHeight="1">
      <c r="A378" s="402"/>
      <c r="B378" s="402"/>
      <c r="C378" s="402"/>
      <c r="D378" s="35" t="s">
        <v>552</v>
      </c>
      <c r="E378" s="69"/>
      <c r="F378" s="127"/>
      <c r="G378" s="276" t="s">
        <v>553</v>
      </c>
      <c r="H378" s="189">
        <f>H379</f>
        <v>70000000</v>
      </c>
      <c r="I378" s="194">
        <f>I379</f>
        <v>0</v>
      </c>
      <c r="J378" s="41"/>
      <c r="K378" s="205">
        <f>K379</f>
        <v>0</v>
      </c>
      <c r="L378" s="129"/>
      <c r="M378" s="239">
        <f>H378+I378+K378</f>
        <v>70000000</v>
      </c>
      <c r="N378" s="382"/>
    </row>
    <row r="379" spans="1:14" ht="19.5" customHeight="1">
      <c r="A379" s="402"/>
      <c r="B379" s="402"/>
      <c r="C379" s="402"/>
      <c r="D379" s="401"/>
      <c r="E379" s="11" t="s">
        <v>554</v>
      </c>
      <c r="F379" s="422">
        <v>84</v>
      </c>
      <c r="G379" s="413" t="s">
        <v>555</v>
      </c>
      <c r="H379" s="398">
        <v>70000000</v>
      </c>
      <c r="I379" s="389">
        <v>0</v>
      </c>
      <c r="J379" s="395"/>
      <c r="K379" s="398"/>
      <c r="L379" s="395"/>
      <c r="M379" s="416">
        <f>+H379+I379+K379</f>
        <v>70000000</v>
      </c>
      <c r="N379" s="382"/>
    </row>
    <row r="380" spans="1:14" ht="19.5" customHeight="1">
      <c r="A380" s="402"/>
      <c r="B380" s="402"/>
      <c r="C380" s="402"/>
      <c r="D380" s="402"/>
      <c r="E380" s="11" t="s">
        <v>556</v>
      </c>
      <c r="F380" s="423"/>
      <c r="G380" s="414"/>
      <c r="H380" s="399"/>
      <c r="I380" s="390"/>
      <c r="J380" s="396"/>
      <c r="K380" s="399"/>
      <c r="L380" s="396"/>
      <c r="M380" s="417"/>
      <c r="N380" s="382"/>
    </row>
    <row r="381" spans="1:14" ht="19.5" customHeight="1">
      <c r="A381" s="402"/>
      <c r="B381" s="402"/>
      <c r="C381" s="402"/>
      <c r="D381" s="403"/>
      <c r="E381" s="11" t="s">
        <v>557</v>
      </c>
      <c r="F381" s="424"/>
      <c r="G381" s="434"/>
      <c r="H381" s="400"/>
      <c r="I381" s="391"/>
      <c r="J381" s="397"/>
      <c r="K381" s="400"/>
      <c r="L381" s="397"/>
      <c r="M381" s="418"/>
      <c r="N381" s="382"/>
    </row>
    <row r="382" spans="1:14" ht="19.5" customHeight="1">
      <c r="A382" s="402"/>
      <c r="B382" s="402"/>
      <c r="C382" s="402"/>
      <c r="D382" s="35" t="s">
        <v>558</v>
      </c>
      <c r="E382" s="35"/>
      <c r="F382" s="26"/>
      <c r="G382" s="70" t="s">
        <v>559</v>
      </c>
      <c r="H382" s="208">
        <f>H383</f>
        <v>300000000</v>
      </c>
      <c r="I382" s="194">
        <f>I383</f>
        <v>0</v>
      </c>
      <c r="J382" s="9"/>
      <c r="K382" s="194">
        <f>K383</f>
        <v>0</v>
      </c>
      <c r="L382" s="129"/>
      <c r="M382" s="239">
        <f>H382+I382+K382</f>
        <v>300000000</v>
      </c>
      <c r="N382" s="382"/>
    </row>
    <row r="383" spans="1:14" ht="19.5" customHeight="1">
      <c r="A383" s="402"/>
      <c r="B383" s="402"/>
      <c r="C383" s="402"/>
      <c r="D383" s="401"/>
      <c r="E383" s="11" t="s">
        <v>560</v>
      </c>
      <c r="F383" s="422">
        <v>85</v>
      </c>
      <c r="G383" s="413" t="s">
        <v>561</v>
      </c>
      <c r="H383" s="398">
        <v>300000000</v>
      </c>
      <c r="I383" s="389">
        <v>0</v>
      </c>
      <c r="J383" s="395"/>
      <c r="K383" s="398">
        <v>0</v>
      </c>
      <c r="L383" s="395"/>
      <c r="M383" s="416">
        <f>+H383+I383+K383</f>
        <v>300000000</v>
      </c>
      <c r="N383" s="382"/>
    </row>
    <row r="384" spans="1:14" ht="19.5" customHeight="1">
      <c r="A384" s="402"/>
      <c r="B384" s="402"/>
      <c r="C384" s="402"/>
      <c r="D384" s="402"/>
      <c r="E384" s="11" t="s">
        <v>562</v>
      </c>
      <c r="F384" s="423"/>
      <c r="G384" s="414"/>
      <c r="H384" s="399"/>
      <c r="I384" s="390"/>
      <c r="J384" s="396"/>
      <c r="K384" s="399"/>
      <c r="L384" s="396"/>
      <c r="M384" s="417"/>
      <c r="N384" s="382"/>
    </row>
    <row r="385" spans="1:14" ht="19.5" customHeight="1">
      <c r="A385" s="402"/>
      <c r="B385" s="402"/>
      <c r="C385" s="403"/>
      <c r="D385" s="403"/>
      <c r="E385" s="11" t="s">
        <v>563</v>
      </c>
      <c r="F385" s="424"/>
      <c r="G385" s="434"/>
      <c r="H385" s="400"/>
      <c r="I385" s="391"/>
      <c r="J385" s="397"/>
      <c r="K385" s="400"/>
      <c r="L385" s="397"/>
      <c r="M385" s="418"/>
      <c r="N385" s="382"/>
    </row>
    <row r="386" spans="1:14" ht="34.5" customHeight="1">
      <c r="A386" s="402"/>
      <c r="B386" s="402"/>
      <c r="C386" s="40" t="s">
        <v>564</v>
      </c>
      <c r="D386" s="48"/>
      <c r="E386" s="11"/>
      <c r="F386" s="127"/>
      <c r="G386" s="130" t="s">
        <v>565</v>
      </c>
      <c r="H386" s="189">
        <f>H387+H391</f>
        <v>106000000</v>
      </c>
      <c r="I386" s="194">
        <f>I387+I391</f>
        <v>0</v>
      </c>
      <c r="J386" s="24"/>
      <c r="K386" s="190">
        <f>K387+K391</f>
        <v>0</v>
      </c>
      <c r="L386" s="129"/>
      <c r="M386" s="239">
        <f>H386+I386+K386</f>
        <v>106000000</v>
      </c>
      <c r="N386" s="382"/>
    </row>
    <row r="387" spans="1:14" ht="37.5" customHeight="1">
      <c r="A387" s="402"/>
      <c r="B387" s="402"/>
      <c r="C387" s="401"/>
      <c r="D387" s="35" t="s">
        <v>566</v>
      </c>
      <c r="E387" s="69"/>
      <c r="F387" s="127"/>
      <c r="G387" s="130" t="s">
        <v>567</v>
      </c>
      <c r="H387" s="189">
        <f>H388</f>
        <v>71000000</v>
      </c>
      <c r="I387" s="194">
        <f>I388</f>
        <v>0</v>
      </c>
      <c r="J387" s="24"/>
      <c r="K387" s="190">
        <f>K388</f>
        <v>0</v>
      </c>
      <c r="L387" s="129"/>
      <c r="M387" s="239">
        <f>H387+I387+K387</f>
        <v>71000000</v>
      </c>
      <c r="N387" s="382"/>
    </row>
    <row r="388" spans="1:14" ht="19.5" customHeight="1">
      <c r="A388" s="402"/>
      <c r="B388" s="402"/>
      <c r="C388" s="402"/>
      <c r="D388" s="401"/>
      <c r="E388" s="11" t="s">
        <v>568</v>
      </c>
      <c r="F388" s="422">
        <v>86</v>
      </c>
      <c r="G388" s="413" t="s">
        <v>569</v>
      </c>
      <c r="H388" s="398">
        <v>71000000</v>
      </c>
      <c r="I388" s="389">
        <v>0</v>
      </c>
      <c r="J388" s="395"/>
      <c r="K388" s="398">
        <v>0</v>
      </c>
      <c r="L388" s="395"/>
      <c r="M388" s="416">
        <f>+H388+I388+K388</f>
        <v>71000000</v>
      </c>
      <c r="N388" s="382"/>
    </row>
    <row r="389" spans="1:17" ht="19.5" customHeight="1">
      <c r="A389" s="402"/>
      <c r="B389" s="402"/>
      <c r="C389" s="402"/>
      <c r="D389" s="402"/>
      <c r="E389" s="11" t="s">
        <v>570</v>
      </c>
      <c r="F389" s="423"/>
      <c r="G389" s="414"/>
      <c r="H389" s="399"/>
      <c r="I389" s="390"/>
      <c r="J389" s="396"/>
      <c r="K389" s="399"/>
      <c r="L389" s="396"/>
      <c r="M389" s="417"/>
      <c r="N389" s="382"/>
      <c r="P389" s="252"/>
      <c r="Q389" s="172"/>
    </row>
    <row r="390" spans="1:17" ht="19.5" customHeight="1">
      <c r="A390" s="402"/>
      <c r="B390" s="402"/>
      <c r="C390" s="402"/>
      <c r="D390" s="403"/>
      <c r="E390" s="11" t="s">
        <v>571</v>
      </c>
      <c r="F390" s="424"/>
      <c r="G390" s="434"/>
      <c r="H390" s="400"/>
      <c r="I390" s="391"/>
      <c r="J390" s="397"/>
      <c r="K390" s="400"/>
      <c r="L390" s="397"/>
      <c r="M390" s="418"/>
      <c r="N390" s="382"/>
      <c r="P390" s="251"/>
      <c r="Q390" s="172"/>
    </row>
    <row r="391" spans="1:17" ht="40.5" customHeight="1">
      <c r="A391" s="402"/>
      <c r="B391" s="402"/>
      <c r="C391" s="402"/>
      <c r="D391" s="35" t="s">
        <v>572</v>
      </c>
      <c r="E391" s="35"/>
      <c r="F391" s="26"/>
      <c r="G391" s="130" t="s">
        <v>573</v>
      </c>
      <c r="H391" s="196">
        <f>H392</f>
        <v>35000000</v>
      </c>
      <c r="I391" s="194">
        <f>I392</f>
        <v>0</v>
      </c>
      <c r="J391" s="38"/>
      <c r="K391" s="197">
        <f>K392</f>
        <v>0</v>
      </c>
      <c r="L391" s="129"/>
      <c r="M391" s="239">
        <f>H391+I391+K391</f>
        <v>35000000</v>
      </c>
      <c r="N391" s="382"/>
      <c r="P391" s="251"/>
      <c r="Q391" s="172"/>
    </row>
    <row r="392" spans="1:17" ht="24" customHeight="1">
      <c r="A392" s="402"/>
      <c r="B392" s="402"/>
      <c r="C392" s="402"/>
      <c r="D392" s="401"/>
      <c r="E392" s="48" t="s">
        <v>574</v>
      </c>
      <c r="F392" s="409">
        <v>87</v>
      </c>
      <c r="G392" s="452" t="s">
        <v>575</v>
      </c>
      <c r="H392" s="416">
        <v>35000000</v>
      </c>
      <c r="I392" s="389">
        <v>0</v>
      </c>
      <c r="J392" s="430"/>
      <c r="K392" s="398">
        <v>0</v>
      </c>
      <c r="L392" s="395"/>
      <c r="M392" s="416">
        <f>+H392+I392+K392</f>
        <v>35000000</v>
      </c>
      <c r="N392" s="382"/>
      <c r="P392" s="251"/>
      <c r="Q392" s="172"/>
    </row>
    <row r="393" spans="1:17" ht="19.5" customHeight="1">
      <c r="A393" s="403"/>
      <c r="B393" s="403"/>
      <c r="C393" s="403"/>
      <c r="D393" s="403"/>
      <c r="E393" s="48" t="s">
        <v>576</v>
      </c>
      <c r="F393" s="451"/>
      <c r="G393" s="453"/>
      <c r="H393" s="418"/>
      <c r="I393" s="391"/>
      <c r="J393" s="431"/>
      <c r="K393" s="400"/>
      <c r="L393" s="397"/>
      <c r="M393" s="418"/>
      <c r="N393" s="382"/>
      <c r="P393" s="251"/>
      <c r="Q393" s="172"/>
    </row>
    <row r="394" spans="1:17" ht="19.5" customHeight="1">
      <c r="A394" s="48">
        <v>4</v>
      </c>
      <c r="B394" s="48"/>
      <c r="C394" s="48"/>
      <c r="D394" s="48"/>
      <c r="E394" s="48"/>
      <c r="F394" s="64"/>
      <c r="G394" s="61" t="s">
        <v>216</v>
      </c>
      <c r="H394" s="213">
        <f>H395+H420</f>
        <v>363000000</v>
      </c>
      <c r="I394" s="214">
        <f>I395+I420</f>
        <v>500564505</v>
      </c>
      <c r="J394" s="71"/>
      <c r="K394" s="194">
        <f>K395+K420</f>
        <v>0</v>
      </c>
      <c r="L394" s="129"/>
      <c r="M394" s="239">
        <f>H394+I394+K394</f>
        <v>863564505</v>
      </c>
      <c r="N394" s="382"/>
      <c r="P394" s="251"/>
      <c r="Q394" s="172"/>
    </row>
    <row r="395" spans="1:17" ht="19.5" customHeight="1">
      <c r="A395" s="401"/>
      <c r="B395" s="48" t="s">
        <v>217</v>
      </c>
      <c r="C395" s="48"/>
      <c r="D395" s="48"/>
      <c r="E395" s="48"/>
      <c r="F395" s="64"/>
      <c r="G395" s="46" t="s">
        <v>218</v>
      </c>
      <c r="H395" s="208">
        <f>H396+H401+H409</f>
        <v>313000000</v>
      </c>
      <c r="I395" s="194">
        <f>I396+I401+I409</f>
        <v>500564505</v>
      </c>
      <c r="J395" s="9"/>
      <c r="K395" s="194">
        <f>K396+K401+K409</f>
        <v>0</v>
      </c>
      <c r="L395" s="129"/>
      <c r="M395" s="239">
        <f>H395+I395+K395</f>
        <v>813564505</v>
      </c>
      <c r="N395" s="382"/>
      <c r="P395" s="251"/>
      <c r="Q395" s="172"/>
    </row>
    <row r="396" spans="1:17" ht="42" customHeight="1">
      <c r="A396" s="402"/>
      <c r="B396" s="401"/>
      <c r="C396" s="48" t="s">
        <v>577</v>
      </c>
      <c r="D396" s="48"/>
      <c r="E396" s="48"/>
      <c r="F396" s="64"/>
      <c r="G396" s="46" t="s">
        <v>578</v>
      </c>
      <c r="H396" s="208">
        <f>H397+H399</f>
        <v>61000000</v>
      </c>
      <c r="I396" s="179">
        <f>I399</f>
        <v>500564505</v>
      </c>
      <c r="J396" s="129"/>
      <c r="K396" s="194"/>
      <c r="L396" s="129"/>
      <c r="M396" s="239">
        <f>H396+I396+K396</f>
        <v>561564505</v>
      </c>
      <c r="N396" s="382"/>
      <c r="P396" s="251"/>
      <c r="Q396" s="172"/>
    </row>
    <row r="397" spans="1:17" ht="19.5" customHeight="1">
      <c r="A397" s="402"/>
      <c r="B397" s="402"/>
      <c r="C397" s="401"/>
      <c r="D397" s="35" t="s">
        <v>579</v>
      </c>
      <c r="E397" s="35"/>
      <c r="F397" s="14"/>
      <c r="G397" s="72" t="s">
        <v>580</v>
      </c>
      <c r="H397" s="208">
        <f>H398</f>
        <v>46000000</v>
      </c>
      <c r="I397" s="194">
        <f>I398</f>
        <v>0</v>
      </c>
      <c r="J397" s="9"/>
      <c r="K397" s="194">
        <f>K398</f>
        <v>0</v>
      </c>
      <c r="L397" s="129"/>
      <c r="M397" s="239">
        <f>H397+I397+K397</f>
        <v>46000000</v>
      </c>
      <c r="N397" s="382"/>
      <c r="P397" s="251"/>
      <c r="Q397" s="172"/>
    </row>
    <row r="398" spans="1:20" ht="39" customHeight="1">
      <c r="A398" s="402"/>
      <c r="B398" s="402"/>
      <c r="C398" s="402"/>
      <c r="D398" s="48"/>
      <c r="E398" s="11" t="s">
        <v>581</v>
      </c>
      <c r="F398" s="124">
        <v>88</v>
      </c>
      <c r="G398" s="125" t="s">
        <v>582</v>
      </c>
      <c r="H398" s="203">
        <v>46000000</v>
      </c>
      <c r="I398" s="210"/>
      <c r="J398" s="126"/>
      <c r="K398" s="194"/>
      <c r="L398" s="126"/>
      <c r="M398" s="187">
        <f>+H398+I398+K398</f>
        <v>46000000</v>
      </c>
      <c r="N398" s="382"/>
      <c r="P398" s="251"/>
      <c r="Q398" s="172"/>
      <c r="R398" s="172"/>
      <c r="S398" s="172"/>
      <c r="T398" s="172"/>
    </row>
    <row r="399" spans="1:20" ht="39" customHeight="1">
      <c r="A399" s="402"/>
      <c r="B399" s="402"/>
      <c r="C399" s="402"/>
      <c r="D399" s="48" t="s">
        <v>583</v>
      </c>
      <c r="E399" s="11"/>
      <c r="F399" s="127"/>
      <c r="G399" s="130" t="s">
        <v>584</v>
      </c>
      <c r="H399" s="183">
        <f>+H400</f>
        <v>15000000</v>
      </c>
      <c r="I399" s="215">
        <f>I400</f>
        <v>500564505</v>
      </c>
      <c r="J399" s="129"/>
      <c r="K399" s="194">
        <f>K400</f>
        <v>0</v>
      </c>
      <c r="L399" s="129"/>
      <c r="M399" s="239">
        <f>H399+I399+K399</f>
        <v>515564505</v>
      </c>
      <c r="N399" s="382"/>
      <c r="P399" s="251"/>
      <c r="Q399" s="172"/>
      <c r="R399" s="172"/>
      <c r="S399" s="172"/>
      <c r="T399" s="172"/>
    </row>
    <row r="400" spans="1:20" ht="36" customHeight="1">
      <c r="A400" s="402"/>
      <c r="B400" s="402"/>
      <c r="C400" s="403"/>
      <c r="D400" s="48"/>
      <c r="E400" s="11" t="s">
        <v>585</v>
      </c>
      <c r="F400" s="124">
        <v>89</v>
      </c>
      <c r="G400" s="125" t="s">
        <v>586</v>
      </c>
      <c r="H400" s="203">
        <v>15000000</v>
      </c>
      <c r="I400" s="216">
        <v>500564505</v>
      </c>
      <c r="J400" s="73" t="s">
        <v>587</v>
      </c>
      <c r="K400" s="194"/>
      <c r="L400" s="126"/>
      <c r="M400" s="187">
        <f>H400+I400+K400</f>
        <v>515564505</v>
      </c>
      <c r="N400" s="382"/>
      <c r="P400" s="251"/>
      <c r="Q400" s="172"/>
      <c r="R400" s="172"/>
      <c r="S400" s="172"/>
      <c r="T400" s="172"/>
    </row>
    <row r="401" spans="1:20" ht="36" customHeight="1">
      <c r="A401" s="402"/>
      <c r="B401" s="402"/>
      <c r="C401" s="48" t="s">
        <v>588</v>
      </c>
      <c r="D401" s="48"/>
      <c r="E401" s="48"/>
      <c r="F401" s="60"/>
      <c r="G401" s="61" t="s">
        <v>589</v>
      </c>
      <c r="H401" s="208">
        <f>H402+H404+H407</f>
        <v>104000000</v>
      </c>
      <c r="I401" s="194">
        <f>I402+I404+I407</f>
        <v>0</v>
      </c>
      <c r="J401" s="9"/>
      <c r="K401" s="194">
        <f>K402+K404+K407</f>
        <v>0</v>
      </c>
      <c r="L401" s="129"/>
      <c r="M401" s="239">
        <f>H401+I401+K401</f>
        <v>104000000</v>
      </c>
      <c r="N401" s="382"/>
      <c r="P401" s="251"/>
      <c r="Q401" s="172"/>
      <c r="R401" s="172"/>
      <c r="S401" s="172"/>
      <c r="T401" s="172"/>
    </row>
    <row r="402" spans="1:20" ht="71.25" customHeight="1">
      <c r="A402" s="402"/>
      <c r="B402" s="402"/>
      <c r="C402" s="401"/>
      <c r="D402" s="35" t="s">
        <v>590</v>
      </c>
      <c r="E402" s="35"/>
      <c r="F402" s="14"/>
      <c r="G402" s="130" t="s">
        <v>591</v>
      </c>
      <c r="H402" s="208">
        <f>H403</f>
        <v>30000000</v>
      </c>
      <c r="I402" s="194">
        <f>I403</f>
        <v>0</v>
      </c>
      <c r="J402" s="9"/>
      <c r="K402" s="194">
        <f>K403</f>
        <v>0</v>
      </c>
      <c r="L402" s="129"/>
      <c r="M402" s="239">
        <f>H402+I402+K402</f>
        <v>30000000</v>
      </c>
      <c r="N402" s="382"/>
      <c r="P402" s="251"/>
      <c r="Q402" s="172"/>
      <c r="R402" s="172"/>
      <c r="S402" s="172"/>
      <c r="T402" s="172"/>
    </row>
    <row r="403" spans="1:20" ht="43.5" customHeight="1">
      <c r="A403" s="402"/>
      <c r="B403" s="402"/>
      <c r="C403" s="402"/>
      <c r="D403" s="48"/>
      <c r="E403" s="11" t="s">
        <v>592</v>
      </c>
      <c r="F403" s="127">
        <v>90</v>
      </c>
      <c r="G403" s="125" t="s">
        <v>593</v>
      </c>
      <c r="H403" s="203">
        <v>30000000</v>
      </c>
      <c r="I403" s="210"/>
      <c r="J403" s="126"/>
      <c r="K403" s="194"/>
      <c r="L403" s="126"/>
      <c r="M403" s="204">
        <f>+H403+I403+K403</f>
        <v>30000000</v>
      </c>
      <c r="N403" s="382"/>
      <c r="P403" s="251"/>
      <c r="Q403" s="172"/>
      <c r="R403" s="172"/>
      <c r="S403" s="172"/>
      <c r="T403" s="172"/>
    </row>
    <row r="404" spans="1:20" ht="42" customHeight="1">
      <c r="A404" s="402"/>
      <c r="B404" s="402"/>
      <c r="C404" s="402"/>
      <c r="D404" s="35" t="s">
        <v>594</v>
      </c>
      <c r="E404" s="69"/>
      <c r="F404" s="127"/>
      <c r="G404" s="130" t="s">
        <v>595</v>
      </c>
      <c r="H404" s="189">
        <f>H405</f>
        <v>59000000</v>
      </c>
      <c r="I404" s="190">
        <f>I405</f>
        <v>0</v>
      </c>
      <c r="J404" s="24"/>
      <c r="K404" s="194">
        <f>K405</f>
        <v>0</v>
      </c>
      <c r="L404" s="129"/>
      <c r="M404" s="239">
        <f>H404+I404+K404</f>
        <v>59000000</v>
      </c>
      <c r="N404" s="382"/>
      <c r="P404" s="251"/>
      <c r="Q404" s="172"/>
      <c r="R404" s="172"/>
      <c r="S404" s="172"/>
      <c r="T404" s="172"/>
    </row>
    <row r="405" spans="1:20" ht="24" customHeight="1">
      <c r="A405" s="402"/>
      <c r="B405" s="402"/>
      <c r="C405" s="402"/>
      <c r="D405" s="401"/>
      <c r="E405" s="11" t="s">
        <v>596</v>
      </c>
      <c r="F405" s="422">
        <v>91</v>
      </c>
      <c r="G405" s="413" t="s">
        <v>597</v>
      </c>
      <c r="H405" s="398">
        <v>59000000</v>
      </c>
      <c r="I405" s="398"/>
      <c r="J405" s="395"/>
      <c r="K405" s="389">
        <v>0</v>
      </c>
      <c r="L405" s="395"/>
      <c r="M405" s="416">
        <f>+H405+I405+K405</f>
        <v>59000000</v>
      </c>
      <c r="N405" s="382"/>
      <c r="P405" s="251"/>
      <c r="Q405" s="172"/>
      <c r="R405" s="172"/>
      <c r="S405" s="172"/>
      <c r="T405" s="172"/>
    </row>
    <row r="406" spans="1:20" ht="24" customHeight="1">
      <c r="A406" s="402"/>
      <c r="B406" s="402"/>
      <c r="C406" s="402"/>
      <c r="D406" s="403"/>
      <c r="E406" s="11" t="s">
        <v>598</v>
      </c>
      <c r="F406" s="424"/>
      <c r="G406" s="434"/>
      <c r="H406" s="400"/>
      <c r="I406" s="400"/>
      <c r="J406" s="397"/>
      <c r="K406" s="391"/>
      <c r="L406" s="397"/>
      <c r="M406" s="418"/>
      <c r="N406" s="382"/>
      <c r="P406" s="252"/>
      <c r="Q406" s="172"/>
      <c r="R406" s="172"/>
      <c r="S406" s="172"/>
      <c r="T406" s="172"/>
    </row>
    <row r="407" spans="1:20" ht="80.25" customHeight="1">
      <c r="A407" s="402"/>
      <c r="B407" s="402"/>
      <c r="C407" s="402"/>
      <c r="D407" s="48" t="s">
        <v>599</v>
      </c>
      <c r="E407" s="48"/>
      <c r="F407" s="60"/>
      <c r="G407" s="61" t="s">
        <v>600</v>
      </c>
      <c r="H407" s="208">
        <f>H408</f>
        <v>15000000</v>
      </c>
      <c r="I407" s="194">
        <f>I408</f>
        <v>0</v>
      </c>
      <c r="J407" s="9"/>
      <c r="K407" s="194">
        <f>K408</f>
        <v>0</v>
      </c>
      <c r="L407" s="129"/>
      <c r="M407" s="239">
        <f>H407+I407+K407</f>
        <v>15000000</v>
      </c>
      <c r="N407" s="382"/>
      <c r="P407" s="251"/>
      <c r="Q407" s="172"/>
      <c r="R407" s="251"/>
      <c r="S407" s="172"/>
      <c r="T407" s="172"/>
    </row>
    <row r="408" spans="1:20" ht="53.25" customHeight="1">
      <c r="A408" s="402"/>
      <c r="B408" s="402"/>
      <c r="C408" s="403"/>
      <c r="D408" s="48"/>
      <c r="E408" s="11" t="s">
        <v>601</v>
      </c>
      <c r="F408" s="124">
        <v>92</v>
      </c>
      <c r="G408" s="125" t="s">
        <v>602</v>
      </c>
      <c r="H408" s="203">
        <v>15000000</v>
      </c>
      <c r="I408" s="210"/>
      <c r="J408" s="126"/>
      <c r="K408" s="194"/>
      <c r="L408" s="126"/>
      <c r="M408" s="187">
        <f>+H408+I408+K408</f>
        <v>15000000</v>
      </c>
      <c r="N408" s="382"/>
      <c r="P408" s="251"/>
      <c r="Q408" s="172"/>
      <c r="R408" s="251"/>
      <c r="S408" s="172"/>
      <c r="T408" s="172"/>
    </row>
    <row r="409" spans="1:20" ht="36" customHeight="1">
      <c r="A409" s="402"/>
      <c r="B409" s="402"/>
      <c r="C409" s="74" t="s">
        <v>439</v>
      </c>
      <c r="D409" s="74"/>
      <c r="E409" s="74"/>
      <c r="F409" s="75"/>
      <c r="G409" s="76" t="s">
        <v>440</v>
      </c>
      <c r="H409" s="208">
        <f>H410+H412+H415+H417</f>
        <v>148000000</v>
      </c>
      <c r="I409" s="194">
        <f>I410+I412+I415+I417</f>
        <v>0</v>
      </c>
      <c r="J409" s="9"/>
      <c r="K409" s="194">
        <f>K410+K412+K415+K417</f>
        <v>0</v>
      </c>
      <c r="L409" s="129"/>
      <c r="M409" s="239">
        <f>H409+I409+K409</f>
        <v>148000000</v>
      </c>
      <c r="N409" s="382"/>
      <c r="P409" s="251"/>
      <c r="Q409" s="172"/>
      <c r="R409" s="251"/>
      <c r="S409" s="172"/>
      <c r="T409" s="172"/>
    </row>
    <row r="410" spans="1:20" ht="39" customHeight="1">
      <c r="A410" s="402"/>
      <c r="B410" s="402"/>
      <c r="C410" s="425"/>
      <c r="D410" s="74" t="s">
        <v>603</v>
      </c>
      <c r="E410" s="74"/>
      <c r="F410" s="77"/>
      <c r="G410" s="78" t="s">
        <v>604</v>
      </c>
      <c r="H410" s="208">
        <f>H411</f>
        <v>38000000</v>
      </c>
      <c r="I410" s="194">
        <f>I411</f>
        <v>0</v>
      </c>
      <c r="J410" s="9"/>
      <c r="K410" s="194">
        <f>K411</f>
        <v>0</v>
      </c>
      <c r="L410" s="129"/>
      <c r="M410" s="239">
        <f>H410+I410+K410</f>
        <v>38000000</v>
      </c>
      <c r="N410" s="382"/>
      <c r="P410" s="251"/>
      <c r="Q410" s="172"/>
      <c r="R410" s="251"/>
      <c r="S410" s="172"/>
      <c r="T410" s="172"/>
    </row>
    <row r="411" spans="1:20" ht="19.5" customHeight="1">
      <c r="A411" s="402"/>
      <c r="B411" s="402"/>
      <c r="C411" s="426"/>
      <c r="D411" s="74"/>
      <c r="E411" s="79" t="s">
        <v>605</v>
      </c>
      <c r="F411" s="127">
        <v>93</v>
      </c>
      <c r="G411" s="125" t="s">
        <v>606</v>
      </c>
      <c r="H411" s="203">
        <v>38000000</v>
      </c>
      <c r="I411" s="210"/>
      <c r="J411" s="126"/>
      <c r="K411" s="194"/>
      <c r="L411" s="126"/>
      <c r="M411" s="204">
        <f>+H411+I411+K411</f>
        <v>38000000</v>
      </c>
      <c r="N411" s="382"/>
      <c r="P411" s="251"/>
      <c r="Q411" s="172"/>
      <c r="R411" s="251"/>
      <c r="S411" s="172"/>
      <c r="T411" s="172"/>
    </row>
    <row r="412" spans="1:20" ht="19.5" customHeight="1">
      <c r="A412" s="402"/>
      <c r="B412" s="402"/>
      <c r="C412" s="426"/>
      <c r="D412" s="74" t="s">
        <v>607</v>
      </c>
      <c r="E412" s="79"/>
      <c r="F412" s="127"/>
      <c r="G412" s="130" t="s">
        <v>608</v>
      </c>
      <c r="H412" s="189">
        <f>H413</f>
        <v>30000000</v>
      </c>
      <c r="I412" s="190">
        <f>I413</f>
        <v>0</v>
      </c>
      <c r="J412" s="24"/>
      <c r="K412" s="194">
        <f>K413</f>
        <v>0</v>
      </c>
      <c r="L412" s="129"/>
      <c r="M412" s="239">
        <f>H412+I412+K412</f>
        <v>30000000</v>
      </c>
      <c r="N412" s="382"/>
      <c r="P412" s="251"/>
      <c r="Q412" s="172"/>
      <c r="R412" s="251"/>
      <c r="S412" s="172"/>
      <c r="T412" s="172"/>
    </row>
    <row r="413" spans="1:20" ht="19.5" customHeight="1">
      <c r="A413" s="402"/>
      <c r="B413" s="402"/>
      <c r="C413" s="426"/>
      <c r="D413" s="425"/>
      <c r="E413" s="79" t="s">
        <v>609</v>
      </c>
      <c r="F413" s="442">
        <v>94</v>
      </c>
      <c r="G413" s="413" t="s">
        <v>610</v>
      </c>
      <c r="H413" s="398">
        <v>30000000</v>
      </c>
      <c r="I413" s="398"/>
      <c r="J413" s="395"/>
      <c r="K413" s="389">
        <v>0</v>
      </c>
      <c r="L413" s="395"/>
      <c r="M413" s="428">
        <f>+H413+I413+K413</f>
        <v>30000000</v>
      </c>
      <c r="N413" s="382"/>
      <c r="P413" s="251"/>
      <c r="Q413" s="172"/>
      <c r="R413" s="251"/>
      <c r="S413" s="172"/>
      <c r="T413" s="172"/>
    </row>
    <row r="414" spans="1:20" ht="19.5" customHeight="1">
      <c r="A414" s="402"/>
      <c r="B414" s="402"/>
      <c r="C414" s="426"/>
      <c r="D414" s="427"/>
      <c r="E414" s="79" t="s">
        <v>611</v>
      </c>
      <c r="F414" s="443"/>
      <c r="G414" s="434"/>
      <c r="H414" s="400"/>
      <c r="I414" s="400"/>
      <c r="J414" s="397"/>
      <c r="K414" s="391"/>
      <c r="L414" s="397"/>
      <c r="M414" s="429"/>
      <c r="N414" s="382"/>
      <c r="P414" s="251"/>
      <c r="Q414" s="172"/>
      <c r="R414" s="252"/>
      <c r="S414" s="172"/>
      <c r="T414" s="172"/>
    </row>
    <row r="415" spans="1:20" ht="54" customHeight="1">
      <c r="A415" s="402"/>
      <c r="B415" s="402"/>
      <c r="C415" s="426"/>
      <c r="D415" s="74" t="s">
        <v>612</v>
      </c>
      <c r="E415" s="74"/>
      <c r="F415" s="75"/>
      <c r="G415" s="61" t="s">
        <v>613</v>
      </c>
      <c r="H415" s="208">
        <f>H416</f>
        <v>40000000</v>
      </c>
      <c r="I415" s="194">
        <f>I416</f>
        <v>0</v>
      </c>
      <c r="J415" s="9"/>
      <c r="K415" s="194">
        <f>K416</f>
        <v>0</v>
      </c>
      <c r="L415" s="129"/>
      <c r="M415" s="239">
        <f>H415+I415+K415</f>
        <v>40000000</v>
      </c>
      <c r="N415" s="382"/>
      <c r="P415" s="253"/>
      <c r="Q415" s="172"/>
      <c r="R415" s="251"/>
      <c r="S415" s="172"/>
      <c r="T415" s="172"/>
    </row>
    <row r="416" spans="1:20" ht="53.25" customHeight="1">
      <c r="A416" s="402"/>
      <c r="B416" s="402"/>
      <c r="C416" s="426"/>
      <c r="D416" s="74"/>
      <c r="E416" s="79" t="s">
        <v>614</v>
      </c>
      <c r="F416" s="124">
        <v>95</v>
      </c>
      <c r="G416" s="125" t="s">
        <v>615</v>
      </c>
      <c r="H416" s="203">
        <v>40000000</v>
      </c>
      <c r="I416" s="210"/>
      <c r="J416" s="126"/>
      <c r="K416" s="194"/>
      <c r="L416" s="126"/>
      <c r="M416" s="187">
        <f>+H416+I416+K416</f>
        <v>40000000</v>
      </c>
      <c r="N416" s="382"/>
      <c r="P416" s="254"/>
      <c r="Q416" s="172"/>
      <c r="R416" s="251"/>
      <c r="S416" s="172"/>
      <c r="T416" s="172"/>
    </row>
    <row r="417" spans="1:20" ht="19.5" customHeight="1">
      <c r="A417" s="402"/>
      <c r="B417" s="402"/>
      <c r="C417" s="426"/>
      <c r="D417" s="74" t="s">
        <v>616</v>
      </c>
      <c r="E417" s="74"/>
      <c r="F417" s="128"/>
      <c r="G417" s="80" t="s">
        <v>617</v>
      </c>
      <c r="H417" s="208">
        <f>H418</f>
        <v>40000000</v>
      </c>
      <c r="I417" s="208">
        <f>I418</f>
        <v>0</v>
      </c>
      <c r="J417" s="67"/>
      <c r="K417" s="194">
        <f>K418</f>
        <v>0</v>
      </c>
      <c r="L417" s="126"/>
      <c r="M417" s="239">
        <f>H417+I417+K417</f>
        <v>40000000</v>
      </c>
      <c r="N417" s="382"/>
      <c r="P417" s="255"/>
      <c r="Q417" s="172"/>
      <c r="R417" s="251"/>
      <c r="S417" s="172"/>
      <c r="T417" s="172"/>
    </row>
    <row r="418" spans="1:20" ht="19.5" customHeight="1">
      <c r="A418" s="402"/>
      <c r="B418" s="402"/>
      <c r="C418" s="426"/>
      <c r="D418" s="74"/>
      <c r="E418" s="79" t="s">
        <v>618</v>
      </c>
      <c r="F418" s="422">
        <v>96</v>
      </c>
      <c r="G418" s="413" t="s">
        <v>619</v>
      </c>
      <c r="H418" s="398">
        <v>40000000</v>
      </c>
      <c r="I418" s="398"/>
      <c r="J418" s="395"/>
      <c r="K418" s="389">
        <v>0</v>
      </c>
      <c r="L418" s="395"/>
      <c r="M418" s="428">
        <f>+H418+I418+K418</f>
        <v>40000000</v>
      </c>
      <c r="N418" s="382"/>
      <c r="P418" s="172"/>
      <c r="Q418" s="172"/>
      <c r="R418" s="251"/>
      <c r="S418" s="172"/>
      <c r="T418" s="172"/>
    </row>
    <row r="419" spans="1:20" ht="19.5" customHeight="1">
      <c r="A419" s="402"/>
      <c r="B419" s="403"/>
      <c r="C419" s="427"/>
      <c r="D419" s="74"/>
      <c r="E419" s="79" t="s">
        <v>620</v>
      </c>
      <c r="F419" s="424"/>
      <c r="G419" s="434"/>
      <c r="H419" s="400"/>
      <c r="I419" s="400"/>
      <c r="J419" s="397"/>
      <c r="K419" s="391"/>
      <c r="L419" s="397"/>
      <c r="M419" s="429"/>
      <c r="N419" s="382"/>
      <c r="P419" s="172"/>
      <c r="Q419" s="172"/>
      <c r="R419" s="251"/>
      <c r="S419" s="172"/>
      <c r="T419" s="172"/>
    </row>
    <row r="420" spans="1:20" ht="25.5" customHeight="1">
      <c r="A420" s="402"/>
      <c r="B420" s="32" t="s">
        <v>621</v>
      </c>
      <c r="C420" s="32"/>
      <c r="D420" s="5"/>
      <c r="E420" s="5"/>
      <c r="F420" s="81"/>
      <c r="G420" s="82" t="s">
        <v>622</v>
      </c>
      <c r="H420" s="208">
        <f aca="true" t="shared" si="14" ref="H420:I422">H421</f>
        <v>50000000</v>
      </c>
      <c r="I420" s="194">
        <f t="shared" si="14"/>
        <v>0</v>
      </c>
      <c r="J420" s="9"/>
      <c r="K420" s="194">
        <f>K421</f>
        <v>0</v>
      </c>
      <c r="L420" s="129"/>
      <c r="M420" s="239">
        <f>H420+I420+K420</f>
        <v>50000000</v>
      </c>
      <c r="N420" s="382"/>
      <c r="P420" s="172"/>
      <c r="Q420" s="172"/>
      <c r="R420" s="251"/>
      <c r="S420" s="172"/>
      <c r="T420" s="172"/>
    </row>
    <row r="421" spans="1:20" ht="78.75" customHeight="1">
      <c r="A421" s="402"/>
      <c r="B421" s="419"/>
      <c r="C421" s="5" t="s">
        <v>623</v>
      </c>
      <c r="D421" s="5"/>
      <c r="E421" s="5"/>
      <c r="F421" s="83"/>
      <c r="G421" s="84" t="s">
        <v>624</v>
      </c>
      <c r="H421" s="208">
        <f t="shared" si="14"/>
        <v>50000000</v>
      </c>
      <c r="I421" s="194">
        <f t="shared" si="14"/>
        <v>0</v>
      </c>
      <c r="J421" s="9"/>
      <c r="K421" s="194">
        <f>K422</f>
        <v>0</v>
      </c>
      <c r="L421" s="129"/>
      <c r="M421" s="239">
        <f>H421+I421+K421</f>
        <v>50000000</v>
      </c>
      <c r="N421" s="382"/>
      <c r="P421" s="172"/>
      <c r="Q421" s="172"/>
      <c r="R421" s="251"/>
      <c r="S421" s="172"/>
      <c r="T421" s="172"/>
    </row>
    <row r="422" spans="1:20" ht="40.5" customHeight="1">
      <c r="A422" s="402"/>
      <c r="B422" s="420"/>
      <c r="C422" s="419"/>
      <c r="D422" s="5" t="s">
        <v>625</v>
      </c>
      <c r="E422" s="5"/>
      <c r="F422" s="83"/>
      <c r="G422" s="84" t="s">
        <v>626</v>
      </c>
      <c r="H422" s="208">
        <f t="shared" si="14"/>
        <v>50000000</v>
      </c>
      <c r="I422" s="194">
        <f t="shared" si="14"/>
        <v>0</v>
      </c>
      <c r="J422" s="9"/>
      <c r="K422" s="194">
        <f>K423</f>
        <v>0</v>
      </c>
      <c r="L422" s="129"/>
      <c r="M422" s="239">
        <f>H422+I422+K422</f>
        <v>50000000</v>
      </c>
      <c r="N422" s="382"/>
      <c r="P422" s="172"/>
      <c r="Q422" s="172"/>
      <c r="R422" s="251"/>
      <c r="S422" s="172"/>
      <c r="T422" s="172"/>
    </row>
    <row r="423" spans="1:20" ht="19.5" customHeight="1">
      <c r="A423" s="402"/>
      <c r="B423" s="420"/>
      <c r="C423" s="420"/>
      <c r="D423" s="419"/>
      <c r="E423" s="6" t="s">
        <v>627</v>
      </c>
      <c r="F423" s="422">
        <v>97</v>
      </c>
      <c r="G423" s="413" t="s">
        <v>628</v>
      </c>
      <c r="H423" s="398">
        <v>50000000</v>
      </c>
      <c r="I423" s="398">
        <v>0</v>
      </c>
      <c r="J423" s="395"/>
      <c r="K423" s="389">
        <v>0</v>
      </c>
      <c r="L423" s="395"/>
      <c r="M423" s="416">
        <f>+H423+I423+K423</f>
        <v>50000000</v>
      </c>
      <c r="N423" s="382"/>
      <c r="P423" s="172"/>
      <c r="Q423" s="172"/>
      <c r="R423" s="251"/>
      <c r="S423" s="172"/>
      <c r="T423" s="172"/>
    </row>
    <row r="424" spans="1:20" ht="19.5" customHeight="1">
      <c r="A424" s="402"/>
      <c r="B424" s="420"/>
      <c r="C424" s="420"/>
      <c r="D424" s="420"/>
      <c r="E424" s="6" t="s">
        <v>629</v>
      </c>
      <c r="F424" s="423"/>
      <c r="G424" s="414"/>
      <c r="H424" s="399"/>
      <c r="I424" s="399"/>
      <c r="J424" s="396"/>
      <c r="K424" s="390"/>
      <c r="L424" s="396"/>
      <c r="M424" s="417"/>
      <c r="N424" s="382"/>
      <c r="P424" s="172"/>
      <c r="Q424" s="172"/>
      <c r="R424" s="172"/>
      <c r="S424" s="172"/>
      <c r="T424" s="172"/>
    </row>
    <row r="425" spans="1:20" ht="19.5" customHeight="1">
      <c r="A425" s="402"/>
      <c r="B425" s="420"/>
      <c r="C425" s="420"/>
      <c r="D425" s="420"/>
      <c r="E425" s="6" t="s">
        <v>630</v>
      </c>
      <c r="F425" s="423"/>
      <c r="G425" s="414"/>
      <c r="H425" s="399"/>
      <c r="I425" s="399"/>
      <c r="J425" s="396"/>
      <c r="K425" s="390"/>
      <c r="L425" s="396"/>
      <c r="M425" s="417"/>
      <c r="N425" s="382"/>
      <c r="P425" s="172"/>
      <c r="Q425" s="172"/>
      <c r="R425" s="172"/>
      <c r="S425" s="172"/>
      <c r="T425" s="172"/>
    </row>
    <row r="426" spans="1:20" ht="19.5" customHeight="1" thickBot="1">
      <c r="A426" s="402"/>
      <c r="B426" s="420"/>
      <c r="C426" s="420"/>
      <c r="D426" s="420"/>
      <c r="E426" s="307" t="s">
        <v>631</v>
      </c>
      <c r="F426" s="423"/>
      <c r="G426" s="414"/>
      <c r="H426" s="399"/>
      <c r="I426" s="399"/>
      <c r="J426" s="396"/>
      <c r="K426" s="390"/>
      <c r="L426" s="396"/>
      <c r="M426" s="417"/>
      <c r="N426" s="382"/>
      <c r="P426" s="172"/>
      <c r="Q426" s="172"/>
      <c r="R426" s="172"/>
      <c r="S426" s="172"/>
      <c r="T426" s="172"/>
    </row>
    <row r="427" spans="1:20" ht="21" customHeight="1" thickBot="1">
      <c r="A427" s="446" t="s">
        <v>724</v>
      </c>
      <c r="B427" s="446"/>
      <c r="C427" s="446"/>
      <c r="D427" s="446"/>
      <c r="E427" s="446"/>
      <c r="F427" s="446"/>
      <c r="G427" s="446"/>
      <c r="H427" s="303">
        <f>H428</f>
        <v>499328293.7231133</v>
      </c>
      <c r="I427" s="316">
        <f>I428</f>
        <v>293591564</v>
      </c>
      <c r="J427" s="332"/>
      <c r="K427" s="316">
        <f>K428</f>
        <v>0</v>
      </c>
      <c r="L427" s="306"/>
      <c r="M427" s="316">
        <f>H427+I427+K427</f>
        <v>792919857.7231133</v>
      </c>
      <c r="N427" s="306"/>
      <c r="P427" s="172"/>
      <c r="Q427" s="172"/>
      <c r="R427" s="172"/>
      <c r="S427" s="172"/>
      <c r="T427" s="172"/>
    </row>
    <row r="428" spans="1:20" ht="21" customHeight="1">
      <c r="A428" s="40">
        <v>2</v>
      </c>
      <c r="B428" s="328"/>
      <c r="C428" s="328"/>
      <c r="D428" s="328"/>
      <c r="E428" s="40"/>
      <c r="F428" s="60"/>
      <c r="G428" s="61" t="s">
        <v>530</v>
      </c>
      <c r="H428" s="329">
        <f>H429+H441+H470</f>
        <v>499328293.7231133</v>
      </c>
      <c r="I428" s="330">
        <f>I429+I441+I470</f>
        <v>293591564</v>
      </c>
      <c r="J428" s="331"/>
      <c r="K428" s="280">
        <f>K429+K441+K470</f>
        <v>0</v>
      </c>
      <c r="L428" s="26"/>
      <c r="M428" s="330">
        <f>H428+I428+K428</f>
        <v>792919857.7231133</v>
      </c>
      <c r="N428" s="382">
        <v>16</v>
      </c>
      <c r="P428" s="172"/>
      <c r="Q428" s="172"/>
      <c r="R428" s="172"/>
      <c r="S428" s="172"/>
      <c r="T428" s="172"/>
    </row>
    <row r="429" spans="1:20" ht="21" customHeight="1">
      <c r="A429" s="401"/>
      <c r="B429" s="48" t="s">
        <v>633</v>
      </c>
      <c r="C429" s="48"/>
      <c r="D429" s="48"/>
      <c r="E429" s="48"/>
      <c r="F429" s="64"/>
      <c r="G429" s="46" t="s">
        <v>634</v>
      </c>
      <c r="H429" s="208">
        <f>H430</f>
        <v>140916061.38311324</v>
      </c>
      <c r="I429" s="206">
        <f>I430</f>
        <v>0</v>
      </c>
      <c r="J429" s="42"/>
      <c r="K429" s="194">
        <f>K430</f>
        <v>0</v>
      </c>
      <c r="L429" s="135"/>
      <c r="M429" s="206">
        <f>H429+I429+K429</f>
        <v>140916061.38311324</v>
      </c>
      <c r="N429" s="382"/>
      <c r="P429" s="172"/>
      <c r="Q429" s="172"/>
      <c r="R429" s="172"/>
      <c r="S429" s="172"/>
      <c r="T429" s="172"/>
    </row>
    <row r="430" spans="1:20" ht="26.25" customHeight="1">
      <c r="A430" s="402"/>
      <c r="B430" s="406"/>
      <c r="C430" s="48" t="s">
        <v>635</v>
      </c>
      <c r="D430" s="48"/>
      <c r="E430" s="48"/>
      <c r="F430" s="64"/>
      <c r="G430" s="46" t="s">
        <v>636</v>
      </c>
      <c r="H430" s="208">
        <f>H431+H437+H439</f>
        <v>140916061.38311324</v>
      </c>
      <c r="I430" s="206">
        <f>I431+I437+I439</f>
        <v>0</v>
      </c>
      <c r="J430" s="42"/>
      <c r="K430" s="194">
        <f>K431+K437+K439</f>
        <v>0</v>
      </c>
      <c r="L430" s="135"/>
      <c r="M430" s="206">
        <f>H430+I430+K430</f>
        <v>140916061.38311324</v>
      </c>
      <c r="N430" s="382"/>
      <c r="P430" s="172"/>
      <c r="Q430" s="172"/>
      <c r="R430" s="172"/>
      <c r="S430" s="172"/>
      <c r="T430" s="172"/>
    </row>
    <row r="431" spans="1:20" ht="41.25" customHeight="1">
      <c r="A431" s="402"/>
      <c r="B431" s="406"/>
      <c r="C431" s="406"/>
      <c r="D431" s="48" t="s">
        <v>637</v>
      </c>
      <c r="E431" s="48"/>
      <c r="F431" s="64"/>
      <c r="G431" s="46" t="s">
        <v>638</v>
      </c>
      <c r="H431" s="208">
        <f>+H432</f>
        <v>120338002.37</v>
      </c>
      <c r="I431" s="206">
        <f>+I432</f>
        <v>0</v>
      </c>
      <c r="J431" s="42"/>
      <c r="K431" s="194">
        <f>+K432</f>
        <v>0</v>
      </c>
      <c r="L431" s="135"/>
      <c r="M431" s="206">
        <f>H431+I431+K431</f>
        <v>120338002.37</v>
      </c>
      <c r="N431" s="382"/>
      <c r="P431" s="172"/>
      <c r="Q431" s="172"/>
      <c r="R431" s="172"/>
      <c r="S431" s="172"/>
      <c r="T431" s="172"/>
    </row>
    <row r="432" spans="1:20" ht="21" customHeight="1">
      <c r="A432" s="402"/>
      <c r="B432" s="406"/>
      <c r="C432" s="406"/>
      <c r="D432" s="401"/>
      <c r="E432" s="48" t="s">
        <v>639</v>
      </c>
      <c r="F432" s="449">
        <v>98</v>
      </c>
      <c r="G432" s="413" t="s">
        <v>640</v>
      </c>
      <c r="H432" s="404">
        <v>120338002.37</v>
      </c>
      <c r="I432" s="404"/>
      <c r="J432" s="405"/>
      <c r="K432" s="389">
        <v>0</v>
      </c>
      <c r="L432" s="405"/>
      <c r="M432" s="448">
        <f>+H432+I432+K432</f>
        <v>120338002.37</v>
      </c>
      <c r="N432" s="382"/>
      <c r="P432" s="172"/>
      <c r="Q432" s="172"/>
      <c r="R432" s="172"/>
      <c r="S432" s="172"/>
      <c r="T432" s="172"/>
    </row>
    <row r="433" spans="1:20" ht="21" customHeight="1">
      <c r="A433" s="402"/>
      <c r="B433" s="406"/>
      <c r="C433" s="406"/>
      <c r="D433" s="402"/>
      <c r="E433" s="48" t="s">
        <v>641</v>
      </c>
      <c r="F433" s="449"/>
      <c r="G433" s="414"/>
      <c r="H433" s="404"/>
      <c r="I433" s="404"/>
      <c r="J433" s="405"/>
      <c r="K433" s="390"/>
      <c r="L433" s="405"/>
      <c r="M433" s="448"/>
      <c r="N433" s="382"/>
      <c r="P433" s="172"/>
      <c r="Q433" s="172"/>
      <c r="R433" s="172"/>
      <c r="S433" s="172"/>
      <c r="T433" s="172"/>
    </row>
    <row r="434" spans="1:20" ht="21" customHeight="1">
      <c r="A434" s="402"/>
      <c r="B434" s="406"/>
      <c r="C434" s="406"/>
      <c r="D434" s="402"/>
      <c r="E434" s="48" t="s">
        <v>642</v>
      </c>
      <c r="F434" s="449"/>
      <c r="G434" s="414"/>
      <c r="H434" s="404"/>
      <c r="I434" s="404"/>
      <c r="J434" s="405"/>
      <c r="K434" s="390"/>
      <c r="L434" s="405"/>
      <c r="M434" s="448"/>
      <c r="N434" s="382"/>
      <c r="P434" s="172"/>
      <c r="Q434" s="172"/>
      <c r="R434" s="172"/>
      <c r="S434" s="172"/>
      <c r="T434" s="172"/>
    </row>
    <row r="435" spans="1:20" ht="21" customHeight="1">
      <c r="A435" s="402"/>
      <c r="B435" s="406"/>
      <c r="C435" s="406"/>
      <c r="D435" s="402"/>
      <c r="E435" s="48" t="s">
        <v>643</v>
      </c>
      <c r="F435" s="449"/>
      <c r="G435" s="414"/>
      <c r="H435" s="404"/>
      <c r="I435" s="404"/>
      <c r="J435" s="405"/>
      <c r="K435" s="390"/>
      <c r="L435" s="405"/>
      <c r="M435" s="448"/>
      <c r="N435" s="382"/>
      <c r="P435" s="172"/>
      <c r="Q435" s="172"/>
      <c r="R435" s="172"/>
      <c r="S435" s="172"/>
      <c r="T435" s="172"/>
    </row>
    <row r="436" spans="1:20" ht="21" customHeight="1">
      <c r="A436" s="402"/>
      <c r="B436" s="406"/>
      <c r="C436" s="406"/>
      <c r="D436" s="403"/>
      <c r="E436" s="48" t="s">
        <v>644</v>
      </c>
      <c r="F436" s="449"/>
      <c r="G436" s="434"/>
      <c r="H436" s="404"/>
      <c r="I436" s="404"/>
      <c r="J436" s="405"/>
      <c r="K436" s="391"/>
      <c r="L436" s="405"/>
      <c r="M436" s="448"/>
      <c r="N436" s="382"/>
      <c r="P436" s="172"/>
      <c r="Q436" s="172"/>
      <c r="R436" s="172"/>
      <c r="S436" s="172"/>
      <c r="T436" s="172"/>
    </row>
    <row r="437" spans="1:14" ht="35.25" customHeight="1">
      <c r="A437" s="402"/>
      <c r="B437" s="406"/>
      <c r="C437" s="406"/>
      <c r="D437" s="48" t="s">
        <v>645</v>
      </c>
      <c r="E437" s="48"/>
      <c r="F437" s="64"/>
      <c r="G437" s="46" t="s">
        <v>646</v>
      </c>
      <c r="H437" s="208">
        <f>+H438</f>
        <v>11879724.635211417</v>
      </c>
      <c r="I437" s="206">
        <f>+I438</f>
        <v>0</v>
      </c>
      <c r="J437" s="42"/>
      <c r="K437" s="194">
        <f>+K438</f>
        <v>0</v>
      </c>
      <c r="L437" s="135"/>
      <c r="M437" s="206">
        <f>H437+I437+K437</f>
        <v>11879724.635211417</v>
      </c>
      <c r="N437" s="382"/>
    </row>
    <row r="438" spans="1:14" ht="54.75" customHeight="1">
      <c r="A438" s="402"/>
      <c r="B438" s="406"/>
      <c r="C438" s="406"/>
      <c r="D438" s="48"/>
      <c r="E438" s="48" t="s">
        <v>647</v>
      </c>
      <c r="F438" s="136">
        <v>99</v>
      </c>
      <c r="G438" s="133" t="s">
        <v>648</v>
      </c>
      <c r="H438" s="210">
        <v>11879724.635211417</v>
      </c>
      <c r="I438" s="210"/>
      <c r="J438" s="134"/>
      <c r="K438" s="194"/>
      <c r="L438" s="134"/>
      <c r="M438" s="217">
        <f>+H438+I438+K438</f>
        <v>11879724.635211417</v>
      </c>
      <c r="N438" s="382"/>
    </row>
    <row r="439" spans="1:14" ht="21" customHeight="1">
      <c r="A439" s="402"/>
      <c r="B439" s="406"/>
      <c r="C439" s="406"/>
      <c r="D439" s="48" t="s">
        <v>649</v>
      </c>
      <c r="E439" s="48"/>
      <c r="F439" s="64"/>
      <c r="G439" s="46" t="s">
        <v>650</v>
      </c>
      <c r="H439" s="208">
        <f>+H440</f>
        <v>8698334.3779018</v>
      </c>
      <c r="I439" s="206">
        <f>+I440</f>
        <v>0</v>
      </c>
      <c r="J439" s="42"/>
      <c r="K439" s="194">
        <f>+K440</f>
        <v>0</v>
      </c>
      <c r="L439" s="135"/>
      <c r="M439" s="206">
        <f>H439+I439+K439</f>
        <v>8698334.3779018</v>
      </c>
      <c r="N439" s="382"/>
    </row>
    <row r="440" spans="1:14" ht="57" customHeight="1">
      <c r="A440" s="402"/>
      <c r="B440" s="406"/>
      <c r="C440" s="406"/>
      <c r="D440" s="48"/>
      <c r="E440" s="48" t="s">
        <v>651</v>
      </c>
      <c r="F440" s="136">
        <v>100</v>
      </c>
      <c r="G440" s="133" t="s">
        <v>652</v>
      </c>
      <c r="H440" s="210">
        <v>8698334.3779018</v>
      </c>
      <c r="I440" s="210"/>
      <c r="J440" s="134"/>
      <c r="K440" s="194"/>
      <c r="L440" s="135"/>
      <c r="M440" s="217">
        <f>+H440+I440+K440</f>
        <v>8698334.3779018</v>
      </c>
      <c r="N440" s="382"/>
    </row>
    <row r="441" spans="1:14" ht="21" customHeight="1">
      <c r="A441" s="402"/>
      <c r="B441" s="48" t="s">
        <v>653</v>
      </c>
      <c r="C441" s="48"/>
      <c r="D441" s="48"/>
      <c r="E441" s="48"/>
      <c r="F441" s="64"/>
      <c r="G441" s="46" t="s">
        <v>654</v>
      </c>
      <c r="H441" s="208">
        <f>+H442+H457</f>
        <v>191878936.36</v>
      </c>
      <c r="I441" s="206">
        <f>+I442+I457</f>
        <v>0</v>
      </c>
      <c r="J441" s="42"/>
      <c r="K441" s="194">
        <f>+K442+K457</f>
        <v>0</v>
      </c>
      <c r="L441" s="135"/>
      <c r="M441" s="206">
        <f>H441+I441+K441</f>
        <v>191878936.36</v>
      </c>
      <c r="N441" s="382"/>
    </row>
    <row r="442" spans="1:14" ht="21" customHeight="1">
      <c r="A442" s="402"/>
      <c r="B442" s="401"/>
      <c r="C442" s="48" t="s">
        <v>655</v>
      </c>
      <c r="D442" s="48"/>
      <c r="E442" s="48"/>
      <c r="F442" s="64"/>
      <c r="G442" s="46" t="s">
        <v>656</v>
      </c>
      <c r="H442" s="208">
        <f>H443+H452</f>
        <v>126804972.73</v>
      </c>
      <c r="I442" s="206">
        <f>I443+I452</f>
        <v>0</v>
      </c>
      <c r="J442" s="42"/>
      <c r="K442" s="194">
        <f>K443+K452</f>
        <v>0</v>
      </c>
      <c r="L442" s="135"/>
      <c r="M442" s="206">
        <f>H442+I442+K442</f>
        <v>126804972.73</v>
      </c>
      <c r="N442" s="382"/>
    </row>
    <row r="443" spans="1:14" ht="44.25" customHeight="1">
      <c r="A443" s="402"/>
      <c r="B443" s="402"/>
      <c r="C443" s="401"/>
      <c r="D443" s="48" t="s">
        <v>657</v>
      </c>
      <c r="E443" s="48"/>
      <c r="F443" s="64"/>
      <c r="G443" s="46" t="s">
        <v>658</v>
      </c>
      <c r="H443" s="208">
        <f>+H444</f>
        <v>125221009.45</v>
      </c>
      <c r="I443" s="206">
        <f>+I444</f>
        <v>0</v>
      </c>
      <c r="J443" s="42"/>
      <c r="K443" s="194">
        <f>+K444</f>
        <v>0</v>
      </c>
      <c r="L443" s="135"/>
      <c r="M443" s="206">
        <f>H443+I443+K443</f>
        <v>125221009.45</v>
      </c>
      <c r="N443" s="382"/>
    </row>
    <row r="444" spans="1:14" ht="21" customHeight="1">
      <c r="A444" s="402"/>
      <c r="B444" s="402"/>
      <c r="C444" s="402"/>
      <c r="D444" s="406"/>
      <c r="E444" s="48" t="s">
        <v>659</v>
      </c>
      <c r="F444" s="449">
        <v>101</v>
      </c>
      <c r="G444" s="394" t="s">
        <v>660</v>
      </c>
      <c r="H444" s="404">
        <v>125221009.45</v>
      </c>
      <c r="I444" s="404">
        <v>0</v>
      </c>
      <c r="J444" s="405"/>
      <c r="K444" s="389">
        <v>0</v>
      </c>
      <c r="L444" s="405"/>
      <c r="M444" s="448">
        <f>+H444+I444+K444</f>
        <v>125221009.45</v>
      </c>
      <c r="N444" s="382"/>
    </row>
    <row r="445" spans="1:14" ht="21" customHeight="1">
      <c r="A445" s="402"/>
      <c r="B445" s="402"/>
      <c r="C445" s="402"/>
      <c r="D445" s="406"/>
      <c r="E445" s="48" t="s">
        <v>661</v>
      </c>
      <c r="F445" s="449"/>
      <c r="G445" s="394"/>
      <c r="H445" s="404"/>
      <c r="I445" s="404"/>
      <c r="J445" s="405"/>
      <c r="K445" s="390"/>
      <c r="L445" s="405"/>
      <c r="M445" s="448"/>
      <c r="N445" s="382"/>
    </row>
    <row r="446" spans="1:14" ht="21" customHeight="1">
      <c r="A446" s="402"/>
      <c r="B446" s="402"/>
      <c r="C446" s="402"/>
      <c r="D446" s="406"/>
      <c r="E446" s="48" t="s">
        <v>662</v>
      </c>
      <c r="F446" s="449"/>
      <c r="G446" s="394"/>
      <c r="H446" s="404"/>
      <c r="I446" s="404"/>
      <c r="J446" s="405"/>
      <c r="K446" s="390"/>
      <c r="L446" s="405"/>
      <c r="M446" s="448"/>
      <c r="N446" s="382"/>
    </row>
    <row r="447" spans="1:14" ht="21" customHeight="1">
      <c r="A447" s="402"/>
      <c r="B447" s="402"/>
      <c r="C447" s="402"/>
      <c r="D447" s="406"/>
      <c r="E447" s="48" t="s">
        <v>663</v>
      </c>
      <c r="F447" s="449"/>
      <c r="G447" s="394"/>
      <c r="H447" s="404"/>
      <c r="I447" s="404"/>
      <c r="J447" s="405"/>
      <c r="K447" s="390"/>
      <c r="L447" s="405"/>
      <c r="M447" s="448"/>
      <c r="N447" s="382"/>
    </row>
    <row r="448" spans="1:14" ht="21" customHeight="1">
      <c r="A448" s="402"/>
      <c r="B448" s="402"/>
      <c r="C448" s="402"/>
      <c r="D448" s="406"/>
      <c r="E448" s="48" t="s">
        <v>664</v>
      </c>
      <c r="F448" s="449"/>
      <c r="G448" s="394"/>
      <c r="H448" s="404"/>
      <c r="I448" s="404"/>
      <c r="J448" s="405"/>
      <c r="K448" s="390"/>
      <c r="L448" s="405"/>
      <c r="M448" s="448"/>
      <c r="N448" s="382"/>
    </row>
    <row r="449" spans="1:14" ht="21" customHeight="1">
      <c r="A449" s="402"/>
      <c r="B449" s="402"/>
      <c r="C449" s="402"/>
      <c r="D449" s="406"/>
      <c r="E449" s="48" t="s">
        <v>665</v>
      </c>
      <c r="F449" s="449"/>
      <c r="G449" s="394"/>
      <c r="H449" s="404"/>
      <c r="I449" s="404"/>
      <c r="J449" s="405"/>
      <c r="K449" s="390"/>
      <c r="L449" s="405"/>
      <c r="M449" s="448"/>
      <c r="N449" s="382"/>
    </row>
    <row r="450" spans="1:14" ht="21" customHeight="1">
      <c r="A450" s="402"/>
      <c r="B450" s="402"/>
      <c r="C450" s="402"/>
      <c r="D450" s="406"/>
      <c r="E450" s="48" t="s">
        <v>666</v>
      </c>
      <c r="F450" s="449"/>
      <c r="G450" s="394"/>
      <c r="H450" s="404"/>
      <c r="I450" s="404"/>
      <c r="J450" s="405"/>
      <c r="K450" s="390"/>
      <c r="L450" s="405"/>
      <c r="M450" s="448"/>
      <c r="N450" s="382"/>
    </row>
    <row r="451" spans="1:14" ht="21" customHeight="1">
      <c r="A451" s="402"/>
      <c r="B451" s="402"/>
      <c r="C451" s="402"/>
      <c r="D451" s="406"/>
      <c r="E451" s="48" t="s">
        <v>667</v>
      </c>
      <c r="F451" s="449"/>
      <c r="G451" s="394"/>
      <c r="H451" s="404"/>
      <c r="I451" s="404"/>
      <c r="J451" s="405"/>
      <c r="K451" s="391"/>
      <c r="L451" s="405"/>
      <c r="M451" s="448"/>
      <c r="N451" s="382"/>
    </row>
    <row r="452" spans="1:14" ht="37.5" customHeight="1">
      <c r="A452" s="402"/>
      <c r="B452" s="402"/>
      <c r="C452" s="402"/>
      <c r="D452" s="48" t="s">
        <v>668</v>
      </c>
      <c r="E452" s="48"/>
      <c r="F452" s="64"/>
      <c r="G452" s="46" t="s">
        <v>669</v>
      </c>
      <c r="H452" s="208">
        <f>+H453</f>
        <v>1583963.28</v>
      </c>
      <c r="I452" s="206">
        <f>+I453</f>
        <v>0</v>
      </c>
      <c r="J452" s="42"/>
      <c r="K452" s="194">
        <f>+K453</f>
        <v>0</v>
      </c>
      <c r="L452" s="135"/>
      <c r="M452" s="206">
        <f>H452+I452+K452</f>
        <v>1583963.28</v>
      </c>
      <c r="N452" s="382"/>
    </row>
    <row r="453" spans="1:14" ht="21" customHeight="1">
      <c r="A453" s="402"/>
      <c r="B453" s="402"/>
      <c r="C453" s="402"/>
      <c r="D453" s="406"/>
      <c r="E453" s="48" t="s">
        <v>670</v>
      </c>
      <c r="F453" s="407">
        <v>102</v>
      </c>
      <c r="G453" s="394" t="s">
        <v>671</v>
      </c>
      <c r="H453" s="404">
        <v>1583963.28</v>
      </c>
      <c r="I453" s="448">
        <v>0</v>
      </c>
      <c r="J453" s="450"/>
      <c r="K453" s="389">
        <v>0</v>
      </c>
      <c r="L453" s="450"/>
      <c r="M453" s="448">
        <f>+H453+I453+K453</f>
        <v>1583963.28</v>
      </c>
      <c r="N453" s="382"/>
    </row>
    <row r="454" spans="1:14" ht="21" customHeight="1">
      <c r="A454" s="402"/>
      <c r="B454" s="402"/>
      <c r="C454" s="402"/>
      <c r="D454" s="406"/>
      <c r="E454" s="48" t="s">
        <v>672</v>
      </c>
      <c r="F454" s="407"/>
      <c r="G454" s="394"/>
      <c r="H454" s="404"/>
      <c r="I454" s="448"/>
      <c r="J454" s="450"/>
      <c r="K454" s="390"/>
      <c r="L454" s="450"/>
      <c r="M454" s="448"/>
      <c r="N454" s="382"/>
    </row>
    <row r="455" spans="1:14" ht="21" customHeight="1">
      <c r="A455" s="402"/>
      <c r="B455" s="402"/>
      <c r="C455" s="402"/>
      <c r="D455" s="406"/>
      <c r="E455" s="48" t="s">
        <v>673</v>
      </c>
      <c r="F455" s="407"/>
      <c r="G455" s="394"/>
      <c r="H455" s="404"/>
      <c r="I455" s="448"/>
      <c r="J455" s="450"/>
      <c r="K455" s="390"/>
      <c r="L455" s="450"/>
      <c r="M455" s="448"/>
      <c r="N455" s="382"/>
    </row>
    <row r="456" spans="1:14" ht="21" customHeight="1">
      <c r="A456" s="402"/>
      <c r="B456" s="402"/>
      <c r="C456" s="402"/>
      <c r="D456" s="406"/>
      <c r="E456" s="48" t="s">
        <v>674</v>
      </c>
      <c r="F456" s="407"/>
      <c r="G456" s="394"/>
      <c r="H456" s="404"/>
      <c r="I456" s="448"/>
      <c r="J456" s="450"/>
      <c r="K456" s="391"/>
      <c r="L456" s="450"/>
      <c r="M456" s="448"/>
      <c r="N456" s="382"/>
    </row>
    <row r="457" spans="1:14" ht="21" customHeight="1">
      <c r="A457" s="402"/>
      <c r="B457" s="402"/>
      <c r="C457" s="48" t="s">
        <v>675</v>
      </c>
      <c r="D457" s="48"/>
      <c r="E457" s="48"/>
      <c r="F457" s="64"/>
      <c r="G457" s="46" t="s">
        <v>676</v>
      </c>
      <c r="H457" s="208">
        <f>H458+H462</f>
        <v>65073963.629999995</v>
      </c>
      <c r="I457" s="206">
        <f>I458+I462</f>
        <v>0</v>
      </c>
      <c r="J457" s="42"/>
      <c r="K457" s="194">
        <f>K458+K462</f>
        <v>0</v>
      </c>
      <c r="L457" s="135"/>
      <c r="M457" s="206">
        <f>H457+I457+K457</f>
        <v>65073963.629999995</v>
      </c>
      <c r="N457" s="382"/>
    </row>
    <row r="458" spans="1:14" ht="35.25" customHeight="1">
      <c r="A458" s="402"/>
      <c r="B458" s="402"/>
      <c r="C458" s="401"/>
      <c r="D458" s="48" t="s">
        <v>677</v>
      </c>
      <c r="E458" s="48"/>
      <c r="F458" s="64"/>
      <c r="G458" s="46" t="s">
        <v>678</v>
      </c>
      <c r="H458" s="208">
        <f>+H459</f>
        <v>14035498.67</v>
      </c>
      <c r="I458" s="206">
        <f>+I459</f>
        <v>0</v>
      </c>
      <c r="J458" s="42"/>
      <c r="K458" s="194">
        <f>+K459</f>
        <v>0</v>
      </c>
      <c r="L458" s="135"/>
      <c r="M458" s="206">
        <f>H458+I458+K458</f>
        <v>14035498.67</v>
      </c>
      <c r="N458" s="382"/>
    </row>
    <row r="459" spans="1:14" ht="21" customHeight="1">
      <c r="A459" s="402"/>
      <c r="B459" s="402"/>
      <c r="C459" s="402"/>
      <c r="D459" s="406"/>
      <c r="E459" s="48" t="s">
        <v>679</v>
      </c>
      <c r="F459" s="407">
        <v>103</v>
      </c>
      <c r="G459" s="408" t="s">
        <v>680</v>
      </c>
      <c r="H459" s="404">
        <v>14035498.67</v>
      </c>
      <c r="I459" s="404"/>
      <c r="J459" s="405"/>
      <c r="K459" s="389">
        <v>0</v>
      </c>
      <c r="L459" s="405"/>
      <c r="M459" s="448">
        <f>+H459+I459+K459</f>
        <v>14035498.67</v>
      </c>
      <c r="N459" s="382"/>
    </row>
    <row r="460" spans="1:14" ht="21" customHeight="1">
      <c r="A460" s="402"/>
      <c r="B460" s="402"/>
      <c r="C460" s="402"/>
      <c r="D460" s="406"/>
      <c r="E460" s="48" t="s">
        <v>681</v>
      </c>
      <c r="F460" s="407"/>
      <c r="G460" s="408"/>
      <c r="H460" s="404"/>
      <c r="I460" s="404"/>
      <c r="J460" s="405"/>
      <c r="K460" s="390"/>
      <c r="L460" s="405"/>
      <c r="M460" s="448"/>
      <c r="N460" s="382"/>
    </row>
    <row r="461" spans="1:14" ht="21" customHeight="1">
      <c r="A461" s="402"/>
      <c r="B461" s="402"/>
      <c r="C461" s="402"/>
      <c r="D461" s="406"/>
      <c r="E461" s="48" t="s">
        <v>682</v>
      </c>
      <c r="F461" s="407"/>
      <c r="G461" s="408"/>
      <c r="H461" s="404"/>
      <c r="I461" s="404"/>
      <c r="J461" s="405"/>
      <c r="K461" s="391"/>
      <c r="L461" s="405"/>
      <c r="M461" s="448"/>
      <c r="N461" s="382"/>
    </row>
    <row r="462" spans="1:14" ht="21" customHeight="1">
      <c r="A462" s="402"/>
      <c r="B462" s="402"/>
      <c r="C462" s="402"/>
      <c r="D462" s="48" t="s">
        <v>956</v>
      </c>
      <c r="E462" s="48"/>
      <c r="F462" s="64"/>
      <c r="G462" s="46" t="s">
        <v>957</v>
      </c>
      <c r="H462" s="208">
        <f>+H463+H465+H467</f>
        <v>51038464.95999999</v>
      </c>
      <c r="I462" s="206">
        <f>+I463+I465+I467</f>
        <v>0</v>
      </c>
      <c r="J462" s="42"/>
      <c r="K462" s="194">
        <f>+K463+K465+K467</f>
        <v>0</v>
      </c>
      <c r="L462" s="135"/>
      <c r="M462" s="206">
        <f>H462+I462+K462</f>
        <v>51038464.95999999</v>
      </c>
      <c r="N462" s="382"/>
    </row>
    <row r="463" spans="1:14" ht="21" customHeight="1">
      <c r="A463" s="402"/>
      <c r="B463" s="402"/>
      <c r="C463" s="402"/>
      <c r="D463" s="401"/>
      <c r="E463" s="11" t="s">
        <v>958</v>
      </c>
      <c r="F463" s="447">
        <v>104</v>
      </c>
      <c r="G463" s="394" t="s">
        <v>959</v>
      </c>
      <c r="H463" s="432">
        <v>13463687.92</v>
      </c>
      <c r="I463" s="404"/>
      <c r="J463" s="405"/>
      <c r="K463" s="389">
        <v>0</v>
      </c>
      <c r="L463" s="405"/>
      <c r="M463" s="448">
        <f>+H463+I463+K463</f>
        <v>13463687.92</v>
      </c>
      <c r="N463" s="382"/>
    </row>
    <row r="464" spans="1:14" ht="21" customHeight="1">
      <c r="A464" s="402"/>
      <c r="B464" s="402"/>
      <c r="C464" s="402"/>
      <c r="D464" s="402"/>
      <c r="E464" s="11" t="s">
        <v>960</v>
      </c>
      <c r="F464" s="447"/>
      <c r="G464" s="394"/>
      <c r="H464" s="432"/>
      <c r="I464" s="404"/>
      <c r="J464" s="405"/>
      <c r="K464" s="391"/>
      <c r="L464" s="405"/>
      <c r="M464" s="448"/>
      <c r="N464" s="382"/>
    </row>
    <row r="465" spans="1:14" ht="21" customHeight="1">
      <c r="A465" s="402"/>
      <c r="B465" s="402"/>
      <c r="C465" s="402"/>
      <c r="D465" s="402"/>
      <c r="E465" s="11" t="s">
        <v>1031</v>
      </c>
      <c r="F465" s="443">
        <v>105</v>
      </c>
      <c r="G465" s="434" t="s">
        <v>961</v>
      </c>
      <c r="H465" s="411">
        <v>12847526.2</v>
      </c>
      <c r="I465" s="398"/>
      <c r="J465" s="395"/>
      <c r="K465" s="389">
        <v>0</v>
      </c>
      <c r="L465" s="395"/>
      <c r="M465" s="448">
        <f>+H465+I465+K465</f>
        <v>12847526.2</v>
      </c>
      <c r="N465" s="382"/>
    </row>
    <row r="466" spans="1:14" ht="21" customHeight="1">
      <c r="A466" s="402"/>
      <c r="B466" s="402"/>
      <c r="C466" s="402"/>
      <c r="D466" s="402"/>
      <c r="E466" s="11" t="s">
        <v>1032</v>
      </c>
      <c r="F466" s="447"/>
      <c r="G466" s="394"/>
      <c r="H466" s="412"/>
      <c r="I466" s="400"/>
      <c r="J466" s="397"/>
      <c r="K466" s="391"/>
      <c r="L466" s="397"/>
      <c r="M466" s="448"/>
      <c r="N466" s="382"/>
    </row>
    <row r="467" spans="1:14" ht="21" customHeight="1">
      <c r="A467" s="402"/>
      <c r="B467" s="402"/>
      <c r="C467" s="402"/>
      <c r="D467" s="402"/>
      <c r="E467" s="11" t="s">
        <v>1033</v>
      </c>
      <c r="F467" s="422">
        <v>106</v>
      </c>
      <c r="G467" s="436" t="s">
        <v>962</v>
      </c>
      <c r="H467" s="398">
        <v>24727250.84</v>
      </c>
      <c r="I467" s="428">
        <v>0</v>
      </c>
      <c r="J467" s="428"/>
      <c r="K467" s="428">
        <v>0</v>
      </c>
      <c r="L467" s="428"/>
      <c r="M467" s="428">
        <f>+H467+I467+K467</f>
        <v>24727250.84</v>
      </c>
      <c r="N467" s="382"/>
    </row>
    <row r="468" spans="1:14" ht="21" customHeight="1">
      <c r="A468" s="402"/>
      <c r="B468" s="402"/>
      <c r="C468" s="402"/>
      <c r="D468" s="402"/>
      <c r="E468" s="11" t="s">
        <v>1034</v>
      </c>
      <c r="F468" s="423"/>
      <c r="G468" s="437"/>
      <c r="H468" s="399"/>
      <c r="I468" s="435"/>
      <c r="J468" s="435"/>
      <c r="K468" s="435"/>
      <c r="L468" s="435"/>
      <c r="M468" s="435"/>
      <c r="N468" s="382"/>
    </row>
    <row r="469" spans="1:14" ht="21" customHeight="1">
      <c r="A469" s="402"/>
      <c r="B469" s="403"/>
      <c r="C469" s="403"/>
      <c r="D469" s="403"/>
      <c r="E469" s="11" t="s">
        <v>1035</v>
      </c>
      <c r="F469" s="424"/>
      <c r="G469" s="438"/>
      <c r="H469" s="400"/>
      <c r="I469" s="429"/>
      <c r="J469" s="429"/>
      <c r="K469" s="429"/>
      <c r="L469" s="429"/>
      <c r="M469" s="429"/>
      <c r="N469" s="382"/>
    </row>
    <row r="470" spans="1:15" ht="21" customHeight="1">
      <c r="A470" s="402"/>
      <c r="B470" s="48" t="s">
        <v>683</v>
      </c>
      <c r="C470" s="48"/>
      <c r="D470" s="48"/>
      <c r="E470" s="48"/>
      <c r="F470" s="60"/>
      <c r="G470" s="61" t="s">
        <v>684</v>
      </c>
      <c r="H470" s="208">
        <f>H471+H481+H484</f>
        <v>166533295.98000002</v>
      </c>
      <c r="I470" s="206">
        <f>I471+I481+I484</f>
        <v>293591564</v>
      </c>
      <c r="J470" s="42"/>
      <c r="K470" s="194">
        <f>K471+K481+K484</f>
        <v>0</v>
      </c>
      <c r="L470" s="135"/>
      <c r="M470" s="206">
        <f>H470+I470+K470</f>
        <v>460124859.98</v>
      </c>
      <c r="N470" s="382"/>
      <c r="O470" s="172"/>
    </row>
    <row r="471" spans="1:15" ht="42" customHeight="1">
      <c r="A471" s="402"/>
      <c r="B471" s="401"/>
      <c r="C471" s="48" t="s">
        <v>685</v>
      </c>
      <c r="D471" s="44"/>
      <c r="E471" s="48"/>
      <c r="F471" s="64"/>
      <c r="G471" s="46" t="s">
        <v>686</v>
      </c>
      <c r="H471" s="208">
        <f>H472+H474+H476+H479</f>
        <v>103443105.38000001</v>
      </c>
      <c r="I471" s="206">
        <f>I472+I481+I484</f>
        <v>293591564</v>
      </c>
      <c r="J471" s="42"/>
      <c r="K471" s="194">
        <f>K474+K476+K479</f>
        <v>0</v>
      </c>
      <c r="L471" s="135"/>
      <c r="M471" s="206">
        <f>H471+I471+K471</f>
        <v>397034669.38</v>
      </c>
      <c r="N471" s="382"/>
      <c r="O471" s="172"/>
    </row>
    <row r="472" spans="1:15" ht="38.25" customHeight="1">
      <c r="A472" s="402"/>
      <c r="B472" s="402"/>
      <c r="C472" s="401"/>
      <c r="D472" s="48" t="s">
        <v>963</v>
      </c>
      <c r="E472" s="43"/>
      <c r="F472" s="64"/>
      <c r="G472" s="46" t="s">
        <v>964</v>
      </c>
      <c r="H472" s="208">
        <f>H473</f>
        <v>66726044.46</v>
      </c>
      <c r="I472" s="206">
        <f>I473</f>
        <v>293591564</v>
      </c>
      <c r="J472" s="42"/>
      <c r="K472" s="194">
        <v>0</v>
      </c>
      <c r="L472" s="167"/>
      <c r="M472" s="206">
        <f>H472+I472+K472</f>
        <v>360317608.46</v>
      </c>
      <c r="N472" s="382"/>
      <c r="O472" s="172"/>
    </row>
    <row r="473" spans="1:15" ht="53.25" customHeight="1">
      <c r="A473" s="402"/>
      <c r="B473" s="402"/>
      <c r="C473" s="402"/>
      <c r="D473" s="48"/>
      <c r="E473" s="48" t="s">
        <v>965</v>
      </c>
      <c r="F473" s="165">
        <v>107</v>
      </c>
      <c r="G473" s="163" t="s">
        <v>966</v>
      </c>
      <c r="H473" s="210">
        <v>66726044.46</v>
      </c>
      <c r="I473" s="217">
        <v>293591564</v>
      </c>
      <c r="J473" s="164" t="s">
        <v>967</v>
      </c>
      <c r="K473" s="195">
        <v>0</v>
      </c>
      <c r="L473" s="167"/>
      <c r="M473" s="217">
        <f>H473+I473+K473</f>
        <v>360317608.46</v>
      </c>
      <c r="N473" s="382"/>
      <c r="O473" s="172"/>
    </row>
    <row r="474" spans="1:15" ht="36" customHeight="1">
      <c r="A474" s="402"/>
      <c r="B474" s="402"/>
      <c r="C474" s="402"/>
      <c r="D474" s="48" t="s">
        <v>687</v>
      </c>
      <c r="E474" s="48"/>
      <c r="F474" s="64"/>
      <c r="G474" s="46" t="s">
        <v>688</v>
      </c>
      <c r="H474" s="208">
        <f>+H475</f>
        <v>18303487.74</v>
      </c>
      <c r="I474" s="206">
        <f>+I475</f>
        <v>0</v>
      </c>
      <c r="J474" s="42"/>
      <c r="K474" s="194">
        <f>+K475</f>
        <v>0</v>
      </c>
      <c r="L474" s="135"/>
      <c r="M474" s="206">
        <f>H474+I474+K474</f>
        <v>18303487.74</v>
      </c>
      <c r="N474" s="382"/>
      <c r="O474" s="172"/>
    </row>
    <row r="475" spans="1:15" ht="45" customHeight="1">
      <c r="A475" s="402"/>
      <c r="B475" s="402"/>
      <c r="C475" s="402"/>
      <c r="D475" s="48"/>
      <c r="E475" s="48" t="s">
        <v>689</v>
      </c>
      <c r="F475" s="64">
        <v>108</v>
      </c>
      <c r="G475" s="85" t="s">
        <v>690</v>
      </c>
      <c r="H475" s="210">
        <v>18303487.74</v>
      </c>
      <c r="I475" s="210"/>
      <c r="J475" s="134"/>
      <c r="K475" s="194"/>
      <c r="L475" s="134"/>
      <c r="M475" s="217">
        <f>+H475+I475+K475</f>
        <v>18303487.74</v>
      </c>
      <c r="N475" s="382"/>
      <c r="O475" s="172"/>
    </row>
    <row r="476" spans="1:15" ht="56.25" customHeight="1">
      <c r="A476" s="402"/>
      <c r="B476" s="402"/>
      <c r="C476" s="402"/>
      <c r="D476" s="48" t="s">
        <v>691</v>
      </c>
      <c r="E476" s="48"/>
      <c r="F476" s="64"/>
      <c r="G476" s="46" t="s">
        <v>692</v>
      </c>
      <c r="H476" s="208">
        <f>+H477</f>
        <v>4949885.26</v>
      </c>
      <c r="I476" s="206">
        <f>+I477</f>
        <v>0</v>
      </c>
      <c r="J476" s="42"/>
      <c r="K476" s="194">
        <f>+K477</f>
        <v>0</v>
      </c>
      <c r="L476" s="134"/>
      <c r="M476" s="206">
        <f>H476+I476+K476</f>
        <v>4949885.26</v>
      </c>
      <c r="N476" s="382"/>
      <c r="O476" s="172"/>
    </row>
    <row r="477" spans="1:15" ht="26.25" customHeight="1">
      <c r="A477" s="402"/>
      <c r="B477" s="402"/>
      <c r="C477" s="402"/>
      <c r="D477" s="48"/>
      <c r="E477" s="48" t="s">
        <v>693</v>
      </c>
      <c r="F477" s="552">
        <v>109</v>
      </c>
      <c r="G477" s="555" t="s">
        <v>694</v>
      </c>
      <c r="H477" s="398">
        <v>4949885.26</v>
      </c>
      <c r="I477" s="398"/>
      <c r="J477" s="395"/>
      <c r="K477" s="389">
        <v>0</v>
      </c>
      <c r="L477" s="395"/>
      <c r="M477" s="483">
        <f>+H477+I477+K477</f>
        <v>4949885.26</v>
      </c>
      <c r="N477" s="382"/>
      <c r="O477" s="172"/>
    </row>
    <row r="478" spans="1:15" ht="26.25" customHeight="1">
      <c r="A478" s="402"/>
      <c r="B478" s="402"/>
      <c r="C478" s="402"/>
      <c r="D478" s="86"/>
      <c r="E478" s="48" t="s">
        <v>695</v>
      </c>
      <c r="F478" s="554"/>
      <c r="G478" s="557"/>
      <c r="H478" s="400"/>
      <c r="I478" s="400"/>
      <c r="J478" s="397"/>
      <c r="K478" s="391"/>
      <c r="L478" s="397"/>
      <c r="M478" s="484"/>
      <c r="N478" s="382"/>
      <c r="O478" s="172"/>
    </row>
    <row r="479" spans="1:15" ht="48" customHeight="1">
      <c r="A479" s="402"/>
      <c r="B479" s="402"/>
      <c r="C479" s="402"/>
      <c r="D479" s="48" t="s">
        <v>700</v>
      </c>
      <c r="E479" s="48"/>
      <c r="F479" s="60"/>
      <c r="G479" s="61" t="s">
        <v>701</v>
      </c>
      <c r="H479" s="213">
        <f>+H480</f>
        <v>13463687.92</v>
      </c>
      <c r="I479" s="218">
        <f>+I480</f>
        <v>0</v>
      </c>
      <c r="J479" s="143"/>
      <c r="K479" s="194">
        <f>+K480</f>
        <v>0</v>
      </c>
      <c r="L479" s="131"/>
      <c r="M479" s="206">
        <f>H479+I479+K479</f>
        <v>13463687.92</v>
      </c>
      <c r="N479" s="382"/>
      <c r="O479" s="172"/>
    </row>
    <row r="480" spans="1:15" ht="52.5" customHeight="1">
      <c r="A480" s="402"/>
      <c r="B480" s="402"/>
      <c r="C480" s="403"/>
      <c r="D480" s="86"/>
      <c r="E480" s="48" t="s">
        <v>702</v>
      </c>
      <c r="F480" s="60">
        <v>111</v>
      </c>
      <c r="G480" s="87" t="s">
        <v>703</v>
      </c>
      <c r="H480" s="219">
        <v>13463687.92</v>
      </c>
      <c r="I480" s="219"/>
      <c r="J480" s="131"/>
      <c r="K480" s="194"/>
      <c r="L480" s="131"/>
      <c r="M480" s="244">
        <f>+H480+I480+K480</f>
        <v>13463687.92</v>
      </c>
      <c r="N480" s="382"/>
      <c r="O480" s="172"/>
    </row>
    <row r="481" spans="1:14" ht="21" customHeight="1">
      <c r="A481" s="402"/>
      <c r="B481" s="402"/>
      <c r="C481" s="48" t="s">
        <v>704</v>
      </c>
      <c r="D481" s="48"/>
      <c r="E481" s="48"/>
      <c r="F481" s="64"/>
      <c r="G481" s="46" t="s">
        <v>705</v>
      </c>
      <c r="H481" s="208">
        <f>H482</f>
        <v>17819586.95</v>
      </c>
      <c r="I481" s="206">
        <f>I482</f>
        <v>0</v>
      </c>
      <c r="J481" s="42"/>
      <c r="K481" s="194">
        <f>K482</f>
        <v>0</v>
      </c>
      <c r="L481" s="135"/>
      <c r="M481" s="206">
        <f>H481+I481+K481</f>
        <v>17819586.95</v>
      </c>
      <c r="N481" s="382"/>
    </row>
    <row r="482" spans="1:14" ht="21" customHeight="1">
      <c r="A482" s="402"/>
      <c r="B482" s="402"/>
      <c r="C482" s="406"/>
      <c r="D482" s="48" t="s">
        <v>706</v>
      </c>
      <c r="E482" s="48"/>
      <c r="F482" s="64"/>
      <c r="G482" s="46" t="s">
        <v>707</v>
      </c>
      <c r="H482" s="208">
        <f>+H483</f>
        <v>17819586.95</v>
      </c>
      <c r="I482" s="206">
        <f>+I483</f>
        <v>0</v>
      </c>
      <c r="J482" s="42"/>
      <c r="K482" s="194">
        <f>+K483</f>
        <v>0</v>
      </c>
      <c r="L482" s="135"/>
      <c r="M482" s="206">
        <f>H482+I482+K482</f>
        <v>17819586.95</v>
      </c>
      <c r="N482" s="382"/>
    </row>
    <row r="483" spans="1:14" ht="55.5" customHeight="1">
      <c r="A483" s="402"/>
      <c r="B483" s="402"/>
      <c r="C483" s="406"/>
      <c r="D483" s="48"/>
      <c r="E483" s="48" t="s">
        <v>708</v>
      </c>
      <c r="F483" s="136">
        <v>112</v>
      </c>
      <c r="G483" s="133" t="s">
        <v>709</v>
      </c>
      <c r="H483" s="210">
        <v>17819586.95</v>
      </c>
      <c r="I483" s="210"/>
      <c r="J483" s="134"/>
      <c r="K483" s="194"/>
      <c r="L483" s="134"/>
      <c r="M483" s="217">
        <f>+H483+I483+K483</f>
        <v>17819586.95</v>
      </c>
      <c r="N483" s="382"/>
    </row>
    <row r="484" spans="1:14" ht="21" customHeight="1">
      <c r="A484" s="402"/>
      <c r="B484" s="402"/>
      <c r="C484" s="48" t="s">
        <v>710</v>
      </c>
      <c r="D484" s="48"/>
      <c r="E484" s="48"/>
      <c r="F484" s="136"/>
      <c r="G484" s="46" t="s">
        <v>711</v>
      </c>
      <c r="H484" s="208">
        <f>H485+H490</f>
        <v>45270603.65</v>
      </c>
      <c r="I484" s="206">
        <f>I485</f>
        <v>0</v>
      </c>
      <c r="J484" s="42"/>
      <c r="K484" s="194">
        <f>K485</f>
        <v>0</v>
      </c>
      <c r="L484" s="134"/>
      <c r="M484" s="206">
        <f>H484+I484+K484</f>
        <v>45270603.65</v>
      </c>
      <c r="N484" s="382"/>
    </row>
    <row r="485" spans="1:14" ht="54" customHeight="1">
      <c r="A485" s="402"/>
      <c r="B485" s="402"/>
      <c r="C485" s="401"/>
      <c r="D485" s="48" t="s">
        <v>712</v>
      </c>
      <c r="E485" s="48"/>
      <c r="F485" s="136"/>
      <c r="G485" s="137" t="s">
        <v>713</v>
      </c>
      <c r="H485" s="208">
        <f>+H486</f>
        <v>13067697.1</v>
      </c>
      <c r="I485" s="206">
        <f>+I486</f>
        <v>0</v>
      </c>
      <c r="J485" s="42"/>
      <c r="K485" s="194">
        <f>+K486</f>
        <v>0</v>
      </c>
      <c r="L485" s="134"/>
      <c r="M485" s="206">
        <f>H485+I485+K485</f>
        <v>13067697.1</v>
      </c>
      <c r="N485" s="382"/>
    </row>
    <row r="486" spans="1:14" ht="21" customHeight="1">
      <c r="A486" s="402"/>
      <c r="B486" s="402"/>
      <c r="C486" s="402"/>
      <c r="D486" s="401"/>
      <c r="E486" s="48" t="s">
        <v>714</v>
      </c>
      <c r="F486" s="409">
        <v>113</v>
      </c>
      <c r="G486" s="413" t="s">
        <v>715</v>
      </c>
      <c r="H486" s="398">
        <v>13067697.1</v>
      </c>
      <c r="I486" s="398"/>
      <c r="J486" s="395"/>
      <c r="K486" s="389"/>
      <c r="L486" s="395"/>
      <c r="M486" s="483">
        <f>+H486+I486+K486</f>
        <v>13067697.1</v>
      </c>
      <c r="N486" s="382"/>
    </row>
    <row r="487" spans="1:14" ht="21" customHeight="1">
      <c r="A487" s="402"/>
      <c r="B487" s="402"/>
      <c r="C487" s="402"/>
      <c r="D487" s="402"/>
      <c r="E487" s="48" t="s">
        <v>716</v>
      </c>
      <c r="F487" s="383"/>
      <c r="G487" s="414"/>
      <c r="H487" s="399"/>
      <c r="I487" s="399"/>
      <c r="J487" s="396"/>
      <c r="K487" s="390"/>
      <c r="L487" s="396"/>
      <c r="M487" s="490"/>
      <c r="N487" s="382"/>
    </row>
    <row r="488" spans="1:14" ht="21" customHeight="1">
      <c r="A488" s="402"/>
      <c r="B488" s="402"/>
      <c r="C488" s="402"/>
      <c r="D488" s="402"/>
      <c r="E488" s="48" t="s">
        <v>717</v>
      </c>
      <c r="F488" s="383"/>
      <c r="G488" s="414"/>
      <c r="H488" s="399"/>
      <c r="I488" s="399"/>
      <c r="J488" s="396"/>
      <c r="K488" s="390"/>
      <c r="L488" s="396"/>
      <c r="M488" s="490"/>
      <c r="N488" s="382"/>
    </row>
    <row r="489" spans="1:14" ht="21" customHeight="1">
      <c r="A489" s="402"/>
      <c r="B489" s="402"/>
      <c r="C489" s="402"/>
      <c r="D489" s="403"/>
      <c r="E489" s="48" t="s">
        <v>718</v>
      </c>
      <c r="F489" s="451"/>
      <c r="G489" s="434"/>
      <c r="H489" s="400"/>
      <c r="I489" s="400"/>
      <c r="J489" s="397"/>
      <c r="K489" s="391"/>
      <c r="L489" s="397"/>
      <c r="M489" s="484"/>
      <c r="N489" s="382"/>
    </row>
    <row r="490" spans="1:14" ht="21" customHeight="1">
      <c r="A490" s="402"/>
      <c r="B490" s="402"/>
      <c r="C490" s="402"/>
      <c r="D490" s="48" t="s">
        <v>719</v>
      </c>
      <c r="E490" s="48"/>
      <c r="F490" s="166"/>
      <c r="G490" s="88" t="s">
        <v>720</v>
      </c>
      <c r="H490" s="213">
        <f>H491</f>
        <v>32202906.55</v>
      </c>
      <c r="I490" s="213">
        <v>0</v>
      </c>
      <c r="J490" s="158"/>
      <c r="K490" s="213">
        <v>0</v>
      </c>
      <c r="L490" s="158"/>
      <c r="M490" s="218">
        <f>H490+I490+K490</f>
        <v>32202906.55</v>
      </c>
      <c r="N490" s="382"/>
    </row>
    <row r="491" spans="1:14" ht="21" customHeight="1">
      <c r="A491" s="402"/>
      <c r="B491" s="402"/>
      <c r="C491" s="402"/>
      <c r="D491" s="401"/>
      <c r="E491" s="48" t="s">
        <v>721</v>
      </c>
      <c r="F491" s="409">
        <v>114</v>
      </c>
      <c r="G491" s="413" t="s">
        <v>722</v>
      </c>
      <c r="H491" s="398">
        <v>32202906.55</v>
      </c>
      <c r="I491" s="398">
        <v>0</v>
      </c>
      <c r="J491" s="395"/>
      <c r="K491" s="398">
        <v>0</v>
      </c>
      <c r="L491" s="395"/>
      <c r="M491" s="398">
        <f>H491+I491+K491</f>
        <v>32202906.55</v>
      </c>
      <c r="N491" s="382"/>
    </row>
    <row r="492" spans="1:14" ht="21" customHeight="1" thickBot="1">
      <c r="A492" s="402"/>
      <c r="B492" s="402"/>
      <c r="C492" s="402"/>
      <c r="D492" s="402"/>
      <c r="E492" s="39" t="s">
        <v>723</v>
      </c>
      <c r="F492" s="383"/>
      <c r="G492" s="414"/>
      <c r="H492" s="399"/>
      <c r="I492" s="399"/>
      <c r="J492" s="396"/>
      <c r="K492" s="399"/>
      <c r="L492" s="396"/>
      <c r="M492" s="399"/>
      <c r="N492" s="382"/>
    </row>
    <row r="493" spans="1:14" ht="22.5" customHeight="1" thickBot="1">
      <c r="A493" s="444" t="s">
        <v>739</v>
      </c>
      <c r="B493" s="444"/>
      <c r="C493" s="444"/>
      <c r="D493" s="444"/>
      <c r="E493" s="444"/>
      <c r="F493" s="444"/>
      <c r="G493" s="444"/>
      <c r="H493" s="333">
        <f>H494</f>
        <v>850000000</v>
      </c>
      <c r="I493" s="319"/>
      <c r="J493" s="334"/>
      <c r="K493" s="319"/>
      <c r="L493" s="334"/>
      <c r="M493" s="335">
        <f aca="true" t="shared" si="15" ref="M493:M498">+H493+I493+K493</f>
        <v>850000000</v>
      </c>
      <c r="N493" s="334"/>
    </row>
    <row r="494" spans="1:14" ht="18" customHeight="1">
      <c r="A494" s="40">
        <v>5</v>
      </c>
      <c r="B494" s="40"/>
      <c r="C494" s="40"/>
      <c r="D494" s="40"/>
      <c r="E494" s="40"/>
      <c r="F494" s="60"/>
      <c r="G494" s="61" t="s">
        <v>236</v>
      </c>
      <c r="H494" s="269">
        <f>+H495</f>
        <v>850000000</v>
      </c>
      <c r="I494" s="280">
        <f aca="true" t="shared" si="16" ref="I494:K495">+I495</f>
        <v>0</v>
      </c>
      <c r="J494" s="71"/>
      <c r="K494" s="280">
        <f t="shared" si="16"/>
        <v>0</v>
      </c>
      <c r="L494" s="268"/>
      <c r="M494" s="280">
        <f t="shared" si="15"/>
        <v>850000000</v>
      </c>
      <c r="N494" s="382">
        <v>2</v>
      </c>
    </row>
    <row r="495" spans="1:14" ht="20.25" customHeight="1">
      <c r="A495" s="392"/>
      <c r="B495" s="5" t="s">
        <v>725</v>
      </c>
      <c r="C495" s="5"/>
      <c r="D495" s="5"/>
      <c r="E495" s="5"/>
      <c r="F495" s="64"/>
      <c r="G495" s="46" t="s">
        <v>726</v>
      </c>
      <c r="H495" s="208">
        <f>+H496</f>
        <v>850000000</v>
      </c>
      <c r="I495" s="194">
        <f t="shared" si="16"/>
        <v>0</v>
      </c>
      <c r="J495" s="9"/>
      <c r="K495" s="194">
        <f t="shared" si="16"/>
        <v>0</v>
      </c>
      <c r="L495" s="29"/>
      <c r="M495" s="194">
        <f t="shared" si="15"/>
        <v>850000000</v>
      </c>
      <c r="N495" s="382"/>
    </row>
    <row r="496" spans="1:14" ht="55.5" customHeight="1">
      <c r="A496" s="392"/>
      <c r="B496" s="392"/>
      <c r="C496" s="5" t="s">
        <v>727</v>
      </c>
      <c r="D496" s="5"/>
      <c r="E496" s="5"/>
      <c r="F496" s="64"/>
      <c r="G496" s="46" t="s">
        <v>728</v>
      </c>
      <c r="H496" s="208">
        <f>+H498+H502</f>
        <v>850000000</v>
      </c>
      <c r="I496" s="194">
        <f>+I498+I502</f>
        <v>0</v>
      </c>
      <c r="J496" s="9"/>
      <c r="K496" s="194">
        <f>+K498+K502</f>
        <v>0</v>
      </c>
      <c r="L496" s="29"/>
      <c r="M496" s="194">
        <f t="shared" si="15"/>
        <v>850000000</v>
      </c>
      <c r="N496" s="382"/>
    </row>
    <row r="497" spans="1:14" ht="22.5" customHeight="1">
      <c r="A497" s="392"/>
      <c r="B497" s="392"/>
      <c r="C497" s="392"/>
      <c r="D497" s="5" t="s">
        <v>729</v>
      </c>
      <c r="E497" s="5"/>
      <c r="F497" s="89"/>
      <c r="G497" s="46" t="s">
        <v>730</v>
      </c>
      <c r="H497" s="208">
        <f>+H498</f>
        <v>618267216</v>
      </c>
      <c r="I497" s="194">
        <f>+I498</f>
        <v>0</v>
      </c>
      <c r="J497" s="9"/>
      <c r="K497" s="194">
        <f>+K498</f>
        <v>0</v>
      </c>
      <c r="L497" s="29"/>
      <c r="M497" s="194">
        <f t="shared" si="15"/>
        <v>618267216</v>
      </c>
      <c r="N497" s="382"/>
    </row>
    <row r="498" spans="1:14" ht="18" customHeight="1">
      <c r="A498" s="392"/>
      <c r="B498" s="392"/>
      <c r="C498" s="392"/>
      <c r="D498" s="36"/>
      <c r="E498" s="6" t="s">
        <v>731</v>
      </c>
      <c r="F498" s="447">
        <v>115</v>
      </c>
      <c r="G498" s="394" t="s">
        <v>732</v>
      </c>
      <c r="H498" s="411">
        <v>618267216</v>
      </c>
      <c r="I498" s="398">
        <v>0</v>
      </c>
      <c r="J498" s="395"/>
      <c r="K498" s="389">
        <v>0</v>
      </c>
      <c r="L498" s="430"/>
      <c r="M498" s="411">
        <f t="shared" si="15"/>
        <v>618267216</v>
      </c>
      <c r="N498" s="382"/>
    </row>
    <row r="499" spans="1:14" ht="27" customHeight="1">
      <c r="A499" s="392"/>
      <c r="B499" s="392"/>
      <c r="C499" s="392"/>
      <c r="D499" s="36"/>
      <c r="E499" s="6" t="s">
        <v>733</v>
      </c>
      <c r="F499" s="447"/>
      <c r="G499" s="394"/>
      <c r="H499" s="445"/>
      <c r="I499" s="399"/>
      <c r="J499" s="396"/>
      <c r="K499" s="390"/>
      <c r="L499" s="433"/>
      <c r="M499" s="445"/>
      <c r="N499" s="382"/>
    </row>
    <row r="500" spans="1:14" ht="23.25" customHeight="1">
      <c r="A500" s="392"/>
      <c r="B500" s="392"/>
      <c r="C500" s="392"/>
      <c r="D500" s="36"/>
      <c r="E500" s="6" t="s">
        <v>734</v>
      </c>
      <c r="F500" s="447"/>
      <c r="G500" s="394"/>
      <c r="H500" s="412"/>
      <c r="I500" s="400"/>
      <c r="J500" s="397"/>
      <c r="K500" s="391"/>
      <c r="L500" s="431"/>
      <c r="M500" s="412"/>
      <c r="N500" s="382"/>
    </row>
    <row r="501" spans="1:14" ht="27" customHeight="1">
      <c r="A501" s="392"/>
      <c r="B501" s="392"/>
      <c r="C501" s="392"/>
      <c r="D501" s="5" t="s">
        <v>735</v>
      </c>
      <c r="E501" s="6"/>
      <c r="F501" s="90"/>
      <c r="G501" s="21" t="s">
        <v>736</v>
      </c>
      <c r="H501" s="189">
        <f>+H502</f>
        <v>231732784</v>
      </c>
      <c r="I501" s="190">
        <f>+I502</f>
        <v>0</v>
      </c>
      <c r="J501" s="24"/>
      <c r="K501" s="194">
        <f>+K502</f>
        <v>0</v>
      </c>
      <c r="L501" s="29"/>
      <c r="M501" s="190">
        <f>+H501+I501+K501</f>
        <v>231732784</v>
      </c>
      <c r="N501" s="382"/>
    </row>
    <row r="502" spans="1:14" ht="99.75" customHeight="1" thickBot="1">
      <c r="A502" s="419"/>
      <c r="B502" s="419"/>
      <c r="C502" s="419"/>
      <c r="D502" s="23"/>
      <c r="E502" s="307" t="s">
        <v>737</v>
      </c>
      <c r="F502" s="281">
        <v>116</v>
      </c>
      <c r="G502" s="258" t="s">
        <v>738</v>
      </c>
      <c r="H502" s="275">
        <v>231732784</v>
      </c>
      <c r="I502" s="260">
        <v>0</v>
      </c>
      <c r="J502" s="259"/>
      <c r="K502" s="279">
        <v>0</v>
      </c>
      <c r="L502" s="267"/>
      <c r="M502" s="327">
        <f>+H502+I502+K502</f>
        <v>231732784</v>
      </c>
      <c r="N502" s="382"/>
    </row>
    <row r="503" spans="1:14" ht="20.25" customHeight="1" thickBot="1">
      <c r="A503" s="444" t="s">
        <v>755</v>
      </c>
      <c r="B503" s="444"/>
      <c r="C503" s="444"/>
      <c r="D503" s="444"/>
      <c r="E503" s="444"/>
      <c r="F503" s="444"/>
      <c r="G503" s="444"/>
      <c r="H503" s="333">
        <f>H504</f>
        <v>1180000286.72</v>
      </c>
      <c r="I503" s="335">
        <f>I504</f>
        <v>0</v>
      </c>
      <c r="J503" s="336"/>
      <c r="K503" s="335">
        <f>K504</f>
        <v>0</v>
      </c>
      <c r="L503" s="334"/>
      <c r="M503" s="335">
        <f>+H503+I503+K503</f>
        <v>1180000286.72</v>
      </c>
      <c r="N503" s="334"/>
    </row>
    <row r="504" spans="1:14" ht="19.5" customHeight="1" thickBot="1">
      <c r="A504" s="32" t="s">
        <v>86</v>
      </c>
      <c r="B504" s="32"/>
      <c r="C504" s="40"/>
      <c r="D504" s="40"/>
      <c r="E504" s="40"/>
      <c r="F504" s="60"/>
      <c r="G504" s="61" t="s">
        <v>236</v>
      </c>
      <c r="H504" s="269">
        <f>H505+H514</f>
        <v>1180000286.72</v>
      </c>
      <c r="I504" s="280">
        <f>I505+I514</f>
        <v>0</v>
      </c>
      <c r="J504" s="71"/>
      <c r="K504" s="280">
        <f>K505+K514</f>
        <v>0</v>
      </c>
      <c r="L504" s="268"/>
      <c r="M504" s="314">
        <f>H504+I504+K504</f>
        <v>1180000286.72</v>
      </c>
      <c r="N504" s="382">
        <v>4</v>
      </c>
    </row>
    <row r="505" spans="1:15" ht="40.5" customHeight="1" thickBot="1">
      <c r="A505" s="419"/>
      <c r="B505" s="5" t="s">
        <v>88</v>
      </c>
      <c r="C505" s="48"/>
      <c r="D505" s="48"/>
      <c r="E505" s="48"/>
      <c r="F505" s="64"/>
      <c r="G505" s="46" t="s">
        <v>89</v>
      </c>
      <c r="H505" s="208">
        <f>H506</f>
        <v>1100000000</v>
      </c>
      <c r="I505" s="194">
        <f>I506</f>
        <v>0</v>
      </c>
      <c r="J505" s="9"/>
      <c r="K505" s="194">
        <f>K506</f>
        <v>0</v>
      </c>
      <c r="L505" s="29"/>
      <c r="M505" s="239">
        <f>H505+I505+K505</f>
        <v>1100000000</v>
      </c>
      <c r="N505" s="384"/>
      <c r="O505" s="343"/>
    </row>
    <row r="506" spans="1:14" ht="34.5" customHeight="1">
      <c r="A506" s="420"/>
      <c r="B506" s="419"/>
      <c r="C506" s="48" t="s">
        <v>445</v>
      </c>
      <c r="D506" s="48"/>
      <c r="E506" s="48"/>
      <c r="F506" s="64"/>
      <c r="G506" s="46" t="s">
        <v>446</v>
      </c>
      <c r="H506" s="208">
        <f>H507+H509</f>
        <v>1100000000</v>
      </c>
      <c r="I506" s="194">
        <f>I507+I509</f>
        <v>0</v>
      </c>
      <c r="J506" s="9"/>
      <c r="K506" s="194">
        <f>K507+K509</f>
        <v>0</v>
      </c>
      <c r="L506" s="29"/>
      <c r="M506" s="239">
        <f>H506+I506+K506</f>
        <v>1100000000</v>
      </c>
      <c r="N506" s="382"/>
    </row>
    <row r="507" spans="1:14" ht="19.5" customHeight="1">
      <c r="A507" s="420"/>
      <c r="B507" s="420"/>
      <c r="C507" s="401"/>
      <c r="D507" s="48" t="s">
        <v>740</v>
      </c>
      <c r="E507" s="48"/>
      <c r="F507" s="64"/>
      <c r="G507" s="46" t="s">
        <v>741</v>
      </c>
      <c r="H507" s="208">
        <f>H508</f>
        <v>100000000</v>
      </c>
      <c r="I507" s="194">
        <f>I508</f>
        <v>0</v>
      </c>
      <c r="J507" s="9"/>
      <c r="K507" s="194">
        <f>K508</f>
        <v>0</v>
      </c>
      <c r="L507" s="29"/>
      <c r="M507" s="239">
        <f>H507+I507+K507</f>
        <v>100000000</v>
      </c>
      <c r="N507" s="382"/>
    </row>
    <row r="508" spans="1:14" ht="44.25" customHeight="1">
      <c r="A508" s="420"/>
      <c r="B508" s="420"/>
      <c r="C508" s="402"/>
      <c r="D508" s="39"/>
      <c r="E508" s="91" t="s">
        <v>742</v>
      </c>
      <c r="F508" s="31">
        <v>117</v>
      </c>
      <c r="G508" s="27" t="s">
        <v>743</v>
      </c>
      <c r="H508" s="203">
        <v>100000000</v>
      </c>
      <c r="I508" s="210"/>
      <c r="J508" s="30"/>
      <c r="K508" s="194"/>
      <c r="L508" s="30"/>
      <c r="M508" s="187">
        <f>+H508+I508+K508</f>
        <v>100000000</v>
      </c>
      <c r="N508" s="382"/>
    </row>
    <row r="509" spans="1:14" ht="27" customHeight="1">
      <c r="A509" s="420"/>
      <c r="B509" s="420"/>
      <c r="C509" s="402"/>
      <c r="D509" s="5" t="s">
        <v>744</v>
      </c>
      <c r="E509" s="5"/>
      <c r="F509" s="81"/>
      <c r="G509" s="82" t="s">
        <v>745</v>
      </c>
      <c r="H509" s="208">
        <f>SUM(H510:H513)</f>
        <v>1000000000</v>
      </c>
      <c r="I509" s="194">
        <f>SUM(I510:I513)</f>
        <v>0</v>
      </c>
      <c r="J509" s="9"/>
      <c r="K509" s="194">
        <f>SUM(K510:K513)</f>
        <v>0</v>
      </c>
      <c r="L509" s="29"/>
      <c r="M509" s="239">
        <f>H509+I509+K509</f>
        <v>1000000000</v>
      </c>
      <c r="N509" s="382"/>
    </row>
    <row r="510" spans="1:14" ht="19.5" customHeight="1">
      <c r="A510" s="420"/>
      <c r="B510" s="420"/>
      <c r="C510" s="402"/>
      <c r="D510" s="420"/>
      <c r="E510" s="6" t="s">
        <v>746</v>
      </c>
      <c r="F510" s="393">
        <v>118</v>
      </c>
      <c r="G510" s="410" t="s">
        <v>747</v>
      </c>
      <c r="H510" s="411">
        <v>600000000</v>
      </c>
      <c r="I510" s="398">
        <v>0</v>
      </c>
      <c r="J510" s="395"/>
      <c r="K510" s="389">
        <v>0</v>
      </c>
      <c r="L510" s="395"/>
      <c r="M510" s="416">
        <f>+H510+I510+K510</f>
        <v>600000000</v>
      </c>
      <c r="N510" s="382"/>
    </row>
    <row r="511" spans="1:14" ht="19.5" customHeight="1">
      <c r="A511" s="420"/>
      <c r="B511" s="420"/>
      <c r="C511" s="402"/>
      <c r="D511" s="420"/>
      <c r="E511" s="6" t="s">
        <v>748</v>
      </c>
      <c r="F511" s="393"/>
      <c r="G511" s="410"/>
      <c r="H511" s="412"/>
      <c r="I511" s="400"/>
      <c r="J511" s="397"/>
      <c r="K511" s="391"/>
      <c r="L511" s="397"/>
      <c r="M511" s="418"/>
      <c r="N511" s="382"/>
    </row>
    <row r="512" spans="1:14" ht="25.5" customHeight="1">
      <c r="A512" s="420"/>
      <c r="B512" s="420"/>
      <c r="C512" s="402"/>
      <c r="D512" s="420"/>
      <c r="E512" s="6" t="s">
        <v>749</v>
      </c>
      <c r="F512" s="393">
        <v>119</v>
      </c>
      <c r="G512" s="410" t="s">
        <v>750</v>
      </c>
      <c r="H512" s="411">
        <v>400000000</v>
      </c>
      <c r="I512" s="398">
        <v>0</v>
      </c>
      <c r="J512" s="395"/>
      <c r="K512" s="389">
        <v>0</v>
      </c>
      <c r="L512" s="395"/>
      <c r="M512" s="416">
        <f>+H512+I512+K512</f>
        <v>400000000</v>
      </c>
      <c r="N512" s="382"/>
    </row>
    <row r="513" spans="1:14" ht="25.5" customHeight="1">
      <c r="A513" s="420"/>
      <c r="B513" s="421"/>
      <c r="C513" s="403"/>
      <c r="D513" s="421"/>
      <c r="E513" s="6" t="s">
        <v>751</v>
      </c>
      <c r="F513" s="393"/>
      <c r="G513" s="410"/>
      <c r="H513" s="412"/>
      <c r="I513" s="400"/>
      <c r="J513" s="397"/>
      <c r="K513" s="391"/>
      <c r="L513" s="397"/>
      <c r="M513" s="418"/>
      <c r="N513" s="382"/>
    </row>
    <row r="514" spans="1:14" ht="19.5" customHeight="1">
      <c r="A514" s="420"/>
      <c r="B514" s="48" t="s">
        <v>725</v>
      </c>
      <c r="C514" s="48"/>
      <c r="D514" s="48"/>
      <c r="E514" s="48"/>
      <c r="F514" s="60"/>
      <c r="G514" s="61" t="s">
        <v>726</v>
      </c>
      <c r="H514" s="208">
        <f>H515</f>
        <v>80000286.72</v>
      </c>
      <c r="I514" s="194">
        <f aca="true" t="shared" si="17" ref="I514:K516">I515</f>
        <v>0</v>
      </c>
      <c r="J514" s="9"/>
      <c r="K514" s="194">
        <f t="shared" si="17"/>
        <v>0</v>
      </c>
      <c r="L514" s="29"/>
      <c r="M514" s="239">
        <f>H514+I514+K514</f>
        <v>80000286.72</v>
      </c>
      <c r="N514" s="382"/>
    </row>
    <row r="515" spans="1:14" ht="54" customHeight="1">
      <c r="A515" s="420"/>
      <c r="B515" s="406"/>
      <c r="C515" s="48" t="s">
        <v>727</v>
      </c>
      <c r="D515" s="48"/>
      <c r="E515" s="48"/>
      <c r="F515" s="64"/>
      <c r="G515" s="46" t="s">
        <v>728</v>
      </c>
      <c r="H515" s="208">
        <f>H516</f>
        <v>80000286.72</v>
      </c>
      <c r="I515" s="194">
        <f t="shared" si="17"/>
        <v>0</v>
      </c>
      <c r="J515" s="9"/>
      <c r="K515" s="194">
        <f t="shared" si="17"/>
        <v>0</v>
      </c>
      <c r="L515" s="29"/>
      <c r="M515" s="239">
        <f>H515+I515+K515</f>
        <v>80000286.72</v>
      </c>
      <c r="N515" s="382"/>
    </row>
    <row r="516" spans="1:14" ht="42" customHeight="1">
      <c r="A516" s="420"/>
      <c r="B516" s="406"/>
      <c r="C516" s="406"/>
      <c r="D516" s="48" t="s">
        <v>752</v>
      </c>
      <c r="E516" s="48"/>
      <c r="F516" s="64"/>
      <c r="G516" s="46" t="s">
        <v>753</v>
      </c>
      <c r="H516" s="208">
        <f>H517</f>
        <v>80000286.72</v>
      </c>
      <c r="I516" s="194">
        <f t="shared" si="17"/>
        <v>0</v>
      </c>
      <c r="J516" s="9"/>
      <c r="K516" s="194">
        <f t="shared" si="17"/>
        <v>0</v>
      </c>
      <c r="L516" s="29"/>
      <c r="M516" s="239">
        <f>H516+I516+K516</f>
        <v>80000286.72</v>
      </c>
      <c r="N516" s="382"/>
    </row>
    <row r="517" spans="1:14" ht="47.25" customHeight="1" thickBot="1">
      <c r="A517" s="420"/>
      <c r="B517" s="401"/>
      <c r="C517" s="401"/>
      <c r="D517" s="39"/>
      <c r="E517" s="91" t="s">
        <v>1036</v>
      </c>
      <c r="F517" s="281">
        <v>120</v>
      </c>
      <c r="G517" s="282" t="s">
        <v>754</v>
      </c>
      <c r="H517" s="275">
        <v>80000286.72</v>
      </c>
      <c r="I517" s="260"/>
      <c r="J517" s="259"/>
      <c r="K517" s="279"/>
      <c r="L517" s="259"/>
      <c r="M517" s="308">
        <f>H517+I517+K517</f>
        <v>80000286.72</v>
      </c>
      <c r="N517" s="382"/>
    </row>
    <row r="518" spans="1:14" ht="19.5" customHeight="1" thickBot="1">
      <c r="A518" s="444" t="s">
        <v>771</v>
      </c>
      <c r="B518" s="444"/>
      <c r="C518" s="444"/>
      <c r="D518" s="444"/>
      <c r="E518" s="444"/>
      <c r="F518" s="444"/>
      <c r="G518" s="444"/>
      <c r="H518" s="333">
        <f>H519</f>
        <v>698712391</v>
      </c>
      <c r="I518" s="335">
        <f>I519</f>
        <v>20000000</v>
      </c>
      <c r="J518" s="336"/>
      <c r="K518" s="335">
        <f>K519</f>
        <v>0</v>
      </c>
      <c r="L518" s="334"/>
      <c r="M518" s="320">
        <f aca="true" t="shared" si="18" ref="M518:M525">H518+I518+K518</f>
        <v>718712391</v>
      </c>
      <c r="N518" s="334"/>
    </row>
    <row r="519" spans="1:14" ht="21" customHeight="1">
      <c r="A519" s="40">
        <v>5</v>
      </c>
      <c r="B519" s="40"/>
      <c r="C519" s="40"/>
      <c r="D519" s="40"/>
      <c r="E519" s="40"/>
      <c r="F519" s="60"/>
      <c r="G519" s="61" t="s">
        <v>236</v>
      </c>
      <c r="H519" s="269">
        <f>+H520</f>
        <v>698712391</v>
      </c>
      <c r="I519" s="280">
        <f aca="true" t="shared" si="19" ref="I519:K522">+I520</f>
        <v>20000000</v>
      </c>
      <c r="J519" s="71"/>
      <c r="K519" s="280">
        <f t="shared" si="19"/>
        <v>0</v>
      </c>
      <c r="L519" s="268"/>
      <c r="M519" s="314">
        <f t="shared" si="18"/>
        <v>718712391</v>
      </c>
      <c r="N519" s="382">
        <v>1</v>
      </c>
    </row>
    <row r="520" spans="1:14" ht="21" customHeight="1">
      <c r="A520" s="406"/>
      <c r="B520" s="48" t="s">
        <v>725</v>
      </c>
      <c r="C520" s="48"/>
      <c r="D520" s="48"/>
      <c r="E520" s="48"/>
      <c r="F520" s="64"/>
      <c r="G520" s="46" t="s">
        <v>726</v>
      </c>
      <c r="H520" s="208">
        <f>+H521</f>
        <v>698712391</v>
      </c>
      <c r="I520" s="194">
        <f t="shared" si="19"/>
        <v>20000000</v>
      </c>
      <c r="J520" s="9"/>
      <c r="K520" s="194">
        <f t="shared" si="19"/>
        <v>0</v>
      </c>
      <c r="L520" s="105"/>
      <c r="M520" s="239">
        <f t="shared" si="18"/>
        <v>718712391</v>
      </c>
      <c r="N520" s="382"/>
    </row>
    <row r="521" spans="1:14" ht="36" customHeight="1">
      <c r="A521" s="406"/>
      <c r="B521" s="406"/>
      <c r="C521" s="48" t="s">
        <v>759</v>
      </c>
      <c r="D521" s="48"/>
      <c r="E521" s="48"/>
      <c r="F521" s="64"/>
      <c r="G521" s="46" t="s">
        <v>760</v>
      </c>
      <c r="H521" s="208">
        <f>+H522</f>
        <v>698712391</v>
      </c>
      <c r="I521" s="194">
        <f t="shared" si="19"/>
        <v>20000000</v>
      </c>
      <c r="J521" s="9"/>
      <c r="K521" s="194">
        <f t="shared" si="19"/>
        <v>0</v>
      </c>
      <c r="L521" s="105"/>
      <c r="M521" s="239">
        <f t="shared" si="18"/>
        <v>718712391</v>
      </c>
      <c r="N521" s="382"/>
    </row>
    <row r="522" spans="1:14" ht="55.5" customHeight="1">
      <c r="A522" s="406"/>
      <c r="B522" s="406"/>
      <c r="C522" s="406"/>
      <c r="D522" s="48" t="s">
        <v>761</v>
      </c>
      <c r="E522" s="48"/>
      <c r="F522" s="64"/>
      <c r="G522" s="46" t="s">
        <v>762</v>
      </c>
      <c r="H522" s="208">
        <f>+H523</f>
        <v>698712391</v>
      </c>
      <c r="I522" s="194">
        <f t="shared" si="19"/>
        <v>20000000</v>
      </c>
      <c r="J522" s="9"/>
      <c r="K522" s="194">
        <f t="shared" si="19"/>
        <v>0</v>
      </c>
      <c r="L522" s="105"/>
      <c r="M522" s="239">
        <f t="shared" si="18"/>
        <v>718712391</v>
      </c>
      <c r="N522" s="382"/>
    </row>
    <row r="523" spans="1:14" ht="25.5" customHeight="1">
      <c r="A523" s="406"/>
      <c r="B523" s="406"/>
      <c r="C523" s="406"/>
      <c r="D523" s="406"/>
      <c r="E523" s="11" t="s">
        <v>763</v>
      </c>
      <c r="F523" s="393">
        <v>121</v>
      </c>
      <c r="G523" s="410" t="s">
        <v>764</v>
      </c>
      <c r="H523" s="411">
        <v>698712391</v>
      </c>
      <c r="I523" s="398">
        <v>20000000</v>
      </c>
      <c r="J523" s="395" t="s">
        <v>985</v>
      </c>
      <c r="K523" s="389">
        <v>0</v>
      </c>
      <c r="L523" s="395"/>
      <c r="M523" s="463">
        <f t="shared" si="18"/>
        <v>718712391</v>
      </c>
      <c r="N523" s="382"/>
    </row>
    <row r="524" spans="1:14" ht="25.5" customHeight="1" thickBot="1">
      <c r="A524" s="401"/>
      <c r="B524" s="401"/>
      <c r="C524" s="401"/>
      <c r="D524" s="401"/>
      <c r="E524" s="91" t="s">
        <v>765</v>
      </c>
      <c r="F524" s="422"/>
      <c r="G524" s="436"/>
      <c r="H524" s="445"/>
      <c r="I524" s="399"/>
      <c r="J524" s="396"/>
      <c r="K524" s="390"/>
      <c r="L524" s="396"/>
      <c r="M524" s="416"/>
      <c r="N524" s="382"/>
    </row>
    <row r="525" spans="1:14" ht="22.5" customHeight="1" thickBot="1">
      <c r="A525" s="444" t="s">
        <v>772</v>
      </c>
      <c r="B525" s="444"/>
      <c r="C525" s="444"/>
      <c r="D525" s="444"/>
      <c r="E525" s="444"/>
      <c r="F525" s="444"/>
      <c r="G525" s="444"/>
      <c r="H525" s="319">
        <f>+H526</f>
        <v>350000000</v>
      </c>
      <c r="I525" s="319">
        <f aca="true" t="shared" si="20" ref="I525:K529">+I526</f>
        <v>0</v>
      </c>
      <c r="J525" s="334"/>
      <c r="K525" s="319">
        <f t="shared" si="20"/>
        <v>0</v>
      </c>
      <c r="L525" s="334"/>
      <c r="M525" s="320">
        <f t="shared" si="18"/>
        <v>350000000</v>
      </c>
      <c r="N525" s="334"/>
    </row>
    <row r="526" spans="1:14" ht="19.5" customHeight="1">
      <c r="A526" s="40">
        <v>5</v>
      </c>
      <c r="B526" s="40"/>
      <c r="C526" s="40"/>
      <c r="D526" s="40"/>
      <c r="E526" s="40"/>
      <c r="F526" s="60"/>
      <c r="G526" s="61" t="s">
        <v>236</v>
      </c>
      <c r="H526" s="269">
        <f>+H527</f>
        <v>350000000</v>
      </c>
      <c r="I526" s="280">
        <f t="shared" si="20"/>
        <v>0</v>
      </c>
      <c r="J526" s="71"/>
      <c r="K526" s="280">
        <f t="shared" si="20"/>
        <v>0</v>
      </c>
      <c r="L526" s="268"/>
      <c r="M526" s="314">
        <f>+H526+I526+K526</f>
        <v>350000000</v>
      </c>
      <c r="N526" s="382">
        <v>1</v>
      </c>
    </row>
    <row r="527" spans="1:14" ht="19.5" customHeight="1">
      <c r="A527" s="401"/>
      <c r="B527" s="48" t="s">
        <v>725</v>
      </c>
      <c r="C527" s="48"/>
      <c r="D527" s="48"/>
      <c r="E527" s="48"/>
      <c r="F527" s="64"/>
      <c r="G527" s="46" t="s">
        <v>726</v>
      </c>
      <c r="H527" s="208">
        <f>+H528</f>
        <v>350000000</v>
      </c>
      <c r="I527" s="194">
        <f t="shared" si="20"/>
        <v>0</v>
      </c>
      <c r="J527" s="9"/>
      <c r="K527" s="194">
        <f t="shared" si="20"/>
        <v>0</v>
      </c>
      <c r="L527" s="105"/>
      <c r="M527" s="239">
        <f>+H527+I527+K527</f>
        <v>350000000</v>
      </c>
      <c r="N527" s="382"/>
    </row>
    <row r="528" spans="1:14" ht="59.25" customHeight="1">
      <c r="A528" s="402"/>
      <c r="B528" s="401"/>
      <c r="C528" s="48" t="s">
        <v>727</v>
      </c>
      <c r="D528" s="48"/>
      <c r="E528" s="48"/>
      <c r="F528" s="64"/>
      <c r="G528" s="46" t="s">
        <v>728</v>
      </c>
      <c r="H528" s="208">
        <f>+H529</f>
        <v>350000000</v>
      </c>
      <c r="I528" s="194">
        <f t="shared" si="20"/>
        <v>0</v>
      </c>
      <c r="J528" s="9"/>
      <c r="K528" s="194">
        <f t="shared" si="20"/>
        <v>0</v>
      </c>
      <c r="L528" s="105"/>
      <c r="M528" s="239">
        <f>+H528+I528+K528</f>
        <v>350000000</v>
      </c>
      <c r="N528" s="382"/>
    </row>
    <row r="529" spans="1:14" ht="39" customHeight="1">
      <c r="A529" s="402"/>
      <c r="B529" s="402"/>
      <c r="C529" s="401"/>
      <c r="D529" s="48" t="s">
        <v>752</v>
      </c>
      <c r="E529" s="48"/>
      <c r="F529" s="64"/>
      <c r="G529" s="46" t="s">
        <v>753</v>
      </c>
      <c r="H529" s="208">
        <f>+H530</f>
        <v>350000000</v>
      </c>
      <c r="I529" s="194">
        <f t="shared" si="20"/>
        <v>0</v>
      </c>
      <c r="J529" s="9"/>
      <c r="K529" s="194">
        <f t="shared" si="20"/>
        <v>0</v>
      </c>
      <c r="L529" s="105"/>
      <c r="M529" s="239">
        <f>+H529+I529+K529</f>
        <v>350000000</v>
      </c>
      <c r="N529" s="382"/>
    </row>
    <row r="530" spans="1:14" ht="19.5" customHeight="1">
      <c r="A530" s="402"/>
      <c r="B530" s="402"/>
      <c r="C530" s="402"/>
      <c r="D530" s="401"/>
      <c r="E530" s="11" t="s">
        <v>766</v>
      </c>
      <c r="F530" s="393">
        <v>122</v>
      </c>
      <c r="G530" s="394" t="s">
        <v>767</v>
      </c>
      <c r="H530" s="432">
        <v>350000000</v>
      </c>
      <c r="I530" s="457">
        <v>0</v>
      </c>
      <c r="J530" s="535"/>
      <c r="K530" s="389">
        <v>0</v>
      </c>
      <c r="L530" s="535"/>
      <c r="M530" s="457">
        <f>+H530+I530+K530</f>
        <v>350000000</v>
      </c>
      <c r="N530" s="382"/>
    </row>
    <row r="531" spans="1:14" ht="19.5" customHeight="1">
      <c r="A531" s="402"/>
      <c r="B531" s="402"/>
      <c r="C531" s="402"/>
      <c r="D531" s="402"/>
      <c r="E531" s="11" t="s">
        <v>768</v>
      </c>
      <c r="F531" s="393"/>
      <c r="G531" s="394"/>
      <c r="H531" s="432"/>
      <c r="I531" s="457"/>
      <c r="J531" s="535"/>
      <c r="K531" s="390"/>
      <c r="L531" s="535"/>
      <c r="M531" s="457"/>
      <c r="N531" s="382"/>
    </row>
    <row r="532" spans="1:14" ht="19.5" customHeight="1">
      <c r="A532" s="402"/>
      <c r="B532" s="402"/>
      <c r="C532" s="402"/>
      <c r="D532" s="402"/>
      <c r="E532" s="11" t="s">
        <v>769</v>
      </c>
      <c r="F532" s="393"/>
      <c r="G532" s="394"/>
      <c r="H532" s="432"/>
      <c r="I532" s="457"/>
      <c r="J532" s="535"/>
      <c r="K532" s="390"/>
      <c r="L532" s="535"/>
      <c r="M532" s="457"/>
      <c r="N532" s="382"/>
    </row>
    <row r="533" spans="1:14" ht="19.5" customHeight="1" thickBot="1">
      <c r="A533" s="402"/>
      <c r="B533" s="402"/>
      <c r="C533" s="402"/>
      <c r="D533" s="402"/>
      <c r="E533" s="91" t="s">
        <v>770</v>
      </c>
      <c r="F533" s="422"/>
      <c r="G533" s="413"/>
      <c r="H533" s="411"/>
      <c r="I533" s="428"/>
      <c r="J533" s="430"/>
      <c r="K533" s="390"/>
      <c r="L533" s="430"/>
      <c r="M533" s="428"/>
      <c r="N533" s="382"/>
    </row>
    <row r="534" spans="1:14" ht="19.5" customHeight="1" thickBot="1">
      <c r="A534" s="446" t="s">
        <v>775</v>
      </c>
      <c r="B534" s="446"/>
      <c r="C534" s="446"/>
      <c r="D534" s="446"/>
      <c r="E534" s="446"/>
      <c r="F534" s="446"/>
      <c r="G534" s="446"/>
      <c r="H534" s="333">
        <f>H535</f>
        <v>250000000</v>
      </c>
      <c r="I534" s="335">
        <f aca="true" t="shared" si="21" ref="I534:K538">I535</f>
        <v>0</v>
      </c>
      <c r="J534" s="336"/>
      <c r="K534" s="335">
        <f t="shared" si="21"/>
        <v>0</v>
      </c>
      <c r="L534" s="334"/>
      <c r="M534" s="320">
        <f>H534+I534+K534</f>
        <v>250000000</v>
      </c>
      <c r="N534" s="334"/>
    </row>
    <row r="535" spans="1:14" ht="19.5" customHeight="1">
      <c r="A535" s="40">
        <v>5</v>
      </c>
      <c r="B535" s="328"/>
      <c r="C535" s="328"/>
      <c r="D535" s="328"/>
      <c r="E535" s="40"/>
      <c r="F535" s="60"/>
      <c r="G535" s="61" t="s">
        <v>236</v>
      </c>
      <c r="H535" s="269">
        <f>H536</f>
        <v>250000000</v>
      </c>
      <c r="I535" s="280">
        <f t="shared" si="21"/>
        <v>0</v>
      </c>
      <c r="J535" s="71"/>
      <c r="K535" s="280">
        <f t="shared" si="21"/>
        <v>0</v>
      </c>
      <c r="L535" s="268"/>
      <c r="M535" s="280">
        <f>H535+I535+K535</f>
        <v>250000000</v>
      </c>
      <c r="N535" s="382">
        <v>1</v>
      </c>
    </row>
    <row r="536" spans="1:14" ht="19.5" customHeight="1">
      <c r="A536" s="406"/>
      <c r="B536" s="48" t="s">
        <v>725</v>
      </c>
      <c r="C536" s="65"/>
      <c r="D536" s="65"/>
      <c r="E536" s="48"/>
      <c r="F536" s="64"/>
      <c r="G536" s="46" t="s">
        <v>726</v>
      </c>
      <c r="H536" s="208">
        <f>H537</f>
        <v>250000000</v>
      </c>
      <c r="I536" s="194">
        <f t="shared" si="21"/>
        <v>0</v>
      </c>
      <c r="J536" s="9"/>
      <c r="K536" s="194">
        <f t="shared" si="21"/>
        <v>0</v>
      </c>
      <c r="L536" s="105"/>
      <c r="M536" s="194">
        <f>H536+I536+K536</f>
        <v>250000000</v>
      </c>
      <c r="N536" s="382"/>
    </row>
    <row r="537" spans="1:14" ht="60" customHeight="1">
      <c r="A537" s="406"/>
      <c r="B537" s="406"/>
      <c r="C537" s="48" t="s">
        <v>727</v>
      </c>
      <c r="D537" s="65"/>
      <c r="E537" s="48"/>
      <c r="F537" s="64"/>
      <c r="G537" s="46" t="s">
        <v>728</v>
      </c>
      <c r="H537" s="208">
        <f>H538</f>
        <v>250000000</v>
      </c>
      <c r="I537" s="194">
        <f t="shared" si="21"/>
        <v>0</v>
      </c>
      <c r="J537" s="9"/>
      <c r="K537" s="194">
        <f t="shared" si="21"/>
        <v>0</v>
      </c>
      <c r="L537" s="105"/>
      <c r="M537" s="194">
        <f>H537+I537+K537</f>
        <v>250000000</v>
      </c>
      <c r="N537" s="382"/>
    </row>
    <row r="538" spans="1:14" ht="42" customHeight="1">
      <c r="A538" s="406"/>
      <c r="B538" s="406"/>
      <c r="C538" s="401"/>
      <c r="D538" s="48" t="s">
        <v>729</v>
      </c>
      <c r="E538" s="48"/>
      <c r="F538" s="64"/>
      <c r="G538" s="46" t="s">
        <v>753</v>
      </c>
      <c r="H538" s="208">
        <f>H539</f>
        <v>250000000</v>
      </c>
      <c r="I538" s="194">
        <f t="shared" si="21"/>
        <v>0</v>
      </c>
      <c r="J538" s="9"/>
      <c r="K538" s="194">
        <f t="shared" si="21"/>
        <v>0</v>
      </c>
      <c r="L538" s="105"/>
      <c r="M538" s="194">
        <f>H538+I538+K538</f>
        <v>250000000</v>
      </c>
      <c r="N538" s="382"/>
    </row>
    <row r="539" spans="1:14" ht="42" customHeight="1" thickBot="1">
      <c r="A539" s="401"/>
      <c r="B539" s="401"/>
      <c r="C539" s="402"/>
      <c r="D539" s="39"/>
      <c r="E539" s="91" t="s">
        <v>773</v>
      </c>
      <c r="F539" s="277">
        <v>123</v>
      </c>
      <c r="G539" s="282" t="s">
        <v>774</v>
      </c>
      <c r="H539" s="275">
        <v>250000000</v>
      </c>
      <c r="I539" s="266"/>
      <c r="J539" s="267"/>
      <c r="K539" s="279"/>
      <c r="L539" s="267"/>
      <c r="M539" s="327">
        <f>+H539+I539+K539</f>
        <v>250000000</v>
      </c>
      <c r="N539" s="382"/>
    </row>
    <row r="540" spans="1:20" ht="19.5" customHeight="1" thickBot="1">
      <c r="A540" s="446" t="s">
        <v>876</v>
      </c>
      <c r="B540" s="446"/>
      <c r="C540" s="446"/>
      <c r="D540" s="446"/>
      <c r="E540" s="446"/>
      <c r="F540" s="446"/>
      <c r="G540" s="446"/>
      <c r="H540" s="333">
        <f>H541</f>
        <v>242000000</v>
      </c>
      <c r="I540" s="344">
        <f>I541</f>
        <v>18118972302</v>
      </c>
      <c r="J540" s="345"/>
      <c r="K540" s="344">
        <f>K541</f>
        <v>16498696531</v>
      </c>
      <c r="L540" s="334"/>
      <c r="M540" s="346">
        <f>H540+I540+K540</f>
        <v>34859668833</v>
      </c>
      <c r="N540" s="334"/>
      <c r="O540" s="25"/>
      <c r="P540" s="25"/>
      <c r="Q540" s="25"/>
      <c r="R540" s="25"/>
      <c r="S540" s="25"/>
      <c r="T540" s="25"/>
    </row>
    <row r="541" spans="1:14" s="1" customFormat="1" ht="20.25" customHeight="1">
      <c r="A541" s="40">
        <v>1</v>
      </c>
      <c r="B541" s="40"/>
      <c r="C541" s="40"/>
      <c r="D541" s="40"/>
      <c r="E541" s="40"/>
      <c r="F541" s="60"/>
      <c r="G541" s="61" t="s">
        <v>8</v>
      </c>
      <c r="H541" s="270">
        <f>H542</f>
        <v>242000000</v>
      </c>
      <c r="I541" s="274">
        <f>I542</f>
        <v>18118972302</v>
      </c>
      <c r="J541" s="143"/>
      <c r="K541" s="274">
        <f>K542</f>
        <v>16498696531</v>
      </c>
      <c r="L541" s="297"/>
      <c r="M541" s="337">
        <f>H541+I541+K541</f>
        <v>34859668833</v>
      </c>
      <c r="N541" s="382">
        <v>18</v>
      </c>
    </row>
    <row r="542" spans="1:14" s="1" customFormat="1" ht="39.75" customHeight="1">
      <c r="A542" s="401"/>
      <c r="B542" s="48" t="s">
        <v>250</v>
      </c>
      <c r="C542" s="48"/>
      <c r="D542" s="48"/>
      <c r="E542" s="48"/>
      <c r="F542" s="64"/>
      <c r="G542" s="46" t="s">
        <v>251</v>
      </c>
      <c r="H542" s="196">
        <f>H547+H568+H595+H602</f>
        <v>242000000</v>
      </c>
      <c r="I542" s="206">
        <f>I543+I547+I568+I595+I602</f>
        <v>18118972302</v>
      </c>
      <c r="J542" s="42"/>
      <c r="K542" s="206">
        <f>K543+K547+K568+K595+K602</f>
        <v>16498696531</v>
      </c>
      <c r="L542" s="7"/>
      <c r="M542" s="245">
        <f>H542+I542+K542</f>
        <v>34859668833</v>
      </c>
      <c r="N542" s="382"/>
    </row>
    <row r="543" spans="1:14" ht="20.25" customHeight="1">
      <c r="A543" s="402"/>
      <c r="B543" s="401"/>
      <c r="C543" s="401"/>
      <c r="D543" s="401"/>
      <c r="E543" s="401"/>
      <c r="F543" s="401"/>
      <c r="G543" s="49" t="s">
        <v>776</v>
      </c>
      <c r="H543" s="196">
        <f>H544</f>
        <v>0</v>
      </c>
      <c r="I543" s="206">
        <f>I544+I545+I546</f>
        <v>4175058788.5</v>
      </c>
      <c r="J543" s="42"/>
      <c r="K543" s="206">
        <f>K544+K545+K546</f>
        <v>2211028809</v>
      </c>
      <c r="L543" s="7"/>
      <c r="M543" s="206">
        <f>H543+I543+K543</f>
        <v>6386087597.5</v>
      </c>
      <c r="N543" s="382"/>
    </row>
    <row r="544" spans="1:14" ht="20.25" customHeight="1">
      <c r="A544" s="402"/>
      <c r="B544" s="402"/>
      <c r="C544" s="402"/>
      <c r="D544" s="402"/>
      <c r="E544" s="402"/>
      <c r="F544" s="402"/>
      <c r="G544" s="536" t="s">
        <v>776</v>
      </c>
      <c r="H544" s="389"/>
      <c r="I544" s="217">
        <v>1948666300</v>
      </c>
      <c r="J544" s="105" t="s">
        <v>777</v>
      </c>
      <c r="K544" s="194"/>
      <c r="L544" s="7"/>
      <c r="M544" s="398">
        <f>H543+I543+K543</f>
        <v>6386087597.5</v>
      </c>
      <c r="N544" s="382"/>
    </row>
    <row r="545" spans="1:14" ht="20.25" customHeight="1">
      <c r="A545" s="402"/>
      <c r="B545" s="402"/>
      <c r="C545" s="402"/>
      <c r="D545" s="402"/>
      <c r="E545" s="402"/>
      <c r="F545" s="402"/>
      <c r="G545" s="537"/>
      <c r="H545" s="390"/>
      <c r="I545" s="217">
        <v>1699772488.5</v>
      </c>
      <c r="J545" s="105" t="s">
        <v>778</v>
      </c>
      <c r="K545" s="194"/>
      <c r="L545" s="7"/>
      <c r="M545" s="399"/>
      <c r="N545" s="382"/>
    </row>
    <row r="546" spans="1:14" ht="20.25" customHeight="1">
      <c r="A546" s="402"/>
      <c r="B546" s="402"/>
      <c r="C546" s="403"/>
      <c r="D546" s="403"/>
      <c r="E546" s="403"/>
      <c r="F546" s="403"/>
      <c r="G546" s="538"/>
      <c r="H546" s="391"/>
      <c r="I546" s="217">
        <v>526620000</v>
      </c>
      <c r="J546" s="105" t="s">
        <v>779</v>
      </c>
      <c r="K546" s="195">
        <v>2211028809</v>
      </c>
      <c r="L546" s="106" t="s">
        <v>780</v>
      </c>
      <c r="M546" s="400"/>
      <c r="N546" s="382"/>
    </row>
    <row r="547" spans="1:14" ht="36.75" customHeight="1">
      <c r="A547" s="402"/>
      <c r="B547" s="402"/>
      <c r="C547" s="48" t="s">
        <v>781</v>
      </c>
      <c r="D547" s="48"/>
      <c r="E547" s="48"/>
      <c r="F547" s="64"/>
      <c r="G547" s="46" t="s">
        <v>782</v>
      </c>
      <c r="H547" s="208">
        <f>H548+H552+H557+H562+H564+H566</f>
        <v>50000000</v>
      </c>
      <c r="I547" s="206">
        <f>I548+I552+I557+I562+I564+I566</f>
        <v>13943913513.5</v>
      </c>
      <c r="J547" s="42"/>
      <c r="K547" s="206">
        <f>K548+K552+K557+K562+K564+K566</f>
        <v>13598665789</v>
      </c>
      <c r="L547" s="9"/>
      <c r="M547" s="206">
        <f>H547+I547+K547</f>
        <v>27592579302.5</v>
      </c>
      <c r="N547" s="382"/>
    </row>
    <row r="548" spans="1:14" ht="55.5" customHeight="1">
      <c r="A548" s="402"/>
      <c r="B548" s="402"/>
      <c r="C548" s="401"/>
      <c r="D548" s="48" t="s">
        <v>783</v>
      </c>
      <c r="E548" s="48"/>
      <c r="F548" s="64"/>
      <c r="G548" s="46" t="s">
        <v>784</v>
      </c>
      <c r="H548" s="179">
        <f>H549</f>
        <v>0</v>
      </c>
      <c r="I548" s="206">
        <f>+I549+I550+I551</f>
        <v>11995247213.5</v>
      </c>
      <c r="J548" s="105"/>
      <c r="K548" s="179">
        <f>+K549+K550+K551</f>
        <v>0</v>
      </c>
      <c r="L548" s="105"/>
      <c r="M548" s="206">
        <f>H548+I548+K548</f>
        <v>11995247213.5</v>
      </c>
      <c r="N548" s="382"/>
    </row>
    <row r="549" spans="1:14" ht="20.25" customHeight="1">
      <c r="A549" s="402"/>
      <c r="B549" s="402"/>
      <c r="C549" s="402"/>
      <c r="D549" s="406"/>
      <c r="E549" s="540" t="s">
        <v>785</v>
      </c>
      <c r="F549" s="393">
        <v>124</v>
      </c>
      <c r="G549" s="394" t="s">
        <v>989</v>
      </c>
      <c r="H549" s="432"/>
      <c r="I549" s="220">
        <v>3897332600</v>
      </c>
      <c r="J549" s="105" t="s">
        <v>777</v>
      </c>
      <c r="K549" s="457"/>
      <c r="L549" s="535"/>
      <c r="M549" s="539">
        <f>+I549+I550+I551+K549+H549</f>
        <v>11995247213.5</v>
      </c>
      <c r="N549" s="382"/>
    </row>
    <row r="550" spans="1:14" ht="20.25" customHeight="1">
      <c r="A550" s="402"/>
      <c r="B550" s="402"/>
      <c r="C550" s="402"/>
      <c r="D550" s="406"/>
      <c r="E550" s="541"/>
      <c r="F550" s="393"/>
      <c r="G550" s="394"/>
      <c r="H550" s="432"/>
      <c r="I550" s="220">
        <v>5099317465.5</v>
      </c>
      <c r="J550" s="105" t="s">
        <v>778</v>
      </c>
      <c r="K550" s="457"/>
      <c r="L550" s="535"/>
      <c r="M550" s="539"/>
      <c r="N550" s="382"/>
    </row>
    <row r="551" spans="1:14" ht="20.25" customHeight="1">
      <c r="A551" s="402"/>
      <c r="B551" s="402"/>
      <c r="C551" s="402"/>
      <c r="D551" s="406"/>
      <c r="E551" s="11" t="s">
        <v>786</v>
      </c>
      <c r="F551" s="393"/>
      <c r="G551" s="394"/>
      <c r="H551" s="432"/>
      <c r="I551" s="220">
        <v>2998597148</v>
      </c>
      <c r="J551" s="105" t="s">
        <v>787</v>
      </c>
      <c r="K551" s="457"/>
      <c r="L551" s="535"/>
      <c r="M551" s="539"/>
      <c r="N551" s="382"/>
    </row>
    <row r="552" spans="1:14" ht="20.25" customHeight="1">
      <c r="A552" s="402"/>
      <c r="B552" s="402"/>
      <c r="C552" s="402"/>
      <c r="D552" s="401" t="s">
        <v>788</v>
      </c>
      <c r="E552" s="540"/>
      <c r="F552" s="447"/>
      <c r="G552" s="542" t="s">
        <v>789</v>
      </c>
      <c r="H552" s="389">
        <f>H554</f>
        <v>0</v>
      </c>
      <c r="I552" s="545">
        <f>I554</f>
        <v>1948666300</v>
      </c>
      <c r="J552" s="395"/>
      <c r="K552" s="389">
        <f>+K554+K556</f>
        <v>13598665789</v>
      </c>
      <c r="L552" s="395"/>
      <c r="M552" s="545">
        <f>H552+I552+K552</f>
        <v>15547332089</v>
      </c>
      <c r="N552" s="382"/>
    </row>
    <row r="553" spans="1:14" ht="20.25" customHeight="1">
      <c r="A553" s="402"/>
      <c r="B553" s="402"/>
      <c r="C553" s="402"/>
      <c r="D553" s="403"/>
      <c r="E553" s="541"/>
      <c r="F553" s="447"/>
      <c r="G553" s="542"/>
      <c r="H553" s="391"/>
      <c r="I553" s="546"/>
      <c r="J553" s="397"/>
      <c r="K553" s="391"/>
      <c r="L553" s="397"/>
      <c r="M553" s="546"/>
      <c r="N553" s="382"/>
    </row>
    <row r="554" spans="1:14" ht="20.25" customHeight="1">
      <c r="A554" s="402"/>
      <c r="B554" s="402"/>
      <c r="C554" s="402"/>
      <c r="D554" s="406"/>
      <c r="E554" s="11" t="s">
        <v>790</v>
      </c>
      <c r="F554" s="393">
        <v>125</v>
      </c>
      <c r="G554" s="394" t="s">
        <v>791</v>
      </c>
      <c r="H554" s="411"/>
      <c r="I554" s="543">
        <v>1948666300</v>
      </c>
      <c r="J554" s="430" t="s">
        <v>777</v>
      </c>
      <c r="K554" s="428">
        <v>9563390264</v>
      </c>
      <c r="L554" s="395" t="s">
        <v>792</v>
      </c>
      <c r="M554" s="547">
        <f>I554+K554+K556</f>
        <v>15547332089</v>
      </c>
      <c r="N554" s="382"/>
    </row>
    <row r="555" spans="1:14" ht="20.25" customHeight="1">
      <c r="A555" s="402"/>
      <c r="B555" s="402"/>
      <c r="C555" s="402"/>
      <c r="D555" s="406"/>
      <c r="E555" s="11" t="s">
        <v>793</v>
      </c>
      <c r="F555" s="393"/>
      <c r="G555" s="394"/>
      <c r="H555" s="445"/>
      <c r="I555" s="544"/>
      <c r="J555" s="433"/>
      <c r="K555" s="429"/>
      <c r="L555" s="431"/>
      <c r="M555" s="548"/>
      <c r="N555" s="382"/>
    </row>
    <row r="556" spans="1:14" ht="20.25" customHeight="1">
      <c r="A556" s="402"/>
      <c r="B556" s="402"/>
      <c r="C556" s="402"/>
      <c r="D556" s="406"/>
      <c r="E556" s="39" t="s">
        <v>794</v>
      </c>
      <c r="F556" s="393"/>
      <c r="G556" s="394"/>
      <c r="H556" s="445"/>
      <c r="I556" s="544"/>
      <c r="J556" s="433"/>
      <c r="K556" s="204">
        <v>4035275525</v>
      </c>
      <c r="L556" s="106" t="s">
        <v>795</v>
      </c>
      <c r="M556" s="548"/>
      <c r="N556" s="382"/>
    </row>
    <row r="557" spans="1:14" ht="81.75" customHeight="1">
      <c r="A557" s="402"/>
      <c r="B557" s="402"/>
      <c r="C557" s="402"/>
      <c r="D557" s="48" t="s">
        <v>796</v>
      </c>
      <c r="E557" s="48"/>
      <c r="F557" s="60"/>
      <c r="G557" s="61" t="s">
        <v>797</v>
      </c>
      <c r="H557" s="208">
        <f>SUM(H558)</f>
        <v>10000000</v>
      </c>
      <c r="I557" s="206">
        <f>SUM(I558)</f>
        <v>0</v>
      </c>
      <c r="J557" s="42"/>
      <c r="K557" s="206">
        <f>SUM(K558)</f>
        <v>0</v>
      </c>
      <c r="L557" s="105"/>
      <c r="M557" s="206">
        <f>H557+I557+K557</f>
        <v>10000000</v>
      </c>
      <c r="N557" s="382"/>
    </row>
    <row r="558" spans="1:14" ht="20.25" customHeight="1">
      <c r="A558" s="402"/>
      <c r="B558" s="402"/>
      <c r="C558" s="402"/>
      <c r="D558" s="406"/>
      <c r="E558" s="48" t="s">
        <v>798</v>
      </c>
      <c r="F558" s="449">
        <v>128</v>
      </c>
      <c r="G558" s="516" t="s">
        <v>799</v>
      </c>
      <c r="H558" s="404">
        <v>10000000</v>
      </c>
      <c r="I558" s="549"/>
      <c r="J558" s="513"/>
      <c r="K558" s="507"/>
      <c r="L558" s="513"/>
      <c r="M558" s="549">
        <f>H558+I558+K558</f>
        <v>10000000</v>
      </c>
      <c r="N558" s="382"/>
    </row>
    <row r="559" spans="1:14" ht="20.25" customHeight="1">
      <c r="A559" s="402"/>
      <c r="B559" s="402"/>
      <c r="C559" s="402"/>
      <c r="D559" s="406"/>
      <c r="E559" s="48" t="s">
        <v>800</v>
      </c>
      <c r="F559" s="449"/>
      <c r="G559" s="517"/>
      <c r="H559" s="404"/>
      <c r="I559" s="550"/>
      <c r="J559" s="514"/>
      <c r="K559" s="508"/>
      <c r="L559" s="514"/>
      <c r="M559" s="550"/>
      <c r="N559" s="382"/>
    </row>
    <row r="560" spans="1:14" ht="20.25" customHeight="1">
      <c r="A560" s="402"/>
      <c r="B560" s="402"/>
      <c r="C560" s="402"/>
      <c r="D560" s="406"/>
      <c r="E560" s="48" t="s">
        <v>801</v>
      </c>
      <c r="F560" s="449"/>
      <c r="G560" s="517"/>
      <c r="H560" s="404"/>
      <c r="I560" s="550"/>
      <c r="J560" s="514"/>
      <c r="K560" s="508"/>
      <c r="L560" s="514"/>
      <c r="M560" s="550"/>
      <c r="N560" s="382"/>
    </row>
    <row r="561" spans="1:14" ht="20.25" customHeight="1">
      <c r="A561" s="402"/>
      <c r="B561" s="402"/>
      <c r="C561" s="402"/>
      <c r="D561" s="406"/>
      <c r="E561" s="48" t="s">
        <v>802</v>
      </c>
      <c r="F561" s="449"/>
      <c r="G561" s="454"/>
      <c r="H561" s="404"/>
      <c r="I561" s="551"/>
      <c r="J561" s="515"/>
      <c r="K561" s="509"/>
      <c r="L561" s="515"/>
      <c r="M561" s="551"/>
      <c r="N561" s="382"/>
    </row>
    <row r="562" spans="1:14" ht="20.25" customHeight="1">
      <c r="A562" s="402"/>
      <c r="B562" s="402"/>
      <c r="C562" s="402"/>
      <c r="D562" s="48" t="s">
        <v>803</v>
      </c>
      <c r="E562" s="48"/>
      <c r="F562" s="64"/>
      <c r="G562" s="46" t="s">
        <v>804</v>
      </c>
      <c r="H562" s="208">
        <f>H563</f>
        <v>10000000</v>
      </c>
      <c r="I562" s="206">
        <f>I563</f>
        <v>0</v>
      </c>
      <c r="J562" s="42"/>
      <c r="K562" s="206">
        <f>K563</f>
        <v>0</v>
      </c>
      <c r="L562" s="105"/>
      <c r="M562" s="239">
        <f>H562+I562+K562</f>
        <v>10000000</v>
      </c>
      <c r="N562" s="382"/>
    </row>
    <row r="563" spans="1:14" ht="57.75" customHeight="1">
      <c r="A563" s="402"/>
      <c r="B563" s="402"/>
      <c r="C563" s="402"/>
      <c r="D563" s="48"/>
      <c r="E563" s="48" t="s">
        <v>805</v>
      </c>
      <c r="F563" s="64">
        <v>129</v>
      </c>
      <c r="G563" s="113" t="s">
        <v>806</v>
      </c>
      <c r="H563" s="210">
        <v>10000000</v>
      </c>
      <c r="I563" s="217"/>
      <c r="J563" s="106"/>
      <c r="K563" s="192"/>
      <c r="L563" s="105"/>
      <c r="M563" s="220">
        <f>H562+I562+K562</f>
        <v>10000000</v>
      </c>
      <c r="N563" s="382"/>
    </row>
    <row r="564" spans="1:14" ht="20.25" customHeight="1">
      <c r="A564" s="402"/>
      <c r="B564" s="402"/>
      <c r="C564" s="402"/>
      <c r="D564" s="48" t="s">
        <v>807</v>
      </c>
      <c r="E564" s="48"/>
      <c r="F564" s="64"/>
      <c r="G564" s="46" t="s">
        <v>808</v>
      </c>
      <c r="H564" s="208">
        <f>H565</f>
        <v>10000000</v>
      </c>
      <c r="I564" s="206">
        <f>I565</f>
        <v>0</v>
      </c>
      <c r="J564" s="42"/>
      <c r="K564" s="206">
        <f>K565</f>
        <v>0</v>
      </c>
      <c r="L564" s="105"/>
      <c r="M564" s="239">
        <f aca="true" t="shared" si="22" ref="M564:M570">H564+I564+K564</f>
        <v>10000000</v>
      </c>
      <c r="N564" s="382"/>
    </row>
    <row r="565" spans="1:14" ht="45" customHeight="1">
      <c r="A565" s="402"/>
      <c r="B565" s="402"/>
      <c r="C565" s="402"/>
      <c r="D565" s="48"/>
      <c r="E565" s="48" t="s">
        <v>809</v>
      </c>
      <c r="F565" s="64">
        <v>130</v>
      </c>
      <c r="G565" s="113" t="s">
        <v>810</v>
      </c>
      <c r="H565" s="210">
        <v>10000000</v>
      </c>
      <c r="I565" s="217"/>
      <c r="J565" s="106"/>
      <c r="K565" s="192"/>
      <c r="L565" s="105"/>
      <c r="M565" s="220">
        <f t="shared" si="22"/>
        <v>10000000</v>
      </c>
      <c r="N565" s="382"/>
    </row>
    <row r="566" spans="1:14" ht="41.25" customHeight="1">
      <c r="A566" s="402"/>
      <c r="B566" s="402"/>
      <c r="C566" s="402"/>
      <c r="D566" s="48" t="s">
        <v>811</v>
      </c>
      <c r="E566" s="48"/>
      <c r="F566" s="64"/>
      <c r="G566" s="46" t="s">
        <v>812</v>
      </c>
      <c r="H566" s="208">
        <f>H567</f>
        <v>20000000</v>
      </c>
      <c r="I566" s="206">
        <f>I567</f>
        <v>0</v>
      </c>
      <c r="J566" s="42"/>
      <c r="K566" s="206">
        <f>K567</f>
        <v>0</v>
      </c>
      <c r="L566" s="105"/>
      <c r="M566" s="239">
        <f t="shared" si="22"/>
        <v>20000000</v>
      </c>
      <c r="N566" s="382"/>
    </row>
    <row r="567" spans="1:14" ht="24.75" customHeight="1">
      <c r="A567" s="402"/>
      <c r="B567" s="402"/>
      <c r="C567" s="403"/>
      <c r="D567" s="48"/>
      <c r="E567" s="48" t="s">
        <v>813</v>
      </c>
      <c r="F567" s="64">
        <v>131</v>
      </c>
      <c r="G567" s="101" t="s">
        <v>814</v>
      </c>
      <c r="H567" s="203">
        <v>20000000</v>
      </c>
      <c r="I567" s="217"/>
      <c r="J567" s="106"/>
      <c r="K567" s="192"/>
      <c r="L567" s="105"/>
      <c r="M567" s="220">
        <f t="shared" si="22"/>
        <v>20000000</v>
      </c>
      <c r="N567" s="382"/>
    </row>
    <row r="568" spans="1:14" ht="38.25" customHeight="1">
      <c r="A568" s="402"/>
      <c r="B568" s="402"/>
      <c r="C568" s="40" t="s">
        <v>815</v>
      </c>
      <c r="D568" s="44"/>
      <c r="E568" s="48"/>
      <c r="F568" s="64"/>
      <c r="G568" s="61" t="s">
        <v>816</v>
      </c>
      <c r="H568" s="208">
        <f>H569+H579+H586+H588+H590</f>
        <v>132000000</v>
      </c>
      <c r="I568" s="206">
        <f>I569+I579+I586+I588+I590</f>
        <v>0</v>
      </c>
      <c r="J568" s="42"/>
      <c r="K568" s="206">
        <f>K569+K579+K586+K588+K590</f>
        <v>689001933</v>
      </c>
      <c r="L568" s="105"/>
      <c r="M568" s="239">
        <f t="shared" si="22"/>
        <v>821001933</v>
      </c>
      <c r="N568" s="382"/>
    </row>
    <row r="569" spans="1:14" ht="36.75" customHeight="1">
      <c r="A569" s="402"/>
      <c r="B569" s="402"/>
      <c r="C569" s="406"/>
      <c r="D569" s="48" t="s">
        <v>817</v>
      </c>
      <c r="E569" s="48"/>
      <c r="F569" s="64"/>
      <c r="G569" s="46" t="s">
        <v>818</v>
      </c>
      <c r="H569" s="208">
        <f>H570+H578</f>
        <v>52000000</v>
      </c>
      <c r="I569" s="206">
        <f>I570+I578</f>
        <v>0</v>
      </c>
      <c r="J569" s="42"/>
      <c r="K569" s="206">
        <f>K570+K578</f>
        <v>0</v>
      </c>
      <c r="L569" s="105"/>
      <c r="M569" s="239">
        <f t="shared" si="22"/>
        <v>52000000</v>
      </c>
      <c r="N569" s="382"/>
    </row>
    <row r="570" spans="1:14" ht="20.25" customHeight="1">
      <c r="A570" s="402"/>
      <c r="B570" s="402"/>
      <c r="C570" s="406"/>
      <c r="D570" s="401"/>
      <c r="E570" s="11" t="s">
        <v>819</v>
      </c>
      <c r="F570" s="552">
        <v>132</v>
      </c>
      <c r="G570" s="555" t="s">
        <v>820</v>
      </c>
      <c r="H570" s="398">
        <v>42000000</v>
      </c>
      <c r="I570" s="543"/>
      <c r="J570" s="430"/>
      <c r="K570" s="559"/>
      <c r="L570" s="430"/>
      <c r="M570" s="483">
        <f t="shared" si="22"/>
        <v>42000000</v>
      </c>
      <c r="N570" s="382"/>
    </row>
    <row r="571" spans="1:14" ht="20.25" customHeight="1">
      <c r="A571" s="402"/>
      <c r="B571" s="402"/>
      <c r="C571" s="406"/>
      <c r="D571" s="402"/>
      <c r="E571" s="11" t="s">
        <v>821</v>
      </c>
      <c r="F571" s="553"/>
      <c r="G571" s="556"/>
      <c r="H571" s="399"/>
      <c r="I571" s="544"/>
      <c r="J571" s="433"/>
      <c r="K571" s="560"/>
      <c r="L571" s="433"/>
      <c r="M571" s="490"/>
      <c r="N571" s="382"/>
    </row>
    <row r="572" spans="1:14" ht="20.25" customHeight="1">
      <c r="A572" s="402"/>
      <c r="B572" s="402"/>
      <c r="C572" s="406"/>
      <c r="D572" s="402"/>
      <c r="E572" s="11" t="s">
        <v>822</v>
      </c>
      <c r="F572" s="553"/>
      <c r="G572" s="556"/>
      <c r="H572" s="399"/>
      <c r="I572" s="544"/>
      <c r="J572" s="433"/>
      <c r="K572" s="560"/>
      <c r="L572" s="433"/>
      <c r="M572" s="490"/>
      <c r="N572" s="382"/>
    </row>
    <row r="573" spans="1:14" ht="20.25" customHeight="1">
      <c r="A573" s="402"/>
      <c r="B573" s="402"/>
      <c r="C573" s="406"/>
      <c r="D573" s="402"/>
      <c r="E573" s="11" t="s">
        <v>823</v>
      </c>
      <c r="F573" s="553"/>
      <c r="G573" s="556"/>
      <c r="H573" s="399"/>
      <c r="I573" s="544"/>
      <c r="J573" s="433"/>
      <c r="K573" s="560"/>
      <c r="L573" s="433"/>
      <c r="M573" s="490"/>
      <c r="N573" s="382"/>
    </row>
    <row r="574" spans="1:14" ht="20.25" customHeight="1">
      <c r="A574" s="402"/>
      <c r="B574" s="402"/>
      <c r="C574" s="406"/>
      <c r="D574" s="402"/>
      <c r="E574" s="11" t="s">
        <v>824</v>
      </c>
      <c r="F574" s="553"/>
      <c r="G574" s="556"/>
      <c r="H574" s="399"/>
      <c r="I574" s="544"/>
      <c r="J574" s="433"/>
      <c r="K574" s="560"/>
      <c r="L574" s="433"/>
      <c r="M574" s="490"/>
      <c r="N574" s="382"/>
    </row>
    <row r="575" spans="1:14" ht="20.25" customHeight="1">
      <c r="A575" s="402"/>
      <c r="B575" s="402"/>
      <c r="C575" s="406"/>
      <c r="D575" s="402"/>
      <c r="E575" s="11" t="s">
        <v>825</v>
      </c>
      <c r="F575" s="553"/>
      <c r="G575" s="556"/>
      <c r="H575" s="399"/>
      <c r="I575" s="544"/>
      <c r="J575" s="433"/>
      <c r="K575" s="560"/>
      <c r="L575" s="433"/>
      <c r="M575" s="490"/>
      <c r="N575" s="382"/>
    </row>
    <row r="576" spans="1:14" ht="20.25" customHeight="1">
      <c r="A576" s="402"/>
      <c r="B576" s="402"/>
      <c r="C576" s="406"/>
      <c r="D576" s="402"/>
      <c r="E576" s="11" t="s">
        <v>826</v>
      </c>
      <c r="F576" s="553"/>
      <c r="G576" s="556"/>
      <c r="H576" s="399"/>
      <c r="I576" s="544"/>
      <c r="J576" s="433"/>
      <c r="K576" s="560"/>
      <c r="L576" s="433"/>
      <c r="M576" s="490"/>
      <c r="N576" s="382"/>
    </row>
    <row r="577" spans="1:14" ht="20.25" customHeight="1">
      <c r="A577" s="402"/>
      <c r="B577" s="402"/>
      <c r="C577" s="406"/>
      <c r="D577" s="402"/>
      <c r="E577" s="11" t="s">
        <v>827</v>
      </c>
      <c r="F577" s="554"/>
      <c r="G577" s="557"/>
      <c r="H577" s="400"/>
      <c r="I577" s="558"/>
      <c r="J577" s="431"/>
      <c r="K577" s="561"/>
      <c r="L577" s="431"/>
      <c r="M577" s="484"/>
      <c r="N577" s="382"/>
    </row>
    <row r="578" spans="1:14" ht="39" customHeight="1">
      <c r="A578" s="402"/>
      <c r="B578" s="402"/>
      <c r="C578" s="406"/>
      <c r="D578" s="403"/>
      <c r="E578" s="11" t="s">
        <v>828</v>
      </c>
      <c r="F578" s="64">
        <v>133</v>
      </c>
      <c r="G578" s="87" t="s">
        <v>829</v>
      </c>
      <c r="H578" s="221">
        <v>10000000</v>
      </c>
      <c r="I578" s="222"/>
      <c r="J578" s="104"/>
      <c r="K578" s="235"/>
      <c r="L578" s="104"/>
      <c r="M578" s="247">
        <f>H578+I578+K578</f>
        <v>10000000</v>
      </c>
      <c r="N578" s="382"/>
    </row>
    <row r="579" spans="1:14" ht="30.75" customHeight="1">
      <c r="A579" s="402"/>
      <c r="B579" s="402"/>
      <c r="C579" s="406"/>
      <c r="D579" s="48" t="s">
        <v>830</v>
      </c>
      <c r="E579" s="48"/>
      <c r="F579" s="60"/>
      <c r="G579" s="61" t="s">
        <v>831</v>
      </c>
      <c r="H579" s="208">
        <f>H580</f>
        <v>30000000</v>
      </c>
      <c r="I579" s="206">
        <f>I580</f>
        <v>0</v>
      </c>
      <c r="J579" s="42"/>
      <c r="K579" s="206">
        <f>K580</f>
        <v>0</v>
      </c>
      <c r="L579" s="105"/>
      <c r="M579" s="206">
        <f>H579+I579+K579</f>
        <v>30000000</v>
      </c>
      <c r="N579" s="382"/>
    </row>
    <row r="580" spans="1:14" ht="20.25" customHeight="1">
      <c r="A580" s="402"/>
      <c r="B580" s="402"/>
      <c r="C580" s="406"/>
      <c r="D580" s="406"/>
      <c r="E580" s="48" t="s">
        <v>832</v>
      </c>
      <c r="F580" s="409">
        <v>134</v>
      </c>
      <c r="G580" s="562" t="s">
        <v>833</v>
      </c>
      <c r="H580" s="398">
        <v>30000000</v>
      </c>
      <c r="I580" s="483"/>
      <c r="J580" s="395"/>
      <c r="K580" s="398"/>
      <c r="L580" s="395"/>
      <c r="M580" s="483">
        <f>H580+I580+K580</f>
        <v>30000000</v>
      </c>
      <c r="N580" s="382"/>
    </row>
    <row r="581" spans="1:14" ht="20.25" customHeight="1">
      <c r="A581" s="402"/>
      <c r="B581" s="402"/>
      <c r="C581" s="406"/>
      <c r="D581" s="406"/>
      <c r="E581" s="48" t="s">
        <v>834</v>
      </c>
      <c r="F581" s="383"/>
      <c r="G581" s="563"/>
      <c r="H581" s="399"/>
      <c r="I581" s="490"/>
      <c r="J581" s="396"/>
      <c r="K581" s="399"/>
      <c r="L581" s="396"/>
      <c r="M581" s="490"/>
      <c r="N581" s="382"/>
    </row>
    <row r="582" spans="1:14" ht="20.25" customHeight="1">
      <c r="A582" s="402"/>
      <c r="B582" s="402"/>
      <c r="C582" s="406"/>
      <c r="D582" s="406"/>
      <c r="E582" s="48" t="s">
        <v>835</v>
      </c>
      <c r="F582" s="383"/>
      <c r="G582" s="563"/>
      <c r="H582" s="399"/>
      <c r="I582" s="490"/>
      <c r="J582" s="396"/>
      <c r="K582" s="399"/>
      <c r="L582" s="396"/>
      <c r="M582" s="490"/>
      <c r="N582" s="382"/>
    </row>
    <row r="583" spans="1:14" ht="20.25" customHeight="1">
      <c r="A583" s="402"/>
      <c r="B583" s="402"/>
      <c r="C583" s="406"/>
      <c r="D583" s="406"/>
      <c r="E583" s="48" t="s">
        <v>836</v>
      </c>
      <c r="F583" s="383"/>
      <c r="G583" s="563"/>
      <c r="H583" s="399"/>
      <c r="I583" s="490"/>
      <c r="J583" s="396"/>
      <c r="K583" s="399"/>
      <c r="L583" s="396"/>
      <c r="M583" s="490"/>
      <c r="N583" s="382"/>
    </row>
    <row r="584" spans="1:14" ht="20.25" customHeight="1">
      <c r="A584" s="402"/>
      <c r="B584" s="402"/>
      <c r="C584" s="406"/>
      <c r="D584" s="406"/>
      <c r="E584" s="48" t="s">
        <v>837</v>
      </c>
      <c r="F584" s="383"/>
      <c r="G584" s="563"/>
      <c r="H584" s="399"/>
      <c r="I584" s="490"/>
      <c r="J584" s="396"/>
      <c r="K584" s="399"/>
      <c r="L584" s="396"/>
      <c r="M584" s="490"/>
      <c r="N584" s="382"/>
    </row>
    <row r="585" spans="1:14" ht="20.25" customHeight="1">
      <c r="A585" s="402"/>
      <c r="B585" s="402"/>
      <c r="C585" s="406"/>
      <c r="D585" s="406"/>
      <c r="E585" s="48" t="s">
        <v>838</v>
      </c>
      <c r="F585" s="451"/>
      <c r="G585" s="564"/>
      <c r="H585" s="400"/>
      <c r="I585" s="484"/>
      <c r="J585" s="397"/>
      <c r="K585" s="400"/>
      <c r="L585" s="397"/>
      <c r="M585" s="484">
        <f aca="true" t="shared" si="23" ref="M585:M591">H585+I585+K585</f>
        <v>0</v>
      </c>
      <c r="N585" s="382"/>
    </row>
    <row r="586" spans="1:14" ht="36.75" customHeight="1">
      <c r="A586" s="402"/>
      <c r="B586" s="402"/>
      <c r="C586" s="406"/>
      <c r="D586" s="48" t="s">
        <v>839</v>
      </c>
      <c r="E586" s="48"/>
      <c r="F586" s="64"/>
      <c r="G586" s="46" t="s">
        <v>840</v>
      </c>
      <c r="H586" s="208">
        <f>H587</f>
        <v>10000000</v>
      </c>
      <c r="I586" s="206">
        <f>I587</f>
        <v>0</v>
      </c>
      <c r="J586" s="42"/>
      <c r="K586" s="206">
        <f>K587</f>
        <v>0</v>
      </c>
      <c r="L586" s="105"/>
      <c r="M586" s="206">
        <f t="shared" si="23"/>
        <v>10000000</v>
      </c>
      <c r="N586" s="382"/>
    </row>
    <row r="587" spans="1:14" ht="48.75" customHeight="1">
      <c r="A587" s="402"/>
      <c r="B587" s="402"/>
      <c r="C587" s="406"/>
      <c r="D587" s="48"/>
      <c r="E587" s="48" t="s">
        <v>841</v>
      </c>
      <c r="F587" s="64">
        <v>135</v>
      </c>
      <c r="G587" s="34" t="s">
        <v>842</v>
      </c>
      <c r="H587" s="210">
        <v>10000000</v>
      </c>
      <c r="I587" s="217"/>
      <c r="J587" s="106"/>
      <c r="K587" s="192"/>
      <c r="L587" s="105"/>
      <c r="M587" s="247">
        <f t="shared" si="23"/>
        <v>10000000</v>
      </c>
      <c r="N587" s="382"/>
    </row>
    <row r="588" spans="1:14" ht="48" customHeight="1">
      <c r="A588" s="402"/>
      <c r="B588" s="402"/>
      <c r="C588" s="406"/>
      <c r="D588" s="48" t="s">
        <v>843</v>
      </c>
      <c r="E588" s="48"/>
      <c r="F588" s="64"/>
      <c r="G588" s="46" t="s">
        <v>844</v>
      </c>
      <c r="H588" s="208">
        <f>H589</f>
        <v>10000000</v>
      </c>
      <c r="I588" s="206">
        <f>I589</f>
        <v>0</v>
      </c>
      <c r="J588" s="42"/>
      <c r="K588" s="206">
        <f>K589</f>
        <v>0</v>
      </c>
      <c r="L588" s="105"/>
      <c r="M588" s="206">
        <f t="shared" si="23"/>
        <v>10000000</v>
      </c>
      <c r="N588" s="382"/>
    </row>
    <row r="589" spans="1:14" ht="42.75" customHeight="1">
      <c r="A589" s="402"/>
      <c r="B589" s="402"/>
      <c r="C589" s="406"/>
      <c r="D589" s="48"/>
      <c r="E589" s="48" t="s">
        <v>845</v>
      </c>
      <c r="F589" s="110">
        <v>136</v>
      </c>
      <c r="G589" s="34" t="s">
        <v>846</v>
      </c>
      <c r="H589" s="210">
        <v>10000000</v>
      </c>
      <c r="I589" s="217"/>
      <c r="J589" s="106"/>
      <c r="K589" s="192"/>
      <c r="L589" s="105"/>
      <c r="M589" s="220">
        <f t="shared" si="23"/>
        <v>10000000</v>
      </c>
      <c r="N589" s="382"/>
    </row>
    <row r="590" spans="1:14" ht="59.25" customHeight="1">
      <c r="A590" s="402"/>
      <c r="B590" s="402"/>
      <c r="C590" s="406"/>
      <c r="D590" s="48" t="s">
        <v>847</v>
      </c>
      <c r="E590" s="48"/>
      <c r="F590" s="64"/>
      <c r="G590" s="46" t="s">
        <v>848</v>
      </c>
      <c r="H590" s="208">
        <f>H591+H593+H594</f>
        <v>30000000</v>
      </c>
      <c r="I590" s="206">
        <f>I591+I593+I594</f>
        <v>0</v>
      </c>
      <c r="J590" s="42"/>
      <c r="K590" s="206">
        <f>K591+K593+K594</f>
        <v>689001933</v>
      </c>
      <c r="L590" s="105"/>
      <c r="M590" s="206">
        <f t="shared" si="23"/>
        <v>719001933</v>
      </c>
      <c r="N590" s="382"/>
    </row>
    <row r="591" spans="1:14" ht="20.25" customHeight="1">
      <c r="A591" s="402"/>
      <c r="B591" s="402"/>
      <c r="C591" s="406"/>
      <c r="D591" s="401"/>
      <c r="E591" s="48" t="s">
        <v>849</v>
      </c>
      <c r="F591" s="552">
        <v>137</v>
      </c>
      <c r="G591" s="565" t="s">
        <v>850</v>
      </c>
      <c r="H591" s="398">
        <v>30000000</v>
      </c>
      <c r="I591" s="483"/>
      <c r="J591" s="395"/>
      <c r="K591" s="428"/>
      <c r="L591" s="430"/>
      <c r="M591" s="543">
        <f t="shared" si="23"/>
        <v>30000000</v>
      </c>
      <c r="N591" s="382"/>
    </row>
    <row r="592" spans="1:14" ht="20.25" customHeight="1">
      <c r="A592" s="402"/>
      <c r="B592" s="402"/>
      <c r="C592" s="406"/>
      <c r="D592" s="402"/>
      <c r="E592" s="11" t="s">
        <v>851</v>
      </c>
      <c r="F592" s="554"/>
      <c r="G592" s="566"/>
      <c r="H592" s="400"/>
      <c r="I592" s="484"/>
      <c r="J592" s="397"/>
      <c r="K592" s="429"/>
      <c r="L592" s="431"/>
      <c r="M592" s="558"/>
      <c r="N592" s="382"/>
    </row>
    <row r="593" spans="1:14" ht="39" customHeight="1">
      <c r="A593" s="402"/>
      <c r="B593" s="402"/>
      <c r="C593" s="406"/>
      <c r="D593" s="402"/>
      <c r="E593" s="11" t="s">
        <v>852</v>
      </c>
      <c r="F593" s="102">
        <v>126</v>
      </c>
      <c r="G593" s="34" t="s">
        <v>853</v>
      </c>
      <c r="H593" s="203"/>
      <c r="I593" s="217"/>
      <c r="J593" s="8"/>
      <c r="K593" s="204">
        <v>500000000</v>
      </c>
      <c r="L593" s="106" t="s">
        <v>854</v>
      </c>
      <c r="M593" s="246">
        <f>+K593+H593+I593</f>
        <v>500000000</v>
      </c>
      <c r="N593" s="382"/>
    </row>
    <row r="594" spans="1:14" ht="42.75" customHeight="1">
      <c r="A594" s="402"/>
      <c r="B594" s="402"/>
      <c r="C594" s="406"/>
      <c r="D594" s="403"/>
      <c r="E594" s="11" t="s">
        <v>855</v>
      </c>
      <c r="F594" s="102">
        <v>127</v>
      </c>
      <c r="G594" s="34" t="s">
        <v>856</v>
      </c>
      <c r="H594" s="203"/>
      <c r="I594" s="217"/>
      <c r="J594" s="8"/>
      <c r="K594" s="204">
        <v>189001933</v>
      </c>
      <c r="L594" s="106" t="s">
        <v>857</v>
      </c>
      <c r="M594" s="246">
        <f>+K594+I594+H594</f>
        <v>189001933</v>
      </c>
      <c r="N594" s="382"/>
    </row>
    <row r="595" spans="1:14" ht="20.25" customHeight="1">
      <c r="A595" s="402"/>
      <c r="B595" s="402"/>
      <c r="C595" s="48" t="s">
        <v>252</v>
      </c>
      <c r="D595" s="48"/>
      <c r="E595" s="48"/>
      <c r="F595" s="64"/>
      <c r="G595" s="46" t="s">
        <v>253</v>
      </c>
      <c r="H595" s="208">
        <f>H596+H598</f>
        <v>40000000</v>
      </c>
      <c r="I595" s="206">
        <f>I596+I598</f>
        <v>0</v>
      </c>
      <c r="J595" s="42"/>
      <c r="K595" s="206">
        <f>K596+K598</f>
        <v>0</v>
      </c>
      <c r="L595" s="105"/>
      <c r="M595" s="206">
        <f>H595+I595+K595</f>
        <v>40000000</v>
      </c>
      <c r="N595" s="382"/>
    </row>
    <row r="596" spans="1:14" ht="20.25" customHeight="1">
      <c r="A596" s="402"/>
      <c r="B596" s="402"/>
      <c r="C596" s="406"/>
      <c r="D596" s="48" t="s">
        <v>254</v>
      </c>
      <c r="E596" s="48"/>
      <c r="F596" s="64"/>
      <c r="G596" s="46" t="s">
        <v>255</v>
      </c>
      <c r="H596" s="208">
        <f>H597</f>
        <v>20000000</v>
      </c>
      <c r="I596" s="206">
        <f>I597</f>
        <v>0</v>
      </c>
      <c r="J596" s="42"/>
      <c r="K596" s="206">
        <f>K597</f>
        <v>0</v>
      </c>
      <c r="L596" s="105"/>
      <c r="M596" s="206">
        <f>H596+I596+K596</f>
        <v>20000000</v>
      </c>
      <c r="N596" s="382"/>
    </row>
    <row r="597" spans="1:14" ht="39" customHeight="1">
      <c r="A597" s="402"/>
      <c r="B597" s="402"/>
      <c r="C597" s="406"/>
      <c r="D597" s="48"/>
      <c r="E597" s="48" t="s">
        <v>858</v>
      </c>
      <c r="F597" s="110">
        <v>138</v>
      </c>
      <c r="G597" s="101" t="s">
        <v>859</v>
      </c>
      <c r="H597" s="210">
        <v>20000000</v>
      </c>
      <c r="I597" s="217"/>
      <c r="J597" s="106"/>
      <c r="K597" s="204"/>
      <c r="L597" s="105"/>
      <c r="M597" s="217">
        <f>H597+I597+K597</f>
        <v>20000000</v>
      </c>
      <c r="N597" s="382"/>
    </row>
    <row r="598" spans="1:14" ht="23.25" customHeight="1">
      <c r="A598" s="402"/>
      <c r="B598" s="402"/>
      <c r="C598" s="406"/>
      <c r="D598" s="48" t="s">
        <v>860</v>
      </c>
      <c r="E598" s="48"/>
      <c r="F598" s="64"/>
      <c r="G598" s="46" t="s">
        <v>861</v>
      </c>
      <c r="H598" s="208">
        <f>H599</f>
        <v>20000000</v>
      </c>
      <c r="I598" s="206">
        <f>I599</f>
        <v>0</v>
      </c>
      <c r="J598" s="42"/>
      <c r="K598" s="206">
        <f>K599</f>
        <v>0</v>
      </c>
      <c r="L598" s="105"/>
      <c r="M598" s="206">
        <f>H598+I598+K598</f>
        <v>20000000</v>
      </c>
      <c r="N598" s="382"/>
    </row>
    <row r="599" spans="1:14" ht="20.25" customHeight="1">
      <c r="A599" s="402"/>
      <c r="B599" s="402"/>
      <c r="C599" s="406"/>
      <c r="D599" s="567"/>
      <c r="E599" s="48" t="s">
        <v>862</v>
      </c>
      <c r="F599" s="449">
        <v>139</v>
      </c>
      <c r="G599" s="455" t="s">
        <v>863</v>
      </c>
      <c r="H599" s="404">
        <v>20000000</v>
      </c>
      <c r="I599" s="448"/>
      <c r="J599" s="405"/>
      <c r="K599" s="457"/>
      <c r="L599" s="535"/>
      <c r="M599" s="539">
        <f>H599+I599+K599</f>
        <v>20000000</v>
      </c>
      <c r="N599" s="382"/>
    </row>
    <row r="600" spans="1:14" ht="20.25" customHeight="1">
      <c r="A600" s="402"/>
      <c r="B600" s="402"/>
      <c r="C600" s="406"/>
      <c r="D600" s="567"/>
      <c r="E600" s="48" t="s">
        <v>864</v>
      </c>
      <c r="F600" s="449"/>
      <c r="G600" s="455"/>
      <c r="H600" s="404"/>
      <c r="I600" s="448"/>
      <c r="J600" s="405"/>
      <c r="K600" s="457"/>
      <c r="L600" s="535"/>
      <c r="M600" s="539"/>
      <c r="N600" s="382"/>
    </row>
    <row r="601" spans="1:14" ht="20.25" customHeight="1">
      <c r="A601" s="402"/>
      <c r="B601" s="402"/>
      <c r="C601" s="406"/>
      <c r="D601" s="567"/>
      <c r="E601" s="48" t="s">
        <v>865</v>
      </c>
      <c r="F601" s="449"/>
      <c r="G601" s="455"/>
      <c r="H601" s="404"/>
      <c r="I601" s="448"/>
      <c r="J601" s="405"/>
      <c r="K601" s="457"/>
      <c r="L601" s="535"/>
      <c r="M601" s="539"/>
      <c r="N601" s="382"/>
    </row>
    <row r="602" spans="1:14" ht="36.75" customHeight="1">
      <c r="A602" s="402"/>
      <c r="B602" s="402"/>
      <c r="C602" s="48" t="s">
        <v>866</v>
      </c>
      <c r="D602" s="48"/>
      <c r="E602" s="48"/>
      <c r="F602" s="64"/>
      <c r="G602" s="46" t="s">
        <v>867</v>
      </c>
      <c r="H602" s="208">
        <f>H603+H605</f>
        <v>20000000</v>
      </c>
      <c r="I602" s="206">
        <f>I603+I605</f>
        <v>0</v>
      </c>
      <c r="J602" s="42"/>
      <c r="K602" s="206">
        <f>K603+K605</f>
        <v>0</v>
      </c>
      <c r="L602" s="105"/>
      <c r="M602" s="206">
        <f aca="true" t="shared" si="24" ref="M602:M608">H602+I602+K602</f>
        <v>20000000</v>
      </c>
      <c r="N602" s="382"/>
    </row>
    <row r="603" spans="1:14" ht="20.25" customHeight="1">
      <c r="A603" s="402"/>
      <c r="B603" s="402"/>
      <c r="C603" s="406"/>
      <c r="D603" s="48" t="s">
        <v>868</v>
      </c>
      <c r="E603" s="48"/>
      <c r="F603" s="64"/>
      <c r="G603" s="46" t="s">
        <v>869</v>
      </c>
      <c r="H603" s="208">
        <f>H604</f>
        <v>10000000</v>
      </c>
      <c r="I603" s="206">
        <f>I604</f>
        <v>0</v>
      </c>
      <c r="J603" s="42"/>
      <c r="K603" s="206">
        <f>K604</f>
        <v>0</v>
      </c>
      <c r="L603" s="105"/>
      <c r="M603" s="206">
        <f t="shared" si="24"/>
        <v>10000000</v>
      </c>
      <c r="N603" s="382"/>
    </row>
    <row r="604" spans="1:14" ht="41.25" customHeight="1">
      <c r="A604" s="402"/>
      <c r="B604" s="402"/>
      <c r="C604" s="406"/>
      <c r="D604" s="48"/>
      <c r="E604" s="48" t="s">
        <v>870</v>
      </c>
      <c r="F604" s="64">
        <v>140</v>
      </c>
      <c r="G604" s="101" t="s">
        <v>871</v>
      </c>
      <c r="H604" s="203">
        <v>10000000</v>
      </c>
      <c r="I604" s="217"/>
      <c r="J604" s="106"/>
      <c r="K604" s="192"/>
      <c r="L604" s="105"/>
      <c r="M604" s="217">
        <f t="shared" si="24"/>
        <v>10000000</v>
      </c>
      <c r="N604" s="382"/>
    </row>
    <row r="605" spans="1:14" ht="20.25" customHeight="1">
      <c r="A605" s="402"/>
      <c r="B605" s="402"/>
      <c r="C605" s="406"/>
      <c r="D605" s="48" t="s">
        <v>872</v>
      </c>
      <c r="E605" s="48"/>
      <c r="F605" s="64"/>
      <c r="G605" s="61" t="s">
        <v>873</v>
      </c>
      <c r="H605" s="208">
        <f>H606</f>
        <v>10000000</v>
      </c>
      <c r="I605" s="206">
        <f>I606</f>
        <v>0</v>
      </c>
      <c r="J605" s="42"/>
      <c r="K605" s="206">
        <f>K606</f>
        <v>0</v>
      </c>
      <c r="L605" s="105"/>
      <c r="M605" s="206">
        <f t="shared" si="24"/>
        <v>10000000</v>
      </c>
      <c r="N605" s="382"/>
    </row>
    <row r="606" spans="1:14" ht="27.75" customHeight="1" thickBot="1">
      <c r="A606" s="402"/>
      <c r="B606" s="402"/>
      <c r="C606" s="401"/>
      <c r="D606" s="39"/>
      <c r="E606" s="39" t="s">
        <v>874</v>
      </c>
      <c r="F606" s="111">
        <v>141</v>
      </c>
      <c r="G606" s="272" t="s">
        <v>875</v>
      </c>
      <c r="H606" s="211">
        <v>10000000</v>
      </c>
      <c r="I606" s="223"/>
      <c r="J606" s="103"/>
      <c r="K606" s="236"/>
      <c r="L606" s="103"/>
      <c r="M606" s="247">
        <f t="shared" si="24"/>
        <v>10000000</v>
      </c>
      <c r="N606" s="382"/>
    </row>
    <row r="607" spans="1:14" ht="21" customHeight="1" thickBot="1">
      <c r="A607" s="529" t="s">
        <v>894</v>
      </c>
      <c r="B607" s="529"/>
      <c r="C607" s="529"/>
      <c r="D607" s="529"/>
      <c r="E607" s="529"/>
      <c r="F607" s="529"/>
      <c r="G607" s="529"/>
      <c r="H607" s="347">
        <f>H608+H627+H641</f>
        <v>151271054.41</v>
      </c>
      <c r="I607" s="348">
        <f>I608+I627+I641</f>
        <v>0</v>
      </c>
      <c r="J607" s="349"/>
      <c r="K607" s="348">
        <v>0</v>
      </c>
      <c r="L607" s="349"/>
      <c r="M607" s="348">
        <f>H607+I607+K607</f>
        <v>151271054.41</v>
      </c>
      <c r="N607" s="349"/>
    </row>
    <row r="608" spans="1:14" ht="19.5" customHeight="1" thickBot="1">
      <c r="A608" s="446" t="s">
        <v>928</v>
      </c>
      <c r="B608" s="446"/>
      <c r="C608" s="446"/>
      <c r="D608" s="446"/>
      <c r="E608" s="446"/>
      <c r="F608" s="446"/>
      <c r="G608" s="446"/>
      <c r="H608" s="333">
        <f>H609</f>
        <v>25000000</v>
      </c>
      <c r="I608" s="335">
        <f aca="true" t="shared" si="25" ref="I608:K609">I609</f>
        <v>0</v>
      </c>
      <c r="J608" s="336"/>
      <c r="K608" s="335">
        <f t="shared" si="25"/>
        <v>0</v>
      </c>
      <c r="L608" s="350"/>
      <c r="M608" s="344">
        <f t="shared" si="24"/>
        <v>25000000</v>
      </c>
      <c r="N608" s="350"/>
    </row>
    <row r="609" spans="1:14" ht="20.25" customHeight="1">
      <c r="A609" s="40">
        <v>1</v>
      </c>
      <c r="B609" s="40"/>
      <c r="C609" s="40"/>
      <c r="D609" s="40"/>
      <c r="E609" s="40"/>
      <c r="F609" s="40"/>
      <c r="G609" s="328" t="s">
        <v>8</v>
      </c>
      <c r="H609" s="338">
        <f>H610</f>
        <v>25000000</v>
      </c>
      <c r="I609" s="339">
        <f t="shared" si="25"/>
        <v>0</v>
      </c>
      <c r="J609" s="340"/>
      <c r="K609" s="339">
        <f t="shared" si="25"/>
        <v>0</v>
      </c>
      <c r="L609" s="268"/>
      <c r="M609" s="341">
        <f aca="true" t="shared" si="26" ref="M609:M614">H609+I609+K609</f>
        <v>25000000</v>
      </c>
      <c r="N609" s="382">
        <v>6</v>
      </c>
    </row>
    <row r="610" spans="1:14" ht="18.75" customHeight="1">
      <c r="A610" s="401"/>
      <c r="B610" s="48" t="s">
        <v>895</v>
      </c>
      <c r="C610" s="48"/>
      <c r="D610" s="48"/>
      <c r="E610" s="48"/>
      <c r="F610" s="48"/>
      <c r="G610" s="65" t="s">
        <v>896</v>
      </c>
      <c r="H610" s="224">
        <f>H611+H621+H624</f>
        <v>25000000</v>
      </c>
      <c r="I610" s="225">
        <f>I611+I621+I624</f>
        <v>0</v>
      </c>
      <c r="J610" s="120"/>
      <c r="K610" s="225">
        <f>K611+K621+K624</f>
        <v>0</v>
      </c>
      <c r="L610" s="142"/>
      <c r="M610" s="248">
        <f t="shared" si="26"/>
        <v>25000000</v>
      </c>
      <c r="N610" s="382"/>
    </row>
    <row r="611" spans="1:14" ht="47.25" customHeight="1">
      <c r="A611" s="402"/>
      <c r="B611" s="401"/>
      <c r="C611" s="48" t="s">
        <v>897</v>
      </c>
      <c r="D611" s="48"/>
      <c r="E611" s="48"/>
      <c r="F611" s="48"/>
      <c r="G611" s="46" t="s">
        <v>898</v>
      </c>
      <c r="H611" s="224">
        <f>H612+H614+H617+H619</f>
        <v>16000000</v>
      </c>
      <c r="I611" s="225">
        <f>I612+I614+I617+I619</f>
        <v>0</v>
      </c>
      <c r="J611" s="120"/>
      <c r="K611" s="225">
        <f>K612+K614+K617+K619</f>
        <v>0</v>
      </c>
      <c r="L611" s="142"/>
      <c r="M611" s="248">
        <f t="shared" si="26"/>
        <v>16000000</v>
      </c>
      <c r="N611" s="382"/>
    </row>
    <row r="612" spans="1:14" ht="23.25" customHeight="1">
      <c r="A612" s="402"/>
      <c r="B612" s="402"/>
      <c r="C612" s="401"/>
      <c r="D612" s="39" t="s">
        <v>899</v>
      </c>
      <c r="E612" s="48"/>
      <c r="F612" s="48"/>
      <c r="G612" s="68" t="s">
        <v>900</v>
      </c>
      <c r="H612" s="224">
        <f>H613</f>
        <v>5000000</v>
      </c>
      <c r="I612" s="225">
        <f>I613</f>
        <v>0</v>
      </c>
      <c r="J612" s="120"/>
      <c r="K612" s="225">
        <f>K613</f>
        <v>0</v>
      </c>
      <c r="L612" s="142"/>
      <c r="M612" s="248">
        <f t="shared" si="26"/>
        <v>5000000</v>
      </c>
      <c r="N612" s="382"/>
    </row>
    <row r="613" spans="1:14" ht="39" customHeight="1">
      <c r="A613" s="402"/>
      <c r="B613" s="402"/>
      <c r="C613" s="402"/>
      <c r="D613" s="48"/>
      <c r="E613" s="39" t="s">
        <v>901</v>
      </c>
      <c r="F613" s="109">
        <v>143</v>
      </c>
      <c r="G613" s="101" t="s">
        <v>902</v>
      </c>
      <c r="H613" s="226">
        <v>5000000</v>
      </c>
      <c r="I613" s="192"/>
      <c r="J613" s="142"/>
      <c r="K613" s="192"/>
      <c r="L613" s="142"/>
      <c r="M613" s="249">
        <f t="shared" si="26"/>
        <v>5000000</v>
      </c>
      <c r="N613" s="382"/>
    </row>
    <row r="614" spans="1:14" ht="39" customHeight="1">
      <c r="A614" s="402"/>
      <c r="B614" s="402"/>
      <c r="C614" s="402"/>
      <c r="D614" s="39" t="s">
        <v>903</v>
      </c>
      <c r="E614" s="64"/>
      <c r="F614" s="64"/>
      <c r="G614" s="46" t="s">
        <v>904</v>
      </c>
      <c r="H614" s="224">
        <f>H615</f>
        <v>1000000</v>
      </c>
      <c r="I614" s="225">
        <f>I615</f>
        <v>0</v>
      </c>
      <c r="J614" s="120"/>
      <c r="K614" s="225">
        <f>K615</f>
        <v>0</v>
      </c>
      <c r="L614" s="142"/>
      <c r="M614" s="248">
        <f t="shared" si="26"/>
        <v>1000000</v>
      </c>
      <c r="N614" s="382"/>
    </row>
    <row r="615" spans="1:14" ht="20.25" customHeight="1">
      <c r="A615" s="402"/>
      <c r="B615" s="402"/>
      <c r="C615" s="402"/>
      <c r="D615" s="406"/>
      <c r="E615" s="48" t="s">
        <v>905</v>
      </c>
      <c r="F615" s="568">
        <v>144</v>
      </c>
      <c r="G615" s="413" t="s">
        <v>906</v>
      </c>
      <c r="H615" s="569">
        <v>1000000</v>
      </c>
      <c r="I615" s="428"/>
      <c r="J615" s="430"/>
      <c r="K615" s="428"/>
      <c r="L615" s="430"/>
      <c r="M615" s="576">
        <f>H615+I615+K615</f>
        <v>1000000</v>
      </c>
      <c r="N615" s="382"/>
    </row>
    <row r="616" spans="1:14" ht="20.25" customHeight="1">
      <c r="A616" s="402"/>
      <c r="B616" s="402"/>
      <c r="C616" s="402"/>
      <c r="D616" s="406"/>
      <c r="E616" s="39" t="s">
        <v>907</v>
      </c>
      <c r="F616" s="568"/>
      <c r="G616" s="434"/>
      <c r="H616" s="570"/>
      <c r="I616" s="429"/>
      <c r="J616" s="431"/>
      <c r="K616" s="429"/>
      <c r="L616" s="431"/>
      <c r="M616" s="586"/>
      <c r="N616" s="382"/>
    </row>
    <row r="617" spans="1:14" ht="20.25" customHeight="1">
      <c r="A617" s="402"/>
      <c r="B617" s="402"/>
      <c r="C617" s="402"/>
      <c r="D617" s="39" t="s">
        <v>908</v>
      </c>
      <c r="E617" s="48"/>
      <c r="F617" s="48"/>
      <c r="G617" s="68" t="s">
        <v>909</v>
      </c>
      <c r="H617" s="224">
        <f>H618</f>
        <v>5000000</v>
      </c>
      <c r="I617" s="225">
        <f>I618</f>
        <v>0</v>
      </c>
      <c r="J617" s="120"/>
      <c r="K617" s="225">
        <f>K618</f>
        <v>0</v>
      </c>
      <c r="L617" s="142"/>
      <c r="M617" s="248">
        <f>H617+I617+K617</f>
        <v>5000000</v>
      </c>
      <c r="N617" s="382"/>
    </row>
    <row r="618" spans="1:14" ht="33" customHeight="1">
      <c r="A618" s="402"/>
      <c r="B618" s="402"/>
      <c r="C618" s="402"/>
      <c r="D618" s="48"/>
      <c r="E618" s="39" t="s">
        <v>910</v>
      </c>
      <c r="F618" s="109">
        <v>145</v>
      </c>
      <c r="G618" s="101" t="s">
        <v>911</v>
      </c>
      <c r="H618" s="226">
        <v>5000000</v>
      </c>
      <c r="I618" s="192"/>
      <c r="J618" s="142"/>
      <c r="K618" s="192"/>
      <c r="L618" s="142"/>
      <c r="M618" s="249">
        <f aca="true" t="shared" si="27" ref="M618:M627">H618+I618+K618</f>
        <v>5000000</v>
      </c>
      <c r="N618" s="382"/>
    </row>
    <row r="619" spans="1:14" ht="36.75" customHeight="1">
      <c r="A619" s="402"/>
      <c r="B619" s="402"/>
      <c r="C619" s="402"/>
      <c r="D619" s="48" t="s">
        <v>912</v>
      </c>
      <c r="E619" s="48"/>
      <c r="F619" s="48"/>
      <c r="G619" s="61" t="s">
        <v>913</v>
      </c>
      <c r="H619" s="224">
        <f>H620</f>
        <v>5000000</v>
      </c>
      <c r="I619" s="225">
        <f>I620</f>
        <v>0</v>
      </c>
      <c r="J619" s="120"/>
      <c r="K619" s="225">
        <f>K620</f>
        <v>0</v>
      </c>
      <c r="L619" s="116"/>
      <c r="M619" s="248">
        <f t="shared" si="27"/>
        <v>5000000</v>
      </c>
      <c r="N619" s="382"/>
    </row>
    <row r="620" spans="1:14" ht="36.75" customHeight="1">
      <c r="A620" s="402"/>
      <c r="B620" s="402"/>
      <c r="C620" s="402"/>
      <c r="D620" s="48"/>
      <c r="E620" s="39" t="s">
        <v>914</v>
      </c>
      <c r="F620" s="110">
        <v>146</v>
      </c>
      <c r="G620" s="101" t="s">
        <v>915</v>
      </c>
      <c r="H620" s="226">
        <v>5000000</v>
      </c>
      <c r="I620" s="192"/>
      <c r="J620" s="142"/>
      <c r="K620" s="192"/>
      <c r="L620" s="142"/>
      <c r="M620" s="249">
        <f t="shared" si="27"/>
        <v>5000000</v>
      </c>
      <c r="N620" s="382"/>
    </row>
    <row r="621" spans="1:14" ht="26.25" customHeight="1">
      <c r="A621" s="402"/>
      <c r="B621" s="402"/>
      <c r="C621" s="48" t="s">
        <v>916</v>
      </c>
      <c r="D621" s="48"/>
      <c r="E621" s="48"/>
      <c r="F621" s="48"/>
      <c r="G621" s="65" t="s">
        <v>917</v>
      </c>
      <c r="H621" s="224">
        <f>H622</f>
        <v>5000000</v>
      </c>
      <c r="I621" s="225">
        <f aca="true" t="shared" si="28" ref="I621:K622">I622</f>
        <v>0</v>
      </c>
      <c r="J621" s="120"/>
      <c r="K621" s="225">
        <f t="shared" si="28"/>
        <v>0</v>
      </c>
      <c r="L621" s="142"/>
      <c r="M621" s="248">
        <f t="shared" si="27"/>
        <v>5000000</v>
      </c>
      <c r="N621" s="382"/>
    </row>
    <row r="622" spans="1:14" ht="144.75" customHeight="1">
      <c r="A622" s="402"/>
      <c r="B622" s="402"/>
      <c r="C622" s="401"/>
      <c r="D622" s="39" t="s">
        <v>918</v>
      </c>
      <c r="E622" s="39"/>
      <c r="F622" s="68"/>
      <c r="G622" s="61" t="s">
        <v>919</v>
      </c>
      <c r="H622" s="224">
        <f>H623</f>
        <v>5000000</v>
      </c>
      <c r="I622" s="225">
        <f t="shared" si="28"/>
        <v>0</v>
      </c>
      <c r="J622" s="120"/>
      <c r="K622" s="225">
        <f t="shared" si="28"/>
        <v>0</v>
      </c>
      <c r="L622" s="142"/>
      <c r="M622" s="248">
        <f t="shared" si="27"/>
        <v>5000000</v>
      </c>
      <c r="N622" s="382"/>
    </row>
    <row r="623" spans="1:14" ht="41.25" customHeight="1">
      <c r="A623" s="402"/>
      <c r="B623" s="402"/>
      <c r="C623" s="403"/>
      <c r="D623" s="48"/>
      <c r="E623" s="39" t="s">
        <v>920</v>
      </c>
      <c r="F623" s="109">
        <v>147</v>
      </c>
      <c r="G623" s="117" t="s">
        <v>921</v>
      </c>
      <c r="H623" s="226">
        <v>5000000</v>
      </c>
      <c r="I623" s="192"/>
      <c r="J623" s="142"/>
      <c r="K623" s="192"/>
      <c r="L623" s="142"/>
      <c r="M623" s="249">
        <f t="shared" si="27"/>
        <v>5000000</v>
      </c>
      <c r="N623" s="382"/>
    </row>
    <row r="624" spans="1:14" ht="38.25" customHeight="1">
      <c r="A624" s="402"/>
      <c r="B624" s="402"/>
      <c r="C624" s="48" t="s">
        <v>922</v>
      </c>
      <c r="D624" s="48"/>
      <c r="E624" s="48"/>
      <c r="F624" s="40"/>
      <c r="G624" s="61" t="s">
        <v>923</v>
      </c>
      <c r="H624" s="224">
        <f>H625</f>
        <v>4000000</v>
      </c>
      <c r="I624" s="225">
        <f aca="true" t="shared" si="29" ref="I624:K625">I625</f>
        <v>0</v>
      </c>
      <c r="J624" s="120"/>
      <c r="K624" s="225">
        <f t="shared" si="29"/>
        <v>0</v>
      </c>
      <c r="L624" s="142"/>
      <c r="M624" s="248">
        <f t="shared" si="27"/>
        <v>4000000</v>
      </c>
      <c r="N624" s="382"/>
    </row>
    <row r="625" spans="1:14" ht="51" customHeight="1">
      <c r="A625" s="402"/>
      <c r="B625" s="402"/>
      <c r="C625" s="401"/>
      <c r="D625" s="48" t="s">
        <v>924</v>
      </c>
      <c r="E625" s="48"/>
      <c r="F625" s="48"/>
      <c r="G625" s="61" t="s">
        <v>925</v>
      </c>
      <c r="H625" s="224">
        <f>H626</f>
        <v>4000000</v>
      </c>
      <c r="I625" s="225">
        <f t="shared" si="29"/>
        <v>0</v>
      </c>
      <c r="J625" s="120"/>
      <c r="K625" s="225">
        <f t="shared" si="29"/>
        <v>0</v>
      </c>
      <c r="L625" s="142"/>
      <c r="M625" s="248">
        <f t="shared" si="27"/>
        <v>4000000</v>
      </c>
      <c r="N625" s="382"/>
    </row>
    <row r="626" spans="1:14" ht="44.25" customHeight="1" thickBot="1">
      <c r="A626" s="402"/>
      <c r="B626" s="402"/>
      <c r="C626" s="402"/>
      <c r="D626" s="39"/>
      <c r="E626" s="39" t="s">
        <v>926</v>
      </c>
      <c r="F626" s="357">
        <v>148</v>
      </c>
      <c r="G626" s="263" t="s">
        <v>927</v>
      </c>
      <c r="H626" s="264">
        <v>4000000</v>
      </c>
      <c r="I626" s="266"/>
      <c r="J626" s="267"/>
      <c r="K626" s="266"/>
      <c r="L626" s="267"/>
      <c r="M626" s="262">
        <f t="shared" si="27"/>
        <v>4000000</v>
      </c>
      <c r="N626" s="382"/>
    </row>
    <row r="627" spans="1:14" ht="20.25" customHeight="1" thickBot="1">
      <c r="A627" s="446" t="s">
        <v>946</v>
      </c>
      <c r="B627" s="446"/>
      <c r="C627" s="446"/>
      <c r="D627" s="446"/>
      <c r="E627" s="446"/>
      <c r="F627" s="446"/>
      <c r="G627" s="446"/>
      <c r="H627" s="333">
        <f>H628+H633</f>
        <v>112671706.28</v>
      </c>
      <c r="I627" s="335">
        <f>I628+I633</f>
        <v>0</v>
      </c>
      <c r="J627" s="336"/>
      <c r="K627" s="335">
        <f>K628+K633</f>
        <v>0</v>
      </c>
      <c r="L627" s="350"/>
      <c r="M627" s="316">
        <f t="shared" si="27"/>
        <v>112671706.28</v>
      </c>
      <c r="N627" s="350"/>
    </row>
    <row r="628" spans="1:14" ht="20.25" customHeight="1">
      <c r="A628" s="40">
        <v>2</v>
      </c>
      <c r="B628" s="328"/>
      <c r="C628" s="328"/>
      <c r="D628" s="328"/>
      <c r="E628" s="40"/>
      <c r="F628" s="60"/>
      <c r="G628" s="61" t="s">
        <v>530</v>
      </c>
      <c r="H628" s="213">
        <f>H629</f>
        <v>12671706.28</v>
      </c>
      <c r="I628" s="218">
        <f>I629</f>
        <v>0</v>
      </c>
      <c r="J628" s="143"/>
      <c r="K628" s="218">
        <f>K629</f>
        <v>0</v>
      </c>
      <c r="L628" s="131"/>
      <c r="M628" s="358">
        <f aca="true" t="shared" si="30" ref="M628:M637">H628+I628+K628</f>
        <v>12671706.28</v>
      </c>
      <c r="N628" s="382">
        <v>2</v>
      </c>
    </row>
    <row r="629" spans="1:14" ht="20.25" customHeight="1">
      <c r="A629" s="574"/>
      <c r="B629" s="48" t="s">
        <v>683</v>
      </c>
      <c r="C629" s="48"/>
      <c r="D629" s="48"/>
      <c r="E629" s="48"/>
      <c r="F629" s="60"/>
      <c r="G629" s="61" t="s">
        <v>684</v>
      </c>
      <c r="H629" s="213">
        <f>H630</f>
        <v>12671706.28</v>
      </c>
      <c r="I629" s="219"/>
      <c r="J629" s="131"/>
      <c r="K629" s="219"/>
      <c r="L629" s="131"/>
      <c r="M629" s="250">
        <f t="shared" si="30"/>
        <v>12671706.28</v>
      </c>
      <c r="N629" s="382"/>
    </row>
    <row r="630" spans="1:14" ht="42" customHeight="1">
      <c r="A630" s="575"/>
      <c r="B630" s="401"/>
      <c r="C630" s="48" t="s">
        <v>685</v>
      </c>
      <c r="D630" s="44"/>
      <c r="E630" s="48"/>
      <c r="F630" s="64"/>
      <c r="G630" s="46" t="s">
        <v>686</v>
      </c>
      <c r="H630" s="213">
        <f>H631</f>
        <v>12671706.28</v>
      </c>
      <c r="I630" s="218">
        <f>I631</f>
        <v>0</v>
      </c>
      <c r="J630" s="143"/>
      <c r="K630" s="218">
        <f>K631</f>
        <v>0</v>
      </c>
      <c r="L630" s="131"/>
      <c r="M630" s="250">
        <f t="shared" si="30"/>
        <v>12671706.28</v>
      </c>
      <c r="N630" s="382"/>
    </row>
    <row r="631" spans="1:14" ht="20.25" customHeight="1">
      <c r="A631" s="575"/>
      <c r="B631" s="402"/>
      <c r="C631" s="132"/>
      <c r="D631" s="48" t="s">
        <v>696</v>
      </c>
      <c r="E631" s="48"/>
      <c r="F631" s="60"/>
      <c r="G631" s="46" t="s">
        <v>697</v>
      </c>
      <c r="H631" s="213">
        <f>+H632</f>
        <v>12671706.28</v>
      </c>
      <c r="I631" s="218">
        <f>+I632</f>
        <v>0</v>
      </c>
      <c r="J631" s="143"/>
      <c r="K631" s="218">
        <f>+K632</f>
        <v>0</v>
      </c>
      <c r="L631" s="131"/>
      <c r="M631" s="250">
        <f t="shared" si="30"/>
        <v>12671706.28</v>
      </c>
      <c r="N631" s="382"/>
    </row>
    <row r="632" spans="1:14" ht="51.75" customHeight="1">
      <c r="A632" s="587"/>
      <c r="B632" s="403"/>
      <c r="C632" s="132"/>
      <c r="D632" s="86"/>
      <c r="E632" s="48" t="s">
        <v>698</v>
      </c>
      <c r="F632" s="60">
        <v>110</v>
      </c>
      <c r="G632" s="87" t="s">
        <v>699</v>
      </c>
      <c r="H632" s="219">
        <v>12671706.28</v>
      </c>
      <c r="I632" s="219"/>
      <c r="J632" s="131"/>
      <c r="K632" s="219"/>
      <c r="L632" s="131"/>
      <c r="M632" s="244">
        <f>H632+I632+K632</f>
        <v>12671706.28</v>
      </c>
      <c r="N632" s="382"/>
    </row>
    <row r="633" spans="1:14" ht="20.25" customHeight="1">
      <c r="A633" s="48">
        <v>3</v>
      </c>
      <c r="B633" s="48"/>
      <c r="C633" s="48"/>
      <c r="D633" s="48"/>
      <c r="E633" s="48"/>
      <c r="F633" s="64"/>
      <c r="G633" s="46" t="s">
        <v>483</v>
      </c>
      <c r="H633" s="208">
        <f>H634</f>
        <v>100000000</v>
      </c>
      <c r="I633" s="206">
        <f>I634</f>
        <v>0</v>
      </c>
      <c r="J633" s="42"/>
      <c r="K633" s="206">
        <f>K634</f>
        <v>0</v>
      </c>
      <c r="L633" s="135"/>
      <c r="M633" s="215">
        <f t="shared" si="30"/>
        <v>100000000</v>
      </c>
      <c r="N633" s="382"/>
    </row>
    <row r="634" spans="1:14" ht="38.25" customHeight="1">
      <c r="A634" s="401"/>
      <c r="B634" s="48" t="s">
        <v>484</v>
      </c>
      <c r="C634" s="48"/>
      <c r="D634" s="65"/>
      <c r="E634" s="48"/>
      <c r="F634" s="64"/>
      <c r="G634" s="46" t="s">
        <v>485</v>
      </c>
      <c r="H634" s="208">
        <f>H635</f>
        <v>100000000</v>
      </c>
      <c r="I634" s="206">
        <f>I635</f>
        <v>0</v>
      </c>
      <c r="J634" s="42"/>
      <c r="K634" s="206">
        <f>K635</f>
        <v>0</v>
      </c>
      <c r="L634" s="135"/>
      <c r="M634" s="215">
        <f t="shared" si="30"/>
        <v>100000000</v>
      </c>
      <c r="N634" s="382"/>
    </row>
    <row r="635" spans="1:14" ht="26.25" customHeight="1">
      <c r="A635" s="402"/>
      <c r="B635" s="401"/>
      <c r="C635" s="48" t="s">
        <v>929</v>
      </c>
      <c r="D635" s="65"/>
      <c r="E635" s="48"/>
      <c r="F635" s="48"/>
      <c r="G635" s="65" t="s">
        <v>930</v>
      </c>
      <c r="H635" s="208">
        <f>H636</f>
        <v>100000000</v>
      </c>
      <c r="I635" s="206">
        <f aca="true" t="shared" si="31" ref="I635:K636">I636</f>
        <v>0</v>
      </c>
      <c r="J635" s="42"/>
      <c r="K635" s="206">
        <f t="shared" si="31"/>
        <v>0</v>
      </c>
      <c r="L635" s="135"/>
      <c r="M635" s="215">
        <f t="shared" si="30"/>
        <v>100000000</v>
      </c>
      <c r="N635" s="382"/>
    </row>
    <row r="636" spans="1:14" ht="36.75" customHeight="1">
      <c r="A636" s="402"/>
      <c r="B636" s="402"/>
      <c r="C636" s="401"/>
      <c r="D636" s="68" t="s">
        <v>931</v>
      </c>
      <c r="E636" s="39"/>
      <c r="F636" s="68"/>
      <c r="G636" s="46" t="s">
        <v>932</v>
      </c>
      <c r="H636" s="208">
        <f>H637</f>
        <v>100000000</v>
      </c>
      <c r="I636" s="206">
        <f t="shared" si="31"/>
        <v>0</v>
      </c>
      <c r="J636" s="42"/>
      <c r="K636" s="206">
        <f t="shared" si="31"/>
        <v>0</v>
      </c>
      <c r="L636" s="135"/>
      <c r="M636" s="215">
        <f t="shared" si="30"/>
        <v>100000000</v>
      </c>
      <c r="N636" s="382"/>
    </row>
    <row r="637" spans="1:14" ht="20.25" customHeight="1">
      <c r="A637" s="402"/>
      <c r="B637" s="402"/>
      <c r="C637" s="402"/>
      <c r="D637" s="406"/>
      <c r="E637" s="48" t="s">
        <v>933</v>
      </c>
      <c r="F637" s="409">
        <v>142</v>
      </c>
      <c r="G637" s="565" t="s">
        <v>983</v>
      </c>
      <c r="H637" s="398">
        <v>100000000</v>
      </c>
      <c r="I637" s="398"/>
      <c r="J637" s="395"/>
      <c r="K637" s="398"/>
      <c r="L637" s="395"/>
      <c r="M637" s="483">
        <f t="shared" si="30"/>
        <v>100000000</v>
      </c>
      <c r="N637" s="382"/>
    </row>
    <row r="638" spans="1:14" ht="20.25" customHeight="1">
      <c r="A638" s="402"/>
      <c r="B638" s="402"/>
      <c r="C638" s="402"/>
      <c r="D638" s="406"/>
      <c r="E638" s="48" t="s">
        <v>934</v>
      </c>
      <c r="F638" s="383"/>
      <c r="G638" s="571"/>
      <c r="H638" s="399"/>
      <c r="I638" s="399"/>
      <c r="J638" s="396"/>
      <c r="K638" s="399"/>
      <c r="L638" s="396"/>
      <c r="M638" s="490"/>
      <c r="N638" s="382"/>
    </row>
    <row r="639" spans="1:14" ht="20.25" customHeight="1">
      <c r="A639" s="402"/>
      <c r="B639" s="402"/>
      <c r="C639" s="402"/>
      <c r="D639" s="406"/>
      <c r="E639" s="48" t="s">
        <v>935</v>
      </c>
      <c r="F639" s="383"/>
      <c r="G639" s="571"/>
      <c r="H639" s="399"/>
      <c r="I639" s="399"/>
      <c r="J639" s="396"/>
      <c r="K639" s="399"/>
      <c r="L639" s="396"/>
      <c r="M639" s="490"/>
      <c r="N639" s="382"/>
    </row>
    <row r="640" spans="1:14" ht="20.25" customHeight="1" thickBot="1">
      <c r="A640" s="402"/>
      <c r="B640" s="402"/>
      <c r="C640" s="402"/>
      <c r="D640" s="401"/>
      <c r="E640" s="39" t="s">
        <v>936</v>
      </c>
      <c r="F640" s="383"/>
      <c r="G640" s="571"/>
      <c r="H640" s="399"/>
      <c r="I640" s="399"/>
      <c r="J640" s="396"/>
      <c r="K640" s="399"/>
      <c r="L640" s="396"/>
      <c r="M640" s="490"/>
      <c r="N640" s="382"/>
    </row>
    <row r="641" spans="1:14" ht="20.25" customHeight="1" thickBot="1">
      <c r="A641" s="446" t="s">
        <v>955</v>
      </c>
      <c r="B641" s="446"/>
      <c r="C641" s="446"/>
      <c r="D641" s="446"/>
      <c r="E641" s="446"/>
      <c r="F641" s="446"/>
      <c r="G641" s="446"/>
      <c r="H641" s="333">
        <f>H642</f>
        <v>13599348.13</v>
      </c>
      <c r="I641" s="335">
        <f aca="true" t="shared" si="32" ref="I641:K645">I642</f>
        <v>0</v>
      </c>
      <c r="J641" s="336"/>
      <c r="K641" s="335">
        <f t="shared" si="32"/>
        <v>0</v>
      </c>
      <c r="L641" s="350"/>
      <c r="M641" s="316">
        <f aca="true" t="shared" si="33" ref="M641:M646">H641+I641+K641</f>
        <v>13599348.13</v>
      </c>
      <c r="N641" s="351"/>
    </row>
    <row r="642" spans="1:14" ht="20.25" customHeight="1">
      <c r="A642" s="108">
        <v>1</v>
      </c>
      <c r="B642" s="118"/>
      <c r="C642" s="118"/>
      <c r="D642" s="118"/>
      <c r="E642" s="170"/>
      <c r="F642" s="119"/>
      <c r="G642" s="119" t="s">
        <v>174</v>
      </c>
      <c r="H642" s="338">
        <f>H643</f>
        <v>13599348.13</v>
      </c>
      <c r="I642" s="339">
        <f t="shared" si="32"/>
        <v>0</v>
      </c>
      <c r="J642" s="340"/>
      <c r="K642" s="339">
        <f t="shared" si="32"/>
        <v>0</v>
      </c>
      <c r="L642" s="342"/>
      <c r="M642" s="337">
        <f t="shared" si="33"/>
        <v>13599348.13</v>
      </c>
      <c r="N642" s="383">
        <v>1</v>
      </c>
    </row>
    <row r="643" spans="1:14" ht="20.25" customHeight="1">
      <c r="A643" s="583"/>
      <c r="B643" s="107" t="s">
        <v>175</v>
      </c>
      <c r="C643" s="44"/>
      <c r="D643" s="44"/>
      <c r="E643" s="45"/>
      <c r="F643" s="44"/>
      <c r="G643" s="44" t="s">
        <v>176</v>
      </c>
      <c r="H643" s="224">
        <f>H644</f>
        <v>13599348.13</v>
      </c>
      <c r="I643" s="225">
        <f t="shared" si="32"/>
        <v>0</v>
      </c>
      <c r="J643" s="120"/>
      <c r="K643" s="225">
        <f t="shared" si="32"/>
        <v>0</v>
      </c>
      <c r="L643" s="114"/>
      <c r="M643" s="245">
        <f t="shared" si="33"/>
        <v>13599348.13</v>
      </c>
      <c r="N643" s="383"/>
    </row>
    <row r="644" spans="1:14" ht="20.25" customHeight="1">
      <c r="A644" s="584"/>
      <c r="B644" s="572"/>
      <c r="C644" s="121" t="s">
        <v>947</v>
      </c>
      <c r="D644" s="22"/>
      <c r="E644" s="121"/>
      <c r="F644" s="121"/>
      <c r="G644" s="122" t="s">
        <v>948</v>
      </c>
      <c r="H644" s="224">
        <f>H645</f>
        <v>13599348.13</v>
      </c>
      <c r="I644" s="225">
        <f t="shared" si="32"/>
        <v>0</v>
      </c>
      <c r="J644" s="120"/>
      <c r="K644" s="225">
        <f t="shared" si="32"/>
        <v>0</v>
      </c>
      <c r="L644" s="115"/>
      <c r="M644" s="245">
        <f t="shared" si="33"/>
        <v>13599348.13</v>
      </c>
      <c r="N644" s="383"/>
    </row>
    <row r="645" spans="1:14" ht="20.25" customHeight="1">
      <c r="A645" s="584"/>
      <c r="B645" s="573"/>
      <c r="C645" s="572"/>
      <c r="D645" s="121" t="s">
        <v>949</v>
      </c>
      <c r="E645" s="121"/>
      <c r="F645" s="121"/>
      <c r="G645" s="122" t="s">
        <v>950</v>
      </c>
      <c r="H645" s="224">
        <f>H646</f>
        <v>13599348.13</v>
      </c>
      <c r="I645" s="225">
        <f t="shared" si="32"/>
        <v>0</v>
      </c>
      <c r="J645" s="120"/>
      <c r="K645" s="225">
        <f t="shared" si="32"/>
        <v>0</v>
      </c>
      <c r="L645" s="115"/>
      <c r="M645" s="245">
        <f t="shared" si="33"/>
        <v>13599348.13</v>
      </c>
      <c r="N645" s="383"/>
    </row>
    <row r="646" spans="1:14" ht="20.25" customHeight="1">
      <c r="A646" s="584"/>
      <c r="B646" s="573"/>
      <c r="C646" s="573"/>
      <c r="D646" s="574"/>
      <c r="E646" s="121" t="s">
        <v>951</v>
      </c>
      <c r="F646" s="574">
        <v>28</v>
      </c>
      <c r="G646" s="578" t="s">
        <v>952</v>
      </c>
      <c r="H646" s="569">
        <v>13599348.13</v>
      </c>
      <c r="I646" s="581"/>
      <c r="J646" s="574"/>
      <c r="K646" s="581"/>
      <c r="L646" s="574"/>
      <c r="M646" s="576">
        <f t="shared" si="33"/>
        <v>13599348.13</v>
      </c>
      <c r="N646" s="383"/>
    </row>
    <row r="647" spans="1:14" ht="20.25" customHeight="1">
      <c r="A647" s="584"/>
      <c r="B647" s="573"/>
      <c r="C647" s="573"/>
      <c r="D647" s="575"/>
      <c r="E647" s="121" t="s">
        <v>953</v>
      </c>
      <c r="F647" s="575"/>
      <c r="G647" s="579"/>
      <c r="H647" s="580"/>
      <c r="I647" s="582"/>
      <c r="J647" s="575"/>
      <c r="K647" s="582"/>
      <c r="L647" s="575"/>
      <c r="M647" s="577"/>
      <c r="N647" s="383"/>
    </row>
    <row r="648" spans="1:14" ht="20.25" customHeight="1" thickBot="1">
      <c r="A648" s="584"/>
      <c r="B648" s="573"/>
      <c r="C648" s="573"/>
      <c r="D648" s="575"/>
      <c r="E648" s="265" t="s">
        <v>954</v>
      </c>
      <c r="F648" s="575"/>
      <c r="G648" s="579"/>
      <c r="H648" s="580"/>
      <c r="I648" s="582"/>
      <c r="J648" s="575"/>
      <c r="K648" s="582"/>
      <c r="L648" s="575"/>
      <c r="M648" s="577"/>
      <c r="N648" s="383"/>
    </row>
    <row r="649" spans="1:14" ht="15.75" thickBot="1">
      <c r="A649" s="585" t="s">
        <v>982</v>
      </c>
      <c r="B649" s="585"/>
      <c r="C649" s="585"/>
      <c r="D649" s="585"/>
      <c r="E649" s="585"/>
      <c r="F649" s="585"/>
      <c r="G649" s="585"/>
      <c r="H649" s="352">
        <f>H9+H607</f>
        <v>12118538765.723112</v>
      </c>
      <c r="I649" s="353">
        <f>I9+I607</f>
        <v>29919713587</v>
      </c>
      <c r="J649" s="354"/>
      <c r="K649" s="353">
        <f>K9+K607</f>
        <v>110557469030</v>
      </c>
      <c r="L649" s="354"/>
      <c r="M649" s="355">
        <f>H649+I649+K649</f>
        <v>152595721382.7231</v>
      </c>
      <c r="N649" s="356">
        <f>SUM(N11:N648)</f>
        <v>148</v>
      </c>
    </row>
    <row r="651" spans="9:12" ht="15">
      <c r="I651" s="178"/>
      <c r="J651" s="178"/>
      <c r="K651" s="178"/>
      <c r="L651" s="178"/>
    </row>
    <row r="652" spans="9:12" ht="15">
      <c r="I652" s="178"/>
      <c r="J652" s="178"/>
      <c r="K652" s="178"/>
      <c r="L652" s="178"/>
    </row>
  </sheetData>
  <sheetProtection/>
  <mergeCells count="974">
    <mergeCell ref="L467:L469"/>
    <mergeCell ref="M467:M469"/>
    <mergeCell ref="B442:B469"/>
    <mergeCell ref="C458:C469"/>
    <mergeCell ref="D463:D469"/>
    <mergeCell ref="F467:F469"/>
    <mergeCell ref="G467:G469"/>
    <mergeCell ref="H467:H469"/>
    <mergeCell ref="N118:N167"/>
    <mergeCell ref="N11:N81"/>
    <mergeCell ref="B543:B606"/>
    <mergeCell ref="C548:C567"/>
    <mergeCell ref="D549:D551"/>
    <mergeCell ref="E549:E550"/>
    <mergeCell ref="F549:F551"/>
    <mergeCell ref="M491:M492"/>
    <mergeCell ref="M599:M601"/>
    <mergeCell ref="C603:C606"/>
    <mergeCell ref="A629:A632"/>
    <mergeCell ref="B630:B632"/>
    <mergeCell ref="M477:M478"/>
    <mergeCell ref="C482:C483"/>
    <mergeCell ref="D486:D489"/>
    <mergeCell ref="F486:F489"/>
    <mergeCell ref="G486:G489"/>
    <mergeCell ref="J486:J489"/>
    <mergeCell ref="F543:F546"/>
    <mergeCell ref="A542:A606"/>
    <mergeCell ref="A627:G627"/>
    <mergeCell ref="F463:F464"/>
    <mergeCell ref="G463:G464"/>
    <mergeCell ref="F465:F466"/>
    <mergeCell ref="G465:G466"/>
    <mergeCell ref="M465:M466"/>
    <mergeCell ref="F477:F478"/>
    <mergeCell ref="G477:G478"/>
    <mergeCell ref="H477:H478"/>
    <mergeCell ref="M615:M616"/>
    <mergeCell ref="A649:G649"/>
    <mergeCell ref="A362:A393"/>
    <mergeCell ref="B363:B393"/>
    <mergeCell ref="C364:C385"/>
    <mergeCell ref="A395:A426"/>
    <mergeCell ref="B396:B419"/>
    <mergeCell ref="B430:B440"/>
    <mergeCell ref="D432:D436"/>
    <mergeCell ref="F432:F436"/>
    <mergeCell ref="G432:G436"/>
    <mergeCell ref="M646:M648"/>
    <mergeCell ref="A641:G641"/>
    <mergeCell ref="G646:G648"/>
    <mergeCell ref="H646:H648"/>
    <mergeCell ref="I646:I648"/>
    <mergeCell ref="J646:J648"/>
    <mergeCell ref="K646:K648"/>
    <mergeCell ref="L646:L648"/>
    <mergeCell ref="A643:A648"/>
    <mergeCell ref="B644:B648"/>
    <mergeCell ref="C645:C648"/>
    <mergeCell ref="D646:D648"/>
    <mergeCell ref="F646:F648"/>
    <mergeCell ref="A634:A640"/>
    <mergeCell ref="B635:B640"/>
    <mergeCell ref="C636:C640"/>
    <mergeCell ref="D637:D640"/>
    <mergeCell ref="L637:L640"/>
    <mergeCell ref="M637:M640"/>
    <mergeCell ref="F637:F640"/>
    <mergeCell ref="G637:G640"/>
    <mergeCell ref="H637:H640"/>
    <mergeCell ref="I637:I640"/>
    <mergeCell ref="J637:J640"/>
    <mergeCell ref="K637:K640"/>
    <mergeCell ref="C622:C623"/>
    <mergeCell ref="C625:C626"/>
    <mergeCell ref="A608:G608"/>
    <mergeCell ref="H615:H616"/>
    <mergeCell ref="I615:I616"/>
    <mergeCell ref="J615:J616"/>
    <mergeCell ref="A534:G534"/>
    <mergeCell ref="K615:K616"/>
    <mergeCell ref="L615:L616"/>
    <mergeCell ref="A607:G607"/>
    <mergeCell ref="A610:A626"/>
    <mergeCell ref="B611:B626"/>
    <mergeCell ref="C612:C620"/>
    <mergeCell ref="D615:D616"/>
    <mergeCell ref="F615:F616"/>
    <mergeCell ref="G615:G616"/>
    <mergeCell ref="K477:K478"/>
    <mergeCell ref="K486:K489"/>
    <mergeCell ref="K523:K524"/>
    <mergeCell ref="K530:K533"/>
    <mergeCell ref="I477:I478"/>
    <mergeCell ref="J477:J478"/>
    <mergeCell ref="I498:I500"/>
    <mergeCell ref="J498:J500"/>
    <mergeCell ref="L477:L478"/>
    <mergeCell ref="M591:M592"/>
    <mergeCell ref="C596:C601"/>
    <mergeCell ref="D599:D601"/>
    <mergeCell ref="F599:F601"/>
    <mergeCell ref="G599:G601"/>
    <mergeCell ref="H599:H601"/>
    <mergeCell ref="I599:I601"/>
    <mergeCell ref="J599:J601"/>
    <mergeCell ref="K599:K601"/>
    <mergeCell ref="L599:L601"/>
    <mergeCell ref="L580:L585"/>
    <mergeCell ref="M580:M585"/>
    <mergeCell ref="D591:D594"/>
    <mergeCell ref="F591:F592"/>
    <mergeCell ref="G591:G592"/>
    <mergeCell ref="H591:H592"/>
    <mergeCell ref="I591:I592"/>
    <mergeCell ref="J591:J592"/>
    <mergeCell ref="K591:K592"/>
    <mergeCell ref="L591:L592"/>
    <mergeCell ref="K570:K577"/>
    <mergeCell ref="L570:L577"/>
    <mergeCell ref="M570:M577"/>
    <mergeCell ref="D580:D585"/>
    <mergeCell ref="F580:F585"/>
    <mergeCell ref="G580:G585"/>
    <mergeCell ref="H580:H585"/>
    <mergeCell ref="I580:I585"/>
    <mergeCell ref="J580:J585"/>
    <mergeCell ref="K580:K585"/>
    <mergeCell ref="K558:K561"/>
    <mergeCell ref="L558:L561"/>
    <mergeCell ref="M558:M561"/>
    <mergeCell ref="C569:C594"/>
    <mergeCell ref="D570:D578"/>
    <mergeCell ref="F570:F577"/>
    <mergeCell ref="G570:G577"/>
    <mergeCell ref="H570:H577"/>
    <mergeCell ref="I570:I577"/>
    <mergeCell ref="J570:J577"/>
    <mergeCell ref="J554:J556"/>
    <mergeCell ref="K554:K555"/>
    <mergeCell ref="L554:L555"/>
    <mergeCell ref="M554:M556"/>
    <mergeCell ref="D558:D561"/>
    <mergeCell ref="F558:F561"/>
    <mergeCell ref="G558:G561"/>
    <mergeCell ref="H558:H561"/>
    <mergeCell ref="I558:I561"/>
    <mergeCell ref="J558:J561"/>
    <mergeCell ref="I552:I553"/>
    <mergeCell ref="J552:J553"/>
    <mergeCell ref="K552:K553"/>
    <mergeCell ref="L552:L553"/>
    <mergeCell ref="M552:M553"/>
    <mergeCell ref="D554:D556"/>
    <mergeCell ref="F554:F556"/>
    <mergeCell ref="G554:G556"/>
    <mergeCell ref="H554:H556"/>
    <mergeCell ref="I554:I556"/>
    <mergeCell ref="G549:G551"/>
    <mergeCell ref="H549:H551"/>
    <mergeCell ref="K549:K551"/>
    <mergeCell ref="L549:L551"/>
    <mergeCell ref="M549:M551"/>
    <mergeCell ref="D552:D553"/>
    <mergeCell ref="E552:E553"/>
    <mergeCell ref="F552:F553"/>
    <mergeCell ref="G552:G553"/>
    <mergeCell ref="H552:H553"/>
    <mergeCell ref="G544:G546"/>
    <mergeCell ref="H544:H546"/>
    <mergeCell ref="M544:M546"/>
    <mergeCell ref="C538:C539"/>
    <mergeCell ref="C543:C546"/>
    <mergeCell ref="D543:D546"/>
    <mergeCell ref="E543:E546"/>
    <mergeCell ref="A540:G540"/>
    <mergeCell ref="A536:A539"/>
    <mergeCell ref="B537:B539"/>
    <mergeCell ref="L530:L533"/>
    <mergeCell ref="M530:M533"/>
    <mergeCell ref="K310:K311"/>
    <mergeCell ref="K405:K406"/>
    <mergeCell ref="K463:K464"/>
    <mergeCell ref="K465:K466"/>
    <mergeCell ref="L463:L464"/>
    <mergeCell ref="M463:M464"/>
    <mergeCell ref="L465:L466"/>
    <mergeCell ref="H530:H533"/>
    <mergeCell ref="I530:I533"/>
    <mergeCell ref="J530:J533"/>
    <mergeCell ref="A527:A533"/>
    <mergeCell ref="B528:B533"/>
    <mergeCell ref="C529:C533"/>
    <mergeCell ref="D530:D533"/>
    <mergeCell ref="M523:M524"/>
    <mergeCell ref="I298:I299"/>
    <mergeCell ref="K298:K299"/>
    <mergeCell ref="I305:I307"/>
    <mergeCell ref="K305:K307"/>
    <mergeCell ref="I310:I311"/>
    <mergeCell ref="I463:I464"/>
    <mergeCell ref="J463:J464"/>
    <mergeCell ref="L486:L489"/>
    <mergeCell ref="M486:M489"/>
    <mergeCell ref="L523:L524"/>
    <mergeCell ref="H463:H464"/>
    <mergeCell ref="H465:H466"/>
    <mergeCell ref="H486:H489"/>
    <mergeCell ref="I486:I489"/>
    <mergeCell ref="F530:F533"/>
    <mergeCell ref="G530:G533"/>
    <mergeCell ref="A525:G525"/>
    <mergeCell ref="A520:A524"/>
    <mergeCell ref="B521:B524"/>
    <mergeCell ref="A518:G518"/>
    <mergeCell ref="C431:C440"/>
    <mergeCell ref="H87:H90"/>
    <mergeCell ref="K281:K282"/>
    <mergeCell ref="H523:H524"/>
    <mergeCell ref="I523:I524"/>
    <mergeCell ref="J523:J524"/>
    <mergeCell ref="I467:I469"/>
    <mergeCell ref="J467:J469"/>
    <mergeCell ref="K467:K469"/>
    <mergeCell ref="C522:C524"/>
    <mergeCell ref="D523:D524"/>
    <mergeCell ref="F523:F524"/>
    <mergeCell ref="G523:G524"/>
    <mergeCell ref="C75:C81"/>
    <mergeCell ref="D76:D81"/>
    <mergeCell ref="G76:G81"/>
    <mergeCell ref="F76:F81"/>
    <mergeCell ref="A82:G82"/>
    <mergeCell ref="D87:D90"/>
    <mergeCell ref="H76:H81"/>
    <mergeCell ref="F56:F60"/>
    <mergeCell ref="F62:F66"/>
    <mergeCell ref="F68:F71"/>
    <mergeCell ref="D68:D71"/>
    <mergeCell ref="G62:G66"/>
    <mergeCell ref="G68:G71"/>
    <mergeCell ref="A36:A50"/>
    <mergeCell ref="M5:M8"/>
    <mergeCell ref="B6:B8"/>
    <mergeCell ref="E6:E8"/>
    <mergeCell ref="F6:G6"/>
    <mergeCell ref="K6:L7"/>
    <mergeCell ref="F7:F8"/>
    <mergeCell ref="G7:G8"/>
    <mergeCell ref="H7:H8"/>
    <mergeCell ref="I7:J7"/>
    <mergeCell ref="A5:A8"/>
    <mergeCell ref="B5:E5"/>
    <mergeCell ref="F5:G5"/>
    <mergeCell ref="H5:L5"/>
    <mergeCell ref="A12:A19"/>
    <mergeCell ref="H6:J6"/>
    <mergeCell ref="C6:C8"/>
    <mergeCell ref="A20:A35"/>
    <mergeCell ref="D21:D30"/>
    <mergeCell ref="D31:D35"/>
    <mergeCell ref="F42:F47"/>
    <mergeCell ref="G38:G41"/>
    <mergeCell ref="C37:C50"/>
    <mergeCell ref="G42:G47"/>
    <mergeCell ref="D38:D47"/>
    <mergeCell ref="F22:F30"/>
    <mergeCell ref="H49:H50"/>
    <mergeCell ref="L49:L50"/>
    <mergeCell ref="D49:D50"/>
    <mergeCell ref="C52:C53"/>
    <mergeCell ref="D6:D8"/>
    <mergeCell ref="A9:G9"/>
    <mergeCell ref="A10:G10"/>
    <mergeCell ref="C14:C19"/>
    <mergeCell ref="B13:B19"/>
    <mergeCell ref="C55:C71"/>
    <mergeCell ref="B20:B35"/>
    <mergeCell ref="L42:L47"/>
    <mergeCell ref="G49:G50"/>
    <mergeCell ref="G56:G60"/>
    <mergeCell ref="I49:I50"/>
    <mergeCell ref="D62:D66"/>
    <mergeCell ref="D56:D60"/>
    <mergeCell ref="J42:J47"/>
    <mergeCell ref="K42:K47"/>
    <mergeCell ref="A73:A81"/>
    <mergeCell ref="B74:B81"/>
    <mergeCell ref="C21:C35"/>
    <mergeCell ref="B51:B71"/>
    <mergeCell ref="A51:A71"/>
    <mergeCell ref="B36:B50"/>
    <mergeCell ref="J38:J41"/>
    <mergeCell ref="I38:I41"/>
    <mergeCell ref="L38:L41"/>
    <mergeCell ref="K38:K41"/>
    <mergeCell ref="M49:M50"/>
    <mergeCell ref="J49:J50"/>
    <mergeCell ref="K49:K50"/>
    <mergeCell ref="I42:I47"/>
    <mergeCell ref="M76:M81"/>
    <mergeCell ref="J76:J81"/>
    <mergeCell ref="I76:I81"/>
    <mergeCell ref="M56:M60"/>
    <mergeCell ref="I56:I60"/>
    <mergeCell ref="M62:M66"/>
    <mergeCell ref="K68:K71"/>
    <mergeCell ref="L68:L71"/>
    <mergeCell ref="J56:J60"/>
    <mergeCell ref="H38:H41"/>
    <mergeCell ref="L76:L81"/>
    <mergeCell ref="F38:F41"/>
    <mergeCell ref="F32:F35"/>
    <mergeCell ref="F49:F50"/>
    <mergeCell ref="H42:H47"/>
    <mergeCell ref="H62:H66"/>
    <mergeCell ref="H56:H60"/>
    <mergeCell ref="H68:H71"/>
    <mergeCell ref="I68:I71"/>
    <mergeCell ref="M68:M71"/>
    <mergeCell ref="K56:K60"/>
    <mergeCell ref="L56:L60"/>
    <mergeCell ref="M22:M30"/>
    <mergeCell ref="K22:K30"/>
    <mergeCell ref="M32:M35"/>
    <mergeCell ref="M38:M41"/>
    <mergeCell ref="M42:M47"/>
    <mergeCell ref="K32:K35"/>
    <mergeCell ref="H22:H30"/>
    <mergeCell ref="I22:I30"/>
    <mergeCell ref="H32:H35"/>
    <mergeCell ref="L22:L30"/>
    <mergeCell ref="G32:G35"/>
    <mergeCell ref="J22:J30"/>
    <mergeCell ref="I32:I35"/>
    <mergeCell ref="J32:J35"/>
    <mergeCell ref="L32:L35"/>
    <mergeCell ref="G22:G30"/>
    <mergeCell ref="I87:I90"/>
    <mergeCell ref="J87:J90"/>
    <mergeCell ref="L87:L90"/>
    <mergeCell ref="M87:M90"/>
    <mergeCell ref="I62:I66"/>
    <mergeCell ref="J62:J66"/>
    <mergeCell ref="K62:K66"/>
    <mergeCell ref="L62:L66"/>
    <mergeCell ref="K87:K90"/>
    <mergeCell ref="J68:J71"/>
    <mergeCell ref="F87:F90"/>
    <mergeCell ref="G87:G90"/>
    <mergeCell ref="A84:A116"/>
    <mergeCell ref="A119:A144"/>
    <mergeCell ref="B120:B131"/>
    <mergeCell ref="C121:C126"/>
    <mergeCell ref="D122:D126"/>
    <mergeCell ref="F122:F126"/>
    <mergeCell ref="G122:G126"/>
    <mergeCell ref="C128:C131"/>
    <mergeCell ref="D129:D131"/>
    <mergeCell ref="F129:F131"/>
    <mergeCell ref="G129:G131"/>
    <mergeCell ref="H122:H126"/>
    <mergeCell ref="I122:I126"/>
    <mergeCell ref="J122:J126"/>
    <mergeCell ref="K122:K126"/>
    <mergeCell ref="L122:L126"/>
    <mergeCell ref="M122:M126"/>
    <mergeCell ref="H129:H131"/>
    <mergeCell ref="I129:I131"/>
    <mergeCell ref="J129:J131"/>
    <mergeCell ref="K129:K131"/>
    <mergeCell ref="L129:L131"/>
    <mergeCell ref="M129:M131"/>
    <mergeCell ref="B133:B144"/>
    <mergeCell ref="C134:C144"/>
    <mergeCell ref="D135:D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D138:D141"/>
    <mergeCell ref="F138:F141"/>
    <mergeCell ref="G138:G141"/>
    <mergeCell ref="H138:H141"/>
    <mergeCell ref="I138:I141"/>
    <mergeCell ref="J138:J141"/>
    <mergeCell ref="K138:K141"/>
    <mergeCell ref="L138:L141"/>
    <mergeCell ref="M138:M141"/>
    <mergeCell ref="D143:D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F153:F158"/>
    <mergeCell ref="G153:G158"/>
    <mergeCell ref="H153:H158"/>
    <mergeCell ref="I153:I158"/>
    <mergeCell ref="I149:I151"/>
    <mergeCell ref="J149:J151"/>
    <mergeCell ref="H149:H151"/>
    <mergeCell ref="M153:M158"/>
    <mergeCell ref="A146:A158"/>
    <mergeCell ref="B148:B158"/>
    <mergeCell ref="C148:C158"/>
    <mergeCell ref="D149:D151"/>
    <mergeCell ref="F149:F151"/>
    <mergeCell ref="G149:G151"/>
    <mergeCell ref="G163:G167"/>
    <mergeCell ref="D153:D158"/>
    <mergeCell ref="H163:H167"/>
    <mergeCell ref="K149:K151"/>
    <mergeCell ref="L149:L151"/>
    <mergeCell ref="M149:M151"/>
    <mergeCell ref="M163:M167"/>
    <mergeCell ref="J153:J158"/>
    <mergeCell ref="K153:K158"/>
    <mergeCell ref="L153:L158"/>
    <mergeCell ref="J179:J180"/>
    <mergeCell ref="L163:L167"/>
    <mergeCell ref="A117:G117"/>
    <mergeCell ref="A170:A268"/>
    <mergeCell ref="B171:B173"/>
    <mergeCell ref="C172:C173"/>
    <mergeCell ref="B175:B186"/>
    <mergeCell ref="C162:C167"/>
    <mergeCell ref="D163:D167"/>
    <mergeCell ref="F163:F167"/>
    <mergeCell ref="A160:A167"/>
    <mergeCell ref="B161:B167"/>
    <mergeCell ref="M185:M186"/>
    <mergeCell ref="L179:L180"/>
    <mergeCell ref="M179:M180"/>
    <mergeCell ref="D182:D183"/>
    <mergeCell ref="F182:F183"/>
    <mergeCell ref="I163:I167"/>
    <mergeCell ref="J163:J167"/>
    <mergeCell ref="K163:K167"/>
    <mergeCell ref="L182:L183"/>
    <mergeCell ref="H179:H180"/>
    <mergeCell ref="F192:F193"/>
    <mergeCell ref="G192:G193"/>
    <mergeCell ref="H192:H193"/>
    <mergeCell ref="J192:J193"/>
    <mergeCell ref="L192:L193"/>
    <mergeCell ref="K192:K193"/>
    <mergeCell ref="F179:F180"/>
    <mergeCell ref="G179:G180"/>
    <mergeCell ref="M182:M183"/>
    <mergeCell ref="D185:D186"/>
    <mergeCell ref="F185:F186"/>
    <mergeCell ref="G185:G186"/>
    <mergeCell ref="H185:H186"/>
    <mergeCell ref="J185:J186"/>
    <mergeCell ref="L185:L186"/>
    <mergeCell ref="G182:G183"/>
    <mergeCell ref="H182:H183"/>
    <mergeCell ref="J182:J183"/>
    <mergeCell ref="M192:M193"/>
    <mergeCell ref="C195:C202"/>
    <mergeCell ref="D196:D197"/>
    <mergeCell ref="F196:F197"/>
    <mergeCell ref="G196:G197"/>
    <mergeCell ref="H196:H197"/>
    <mergeCell ref="C189:C193"/>
    <mergeCell ref="D192:D193"/>
    <mergeCell ref="J196:J197"/>
    <mergeCell ref="L196:L197"/>
    <mergeCell ref="M196:M197"/>
    <mergeCell ref="D199:D202"/>
    <mergeCell ref="F199:F202"/>
    <mergeCell ref="G199:G202"/>
    <mergeCell ref="H199:H202"/>
    <mergeCell ref="J199:J202"/>
    <mergeCell ref="L199:L202"/>
    <mergeCell ref="M199:M202"/>
    <mergeCell ref="I196:I197"/>
    <mergeCell ref="K196:K197"/>
    <mergeCell ref="C204:C211"/>
    <mergeCell ref="D205:D208"/>
    <mergeCell ref="F205:F208"/>
    <mergeCell ref="G205:G208"/>
    <mergeCell ref="H205:H208"/>
    <mergeCell ref="J205:J208"/>
    <mergeCell ref="L205:L208"/>
    <mergeCell ref="M205:M208"/>
    <mergeCell ref="D210:D211"/>
    <mergeCell ref="F210:F211"/>
    <mergeCell ref="G210:G211"/>
    <mergeCell ref="H210:H211"/>
    <mergeCell ref="J210:J211"/>
    <mergeCell ref="L210:L211"/>
    <mergeCell ref="M210:M211"/>
    <mergeCell ref="K205:K208"/>
    <mergeCell ref="D215:D216"/>
    <mergeCell ref="F215:F216"/>
    <mergeCell ref="G215:G216"/>
    <mergeCell ref="H215:H216"/>
    <mergeCell ref="D237:D238"/>
    <mergeCell ref="F237:F238"/>
    <mergeCell ref="G237:G238"/>
    <mergeCell ref="H237:H238"/>
    <mergeCell ref="D233:D235"/>
    <mergeCell ref="F233:F235"/>
    <mergeCell ref="I215:I216"/>
    <mergeCell ref="B188:B211"/>
    <mergeCell ref="J215:J216"/>
    <mergeCell ref="L215:L216"/>
    <mergeCell ref="M215:M216"/>
    <mergeCell ref="D218:D222"/>
    <mergeCell ref="F218:F222"/>
    <mergeCell ref="G218:G222"/>
    <mergeCell ref="H218:H222"/>
    <mergeCell ref="I218:I222"/>
    <mergeCell ref="L218:L222"/>
    <mergeCell ref="M218:M222"/>
    <mergeCell ref="D224:D231"/>
    <mergeCell ref="F224:F231"/>
    <mergeCell ref="G224:G231"/>
    <mergeCell ref="H224:H231"/>
    <mergeCell ref="I224:I231"/>
    <mergeCell ref="J224:J231"/>
    <mergeCell ref="L224:L231"/>
    <mergeCell ref="M224:M231"/>
    <mergeCell ref="G233:G235"/>
    <mergeCell ref="H233:H235"/>
    <mergeCell ref="I233:I235"/>
    <mergeCell ref="J233:J235"/>
    <mergeCell ref="L233:L235"/>
    <mergeCell ref="M233:M235"/>
    <mergeCell ref="L237:L238"/>
    <mergeCell ref="M237:M238"/>
    <mergeCell ref="C240:C255"/>
    <mergeCell ref="D243:D246"/>
    <mergeCell ref="F243:F246"/>
    <mergeCell ref="G243:G246"/>
    <mergeCell ref="H243:H246"/>
    <mergeCell ref="I243:I246"/>
    <mergeCell ref="M254:M255"/>
    <mergeCell ref="C214:C238"/>
    <mergeCell ref="L261:L262"/>
    <mergeCell ref="D254:D255"/>
    <mergeCell ref="F254:F255"/>
    <mergeCell ref="G254:G255"/>
    <mergeCell ref="H254:H255"/>
    <mergeCell ref="J254:J255"/>
    <mergeCell ref="M261:M262"/>
    <mergeCell ref="M258:M259"/>
    <mergeCell ref="G248:G250"/>
    <mergeCell ref="H248:H250"/>
    <mergeCell ref="I248:I250"/>
    <mergeCell ref="J248:J250"/>
    <mergeCell ref="L254:L255"/>
    <mergeCell ref="I258:I259"/>
    <mergeCell ref="L258:L259"/>
    <mergeCell ref="K261:K262"/>
    <mergeCell ref="L243:L246"/>
    <mergeCell ref="D258:D259"/>
    <mergeCell ref="F258:F259"/>
    <mergeCell ref="G258:G259"/>
    <mergeCell ref="H258:H259"/>
    <mergeCell ref="D248:D250"/>
    <mergeCell ref="L248:L250"/>
    <mergeCell ref="F248:F250"/>
    <mergeCell ref="K254:K255"/>
    <mergeCell ref="K258:K259"/>
    <mergeCell ref="A168:G168"/>
    <mergeCell ref="J258:J259"/>
    <mergeCell ref="G261:G262"/>
    <mergeCell ref="H261:H262"/>
    <mergeCell ref="J261:J262"/>
    <mergeCell ref="I254:I255"/>
    <mergeCell ref="J243:J246"/>
    <mergeCell ref="I237:I238"/>
    <mergeCell ref="J237:J238"/>
    <mergeCell ref="J218:J222"/>
    <mergeCell ref="L274:L278"/>
    <mergeCell ref="M274:M278"/>
    <mergeCell ref="L281:L282"/>
    <mergeCell ref="M281:M282"/>
    <mergeCell ref="C257:C262"/>
    <mergeCell ref="A271:A284"/>
    <mergeCell ref="B272:B284"/>
    <mergeCell ref="C273:C284"/>
    <mergeCell ref="D274:D279"/>
    <mergeCell ref="F274:F278"/>
    <mergeCell ref="G274:G278"/>
    <mergeCell ref="D281:D282"/>
    <mergeCell ref="F281:F282"/>
    <mergeCell ref="G281:G282"/>
    <mergeCell ref="D261:D262"/>
    <mergeCell ref="F261:F262"/>
    <mergeCell ref="A269:G269"/>
    <mergeCell ref="B264:B268"/>
    <mergeCell ref="C265:C268"/>
    <mergeCell ref="B213:B262"/>
    <mergeCell ref="K210:K211"/>
    <mergeCell ref="K215:K216"/>
    <mergeCell ref="K218:K222"/>
    <mergeCell ref="K224:K231"/>
    <mergeCell ref="K233:K235"/>
    <mergeCell ref="M248:M250"/>
    <mergeCell ref="K237:K238"/>
    <mergeCell ref="K243:K246"/>
    <mergeCell ref="K248:K250"/>
    <mergeCell ref="M243:M246"/>
    <mergeCell ref="A286:A289"/>
    <mergeCell ref="B287:B289"/>
    <mergeCell ref="C288:C289"/>
    <mergeCell ref="A291:A312"/>
    <mergeCell ref="B292:B312"/>
    <mergeCell ref="C293:C295"/>
    <mergeCell ref="C297:C312"/>
    <mergeCell ref="H294:H295"/>
    <mergeCell ref="J294:J295"/>
    <mergeCell ref="I205:I208"/>
    <mergeCell ref="I210:I211"/>
    <mergeCell ref="I281:I282"/>
    <mergeCell ref="H281:H282"/>
    <mergeCell ref="J281:J282"/>
    <mergeCell ref="H274:H278"/>
    <mergeCell ref="J274:J278"/>
    <mergeCell ref="I261:I262"/>
    <mergeCell ref="H298:H299"/>
    <mergeCell ref="J298:J299"/>
    <mergeCell ref="D305:D307"/>
    <mergeCell ref="F305:F307"/>
    <mergeCell ref="G305:G307"/>
    <mergeCell ref="H305:H307"/>
    <mergeCell ref="D301:D303"/>
    <mergeCell ref="I274:I278"/>
    <mergeCell ref="K274:K278"/>
    <mergeCell ref="I199:I202"/>
    <mergeCell ref="K199:K202"/>
    <mergeCell ref="I294:I295"/>
    <mergeCell ref="I182:I183"/>
    <mergeCell ref="K182:K183"/>
    <mergeCell ref="I185:I186"/>
    <mergeCell ref="K185:K186"/>
    <mergeCell ref="I192:I193"/>
    <mergeCell ref="L294:L295"/>
    <mergeCell ref="M294:M295"/>
    <mergeCell ref="D294:D295"/>
    <mergeCell ref="F294:F295"/>
    <mergeCell ref="G294:G295"/>
    <mergeCell ref="J310:J311"/>
    <mergeCell ref="K294:K295"/>
    <mergeCell ref="D298:D299"/>
    <mergeCell ref="F298:F299"/>
    <mergeCell ref="G298:G299"/>
    <mergeCell ref="L305:L307"/>
    <mergeCell ref="M305:M307"/>
    <mergeCell ref="D309:D312"/>
    <mergeCell ref="F310:F311"/>
    <mergeCell ref="G310:G311"/>
    <mergeCell ref="H310:H311"/>
    <mergeCell ref="L310:L311"/>
    <mergeCell ref="M310:M311"/>
    <mergeCell ref="L298:L299"/>
    <mergeCell ref="M298:M299"/>
    <mergeCell ref="J305:J307"/>
    <mergeCell ref="K333:K338"/>
    <mergeCell ref="L333:L338"/>
    <mergeCell ref="M333:M338"/>
    <mergeCell ref="K318:K324"/>
    <mergeCell ref="L318:L324"/>
    <mergeCell ref="M318:M324"/>
    <mergeCell ref="M329:M331"/>
    <mergeCell ref="L329:L331"/>
    <mergeCell ref="K329:K331"/>
    <mergeCell ref="K365:K371"/>
    <mergeCell ref="L345:L346"/>
    <mergeCell ref="M345:M346"/>
    <mergeCell ref="L365:L371"/>
    <mergeCell ref="M365:M371"/>
    <mergeCell ref="L351:L353"/>
    <mergeCell ref="M351:M353"/>
    <mergeCell ref="H365:H371"/>
    <mergeCell ref="J365:J371"/>
    <mergeCell ref="I318:I324"/>
    <mergeCell ref="J318:J324"/>
    <mergeCell ref="I365:I371"/>
    <mergeCell ref="K351:K353"/>
    <mergeCell ref="H333:H338"/>
    <mergeCell ref="I333:I338"/>
    <mergeCell ref="J333:J338"/>
    <mergeCell ref="J329:J331"/>
    <mergeCell ref="I329:I331"/>
    <mergeCell ref="I345:I346"/>
    <mergeCell ref="H329:H331"/>
    <mergeCell ref="D333:D338"/>
    <mergeCell ref="J345:J346"/>
    <mergeCell ref="K345:K346"/>
    <mergeCell ref="F333:F338"/>
    <mergeCell ref="G333:G338"/>
    <mergeCell ref="A313:G313"/>
    <mergeCell ref="D365:D371"/>
    <mergeCell ref="F365:F371"/>
    <mergeCell ref="G365:G371"/>
    <mergeCell ref="G345:G346"/>
    <mergeCell ref="A360:G360"/>
    <mergeCell ref="D348:D349"/>
    <mergeCell ref="D345:D346"/>
    <mergeCell ref="F345:F346"/>
    <mergeCell ref="D329:D331"/>
    <mergeCell ref="K383:K385"/>
    <mergeCell ref="L383:L385"/>
    <mergeCell ref="K373:K377"/>
    <mergeCell ref="D373:D377"/>
    <mergeCell ref="F373:F377"/>
    <mergeCell ref="G373:G377"/>
    <mergeCell ref="D379:D381"/>
    <mergeCell ref="F379:F381"/>
    <mergeCell ref="G379:G381"/>
    <mergeCell ref="M373:M377"/>
    <mergeCell ref="H379:H381"/>
    <mergeCell ref="J379:J381"/>
    <mergeCell ref="K379:K381"/>
    <mergeCell ref="L379:L381"/>
    <mergeCell ref="M379:M381"/>
    <mergeCell ref="I373:I377"/>
    <mergeCell ref="I379:I381"/>
    <mergeCell ref="H373:H377"/>
    <mergeCell ref="L373:L377"/>
    <mergeCell ref="C387:C393"/>
    <mergeCell ref="D388:D390"/>
    <mergeCell ref="F388:F390"/>
    <mergeCell ref="G388:G390"/>
    <mergeCell ref="H388:H390"/>
    <mergeCell ref="I383:I385"/>
    <mergeCell ref="D383:D385"/>
    <mergeCell ref="F383:F385"/>
    <mergeCell ref="G383:G385"/>
    <mergeCell ref="H383:H385"/>
    <mergeCell ref="J392:J393"/>
    <mergeCell ref="I388:I390"/>
    <mergeCell ref="L392:L393"/>
    <mergeCell ref="M392:M393"/>
    <mergeCell ref="I392:I393"/>
    <mergeCell ref="M383:M385"/>
    <mergeCell ref="J388:J390"/>
    <mergeCell ref="K388:K390"/>
    <mergeCell ref="L388:L390"/>
    <mergeCell ref="J383:J385"/>
    <mergeCell ref="L405:L406"/>
    <mergeCell ref="M405:M406"/>
    <mergeCell ref="C402:C408"/>
    <mergeCell ref="D405:D406"/>
    <mergeCell ref="F405:F406"/>
    <mergeCell ref="M388:M390"/>
    <mergeCell ref="D392:D393"/>
    <mergeCell ref="F392:F393"/>
    <mergeCell ref="G392:G393"/>
    <mergeCell ref="H392:H393"/>
    <mergeCell ref="G405:G406"/>
    <mergeCell ref="H413:H414"/>
    <mergeCell ref="H418:H419"/>
    <mergeCell ref="C397:C400"/>
    <mergeCell ref="I405:I406"/>
    <mergeCell ref="J405:J406"/>
    <mergeCell ref="D413:D414"/>
    <mergeCell ref="M418:M419"/>
    <mergeCell ref="L413:L414"/>
    <mergeCell ref="K413:K414"/>
    <mergeCell ref="G413:G414"/>
    <mergeCell ref="F418:F419"/>
    <mergeCell ref="G418:G419"/>
    <mergeCell ref="F413:F414"/>
    <mergeCell ref="M413:M414"/>
    <mergeCell ref="M423:M426"/>
    <mergeCell ref="B421:B426"/>
    <mergeCell ref="C422:C426"/>
    <mergeCell ref="D423:D426"/>
    <mergeCell ref="F423:F426"/>
    <mergeCell ref="G423:G426"/>
    <mergeCell ref="I423:I426"/>
    <mergeCell ref="H459:H461"/>
    <mergeCell ref="I459:I461"/>
    <mergeCell ref="J459:J461"/>
    <mergeCell ref="L459:L461"/>
    <mergeCell ref="C317:C324"/>
    <mergeCell ref="D318:D324"/>
    <mergeCell ref="F318:F324"/>
    <mergeCell ref="G318:G324"/>
    <mergeCell ref="H318:H324"/>
    <mergeCell ref="M459:M461"/>
    <mergeCell ref="M444:M451"/>
    <mergeCell ref="I453:I456"/>
    <mergeCell ref="J453:J456"/>
    <mergeCell ref="L453:L456"/>
    <mergeCell ref="M453:M456"/>
    <mergeCell ref="K444:K451"/>
    <mergeCell ref="K453:K456"/>
    <mergeCell ref="L444:L451"/>
    <mergeCell ref="M432:M436"/>
    <mergeCell ref="C443:C456"/>
    <mergeCell ref="D444:D451"/>
    <mergeCell ref="F444:F451"/>
    <mergeCell ref="G444:G451"/>
    <mergeCell ref="H444:H451"/>
    <mergeCell ref="D453:D456"/>
    <mergeCell ref="F453:F456"/>
    <mergeCell ref="G453:G456"/>
    <mergeCell ref="L432:L436"/>
    <mergeCell ref="M498:M500"/>
    <mergeCell ref="A493:G493"/>
    <mergeCell ref="A427:G427"/>
    <mergeCell ref="A495:A502"/>
    <mergeCell ref="B496:B502"/>
    <mergeCell ref="C497:C502"/>
    <mergeCell ref="F498:F500"/>
    <mergeCell ref="G498:G500"/>
    <mergeCell ref="H498:H500"/>
    <mergeCell ref="K432:K436"/>
    <mergeCell ref="L498:L500"/>
    <mergeCell ref="H510:H511"/>
    <mergeCell ref="I510:I511"/>
    <mergeCell ref="J510:J511"/>
    <mergeCell ref="L510:L511"/>
    <mergeCell ref="K498:K500"/>
    <mergeCell ref="L512:L513"/>
    <mergeCell ref="B515:B517"/>
    <mergeCell ref="C516:C517"/>
    <mergeCell ref="K512:K513"/>
    <mergeCell ref="F512:F513"/>
    <mergeCell ref="G512:G513"/>
    <mergeCell ref="H512:H513"/>
    <mergeCell ref="J512:J513"/>
    <mergeCell ref="B506:B513"/>
    <mergeCell ref="I512:I513"/>
    <mergeCell ref="M512:M513"/>
    <mergeCell ref="D106:D107"/>
    <mergeCell ref="F106:F107"/>
    <mergeCell ref="G106:G107"/>
    <mergeCell ref="A503:G503"/>
    <mergeCell ref="M510:M511"/>
    <mergeCell ref="G510:G511"/>
    <mergeCell ref="C507:C513"/>
    <mergeCell ref="D510:D513"/>
    <mergeCell ref="A505:A517"/>
    <mergeCell ref="M101:M103"/>
    <mergeCell ref="I179:I180"/>
    <mergeCell ref="K179:K180"/>
    <mergeCell ref="B85:B116"/>
    <mergeCell ref="C86:C92"/>
    <mergeCell ref="D101:D103"/>
    <mergeCell ref="L106:L107"/>
    <mergeCell ref="K112:K114"/>
    <mergeCell ref="M106:M107"/>
    <mergeCell ref="C176:C186"/>
    <mergeCell ref="L101:L103"/>
    <mergeCell ref="J423:J426"/>
    <mergeCell ref="L423:L426"/>
    <mergeCell ref="K423:K426"/>
    <mergeCell ref="K392:K393"/>
    <mergeCell ref="K418:K419"/>
    <mergeCell ref="J373:J377"/>
    <mergeCell ref="J106:J107"/>
    <mergeCell ref="J418:J419"/>
    <mergeCell ref="L418:L419"/>
    <mergeCell ref="F510:F511"/>
    <mergeCell ref="K106:K107"/>
    <mergeCell ref="H101:H103"/>
    <mergeCell ref="I101:I103"/>
    <mergeCell ref="J101:J103"/>
    <mergeCell ref="F101:F103"/>
    <mergeCell ref="G101:G103"/>
    <mergeCell ref="H106:H107"/>
    <mergeCell ref="K510:K511"/>
    <mergeCell ref="I106:I107"/>
    <mergeCell ref="L112:L114"/>
    <mergeCell ref="G112:G114"/>
    <mergeCell ref="H112:H114"/>
    <mergeCell ref="I112:I114"/>
    <mergeCell ref="J413:J414"/>
    <mergeCell ref="H423:H426"/>
    <mergeCell ref="J112:J114"/>
    <mergeCell ref="I413:I414"/>
    <mergeCell ref="I418:I419"/>
    <mergeCell ref="H405:H406"/>
    <mergeCell ref="K76:K81"/>
    <mergeCell ref="C94:C103"/>
    <mergeCell ref="C105:C109"/>
    <mergeCell ref="A429:A492"/>
    <mergeCell ref="J432:J436"/>
    <mergeCell ref="C410:C419"/>
    <mergeCell ref="K459:K461"/>
    <mergeCell ref="H345:H346"/>
    <mergeCell ref="I432:I436"/>
    <mergeCell ref="L95:L97"/>
    <mergeCell ref="M95:M97"/>
    <mergeCell ref="A4:M4"/>
    <mergeCell ref="M112:M114"/>
    <mergeCell ref="C111:C116"/>
    <mergeCell ref="D112:D114"/>
    <mergeCell ref="F112:F114"/>
    <mergeCell ref="H95:H97"/>
    <mergeCell ref="I95:I97"/>
    <mergeCell ref="B471:B492"/>
    <mergeCell ref="L491:L492"/>
    <mergeCell ref="D491:D492"/>
    <mergeCell ref="F491:F492"/>
    <mergeCell ref="K491:K492"/>
    <mergeCell ref="C472:C480"/>
    <mergeCell ref="C485:C492"/>
    <mergeCell ref="G491:G492"/>
    <mergeCell ref="D459:D461"/>
    <mergeCell ref="F459:F461"/>
    <mergeCell ref="G459:G461"/>
    <mergeCell ref="I465:I466"/>
    <mergeCell ref="J465:J466"/>
    <mergeCell ref="H351:H353"/>
    <mergeCell ref="I351:I353"/>
    <mergeCell ref="J351:J353"/>
    <mergeCell ref="H491:H492"/>
    <mergeCell ref="I491:I492"/>
    <mergeCell ref="J491:J492"/>
    <mergeCell ref="H432:H436"/>
    <mergeCell ref="I444:I451"/>
    <mergeCell ref="J444:J451"/>
    <mergeCell ref="H453:H456"/>
    <mergeCell ref="A315:A359"/>
    <mergeCell ref="B316:B359"/>
    <mergeCell ref="C344:C359"/>
    <mergeCell ref="D351:D353"/>
    <mergeCell ref="F351:F353"/>
    <mergeCell ref="G351:G353"/>
    <mergeCell ref="F329:F331"/>
    <mergeCell ref="G329:G331"/>
    <mergeCell ref="C326:C342"/>
    <mergeCell ref="N5:N8"/>
    <mergeCell ref="A2:N2"/>
    <mergeCell ref="A3:N3"/>
    <mergeCell ref="N83:N116"/>
    <mergeCell ref="K101:K103"/>
    <mergeCell ref="D95:D97"/>
    <mergeCell ref="F95:F97"/>
    <mergeCell ref="G95:G97"/>
    <mergeCell ref="J95:J97"/>
    <mergeCell ref="K95:K97"/>
    <mergeCell ref="N169:N268"/>
    <mergeCell ref="N270:N312"/>
    <mergeCell ref="N314:N359"/>
    <mergeCell ref="N361:N426"/>
    <mergeCell ref="N428:N492"/>
    <mergeCell ref="N494:N502"/>
    <mergeCell ref="N628:N640"/>
    <mergeCell ref="N642:N648"/>
    <mergeCell ref="N504:N517"/>
    <mergeCell ref="N519:N524"/>
    <mergeCell ref="N526:N533"/>
    <mergeCell ref="N535:N539"/>
    <mergeCell ref="N541:N606"/>
    <mergeCell ref="N609:N626"/>
  </mergeCells>
  <printOptions/>
  <pageMargins left="1" right="1" top="1" bottom="1" header="0.5" footer="0.5"/>
  <pageSetup horizontalDpi="600" verticalDpi="600" orientation="landscape" paperSize="5" scale="40" r:id="rId1"/>
  <headerFooter>
    <oddFooter>&amp;CPágina &amp;P</oddFooter>
  </headerFooter>
  <ignoredErrors>
    <ignoredError sqref="A11 A72 A504 A83" numberStoredAsText="1"/>
    <ignoredError sqref="M48 H496 G504:H505 M565 I355 M366:M372 H291 M327 H133:I133 K133 H147:I147 K147 H175:I175 M173 K175 M269 M304 I291:K291 M354:M355 M340:M342 M374:M378 M380:M382 M384:M385 M389:M391 M393:M398 M399 M403 M412 M409:M410 M406:M407 M404:M405 M408 M411 M414:M417 M419:M422 M424:M426 M438:M440 M475:M476 M478:M479 M480:M483 M508:M509 M539 M567 M571:M578 M563 M581:M585 M591:M592 M597 M599:M601 M604 M606 H428:K428 I496:K496 I504:I506 K504:K506 G506:H507 M84 I315 H5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zoomScale="60" zoomScaleNormal="60" zoomScalePageLayoutView="0" workbookViewId="0" topLeftCell="A16">
      <selection activeCell="E41" sqref="E41"/>
    </sheetView>
  </sheetViews>
  <sheetFormatPr defaultColWidth="11.421875" defaultRowHeight="15"/>
  <cols>
    <col min="1" max="1" width="21.28125" style="359" customWidth="1"/>
    <col min="2" max="2" width="49.7109375" style="359" customWidth="1"/>
    <col min="3" max="3" width="24.57421875" style="359" customWidth="1"/>
    <col min="4" max="4" width="23.7109375" style="359" customWidth="1"/>
    <col min="5" max="5" width="25.421875" style="359" customWidth="1"/>
    <col min="6" max="6" width="26.7109375" style="359" customWidth="1"/>
    <col min="7" max="16384" width="11.57421875" style="359" customWidth="1"/>
  </cols>
  <sheetData>
    <row r="1" ht="15" thickBot="1"/>
    <row r="2" spans="1:6" ht="15.75" thickBot="1">
      <c r="A2" s="598" t="s">
        <v>991</v>
      </c>
      <c r="B2" s="599"/>
      <c r="C2" s="599"/>
      <c r="D2" s="599"/>
      <c r="E2" s="599"/>
      <c r="F2" s="600"/>
    </row>
    <row r="3" spans="1:6" ht="15" thickBot="1">
      <c r="A3" s="601"/>
      <c r="B3" s="601"/>
      <c r="C3" s="601"/>
      <c r="D3" s="601"/>
      <c r="E3" s="601"/>
      <c r="F3" s="601"/>
    </row>
    <row r="4" spans="1:6" ht="63" thickBot="1">
      <c r="A4" s="360" t="s">
        <v>992</v>
      </c>
      <c r="B4" s="360" t="s">
        <v>993</v>
      </c>
      <c r="C4" s="360" t="s">
        <v>994</v>
      </c>
      <c r="D4" s="360" t="s">
        <v>995</v>
      </c>
      <c r="E4" s="360" t="s">
        <v>996</v>
      </c>
      <c r="F4" s="360" t="s">
        <v>997</v>
      </c>
    </row>
    <row r="5" spans="1:6" ht="19.5" customHeight="1">
      <c r="A5" s="293">
        <v>1</v>
      </c>
      <c r="B5" s="361" t="s">
        <v>998</v>
      </c>
      <c r="C5" s="291">
        <v>97347</v>
      </c>
      <c r="D5" s="362">
        <f>C5*100/C$21</f>
        <v>63.7939395528061</v>
      </c>
      <c r="E5" s="602">
        <f>D5+D6+D7</f>
        <v>90.6603056436604</v>
      </c>
      <c r="F5" s="287">
        <v>11</v>
      </c>
    </row>
    <row r="6" spans="1:6" ht="19.5" customHeight="1">
      <c r="A6" s="363">
        <v>2</v>
      </c>
      <c r="B6" s="364" t="s">
        <v>999</v>
      </c>
      <c r="C6" s="220">
        <v>34860</v>
      </c>
      <c r="D6" s="365">
        <f aca="true" t="shared" si="0" ref="D6:D21">C6*100/C$21</f>
        <v>22.844635508139138</v>
      </c>
      <c r="E6" s="575"/>
      <c r="F6" s="288">
        <v>18</v>
      </c>
    </row>
    <row r="7" spans="1:6" ht="19.5" customHeight="1">
      <c r="A7" s="363">
        <v>3</v>
      </c>
      <c r="B7" s="364" t="s">
        <v>1000</v>
      </c>
      <c r="C7" s="220">
        <v>6137</v>
      </c>
      <c r="D7" s="365">
        <f t="shared" si="0"/>
        <v>4.0217305827151435</v>
      </c>
      <c r="E7" s="587"/>
      <c r="F7" s="288">
        <v>13</v>
      </c>
    </row>
    <row r="8" spans="1:6" ht="19.5" customHeight="1">
      <c r="A8" s="363">
        <v>4</v>
      </c>
      <c r="B8" s="364" t="s">
        <v>1001</v>
      </c>
      <c r="C8" s="220">
        <v>3596</v>
      </c>
      <c r="D8" s="365">
        <f t="shared" si="0"/>
        <v>2.356549319772471</v>
      </c>
      <c r="E8" s="603">
        <v>9.34</v>
      </c>
      <c r="F8" s="288">
        <v>25</v>
      </c>
    </row>
    <row r="9" spans="1:6" ht="19.5" customHeight="1">
      <c r="A9" s="363">
        <v>5</v>
      </c>
      <c r="B9" s="364" t="s">
        <v>1002</v>
      </c>
      <c r="C9" s="220">
        <v>719</v>
      </c>
      <c r="D9" s="365">
        <f t="shared" si="0"/>
        <v>0.4711787989200241</v>
      </c>
      <c r="E9" s="602"/>
      <c r="F9" s="288">
        <v>1</v>
      </c>
    </row>
    <row r="10" spans="1:6" ht="19.5" customHeight="1">
      <c r="A10" s="363">
        <v>6</v>
      </c>
      <c r="B10" s="364" t="s">
        <v>1003</v>
      </c>
      <c r="C10" s="220">
        <v>1918</v>
      </c>
      <c r="D10" s="365">
        <f t="shared" si="0"/>
        <v>1.2569136805682979</v>
      </c>
      <c r="E10" s="602"/>
      <c r="F10" s="288">
        <v>16</v>
      </c>
    </row>
    <row r="11" spans="1:6" ht="19.5" customHeight="1">
      <c r="A11" s="363">
        <v>7</v>
      </c>
      <c r="B11" s="364" t="s">
        <v>1004</v>
      </c>
      <c r="C11" s="220">
        <v>1358</v>
      </c>
      <c r="D11" s="365">
        <f t="shared" si="0"/>
        <v>0.8899315840520066</v>
      </c>
      <c r="E11" s="602"/>
      <c r="F11" s="288">
        <v>9</v>
      </c>
    </row>
    <row r="12" spans="1:6" ht="19.5" customHeight="1">
      <c r="A12" s="363">
        <v>8</v>
      </c>
      <c r="B12" s="364" t="s">
        <v>1005</v>
      </c>
      <c r="C12" s="220">
        <v>806</v>
      </c>
      <c r="D12" s="365">
        <f t="shared" si="0"/>
        <v>0.5281920889145194</v>
      </c>
      <c r="E12" s="602"/>
      <c r="F12" s="288">
        <v>17</v>
      </c>
    </row>
    <row r="13" spans="1:6" ht="19.5" customHeight="1">
      <c r="A13" s="363">
        <v>9</v>
      </c>
      <c r="B13" s="364" t="s">
        <v>1006</v>
      </c>
      <c r="C13" s="220">
        <v>850</v>
      </c>
      <c r="D13" s="365">
        <f t="shared" si="0"/>
        <v>0.5570263964979423</v>
      </c>
      <c r="E13" s="602"/>
      <c r="F13" s="288">
        <v>2</v>
      </c>
    </row>
    <row r="14" spans="1:6" ht="19.5" customHeight="1">
      <c r="A14" s="363">
        <v>10</v>
      </c>
      <c r="B14" s="364" t="s">
        <v>1007</v>
      </c>
      <c r="C14" s="220">
        <v>500</v>
      </c>
      <c r="D14" s="365">
        <f t="shared" si="0"/>
        <v>0.3276625861752602</v>
      </c>
      <c r="E14" s="602"/>
      <c r="F14" s="288">
        <v>14</v>
      </c>
    </row>
    <row r="15" spans="1:6" ht="19.5" customHeight="1">
      <c r="A15" s="363">
        <v>11</v>
      </c>
      <c r="B15" s="364" t="s">
        <v>1008</v>
      </c>
      <c r="C15" s="220">
        <v>2600</v>
      </c>
      <c r="D15" s="365">
        <f t="shared" si="0"/>
        <v>1.7038454481113527</v>
      </c>
      <c r="E15" s="602"/>
      <c r="F15" s="288">
        <v>9</v>
      </c>
    </row>
    <row r="16" spans="1:6" ht="19.5" customHeight="1">
      <c r="A16" s="363">
        <v>12</v>
      </c>
      <c r="B16" s="364" t="s">
        <v>1009</v>
      </c>
      <c r="C16" s="220">
        <v>1180</v>
      </c>
      <c r="D16" s="365">
        <f t="shared" si="0"/>
        <v>0.773283703373614</v>
      </c>
      <c r="E16" s="602"/>
      <c r="F16" s="288">
        <v>4</v>
      </c>
    </row>
    <row r="17" spans="1:6" ht="19.5" customHeight="1">
      <c r="A17" s="363">
        <v>13</v>
      </c>
      <c r="B17" s="364" t="s">
        <v>1010</v>
      </c>
      <c r="C17" s="220">
        <v>250</v>
      </c>
      <c r="D17" s="365">
        <f t="shared" si="0"/>
        <v>0.1638312930876301</v>
      </c>
      <c r="E17" s="602"/>
      <c r="F17" s="288">
        <v>1</v>
      </c>
    </row>
    <row r="18" spans="1:6" ht="19.5" customHeight="1">
      <c r="A18" s="292">
        <v>14</v>
      </c>
      <c r="B18" s="366" t="s">
        <v>1011</v>
      </c>
      <c r="C18" s="290">
        <v>350</v>
      </c>
      <c r="D18" s="367">
        <f t="shared" si="0"/>
        <v>0.2293638103226821</v>
      </c>
      <c r="E18" s="602"/>
      <c r="F18" s="286">
        <v>1</v>
      </c>
    </row>
    <row r="19" spans="1:6" ht="19.5" customHeight="1">
      <c r="A19" s="363">
        <v>15</v>
      </c>
      <c r="B19" s="364" t="s">
        <v>1012</v>
      </c>
      <c r="C19" s="220">
        <v>100</v>
      </c>
      <c r="D19" s="365">
        <f t="shared" si="0"/>
        <v>0.06553251723505203</v>
      </c>
      <c r="E19" s="602"/>
      <c r="F19" s="288">
        <v>1</v>
      </c>
    </row>
    <row r="20" spans="1:6" ht="19.5" customHeight="1" thickBot="1">
      <c r="A20" s="292">
        <v>16</v>
      </c>
      <c r="B20" s="366" t="s">
        <v>1013</v>
      </c>
      <c r="C20" s="290">
        <v>25</v>
      </c>
      <c r="D20" s="367">
        <f t="shared" si="0"/>
        <v>0.016383129308763008</v>
      </c>
      <c r="E20" s="602"/>
      <c r="F20" s="286">
        <v>6</v>
      </c>
    </row>
    <row r="21" spans="1:6" ht="19.5" customHeight="1" thickBot="1">
      <c r="A21" s="590" t="s">
        <v>1014</v>
      </c>
      <c r="B21" s="590"/>
      <c r="C21" s="368">
        <f>SUM(C5:C20)</f>
        <v>152596</v>
      </c>
      <c r="D21" s="369">
        <f t="shared" si="0"/>
        <v>100</v>
      </c>
      <c r="E21" s="369">
        <f>SUM(E5:E18)</f>
        <v>100.0003056436604</v>
      </c>
      <c r="F21" s="370">
        <f>SUM(F5:F20)</f>
        <v>148</v>
      </c>
    </row>
    <row r="22" spans="1:6" s="381" customFormat="1" ht="19.5" customHeight="1">
      <c r="A22" s="372"/>
      <c r="B22" s="372"/>
      <c r="C22" s="379"/>
      <c r="D22" s="380"/>
      <c r="E22" s="380"/>
      <c r="F22" s="372"/>
    </row>
    <row r="23" spans="1:6" s="381" customFormat="1" ht="19.5" customHeight="1" thickBot="1">
      <c r="A23" s="372"/>
      <c r="B23" s="372"/>
      <c r="C23" s="379"/>
      <c r="D23" s="380"/>
      <c r="E23" s="380"/>
      <c r="F23" s="372"/>
    </row>
    <row r="24" spans="1:6" ht="15.75" thickBot="1">
      <c r="A24" s="604" t="s">
        <v>1015</v>
      </c>
      <c r="B24" s="605"/>
      <c r="C24" s="605"/>
      <c r="D24" s="605"/>
      <c r="E24" s="606"/>
      <c r="F24" s="371"/>
    </row>
    <row r="25" spans="1:6" s="381" customFormat="1" ht="15.75" thickBot="1">
      <c r="A25" s="372"/>
      <c r="B25" s="372"/>
      <c r="C25" s="372"/>
      <c r="D25" s="372"/>
      <c r="E25" s="372"/>
      <c r="F25" s="371"/>
    </row>
    <row r="26" spans="1:6" ht="60" customHeight="1" thickBot="1">
      <c r="A26" s="360" t="s">
        <v>1016</v>
      </c>
      <c r="B26" s="591" t="s">
        <v>1017</v>
      </c>
      <c r="C26" s="591"/>
      <c r="D26" s="360" t="s">
        <v>1018</v>
      </c>
      <c r="E26" s="360" t="s">
        <v>1019</v>
      </c>
      <c r="F26" s="372"/>
    </row>
    <row r="27" spans="1:6" ht="19.5" customHeight="1">
      <c r="A27" s="293">
        <v>20</v>
      </c>
      <c r="B27" s="592" t="s">
        <v>1020</v>
      </c>
      <c r="C27" s="593"/>
      <c r="D27" s="373">
        <v>12119</v>
      </c>
      <c r="E27" s="374">
        <f>D27*100/D$33</f>
        <v>7.9418857637159554</v>
      </c>
      <c r="F27" s="375"/>
    </row>
    <row r="28" spans="1:6" ht="37.5" customHeight="1">
      <c r="A28" s="73" t="s">
        <v>1021</v>
      </c>
      <c r="B28" s="594" t="s">
        <v>1022</v>
      </c>
      <c r="C28" s="595"/>
      <c r="D28" s="373">
        <v>29920</v>
      </c>
      <c r="E28" s="374">
        <f>D28*100/D$33</f>
        <v>19.60732915672757</v>
      </c>
      <c r="F28" s="375"/>
    </row>
    <row r="29" spans="1:6" ht="19.5" customHeight="1">
      <c r="A29" s="363"/>
      <c r="B29" s="594" t="s">
        <v>1023</v>
      </c>
      <c r="C29" s="595"/>
      <c r="D29" s="373">
        <v>110557</v>
      </c>
      <c r="E29" s="374">
        <f>D29*100/D$33</f>
        <v>72.45078507955648</v>
      </c>
      <c r="F29" s="375"/>
    </row>
    <row r="30" spans="1:6" ht="19.5" customHeight="1">
      <c r="A30" s="363" t="s">
        <v>1024</v>
      </c>
      <c r="B30" s="596" t="s">
        <v>1025</v>
      </c>
      <c r="C30" s="597"/>
      <c r="D30" s="289">
        <v>92101</v>
      </c>
      <c r="E30" s="365">
        <f>D30*100/D$29</f>
        <v>83.30634876127246</v>
      </c>
      <c r="F30" s="375"/>
    </row>
    <row r="31" spans="1:6" ht="19.5" customHeight="1">
      <c r="A31" s="363">
        <v>27</v>
      </c>
      <c r="B31" s="596" t="s">
        <v>1026</v>
      </c>
      <c r="C31" s="597"/>
      <c r="D31" s="289">
        <v>1957</v>
      </c>
      <c r="E31" s="365">
        <f>D31*100/D$29</f>
        <v>1.770127626473222</v>
      </c>
      <c r="F31" s="375"/>
    </row>
    <row r="32" spans="1:6" ht="19.5" customHeight="1" thickBot="1">
      <c r="A32" s="292" t="s">
        <v>1027</v>
      </c>
      <c r="B32" s="588" t="s">
        <v>1028</v>
      </c>
      <c r="C32" s="589"/>
      <c r="D32" s="376">
        <v>16499</v>
      </c>
      <c r="E32" s="365">
        <f>D32*100/D$29</f>
        <v>14.923523612254312</v>
      </c>
      <c r="F32" s="375"/>
    </row>
    <row r="33" spans="1:6" ht="19.5" customHeight="1" thickBot="1">
      <c r="A33" s="590" t="s">
        <v>982</v>
      </c>
      <c r="B33" s="590"/>
      <c r="C33" s="590"/>
      <c r="D33" s="377">
        <f>D27+D28+D29</f>
        <v>152596</v>
      </c>
      <c r="E33" s="378">
        <v>1</v>
      </c>
      <c r="F33" s="375"/>
    </row>
  </sheetData>
  <sheetProtection/>
  <mergeCells count="14">
    <mergeCell ref="A2:F2"/>
    <mergeCell ref="A3:F3"/>
    <mergeCell ref="E5:E7"/>
    <mergeCell ref="E8:E20"/>
    <mergeCell ref="A21:B21"/>
    <mergeCell ref="A24:E24"/>
    <mergeCell ref="B32:C32"/>
    <mergeCell ref="A33:C33"/>
    <mergeCell ref="B26:C26"/>
    <mergeCell ref="B27:C27"/>
    <mergeCell ref="B28:C28"/>
    <mergeCell ref="B29:C29"/>
    <mergeCell ref="B30:C30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SYepez</dc:creator>
  <cp:keywords/>
  <dc:description/>
  <cp:lastModifiedBy>Maria Aleyda</cp:lastModifiedBy>
  <cp:lastPrinted>2012-10-08T20:06:38Z</cp:lastPrinted>
  <dcterms:created xsi:type="dcterms:W3CDTF">2012-08-03T14:10:28Z</dcterms:created>
  <dcterms:modified xsi:type="dcterms:W3CDTF">2015-02-22T21:00:53Z</dcterms:modified>
  <cp:category/>
  <cp:version/>
  <cp:contentType/>
  <cp:contentStatus/>
</cp:coreProperties>
</file>