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24226"/>
  <xr:revisionPtr revIDLastSave="0" documentId="13_ncr:1_{A9758A1A-C301-4FB0-B0D0-50B73B177269}" xr6:coauthVersionLast="47" xr6:coauthVersionMax="47" xr10:uidLastSave="{00000000-0000-0000-0000-000000000000}"/>
  <bookViews>
    <workbookView xWindow="-120" yWindow="480" windowWidth="20730" windowHeight="11160" xr2:uid="{00000000-000D-0000-FFFF-FFFF00000000}"/>
  </bookViews>
  <sheets>
    <sheet name="GENERAL" sheetId="1" r:id="rId1"/>
    <sheet name="POR SECRETARÍAS" sheetId="2" r:id="rId2"/>
    <sheet name="GRAFICAS" sheetId="3" r:id="rId3"/>
  </sheets>
  <definedNames>
    <definedName name="_xlnm._FilterDatabase" localSheetId="0" hidden="1">GENERAL!$B$7:$J$56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F63" i="1" l="1"/>
  <c r="F60" i="1"/>
  <c r="F62" i="1"/>
  <c r="F65" i="1"/>
  <c r="F61" i="1"/>
  <c r="F64" i="1"/>
  <c r="F66" i="1" l="1"/>
  <c r="G63" i="1" s="1"/>
  <c r="L17" i="2"/>
  <c r="J17" i="2"/>
  <c r="C19" i="2"/>
  <c r="C18" i="2"/>
  <c r="C17" i="2"/>
  <c r="G65" i="1" l="1"/>
  <c r="G64" i="1"/>
  <c r="G61" i="1"/>
  <c r="G62" i="1"/>
  <c r="G60" i="1"/>
  <c r="I17" i="1"/>
  <c r="G66" i="1" l="1"/>
  <c r="O19" i="2"/>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<sst xmlns="http://schemas.openxmlformats.org/spreadsheetml/2006/main" count="250" uniqueCount="78">
  <si>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</si>
  <si>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</si>
  <si>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</si>
  <si>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</si>
  <si>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</si>
  <si>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</si>
  <si>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</si>
  <si>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</si>
  <si>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</si>
  <si>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</si>
  <si>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</si>
  <si>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</si>
  <si>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</si>
  <si>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</si>
  <si>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</si>
  <si>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</si>
  <si>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</si>
  <si>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</si>
  <si>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</si>
  <si>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</si>
  <si>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</si>
  <si>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</si>
  <si>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</si>
  <si>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</si>
  <si>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</si>
  <si>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</si>
  <si>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</si>
  <si>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</si>
  <si>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</si>
  <si>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</si>
  <si>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</si>
  <si>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</si>
  <si>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</si>
  <si>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</si>
  <si>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</si>
  <si>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</si>
  <si>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</si>
  <si>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</si>
  <si>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</si>
  <si>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</si>
  <si>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</si>
  <si>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</si>
  <si>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</si>
  <si>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</si>
  <si>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</si>
  <si>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</si>
  <si>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</si>
  <si>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</si>
  <si>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</si>
  <si>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</si>
  <si>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</si>
  <si>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</si>
  <si>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</si>
  <si>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</si>
  <si>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</si>
  <si>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</si>
  <si>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</si>
  <si>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</si>
  <si>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</si>
  <si>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</si>
  <si>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</si>
  <si>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</si>
  <si>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</si>
  <si>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</si>
  <si>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</si>
  <si>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DATOS NUMERADOR</t>
  </si>
  <si>
    <t>DATOS DENOMINADOR</t>
  </si>
  <si>
    <t>No Disponible (ND)</t>
  </si>
  <si>
    <t>MEDICIÓN INDICADORES DE CALIDAD 
VIGENCIA 2022</t>
  </si>
  <si>
    <t>Informe Medicion de Satisfaccion del usuario 2022 (Sem I y II)</t>
  </si>
  <si>
    <t>Seguimiento al POAI 2022 (Corte Nov-30 con base en Obligaciones)</t>
  </si>
  <si>
    <t>Seguimiento Estado de ejecución de metas y proyectos 2022 (Corte Nov-30)</t>
  </si>
  <si>
    <t>Evaluación del desempeño de los funcionarios administrativos y de apoyo</t>
  </si>
  <si>
    <t>Se cumplió al 100% las actividades de capacitación programadas en el PIC. Adicional al indicador medido se hicieron diferentes capacitaciones adicionales a funcionarios y colaboradores de la Administración Central Departamental.</t>
  </si>
  <si>
    <t>Se cumplieron al  100% todas las actividades del plan de bienestar dirigidas a todos los funcionarios y colaboradores de la Administración Central Departamental.</t>
  </si>
  <si>
    <t>El Plan institucional de Gestión Ambiental PIGA, cuenta con 5 programas los cuales son:
1.	Manejo Integral de Residuos, 2. Uso eficiente de agua, 3. Movilidad amigable, 4. Uso Eficiente de la Energía y 5. Cero Papel; en donde se realizaron para la vigencia 2022 acciones y actividades de promoción y prevención ambiental , dirigido a los funcionarios y colaboradores del Departamento del Quindío, cumpliendo al 100% todas las campañas programadas.</t>
  </si>
  <si>
    <t>Sistema de Gestión de Seguridad y Salud en el Trabajo 2022</t>
  </si>
  <si>
    <t xml:space="preserve">Se encuentran inscritos Planes de mejoramiento de la siguiente forma: 
a) 3 planes de mejoramiento suscritos con la Contraloría General de la República con avance del 100% respectivamente: DC 004-2021; Actuación Especial de Fiscalización recursos SGP - Educación Programa de Alimentación Escolar PAE - Fondo de Mititigación de Emergencias - FOME 2021; AE 03-2021
b) Para la vigencia 2022, 5 planes de mejoramiento suscritos con la Contraloría General de la República con avance del 0%:  Actuación especial de fiscalización AT articuladoa No 11 - 2022, Proyecto Billinguismo; MA N° 002 AF - 2022; DC-011-2022; Actuación especial de fiscalización AT articuladoa No 11 - 2022; MA N° 01 AE - 2022.
Estosultimos no se tienen en cuenta para el indicados, puesto que su suscripción fue realizada apenas en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</si>
</sst>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2]\ #,##0.00_);[Red]\([$€-2]\ #,##0.00\)"/>
    <numFmt numFmtId="165" formatCode="0.0000"/>
    <numFmt numFmtId="166" formatCode="_-* #,##0.00_-;\-* #,##0.00_-;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5">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justify"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165" fontId="0" fillId="0" borderId="0" xfId="0" applyNumberFormat="1"/>
    <xf numFmtId="10" fontId="0" fillId="0" borderId="0" xfId="1" applyNumberFormat="1" applyFont="1"/>
    <xf numFmtId="41" fontId="0" fillId="0" borderId="0" xfId="4" applyFont="1"/>
    <xf numFmtId="166" fontId="0" fillId="0" borderId="0" xfId="4" applyNumberFormat="1" applyFont="1"/>
    <xf numFmtId="0" fontId="11" fillId="0" borderId="0" xfId="0" applyFont="1" applyAlignment="1">
      <alignment horizontal="center"/>
    </xf>
    <xf numFmtId="10" fontId="2" fillId="2" borderId="1" xfId="1" applyNumberFormat="1" applyFont="1" applyFill="1" applyBorder="1" applyAlignment="1">
      <alignment horizontal="center"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4" fontId="8" fillId="0" borderId="1" xfId="1" applyNumberFormat="1" applyFont="1" applyFill="1" applyBorder="1"/>
    <xf numFmtId="10" fontId="8" fillId="0" borderId="1" xfId="1" applyNumberFormat="1" applyFont="1" applyFill="1" applyBorder="1" applyAlignment="1">
      <alignment horizontal="center"/>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Border="1" applyAlignment="1" applyProtection="1">
      <alignment horizontal="justify"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13" fillId="0" borderId="1" xfId="0" applyFont="1" applyBorder="1" applyAlignment="1">
      <alignment horizontal="justify" vertical="center"/>
    </xf>
    <xf numFmtId="0" fontId="0" fillId="0" borderId="2" xfId="0" applyBorder="1" applyAlignment="1">
      <alignment horizontal="justify" vertical="center" wrapText="1"/>
    </xf>
    <xf numFmtId="10" fontId="5" fillId="7" borderId="2" xfId="1"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44" fontId="0" fillId="0" borderId="2" xfId="7" applyFont="1" applyFill="1" applyBorder="1" applyAlignment="1">
      <alignment horizontal="center" vertical="center"/>
    </xf>
    <xf numFmtId="44" fontId="0" fillId="0" borderId="3" xfId="7" applyFont="1" applyFill="1" applyBorder="1" applyAlignment="1">
      <alignment horizontal="center" vertical="center"/>
    </xf>
    <xf numFmtId="44" fontId="0" fillId="0" borderId="2" xfId="7" applyFont="1" applyFill="1" applyBorder="1" applyAlignment="1">
      <alignment horizontal="center" vertical="center" wrapText="1"/>
    </xf>
    <xf numFmtId="44" fontId="6" fillId="0" borderId="1" xfId="7" applyFont="1" applyFill="1" applyBorder="1" applyAlignment="1" applyProtection="1">
      <alignment horizontal="center" vertical="center" wrapText="1"/>
      <protection locked="0"/>
    </xf>
    <xf numFmtId="44" fontId="0" fillId="0" borderId="0" xfId="7" applyFont="1" applyFill="1"/>
    <xf numFmtId="44" fontId="2" fillId="2" borderId="1" xfId="7" applyFont="1" applyFill="1" applyBorder="1" applyAlignment="1">
      <alignment horizontal="center" vertical="center" wrapText="1"/>
    </xf>
    <xf numFmtId="10" fontId="5" fillId="6" borderId="2" xfId="1" applyNumberFormat="1" applyFont="1" applyFill="1" applyBorder="1" applyAlignment="1" applyProtection="1">
      <alignment horizontal="center" vertical="center" wrapText="1"/>
    </xf>
    <xf numFmtId="43" fontId="0" fillId="0" borderId="2" xfId="6" applyFont="1" applyFill="1" applyBorder="1" applyAlignment="1">
      <alignment horizontal="center" vertical="center"/>
    </xf>
    <xf numFmtId="167" fontId="0" fillId="0" borderId="1" xfId="1" applyNumberFormat="1" applyFont="1" applyFill="1" applyBorder="1" applyAlignment="1">
      <alignment horizontal="center" vertical="center" wrapText="1"/>
    </xf>
    <xf numFmtId="10" fontId="5" fillId="7" borderId="1" xfId="1" applyNumberFormat="1" applyFont="1" applyFill="1" applyBorder="1" applyAlignment="1" applyProtection="1">
      <alignment horizontal="center" vertical="center" wrapText="1"/>
    </xf>
    <xf numFmtId="0" fontId="0" fillId="0" borderId="2" xfId="0" applyBorder="1" applyAlignment="1">
      <alignment horizontal="left" vertical="center" wrapText="1"/>
    </xf>
    <xf numFmtId="10" fontId="0" fillId="0" borderId="2" xfId="1" applyNumberFormat="1" applyFont="1" applyFill="1" applyBorder="1" applyAlignment="1">
      <alignment horizontal="center" vertical="center" wrapText="1"/>
    </xf>
    <xf numFmtId="10" fontId="5" fillId="3" borderId="2" xfId="1" applyNumberFormat="1" applyFont="1" applyFill="1" applyBorder="1" applyAlignment="1" applyProtection="1">
      <alignment horizontal="center" vertical="center" wrapText="1"/>
    </xf>
    <xf numFmtId="43" fontId="0" fillId="0" borderId="2" xfId="6" applyFont="1" applyFill="1" applyBorder="1" applyAlignment="1">
      <alignment horizontal="center" vertical="center" wrapText="1"/>
    </xf>
    <xf numFmtId="10" fontId="5" fillId="5" borderId="2" xfId="1" applyNumberFormat="1" applyFont="1" applyFill="1" applyBorder="1" applyAlignment="1" applyProtection="1">
      <alignment horizontal="center" vertical="center" wrapText="1"/>
    </xf>
    <xf numFmtId="10" fontId="5" fillId="4" borderId="2" xfId="1" applyNumberFormat="1" applyFont="1" applyFill="1" applyBorder="1" applyAlignment="1" applyProtection="1">
      <alignment horizontal="center" vertical="center" wrapText="1"/>
    </xf>
    <xf numFmtId="43" fontId="0" fillId="0" borderId="1" xfId="6" applyFont="1" applyFill="1" applyBorder="1" applyAlignment="1">
      <alignment horizontal="center" vertical="center" wrapText="1"/>
    </xf>
    <xf numFmtId="43" fontId="6" fillId="0" borderId="1" xfId="6" applyFont="1" applyFill="1" applyBorder="1" applyAlignment="1" applyProtection="1">
      <alignment horizontal="center" vertical="center" wrapText="1"/>
      <protection locked="0"/>
    </xf>
    <xf numFmtId="43" fontId="6" fillId="0" borderId="1" xfId="6" applyFont="1" applyFill="1" applyBorder="1" applyAlignment="1" applyProtection="1">
      <alignment horizontal="center" vertical="center" wrapText="1"/>
    </xf>
    <xf numFmtId="10" fontId="6" fillId="0" borderId="1" xfId="1" applyNumberFormat="1" applyFont="1" applyFill="1" applyBorder="1" applyAlignment="1" applyProtection="1">
      <alignment horizontal="center" vertical="center" wrapText="1"/>
    </xf>
    <xf numFmtId="0" fontId="14" fillId="0" borderId="1" xfId="0" applyFont="1" applyBorder="1" applyAlignment="1">
      <alignment horizontal="center" vertical="center" wrapText="1"/>
    </xf>
    <xf numFmtId="10" fontId="6" fillId="0" borderId="1" xfId="7" applyNumberFormat="1" applyFont="1" applyFill="1" applyBorder="1" applyAlignment="1" applyProtection="1">
      <alignment horizontal="center" vertical="center" wrapText="1"/>
      <protection locked="0"/>
    </xf>
    <xf numFmtId="43" fontId="0" fillId="0" borderId="0" xfId="6" applyFont="1" applyFill="1"/>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9" fontId="0" fillId="0" borderId="10" xfId="7" applyNumberFormat="1" applyFont="1" applyFill="1" applyBorder="1" applyAlignment="1">
      <alignment horizontal="center" vertical="center" wrapText="1"/>
    </xf>
    <xf numFmtId="44" fontId="0" fillId="0" borderId="12" xfId="7" applyFont="1" applyFill="1" applyBorder="1" applyAlignment="1">
      <alignment horizontal="center" vertical="center" wrapText="1"/>
    </xf>
    <xf numFmtId="0" fontId="4" fillId="0" borderId="1" xfId="0" applyFont="1" applyFill="1" applyBorder="1" applyAlignment="1">
      <alignment horizontal="justify" vertical="center" wrapText="1"/>
    </xf>
    <xf numFmtId="9" fontId="5" fillId="7" borderId="2"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cellXfs>
  <cellStyles count="9">
    <cellStyle name="Millares" xfId="6" builtinId="3"/>
    <cellStyle name="Millares [0]" xfId="4" builtinId="6"/>
    <cellStyle name="Millares 2" xfId="2" xr:uid="{00000000-0005-0000-0000-000000000000}"/>
    <cellStyle name="Millares 2 4" xfId="5" xr:uid="{A529AFEF-E360-4291-BF1C-1E4F65EB8B9F}"/>
    <cellStyle name="Moneda" xfId="7" builtinId="4"/>
    <cellStyle name="Normal" xfId="0" builtinId="0"/>
    <cellStyle name="Normal 10" xfId="8" xr:uid="{BFE5830A-66F9-4A94-988E-A2903A743C16}"/>
    <cellStyle name="Porcentaje" xfId="1" builtinId="5"/>
    <cellStyle name="Porcentaje 2" xfId="3"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33</c:v>
                </c:pt>
                <c:pt idx="1">
                  <c:v>4</c:v>
                </c:pt>
                <c:pt idx="2">
                  <c:v>3</c:v>
                </c:pt>
                <c:pt idx="3">
                  <c:v>5</c:v>
                </c:pt>
                <c:pt idx="4">
                  <c:v>2</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0.99</c:v>
                </c:pt>
                <c:pt idx="1">
                  <c:v>0.99099999999999999</c:v>
                </c:pt>
                <c:pt idx="2">
                  <c:v>0.94350000000000001</c:v>
                </c:pt>
                <c:pt idx="3">
                  <c:v>0.94100000000000006</c:v>
                </c:pt>
                <c:pt idx="4">
                  <c:v>1</c:v>
                </c:pt>
                <c:pt idx="5">
                  <c:v>0.98</c:v>
                </c:pt>
                <c:pt idx="6">
                  <c:v>0.96799999999999997</c:v>
                </c:pt>
                <c:pt idx="7">
                  <c:v>0.95350000000000001</c:v>
                </c:pt>
                <c:pt idx="8">
                  <c:v>0.91999999999999993</c:v>
                </c:pt>
                <c:pt idx="9">
                  <c:v>0.9385</c:v>
                </c:pt>
                <c:pt idx="10">
                  <c:v>0.98150000000000004</c:v>
                </c:pt>
                <c:pt idx="11">
                  <c:v>0.98849999999999993</c:v>
                </c:pt>
                <c:pt idx="12">
                  <c:v>0.9415</c:v>
                </c:pt>
                <c:pt idx="13">
                  <c:v>0.99199999999999999</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88577920"/>
        <c:axId val="88579456"/>
      </c:barChart>
      <c:catAx>
        <c:axId val="88577920"/>
        <c:scaling>
          <c:orientation val="minMax"/>
        </c:scaling>
        <c:delete val="0"/>
        <c:axPos val="b"/>
        <c:numFmt formatCode="General" sourceLinked="0"/>
        <c:majorTickMark val="none"/>
        <c:minorTickMark val="none"/>
        <c:tickLblPos val="nextTo"/>
        <c:crossAx val="88579456"/>
        <c:crosses val="autoZero"/>
        <c:auto val="1"/>
        <c:lblAlgn val="ctr"/>
        <c:lblOffset val="100"/>
        <c:noMultiLvlLbl val="0"/>
      </c:catAx>
      <c:valAx>
        <c:axId val="88579456"/>
        <c:scaling>
          <c:orientation val="minMax"/>
        </c:scaling>
        <c:delete val="0"/>
        <c:axPos val="l"/>
        <c:majorGridlines/>
        <c:numFmt formatCode="0.00%" sourceLinked="1"/>
        <c:majorTickMark val="none"/>
        <c:minorTickMark val="none"/>
        <c:tickLblPos val="nextTo"/>
        <c:crossAx val="88577920"/>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0.50866043403034555</c:v>
                </c:pt>
                <c:pt idx="1">
                  <c:v>0.62487714009114559</c:v>
                </c:pt>
                <c:pt idx="2">
                  <c:v>0.48222442680345939</c:v>
                </c:pt>
                <c:pt idx="3">
                  <c:v>0.17462073717921206</c:v>
                </c:pt>
                <c:pt idx="4">
                  <c:v>0.76228371737841027</c:v>
                </c:pt>
                <c:pt idx="5">
                  <c:v>0.78107344604984175</c:v>
                </c:pt>
                <c:pt idx="6">
                  <c:v>0.5870862379701457</c:v>
                </c:pt>
                <c:pt idx="7">
                  <c:v>0.32597629646915932</c:v>
                </c:pt>
                <c:pt idx="8">
                  <c:v>0.77538489621182904</c:v>
                </c:pt>
                <c:pt idx="9">
                  <c:v>0.49594379363052665</c:v>
                </c:pt>
                <c:pt idx="10">
                  <c:v>0.62359135358013384</c:v>
                </c:pt>
                <c:pt idx="12">
                  <c:v>0.68712330862482085</c:v>
                </c:pt>
                <c:pt idx="13">
                  <c:v>0.74372692173568677</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90375296"/>
        <c:axId val="90376832"/>
      </c:barChart>
      <c:catAx>
        <c:axId val="90375296"/>
        <c:scaling>
          <c:orientation val="minMax"/>
        </c:scaling>
        <c:delete val="0"/>
        <c:axPos val="b"/>
        <c:numFmt formatCode="General" sourceLinked="0"/>
        <c:majorTickMark val="none"/>
        <c:minorTickMark val="none"/>
        <c:tickLblPos val="nextTo"/>
        <c:crossAx val="90376832"/>
        <c:crosses val="autoZero"/>
        <c:auto val="1"/>
        <c:lblAlgn val="ctr"/>
        <c:lblOffset val="100"/>
        <c:noMultiLvlLbl val="0"/>
      </c:catAx>
      <c:valAx>
        <c:axId val="90376832"/>
        <c:scaling>
          <c:orientation val="minMax"/>
        </c:scaling>
        <c:delete val="0"/>
        <c:axPos val="l"/>
        <c:majorGridlines/>
        <c:numFmt formatCode="0.00%" sourceLinked="1"/>
        <c:majorTickMark val="none"/>
        <c:minorTickMark val="none"/>
        <c:tickLblPos val="nextTo"/>
        <c:crossAx val="90375296"/>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1</c:v>
                </c:pt>
                <c:pt idx="2">
                  <c:v>0.81081081081081086</c:v>
                </c:pt>
                <c:pt idx="3">
                  <c:v>0.5</c:v>
                </c:pt>
                <c:pt idx="4">
                  <c:v>0.8</c:v>
                </c:pt>
                <c:pt idx="5">
                  <c:v>0.86111111111111116</c:v>
                </c:pt>
                <c:pt idx="6">
                  <c:v>0.967741935483871</c:v>
                </c:pt>
                <c:pt idx="7">
                  <c:v>0.95238095238095233</c:v>
                </c:pt>
                <c:pt idx="8">
                  <c:v>0.90196078431372551</c:v>
                </c:pt>
                <c:pt idx="9">
                  <c:v>0.8</c:v>
                </c:pt>
                <c:pt idx="10">
                  <c:v>1</c:v>
                </c:pt>
                <c:pt idx="12">
                  <c:v>1</c:v>
                </c:pt>
                <c:pt idx="13">
                  <c:v>1</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90395008"/>
        <c:axId val="90396544"/>
      </c:barChart>
      <c:catAx>
        <c:axId val="90395008"/>
        <c:scaling>
          <c:orientation val="minMax"/>
        </c:scaling>
        <c:delete val="0"/>
        <c:axPos val="b"/>
        <c:numFmt formatCode="General" sourceLinked="0"/>
        <c:majorTickMark val="none"/>
        <c:minorTickMark val="none"/>
        <c:tickLblPos val="nextTo"/>
        <c:crossAx val="90396544"/>
        <c:crosses val="autoZero"/>
        <c:auto val="1"/>
        <c:lblAlgn val="ctr"/>
        <c:lblOffset val="100"/>
        <c:noMultiLvlLbl val="0"/>
      </c:catAx>
      <c:valAx>
        <c:axId val="90396544"/>
        <c:scaling>
          <c:orientation val="minMax"/>
        </c:scaling>
        <c:delete val="0"/>
        <c:axPos val="l"/>
        <c:majorGridlines/>
        <c:numFmt formatCode="0.00%" sourceLinked="1"/>
        <c:majorTickMark val="none"/>
        <c:minorTickMark val="none"/>
        <c:tickLblPos val="nextTo"/>
        <c:crossAx val="90395008"/>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0.96438461538461528</c:v>
                </c:pt>
                <c:pt idx="1">
                  <c:v>0.99</c:v>
                </c:pt>
                <c:pt idx="2">
                  <c:v>1</c:v>
                </c:pt>
                <c:pt idx="3">
                  <c:v>1</c:v>
                </c:pt>
                <c:pt idx="4">
                  <c:v>1</c:v>
                </c:pt>
                <c:pt idx="5">
                  <c:v>1</c:v>
                </c:pt>
                <c:pt idx="6">
                  <c:v>0.56907048233491919</c:v>
                </c:pt>
                <c:pt idx="7">
                  <c:v>0.8828337995083726</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90427392"/>
        <c:axId val="9042892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90427392"/>
        <c:axId val="90428928"/>
      </c:lineChart>
      <c:catAx>
        <c:axId val="90427392"/>
        <c:scaling>
          <c:orientation val="minMax"/>
        </c:scaling>
        <c:delete val="0"/>
        <c:axPos val="b"/>
        <c:numFmt formatCode="General" sourceLinked="0"/>
        <c:majorTickMark val="none"/>
        <c:minorTickMark val="none"/>
        <c:tickLblPos val="nextTo"/>
        <c:crossAx val="90428928"/>
        <c:crosses val="autoZero"/>
        <c:auto val="1"/>
        <c:lblAlgn val="ctr"/>
        <c:lblOffset val="100"/>
        <c:noMultiLvlLbl val="0"/>
      </c:catAx>
      <c:valAx>
        <c:axId val="90428928"/>
        <c:scaling>
          <c:orientation val="minMax"/>
        </c:scaling>
        <c:delete val="0"/>
        <c:axPos val="l"/>
        <c:majorGridlines/>
        <c:numFmt formatCode="0.00%" sourceLinked="1"/>
        <c:majorTickMark val="none"/>
        <c:minorTickMark val="none"/>
        <c:tickLblPos val="nextTo"/>
        <c:crossAx val="90427392"/>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95250</xdr:colOff>
      <xdr:row>8</xdr:row>
      <xdr:rowOff>123825</xdr:rowOff>
    </xdr:from>
    <xdr:to>
      <xdr:col>3</xdr:col>
      <xdr:colOff>2905125</xdr:colOff>
      <xdr:row>8</xdr:row>
      <xdr:rowOff>600075</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7991475" y="1457325"/>
          <a:ext cx="2809875" cy="476250"/>
        </a:xfrm>
        <a:prstGeom prst="rect">
          <a:avLst/>
        </a:prstGeom>
        <a:noFill/>
      </xdr:spPr>
    </xdr:pic>
    <xdr:clientData/>
  </xdr:twoCellAnchor>
  <xdr:twoCellAnchor>
    <xdr:from>
      <xdr:col>3</xdr:col>
      <xdr:colOff>66674</xdr:colOff>
      <xdr:row>9</xdr:row>
      <xdr:rowOff>112213</xdr:rowOff>
    </xdr:from>
    <xdr:to>
      <xdr:col>3</xdr:col>
      <xdr:colOff>2886075</xdr:colOff>
      <xdr:row>9</xdr:row>
      <xdr:rowOff>590550</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921963"/>
          <a:ext cx="2819401" cy="478337"/>
        </a:xfrm>
        <a:prstGeom prst="rect">
          <a:avLst/>
        </a:prstGeom>
        <a:noFill/>
      </xdr:spPr>
    </xdr:pic>
    <xdr:clientData/>
  </xdr:twoCellAnchor>
  <xdr:twoCellAnchor>
    <xdr:from>
      <xdr:col>3</xdr:col>
      <xdr:colOff>47625</xdr:colOff>
      <xdr:row>10</xdr:row>
      <xdr:rowOff>82406</xdr:rowOff>
    </xdr:from>
    <xdr:to>
      <xdr:col>3</xdr:col>
      <xdr:colOff>2914650</xdr:colOff>
      <xdr:row>10</xdr:row>
      <xdr:rowOff>533399</xdr:rowOff>
    </xdr:to>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4314825" y="4549631"/>
          <a:ext cx="2867025" cy="450993"/>
        </a:xfrm>
        <a:prstGeom prst="rect">
          <a:avLst/>
        </a:prstGeom>
        <a:noFill/>
      </xdr:spPr>
    </xdr:pic>
    <xdr:clientData/>
  </xdr:twoCellAnchor>
  <xdr:twoCellAnchor>
    <xdr:from>
      <xdr:col>3</xdr:col>
      <xdr:colOff>85725</xdr:colOff>
      <xdr:row>12</xdr:row>
      <xdr:rowOff>38100</xdr:rowOff>
    </xdr:from>
    <xdr:to>
      <xdr:col>3</xdr:col>
      <xdr:colOff>2895600</xdr:colOff>
      <xdr:row>12</xdr:row>
      <xdr:rowOff>514350</xdr:rowOff>
    </xdr:to>
    <xdr:pic>
      <xdr:nvPicPr>
        <xdr:cNvPr id="7"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38725" y="5457825"/>
          <a:ext cx="2809875" cy="476250"/>
        </a:xfrm>
        <a:prstGeom prst="rect">
          <a:avLst/>
        </a:prstGeom>
        <a:noFill/>
      </xdr:spPr>
    </xdr:pic>
    <xdr:clientData/>
  </xdr:twoCellAnchor>
  <xdr:twoCellAnchor>
    <xdr:from>
      <xdr:col>3</xdr:col>
      <xdr:colOff>85724</xdr:colOff>
      <xdr:row>13</xdr:row>
      <xdr:rowOff>74113</xdr:rowOff>
    </xdr:from>
    <xdr:to>
      <xdr:col>3</xdr:col>
      <xdr:colOff>2905125</xdr:colOff>
      <xdr:row>13</xdr:row>
      <xdr:rowOff>542925</xdr:rowOff>
    </xdr:to>
    <xdr:pic>
      <xdr:nvPicPr>
        <xdr:cNvPr id="8" name="Picture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38724" y="6551113"/>
          <a:ext cx="2819401" cy="468812"/>
        </a:xfrm>
        <a:prstGeom prst="rect">
          <a:avLst/>
        </a:prstGeom>
        <a:noFill/>
      </xdr:spPr>
    </xdr:pic>
    <xdr:clientData/>
  </xdr:twoCellAnchor>
  <xdr:twoCellAnchor>
    <xdr:from>
      <xdr:col>3</xdr:col>
      <xdr:colOff>95250</xdr:colOff>
      <xdr:row>18</xdr:row>
      <xdr:rowOff>123825</xdr:rowOff>
    </xdr:from>
    <xdr:to>
      <xdr:col>3</xdr:col>
      <xdr:colOff>2905125</xdr:colOff>
      <xdr:row>18</xdr:row>
      <xdr:rowOff>600075</xdr:rowOff>
    </xdr:to>
    <xdr:pic>
      <xdr:nvPicPr>
        <xdr:cNvPr id="10" name="Picture 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57325"/>
          <a:ext cx="2809875" cy="476250"/>
        </a:xfrm>
        <a:prstGeom prst="rect">
          <a:avLst/>
        </a:prstGeom>
        <a:noFill/>
      </xdr:spPr>
    </xdr:pic>
    <xdr:clientData/>
  </xdr:twoCellAnchor>
  <xdr:twoCellAnchor>
    <xdr:from>
      <xdr:col>3</xdr:col>
      <xdr:colOff>66674</xdr:colOff>
      <xdr:row>19</xdr:row>
      <xdr:rowOff>112213</xdr:rowOff>
    </xdr:from>
    <xdr:to>
      <xdr:col>3</xdr:col>
      <xdr:colOff>2886075</xdr:colOff>
      <xdr:row>19</xdr:row>
      <xdr:rowOff>590550</xdr:rowOff>
    </xdr:to>
    <xdr:pic>
      <xdr:nvPicPr>
        <xdr:cNvPr id="11" name="Picture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2617288"/>
          <a:ext cx="2819401" cy="478337"/>
        </a:xfrm>
        <a:prstGeom prst="rect">
          <a:avLst/>
        </a:prstGeom>
        <a:noFill/>
      </xdr:spPr>
    </xdr:pic>
    <xdr:clientData/>
  </xdr:twoCellAnchor>
  <xdr:twoCellAnchor>
    <xdr:from>
      <xdr:col>3</xdr:col>
      <xdr:colOff>95250</xdr:colOff>
      <xdr:row>21</xdr:row>
      <xdr:rowOff>123825</xdr:rowOff>
    </xdr:from>
    <xdr:to>
      <xdr:col>3</xdr:col>
      <xdr:colOff>2905125</xdr:colOff>
      <xdr:row>21</xdr:row>
      <xdr:rowOff>600075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9334500"/>
          <a:ext cx="2809875" cy="476250"/>
        </a:xfrm>
        <a:prstGeom prst="rect">
          <a:avLst/>
        </a:prstGeom>
        <a:noFill/>
      </xdr:spPr>
    </xdr:pic>
    <xdr:clientData/>
  </xdr:twoCellAnchor>
  <xdr:twoCellAnchor>
    <xdr:from>
      <xdr:col>3</xdr:col>
      <xdr:colOff>66674</xdr:colOff>
      <xdr:row>22</xdr:row>
      <xdr:rowOff>112213</xdr:rowOff>
    </xdr:from>
    <xdr:to>
      <xdr:col>3</xdr:col>
      <xdr:colOff>2886075</xdr:colOff>
      <xdr:row>22</xdr:row>
      <xdr:rowOff>590550</xdr:rowOff>
    </xdr:to>
    <xdr:pic>
      <xdr:nvPicPr>
        <xdr:cNvPr id="14" name="Picture 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0342063"/>
          <a:ext cx="2819401" cy="478337"/>
        </a:xfrm>
        <a:prstGeom prst="rect">
          <a:avLst/>
        </a:prstGeom>
        <a:noFill/>
      </xdr:spPr>
    </xdr:pic>
    <xdr:clientData/>
  </xdr:twoCellAnchor>
  <xdr:twoCellAnchor>
    <xdr:from>
      <xdr:col>3</xdr:col>
      <xdr:colOff>95250</xdr:colOff>
      <xdr:row>24</xdr:row>
      <xdr:rowOff>85725</xdr:rowOff>
    </xdr:from>
    <xdr:to>
      <xdr:col>3</xdr:col>
      <xdr:colOff>2905125</xdr:colOff>
      <xdr:row>24</xdr:row>
      <xdr:rowOff>561975</xdr:rowOff>
    </xdr:to>
    <xdr:pic>
      <xdr:nvPicPr>
        <xdr:cNvPr id="16" name="Picture 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25</xdr:row>
      <xdr:rowOff>112213</xdr:rowOff>
    </xdr:from>
    <xdr:to>
      <xdr:col>3</xdr:col>
      <xdr:colOff>2886075</xdr:colOff>
      <xdr:row>25</xdr:row>
      <xdr:rowOff>590550</xdr:rowOff>
    </xdr:to>
    <xdr:pic>
      <xdr:nvPicPr>
        <xdr:cNvPr id="17" name="Picture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3066213"/>
          <a:ext cx="2819401" cy="478337"/>
        </a:xfrm>
        <a:prstGeom prst="rect">
          <a:avLst/>
        </a:prstGeom>
        <a:noFill/>
      </xdr:spPr>
    </xdr:pic>
    <xdr:clientData/>
  </xdr:twoCellAnchor>
  <xdr:twoCellAnchor>
    <xdr:from>
      <xdr:col>3</xdr:col>
      <xdr:colOff>338773</xdr:colOff>
      <xdr:row>28</xdr:row>
      <xdr:rowOff>343958</xdr:rowOff>
    </xdr:from>
    <xdr:to>
      <xdr:col>3</xdr:col>
      <xdr:colOff>2650066</xdr:colOff>
      <xdr:row>28</xdr:row>
      <xdr:rowOff>765175</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4748848" y="19146308"/>
          <a:ext cx="2311293" cy="421217"/>
        </a:xfrm>
        <a:prstGeom prst="rect">
          <a:avLst/>
        </a:prstGeom>
        <a:noFill/>
      </xdr:spPr>
    </xdr:pic>
    <xdr:clientData/>
  </xdr:twoCellAnchor>
  <xdr:twoCellAnchor>
    <xdr:from>
      <xdr:col>3</xdr:col>
      <xdr:colOff>295901</xdr:colOff>
      <xdr:row>29</xdr:row>
      <xdr:rowOff>310092</xdr:rowOff>
    </xdr:from>
    <xdr:to>
      <xdr:col>3</xdr:col>
      <xdr:colOff>2601383</xdr:colOff>
      <xdr:row>29</xdr:row>
      <xdr:rowOff>730250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4698568" y="19677592"/>
          <a:ext cx="2305482" cy="420158"/>
        </a:xfrm>
        <a:prstGeom prst="rect">
          <a:avLst/>
        </a:prstGeom>
        <a:noFill/>
      </xdr:spPr>
    </xdr:pic>
    <xdr:clientData/>
  </xdr:twoCellAnchor>
  <xdr:twoCellAnchor>
    <xdr:from>
      <xdr:col>3</xdr:col>
      <xdr:colOff>370416</xdr:colOff>
      <xdr:row>30</xdr:row>
      <xdr:rowOff>233891</xdr:rowOff>
    </xdr:from>
    <xdr:to>
      <xdr:col>3</xdr:col>
      <xdr:colOff>2608791</xdr:colOff>
      <xdr:row>30</xdr:row>
      <xdr:rowOff>767291</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4773083" y="20744391"/>
          <a:ext cx="2238375" cy="533400"/>
        </a:xfrm>
        <a:prstGeom prst="rect">
          <a:avLst/>
        </a:prstGeom>
        <a:noFill/>
      </xdr:spPr>
    </xdr:pic>
    <xdr:clientData/>
  </xdr:twoCellAnchor>
  <xdr:twoCellAnchor>
    <xdr:from>
      <xdr:col>3</xdr:col>
      <xdr:colOff>95250</xdr:colOff>
      <xdr:row>31</xdr:row>
      <xdr:rowOff>85725</xdr:rowOff>
    </xdr:from>
    <xdr:to>
      <xdr:col>3</xdr:col>
      <xdr:colOff>2905125</xdr:colOff>
      <xdr:row>31</xdr:row>
      <xdr:rowOff>561975</xdr:rowOff>
    </xdr:to>
    <xdr:pic>
      <xdr:nvPicPr>
        <xdr:cNvPr id="24" name="Picture 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32</xdr:row>
      <xdr:rowOff>112213</xdr:rowOff>
    </xdr:from>
    <xdr:to>
      <xdr:col>3</xdr:col>
      <xdr:colOff>2886075</xdr:colOff>
      <xdr:row>32</xdr:row>
      <xdr:rowOff>590550</xdr:rowOff>
    </xdr:to>
    <xdr:pic>
      <xdr:nvPicPr>
        <xdr:cNvPr id="25" name="Picture 2">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5771313"/>
          <a:ext cx="2819401" cy="478337"/>
        </a:xfrm>
        <a:prstGeom prst="rect">
          <a:avLst/>
        </a:prstGeom>
        <a:noFill/>
      </xdr:spPr>
    </xdr:pic>
    <xdr:clientData/>
  </xdr:twoCellAnchor>
  <xdr:twoCellAnchor>
    <xdr:from>
      <xdr:col>3</xdr:col>
      <xdr:colOff>95250</xdr:colOff>
      <xdr:row>34</xdr:row>
      <xdr:rowOff>161925</xdr:rowOff>
    </xdr:from>
    <xdr:to>
      <xdr:col>3</xdr:col>
      <xdr:colOff>2905125</xdr:colOff>
      <xdr:row>34</xdr:row>
      <xdr:rowOff>638175</xdr:rowOff>
    </xdr:to>
    <xdr:pic>
      <xdr:nvPicPr>
        <xdr:cNvPr id="27" name="Picture 1">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965400"/>
          <a:ext cx="2809875" cy="476250"/>
        </a:xfrm>
        <a:prstGeom prst="rect">
          <a:avLst/>
        </a:prstGeom>
        <a:noFill/>
      </xdr:spPr>
    </xdr:pic>
    <xdr:clientData/>
  </xdr:twoCellAnchor>
  <xdr:twoCellAnchor>
    <xdr:from>
      <xdr:col>3</xdr:col>
      <xdr:colOff>105833</xdr:colOff>
      <xdr:row>35</xdr:row>
      <xdr:rowOff>189471</xdr:rowOff>
    </xdr:from>
    <xdr:to>
      <xdr:col>3</xdr:col>
      <xdr:colOff>2925234</xdr:colOff>
      <xdr:row>35</xdr:row>
      <xdr:rowOff>667808</xdr:rowOff>
    </xdr:to>
    <xdr:pic>
      <xdr:nvPicPr>
        <xdr:cNvPr id="28" name="Picture 2">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508500" y="24890971"/>
          <a:ext cx="2819401" cy="478337"/>
        </a:xfrm>
        <a:prstGeom prst="rect">
          <a:avLst/>
        </a:prstGeom>
        <a:noFill/>
      </xdr:spPr>
    </xdr:pic>
    <xdr:clientData/>
  </xdr:twoCellAnchor>
  <xdr:twoCellAnchor>
    <xdr:from>
      <xdr:col>3</xdr:col>
      <xdr:colOff>95250</xdr:colOff>
      <xdr:row>38</xdr:row>
      <xdr:rowOff>85725</xdr:rowOff>
    </xdr:from>
    <xdr:to>
      <xdr:col>3</xdr:col>
      <xdr:colOff>2905125</xdr:colOff>
      <xdr:row>38</xdr:row>
      <xdr:rowOff>561975</xdr:rowOff>
    </xdr:to>
    <xdr:pic>
      <xdr:nvPicPr>
        <xdr:cNvPr id="31" name="Picture 1">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784425"/>
          <a:ext cx="2809875" cy="476250"/>
        </a:xfrm>
        <a:prstGeom prst="rect">
          <a:avLst/>
        </a:prstGeom>
        <a:noFill/>
      </xdr:spPr>
    </xdr:pic>
    <xdr:clientData/>
  </xdr:twoCellAnchor>
  <xdr:twoCellAnchor>
    <xdr:from>
      <xdr:col>3</xdr:col>
      <xdr:colOff>66674</xdr:colOff>
      <xdr:row>39</xdr:row>
      <xdr:rowOff>112213</xdr:rowOff>
    </xdr:from>
    <xdr:to>
      <xdr:col>3</xdr:col>
      <xdr:colOff>2886075</xdr:colOff>
      <xdr:row>39</xdr:row>
      <xdr:rowOff>590550</xdr:rowOff>
    </xdr:to>
    <xdr:pic>
      <xdr:nvPicPr>
        <xdr:cNvPr id="32" name="Picture 2">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29592088"/>
          <a:ext cx="2819401" cy="478337"/>
        </a:xfrm>
        <a:prstGeom prst="rect">
          <a:avLst/>
        </a:prstGeom>
        <a:noFill/>
      </xdr:spPr>
    </xdr:pic>
    <xdr:clientData/>
  </xdr:twoCellAnchor>
  <xdr:twoCellAnchor>
    <xdr:from>
      <xdr:col>3</xdr:col>
      <xdr:colOff>95250</xdr:colOff>
      <xdr:row>41</xdr:row>
      <xdr:rowOff>85725</xdr:rowOff>
    </xdr:from>
    <xdr:to>
      <xdr:col>3</xdr:col>
      <xdr:colOff>2905125</xdr:colOff>
      <xdr:row>41</xdr:row>
      <xdr:rowOff>561975</xdr:rowOff>
    </xdr:to>
    <xdr:pic>
      <xdr:nvPicPr>
        <xdr:cNvPr id="34" name="Picture 1">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4175700"/>
          <a:ext cx="2809875" cy="476250"/>
        </a:xfrm>
        <a:prstGeom prst="rect">
          <a:avLst/>
        </a:prstGeom>
        <a:noFill/>
      </xdr:spPr>
    </xdr:pic>
    <xdr:clientData/>
  </xdr:twoCellAnchor>
  <xdr:twoCellAnchor>
    <xdr:from>
      <xdr:col>3</xdr:col>
      <xdr:colOff>66674</xdr:colOff>
      <xdr:row>42</xdr:row>
      <xdr:rowOff>112213</xdr:rowOff>
    </xdr:from>
    <xdr:to>
      <xdr:col>3</xdr:col>
      <xdr:colOff>2886075</xdr:colOff>
      <xdr:row>42</xdr:row>
      <xdr:rowOff>590550</xdr:rowOff>
    </xdr:to>
    <xdr:pic>
      <xdr:nvPicPr>
        <xdr:cNvPr id="35" name="Picture 2">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5288038"/>
          <a:ext cx="2819401" cy="478337"/>
        </a:xfrm>
        <a:prstGeom prst="rect">
          <a:avLst/>
        </a:prstGeom>
        <a:noFill/>
      </xdr:spPr>
    </xdr:pic>
    <xdr:clientData/>
  </xdr:twoCellAnchor>
  <xdr:twoCellAnchor>
    <xdr:from>
      <xdr:col>3</xdr:col>
      <xdr:colOff>95250</xdr:colOff>
      <xdr:row>44</xdr:row>
      <xdr:rowOff>85725</xdr:rowOff>
    </xdr:from>
    <xdr:to>
      <xdr:col>3</xdr:col>
      <xdr:colOff>2905125</xdr:colOff>
      <xdr:row>44</xdr:row>
      <xdr:rowOff>561975</xdr:rowOff>
    </xdr:to>
    <xdr:pic>
      <xdr:nvPicPr>
        <xdr:cNvPr id="37" name="Picture 1">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7195125"/>
          <a:ext cx="2809875" cy="476250"/>
        </a:xfrm>
        <a:prstGeom prst="rect">
          <a:avLst/>
        </a:prstGeom>
        <a:noFill/>
      </xdr:spPr>
    </xdr:pic>
    <xdr:clientData/>
  </xdr:twoCellAnchor>
  <xdr:twoCellAnchor>
    <xdr:from>
      <xdr:col>3</xdr:col>
      <xdr:colOff>66674</xdr:colOff>
      <xdr:row>45</xdr:row>
      <xdr:rowOff>112213</xdr:rowOff>
    </xdr:from>
    <xdr:to>
      <xdr:col>3</xdr:col>
      <xdr:colOff>2886075</xdr:colOff>
      <xdr:row>45</xdr:row>
      <xdr:rowOff>590550</xdr:rowOff>
    </xdr:to>
    <xdr:pic>
      <xdr:nvPicPr>
        <xdr:cNvPr id="38" name="Picture 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8259838"/>
          <a:ext cx="2819401" cy="478337"/>
        </a:xfrm>
        <a:prstGeom prst="rect">
          <a:avLst/>
        </a:prstGeom>
        <a:noFill/>
      </xdr:spPr>
    </xdr:pic>
    <xdr:clientData/>
  </xdr:twoCellAnchor>
  <xdr:twoCellAnchor>
    <xdr:from>
      <xdr:col>3</xdr:col>
      <xdr:colOff>95250</xdr:colOff>
      <xdr:row>47</xdr:row>
      <xdr:rowOff>85725</xdr:rowOff>
    </xdr:from>
    <xdr:to>
      <xdr:col>3</xdr:col>
      <xdr:colOff>2905125</xdr:colOff>
      <xdr:row>47</xdr:row>
      <xdr:rowOff>561975</xdr:rowOff>
    </xdr:to>
    <xdr:pic>
      <xdr:nvPicPr>
        <xdr:cNvPr id="40" name="Picture 1">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0205025"/>
          <a:ext cx="2809875" cy="476250"/>
        </a:xfrm>
        <a:prstGeom prst="rect">
          <a:avLst/>
        </a:prstGeom>
        <a:noFill/>
      </xdr:spPr>
    </xdr:pic>
    <xdr:clientData/>
  </xdr:twoCellAnchor>
  <xdr:twoCellAnchor>
    <xdr:from>
      <xdr:col>3</xdr:col>
      <xdr:colOff>66674</xdr:colOff>
      <xdr:row>48</xdr:row>
      <xdr:rowOff>112213</xdr:rowOff>
    </xdr:from>
    <xdr:to>
      <xdr:col>3</xdr:col>
      <xdr:colOff>2886075</xdr:colOff>
      <xdr:row>48</xdr:row>
      <xdr:rowOff>590550</xdr:rowOff>
    </xdr:to>
    <xdr:pic>
      <xdr:nvPicPr>
        <xdr:cNvPr id="41" name="Picture 2">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1250688"/>
          <a:ext cx="2819401" cy="478337"/>
        </a:xfrm>
        <a:prstGeom prst="rect">
          <a:avLst/>
        </a:prstGeom>
        <a:noFill/>
      </xdr:spPr>
    </xdr:pic>
    <xdr:clientData/>
  </xdr:twoCellAnchor>
  <xdr:twoCellAnchor>
    <xdr:from>
      <xdr:col>3</xdr:col>
      <xdr:colOff>95250</xdr:colOff>
      <xdr:row>51</xdr:row>
      <xdr:rowOff>85725</xdr:rowOff>
    </xdr:from>
    <xdr:to>
      <xdr:col>3</xdr:col>
      <xdr:colOff>2905125</xdr:colOff>
      <xdr:row>51</xdr:row>
      <xdr:rowOff>561975</xdr:rowOff>
    </xdr:to>
    <xdr:pic>
      <xdr:nvPicPr>
        <xdr:cNvPr id="43" name="Picture 1">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3148250"/>
          <a:ext cx="2809875" cy="476250"/>
        </a:xfrm>
        <a:prstGeom prst="rect">
          <a:avLst/>
        </a:prstGeom>
        <a:noFill/>
      </xdr:spPr>
    </xdr:pic>
    <xdr:clientData/>
  </xdr:twoCellAnchor>
  <xdr:twoCellAnchor>
    <xdr:from>
      <xdr:col>3</xdr:col>
      <xdr:colOff>66674</xdr:colOff>
      <xdr:row>52</xdr:row>
      <xdr:rowOff>112213</xdr:rowOff>
    </xdr:from>
    <xdr:to>
      <xdr:col>3</xdr:col>
      <xdr:colOff>2886075</xdr:colOff>
      <xdr:row>52</xdr:row>
      <xdr:rowOff>590550</xdr:rowOff>
    </xdr:to>
    <xdr:pic>
      <xdr:nvPicPr>
        <xdr:cNvPr id="44" name="Picture 2">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4117713"/>
          <a:ext cx="2819401" cy="478337"/>
        </a:xfrm>
        <a:prstGeom prst="rect">
          <a:avLst/>
        </a:prstGeom>
        <a:noFill/>
      </xdr:spPr>
    </xdr:pic>
    <xdr:clientData/>
  </xdr:twoCellAnchor>
  <xdr:twoCellAnchor>
    <xdr:from>
      <xdr:col>3</xdr:col>
      <xdr:colOff>142875</xdr:colOff>
      <xdr:row>50</xdr:row>
      <xdr:rowOff>772339</xdr:rowOff>
    </xdr:from>
    <xdr:to>
      <xdr:col>3</xdr:col>
      <xdr:colOff>2914650</xdr:colOff>
      <xdr:row>50</xdr:row>
      <xdr:rowOff>1243541</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4552950" y="37691239"/>
          <a:ext cx="2771775" cy="471202"/>
        </a:xfrm>
        <a:prstGeom prst="rect">
          <a:avLst/>
        </a:prstGeom>
        <a:noFill/>
      </xdr:spPr>
    </xdr:pic>
    <xdr:clientData/>
  </xdr:twoCellAnchor>
  <xdr:twoCellAnchor editAs="oneCell">
    <xdr:from>
      <xdr:col>2</xdr:col>
      <xdr:colOff>226219</xdr:colOff>
      <xdr:row>1</xdr:row>
      <xdr:rowOff>30957</xdr:rowOff>
    </xdr:from>
    <xdr:to>
      <xdr:col>2</xdr:col>
      <xdr:colOff>978694</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29000" y="221457"/>
          <a:ext cx="752475" cy="704850"/>
        </a:xfrm>
        <a:prstGeom prst="rect">
          <a:avLst/>
        </a:prstGeom>
        <a:noFill/>
        <a:ln>
          <a:noFill/>
        </a:ln>
      </xdr:spPr>
    </xdr:pic>
    <xdr:clientData/>
  </xdr:twoCellAnchor>
  <xdr:twoCellAnchor editAs="oneCell">
    <xdr:from>
      <xdr:col>3</xdr:col>
      <xdr:colOff>173566</xdr:colOff>
      <xdr:row>15</xdr:row>
      <xdr:rowOff>565150</xdr:rowOff>
    </xdr:from>
    <xdr:to>
      <xdr:col>3</xdr:col>
      <xdr:colOff>2804077</xdr:colOff>
      <xdr:row>15</xdr:row>
      <xdr:rowOff>1108075</xdr:rowOff>
    </xdr:to>
    <xdr:pic>
      <xdr:nvPicPr>
        <xdr:cNvPr id="2" name="Imagen 1">
          <a:extLst>
            <a:ext uri="{FF2B5EF4-FFF2-40B4-BE49-F238E27FC236}">
              <a16:creationId xmlns:a16="http://schemas.microsoft.com/office/drawing/2014/main" id="{4D53A432-9C75-4005-B22E-1C2BC7CAE181}"/>
            </a:ext>
          </a:extLst>
        </xdr:cNvPr>
        <xdr:cNvPicPr>
          <a:picLocks noChangeAspect="1"/>
        </xdr:cNvPicPr>
      </xdr:nvPicPr>
      <xdr:blipFill>
        <a:blip xmlns:r="http://schemas.openxmlformats.org/officeDocument/2006/relationships" r:embed="rId8"/>
        <a:stretch>
          <a:fillRect/>
        </a:stretch>
      </xdr:blipFill>
      <xdr:spPr>
        <a:xfrm>
          <a:off x="4583641" y="8185150"/>
          <a:ext cx="2630511" cy="542925"/>
        </a:xfrm>
        <a:prstGeom prst="rect">
          <a:avLst/>
        </a:prstGeom>
      </xdr:spPr>
    </xdr:pic>
    <xdr:clientData/>
  </xdr:twoCellAnchor>
  <xdr:twoCellAnchor editAs="oneCell">
    <xdr:from>
      <xdr:col>3</xdr:col>
      <xdr:colOff>314326</xdr:colOff>
      <xdr:row>7</xdr:row>
      <xdr:rowOff>53372</xdr:rowOff>
    </xdr:from>
    <xdr:to>
      <xdr:col>3</xdr:col>
      <xdr:colOff>2524125</xdr:colOff>
      <xdr:row>7</xdr:row>
      <xdr:rowOff>733310</xdr:rowOff>
    </xdr:to>
    <xdr:pic>
      <xdr:nvPicPr>
        <xdr:cNvPr id="4" name="Imagen 3">
          <a:extLst>
            <a:ext uri="{FF2B5EF4-FFF2-40B4-BE49-F238E27FC236}">
              <a16:creationId xmlns:a16="http://schemas.microsoft.com/office/drawing/2014/main" id="{08744C2D-ABE2-454E-9692-02E143AC560E}"/>
            </a:ext>
          </a:extLst>
        </xdr:cNvPr>
        <xdr:cNvPicPr>
          <a:picLocks noChangeAspect="1"/>
        </xdr:cNvPicPr>
      </xdr:nvPicPr>
      <xdr:blipFill>
        <a:blip xmlns:r="http://schemas.openxmlformats.org/officeDocument/2006/relationships" r:embed="rId9"/>
        <a:stretch>
          <a:fillRect/>
        </a:stretch>
      </xdr:blipFill>
      <xdr:spPr>
        <a:xfrm>
          <a:off x="4724401" y="1577372"/>
          <a:ext cx="2209799" cy="679938"/>
        </a:xfrm>
        <a:prstGeom prst="rect">
          <a:avLst/>
        </a:prstGeom>
      </xdr:spPr>
    </xdr:pic>
    <xdr:clientData/>
  </xdr:twoCellAnchor>
  <xdr:twoCellAnchor editAs="oneCell">
    <xdr:from>
      <xdr:col>3</xdr:col>
      <xdr:colOff>276225</xdr:colOff>
      <xdr:row>11</xdr:row>
      <xdr:rowOff>47625</xdr:rowOff>
    </xdr:from>
    <xdr:to>
      <xdr:col>3</xdr:col>
      <xdr:colOff>2486024</xdr:colOff>
      <xdr:row>11</xdr:row>
      <xdr:rowOff>727563</xdr:rowOff>
    </xdr:to>
    <xdr:pic>
      <xdr:nvPicPr>
        <xdr:cNvPr id="51" name="Imagen 50">
          <a:extLst>
            <a:ext uri="{FF2B5EF4-FFF2-40B4-BE49-F238E27FC236}">
              <a16:creationId xmlns:a16="http://schemas.microsoft.com/office/drawing/2014/main" id="{8F544CAB-70FB-4D5B-8E55-7BCA1E4E8260}"/>
            </a:ext>
          </a:extLst>
        </xdr:cNvPr>
        <xdr:cNvPicPr>
          <a:picLocks noChangeAspect="1"/>
        </xdr:cNvPicPr>
      </xdr:nvPicPr>
      <xdr:blipFill>
        <a:blip xmlns:r="http://schemas.openxmlformats.org/officeDocument/2006/relationships" r:embed="rId9"/>
        <a:stretch>
          <a:fillRect/>
        </a:stretch>
      </xdr:blipFill>
      <xdr:spPr>
        <a:xfrm>
          <a:off x="4543425" y="5657850"/>
          <a:ext cx="2209799" cy="679938"/>
        </a:xfrm>
        <a:prstGeom prst="rect">
          <a:avLst/>
        </a:prstGeom>
      </xdr:spPr>
    </xdr:pic>
    <xdr:clientData/>
  </xdr:twoCellAnchor>
  <xdr:twoCellAnchor editAs="oneCell">
    <xdr:from>
      <xdr:col>3</xdr:col>
      <xdr:colOff>333375</xdr:colOff>
      <xdr:row>17</xdr:row>
      <xdr:rowOff>38100</xdr:rowOff>
    </xdr:from>
    <xdr:to>
      <xdr:col>3</xdr:col>
      <xdr:colOff>2543174</xdr:colOff>
      <xdr:row>17</xdr:row>
      <xdr:rowOff>718038</xdr:rowOff>
    </xdr:to>
    <xdr:pic>
      <xdr:nvPicPr>
        <xdr:cNvPr id="52" name="Imagen 51">
          <a:extLst>
            <a:ext uri="{FF2B5EF4-FFF2-40B4-BE49-F238E27FC236}">
              <a16:creationId xmlns:a16="http://schemas.microsoft.com/office/drawing/2014/main" id="{1F4226E5-9B72-431A-AE6D-29F2AB17EE9D}"/>
            </a:ext>
          </a:extLst>
        </xdr:cNvPr>
        <xdr:cNvPicPr>
          <a:picLocks noChangeAspect="1"/>
        </xdr:cNvPicPr>
      </xdr:nvPicPr>
      <xdr:blipFill>
        <a:blip xmlns:r="http://schemas.openxmlformats.org/officeDocument/2006/relationships" r:embed="rId9"/>
        <a:stretch>
          <a:fillRect/>
        </a:stretch>
      </xdr:blipFill>
      <xdr:spPr>
        <a:xfrm>
          <a:off x="4600575" y="9439275"/>
          <a:ext cx="2209799" cy="679938"/>
        </a:xfrm>
        <a:prstGeom prst="rect">
          <a:avLst/>
        </a:prstGeom>
      </xdr:spPr>
    </xdr:pic>
    <xdr:clientData/>
  </xdr:twoCellAnchor>
  <xdr:twoCellAnchor editAs="oneCell">
    <xdr:from>
      <xdr:col>3</xdr:col>
      <xdr:colOff>238125</xdr:colOff>
      <xdr:row>20</xdr:row>
      <xdr:rowOff>38100</xdr:rowOff>
    </xdr:from>
    <xdr:to>
      <xdr:col>3</xdr:col>
      <xdr:colOff>2447924</xdr:colOff>
      <xdr:row>20</xdr:row>
      <xdr:rowOff>718038</xdr:rowOff>
    </xdr:to>
    <xdr:pic>
      <xdr:nvPicPr>
        <xdr:cNvPr id="53" name="Imagen 52">
          <a:extLst>
            <a:ext uri="{FF2B5EF4-FFF2-40B4-BE49-F238E27FC236}">
              <a16:creationId xmlns:a16="http://schemas.microsoft.com/office/drawing/2014/main" id="{A98B41D0-EA8F-4815-9FEB-E14D621F499F}"/>
            </a:ext>
          </a:extLst>
        </xdr:cNvPr>
        <xdr:cNvPicPr>
          <a:picLocks noChangeAspect="1"/>
        </xdr:cNvPicPr>
      </xdr:nvPicPr>
      <xdr:blipFill>
        <a:blip xmlns:r="http://schemas.openxmlformats.org/officeDocument/2006/relationships" r:embed="rId9"/>
        <a:stretch>
          <a:fillRect/>
        </a:stretch>
      </xdr:blipFill>
      <xdr:spPr>
        <a:xfrm>
          <a:off x="4505325" y="12220575"/>
          <a:ext cx="2209799" cy="679938"/>
        </a:xfrm>
        <a:prstGeom prst="rect">
          <a:avLst/>
        </a:prstGeom>
      </xdr:spPr>
    </xdr:pic>
    <xdr:clientData/>
  </xdr:twoCellAnchor>
  <xdr:twoCellAnchor editAs="oneCell">
    <xdr:from>
      <xdr:col>3</xdr:col>
      <xdr:colOff>209550</xdr:colOff>
      <xdr:row>23</xdr:row>
      <xdr:rowOff>57150</xdr:rowOff>
    </xdr:from>
    <xdr:to>
      <xdr:col>3</xdr:col>
      <xdr:colOff>2419349</xdr:colOff>
      <xdr:row>23</xdr:row>
      <xdr:rowOff>737088</xdr:rowOff>
    </xdr:to>
    <xdr:pic>
      <xdr:nvPicPr>
        <xdr:cNvPr id="54" name="Imagen 53">
          <a:extLst>
            <a:ext uri="{FF2B5EF4-FFF2-40B4-BE49-F238E27FC236}">
              <a16:creationId xmlns:a16="http://schemas.microsoft.com/office/drawing/2014/main" id="{B971B67B-9839-4BE5-832F-A0582578052F}"/>
            </a:ext>
          </a:extLst>
        </xdr:cNvPr>
        <xdr:cNvPicPr>
          <a:picLocks noChangeAspect="1"/>
        </xdr:cNvPicPr>
      </xdr:nvPicPr>
      <xdr:blipFill>
        <a:blip xmlns:r="http://schemas.openxmlformats.org/officeDocument/2006/relationships" r:embed="rId9"/>
        <a:stretch>
          <a:fillRect/>
        </a:stretch>
      </xdr:blipFill>
      <xdr:spPr>
        <a:xfrm>
          <a:off x="4476750" y="15078075"/>
          <a:ext cx="2209799" cy="679938"/>
        </a:xfrm>
        <a:prstGeom prst="rect">
          <a:avLst/>
        </a:prstGeom>
      </xdr:spPr>
    </xdr:pic>
    <xdr:clientData/>
  </xdr:twoCellAnchor>
  <xdr:twoCellAnchor editAs="oneCell">
    <xdr:from>
      <xdr:col>3</xdr:col>
      <xdr:colOff>276225</xdr:colOff>
      <xdr:row>26</xdr:row>
      <xdr:rowOff>66675</xdr:rowOff>
    </xdr:from>
    <xdr:to>
      <xdr:col>3</xdr:col>
      <xdr:colOff>2486024</xdr:colOff>
      <xdr:row>26</xdr:row>
      <xdr:rowOff>746613</xdr:rowOff>
    </xdr:to>
    <xdr:pic>
      <xdr:nvPicPr>
        <xdr:cNvPr id="56" name="Imagen 55">
          <a:extLst>
            <a:ext uri="{FF2B5EF4-FFF2-40B4-BE49-F238E27FC236}">
              <a16:creationId xmlns:a16="http://schemas.microsoft.com/office/drawing/2014/main" id="{363A0A13-267D-43CE-B3A4-833B7C74EA2B}"/>
            </a:ext>
          </a:extLst>
        </xdr:cNvPr>
        <xdr:cNvPicPr>
          <a:picLocks noChangeAspect="1"/>
        </xdr:cNvPicPr>
      </xdr:nvPicPr>
      <xdr:blipFill>
        <a:blip xmlns:r="http://schemas.openxmlformats.org/officeDocument/2006/relationships" r:embed="rId9"/>
        <a:stretch>
          <a:fillRect/>
        </a:stretch>
      </xdr:blipFill>
      <xdr:spPr>
        <a:xfrm>
          <a:off x="4543425" y="18002250"/>
          <a:ext cx="2209799" cy="679938"/>
        </a:xfrm>
        <a:prstGeom prst="rect">
          <a:avLst/>
        </a:prstGeom>
      </xdr:spPr>
    </xdr:pic>
    <xdr:clientData/>
  </xdr:twoCellAnchor>
  <xdr:twoCellAnchor editAs="oneCell">
    <xdr:from>
      <xdr:col>3</xdr:col>
      <xdr:colOff>352425</xdr:colOff>
      <xdr:row>33</xdr:row>
      <xdr:rowOff>76200</xdr:rowOff>
    </xdr:from>
    <xdr:to>
      <xdr:col>3</xdr:col>
      <xdr:colOff>2562224</xdr:colOff>
      <xdr:row>33</xdr:row>
      <xdr:rowOff>756138</xdr:rowOff>
    </xdr:to>
    <xdr:pic>
      <xdr:nvPicPr>
        <xdr:cNvPr id="57" name="Imagen 56">
          <a:extLst>
            <a:ext uri="{FF2B5EF4-FFF2-40B4-BE49-F238E27FC236}">
              <a16:creationId xmlns:a16="http://schemas.microsoft.com/office/drawing/2014/main" id="{D5ECC75C-8028-4C40-A42E-103908A1A06F}"/>
            </a:ext>
          </a:extLst>
        </xdr:cNvPr>
        <xdr:cNvPicPr>
          <a:picLocks noChangeAspect="1"/>
        </xdr:cNvPicPr>
      </xdr:nvPicPr>
      <xdr:blipFill>
        <a:blip xmlns:r="http://schemas.openxmlformats.org/officeDocument/2006/relationships" r:embed="rId9"/>
        <a:stretch>
          <a:fillRect/>
        </a:stretch>
      </xdr:blipFill>
      <xdr:spPr>
        <a:xfrm>
          <a:off x="4619625" y="25584150"/>
          <a:ext cx="2209799" cy="679938"/>
        </a:xfrm>
        <a:prstGeom prst="rect">
          <a:avLst/>
        </a:prstGeom>
      </xdr:spPr>
    </xdr:pic>
    <xdr:clientData/>
  </xdr:twoCellAnchor>
  <xdr:twoCellAnchor editAs="oneCell">
    <xdr:from>
      <xdr:col>3</xdr:col>
      <xdr:colOff>285750</xdr:colOff>
      <xdr:row>36</xdr:row>
      <xdr:rowOff>104775</xdr:rowOff>
    </xdr:from>
    <xdr:to>
      <xdr:col>3</xdr:col>
      <xdr:colOff>2495549</xdr:colOff>
      <xdr:row>36</xdr:row>
      <xdr:rowOff>784713</xdr:rowOff>
    </xdr:to>
    <xdr:pic>
      <xdr:nvPicPr>
        <xdr:cNvPr id="58" name="Imagen 57">
          <a:extLst>
            <a:ext uri="{FF2B5EF4-FFF2-40B4-BE49-F238E27FC236}">
              <a16:creationId xmlns:a16="http://schemas.microsoft.com/office/drawing/2014/main" id="{FACB0141-C56E-41E8-BAA5-105E4C1E839C}"/>
            </a:ext>
          </a:extLst>
        </xdr:cNvPr>
        <xdr:cNvPicPr>
          <a:picLocks noChangeAspect="1"/>
        </xdr:cNvPicPr>
      </xdr:nvPicPr>
      <xdr:blipFill>
        <a:blip xmlns:r="http://schemas.openxmlformats.org/officeDocument/2006/relationships" r:embed="rId9"/>
        <a:stretch>
          <a:fillRect/>
        </a:stretch>
      </xdr:blipFill>
      <xdr:spPr>
        <a:xfrm>
          <a:off x="4552950" y="29346525"/>
          <a:ext cx="2209799" cy="679938"/>
        </a:xfrm>
        <a:prstGeom prst="rect">
          <a:avLst/>
        </a:prstGeom>
      </xdr:spPr>
    </xdr:pic>
    <xdr:clientData/>
  </xdr:twoCellAnchor>
  <xdr:twoCellAnchor editAs="oneCell">
    <xdr:from>
      <xdr:col>3</xdr:col>
      <xdr:colOff>295275</xdr:colOff>
      <xdr:row>37</xdr:row>
      <xdr:rowOff>35984</xdr:rowOff>
    </xdr:from>
    <xdr:to>
      <xdr:col>3</xdr:col>
      <xdr:colOff>2505074</xdr:colOff>
      <xdr:row>37</xdr:row>
      <xdr:rowOff>715922</xdr:rowOff>
    </xdr:to>
    <xdr:pic>
      <xdr:nvPicPr>
        <xdr:cNvPr id="59" name="Imagen 58">
          <a:extLst>
            <a:ext uri="{FF2B5EF4-FFF2-40B4-BE49-F238E27FC236}">
              <a16:creationId xmlns:a16="http://schemas.microsoft.com/office/drawing/2014/main" id="{6F77F5A2-C2D4-4F51-9576-EEC4E2A38A72}"/>
            </a:ext>
          </a:extLst>
        </xdr:cNvPr>
        <xdr:cNvPicPr>
          <a:picLocks noChangeAspect="1"/>
        </xdr:cNvPicPr>
      </xdr:nvPicPr>
      <xdr:blipFill>
        <a:blip xmlns:r="http://schemas.openxmlformats.org/officeDocument/2006/relationships" r:embed="rId9"/>
        <a:stretch>
          <a:fillRect/>
        </a:stretch>
      </xdr:blipFill>
      <xdr:spPr>
        <a:xfrm>
          <a:off x="4697942" y="26462567"/>
          <a:ext cx="2209799" cy="679938"/>
        </a:xfrm>
        <a:prstGeom prst="rect">
          <a:avLst/>
        </a:prstGeom>
      </xdr:spPr>
    </xdr:pic>
    <xdr:clientData/>
  </xdr:twoCellAnchor>
  <xdr:twoCellAnchor editAs="oneCell">
    <xdr:from>
      <xdr:col>3</xdr:col>
      <xdr:colOff>304800</xdr:colOff>
      <xdr:row>40</xdr:row>
      <xdr:rowOff>38100</xdr:rowOff>
    </xdr:from>
    <xdr:to>
      <xdr:col>3</xdr:col>
      <xdr:colOff>2514599</xdr:colOff>
      <xdr:row>40</xdr:row>
      <xdr:rowOff>718038</xdr:rowOff>
    </xdr:to>
    <xdr:pic>
      <xdr:nvPicPr>
        <xdr:cNvPr id="60" name="Imagen 59">
          <a:extLst>
            <a:ext uri="{FF2B5EF4-FFF2-40B4-BE49-F238E27FC236}">
              <a16:creationId xmlns:a16="http://schemas.microsoft.com/office/drawing/2014/main" id="{9C7AD857-9A5A-4186-9E7F-8AAE2771F29C}"/>
            </a:ext>
          </a:extLst>
        </xdr:cNvPr>
        <xdr:cNvPicPr>
          <a:picLocks noChangeAspect="1"/>
        </xdr:cNvPicPr>
      </xdr:nvPicPr>
      <xdr:blipFill>
        <a:blip xmlns:r="http://schemas.openxmlformats.org/officeDocument/2006/relationships" r:embed="rId9"/>
        <a:stretch>
          <a:fillRect/>
        </a:stretch>
      </xdr:blipFill>
      <xdr:spPr>
        <a:xfrm>
          <a:off x="4572000" y="33166050"/>
          <a:ext cx="2209799" cy="679938"/>
        </a:xfrm>
        <a:prstGeom prst="rect">
          <a:avLst/>
        </a:prstGeom>
      </xdr:spPr>
    </xdr:pic>
    <xdr:clientData/>
  </xdr:twoCellAnchor>
  <xdr:twoCellAnchor editAs="oneCell">
    <xdr:from>
      <xdr:col>3</xdr:col>
      <xdr:colOff>314325</xdr:colOff>
      <xdr:row>43</xdr:row>
      <xdr:rowOff>38100</xdr:rowOff>
    </xdr:from>
    <xdr:to>
      <xdr:col>3</xdr:col>
      <xdr:colOff>2524124</xdr:colOff>
      <xdr:row>43</xdr:row>
      <xdr:rowOff>718038</xdr:rowOff>
    </xdr:to>
    <xdr:pic>
      <xdr:nvPicPr>
        <xdr:cNvPr id="61" name="Imagen 60">
          <a:extLst>
            <a:ext uri="{FF2B5EF4-FFF2-40B4-BE49-F238E27FC236}">
              <a16:creationId xmlns:a16="http://schemas.microsoft.com/office/drawing/2014/main" id="{96C339A0-19BB-4D11-A727-6A8DCFFB9D5D}"/>
            </a:ext>
          </a:extLst>
        </xdr:cNvPr>
        <xdr:cNvPicPr>
          <a:picLocks noChangeAspect="1"/>
        </xdr:cNvPicPr>
      </xdr:nvPicPr>
      <xdr:blipFill>
        <a:blip xmlns:r="http://schemas.openxmlformats.org/officeDocument/2006/relationships" r:embed="rId9"/>
        <a:stretch>
          <a:fillRect/>
        </a:stretch>
      </xdr:blipFill>
      <xdr:spPr>
        <a:xfrm>
          <a:off x="4581525" y="36175950"/>
          <a:ext cx="2209799" cy="679938"/>
        </a:xfrm>
        <a:prstGeom prst="rect">
          <a:avLst/>
        </a:prstGeom>
      </xdr:spPr>
    </xdr:pic>
    <xdr:clientData/>
  </xdr:twoCellAnchor>
  <xdr:twoCellAnchor editAs="oneCell">
    <xdr:from>
      <xdr:col>3</xdr:col>
      <xdr:colOff>247650</xdr:colOff>
      <xdr:row>46</xdr:row>
      <xdr:rowOff>57150</xdr:rowOff>
    </xdr:from>
    <xdr:to>
      <xdr:col>3</xdr:col>
      <xdr:colOff>2457449</xdr:colOff>
      <xdr:row>46</xdr:row>
      <xdr:rowOff>737088</xdr:rowOff>
    </xdr:to>
    <xdr:pic>
      <xdr:nvPicPr>
        <xdr:cNvPr id="62" name="Imagen 61">
          <a:extLst>
            <a:ext uri="{FF2B5EF4-FFF2-40B4-BE49-F238E27FC236}">
              <a16:creationId xmlns:a16="http://schemas.microsoft.com/office/drawing/2014/main" id="{9B252B5D-3EFC-42D5-BA62-5F575C436182}"/>
            </a:ext>
          </a:extLst>
        </xdr:cNvPr>
        <xdr:cNvPicPr>
          <a:picLocks noChangeAspect="1"/>
        </xdr:cNvPicPr>
      </xdr:nvPicPr>
      <xdr:blipFill>
        <a:blip xmlns:r="http://schemas.openxmlformats.org/officeDocument/2006/relationships" r:embed="rId9"/>
        <a:stretch>
          <a:fillRect/>
        </a:stretch>
      </xdr:blipFill>
      <xdr:spPr>
        <a:xfrm>
          <a:off x="4514850" y="39204900"/>
          <a:ext cx="2209799" cy="679938"/>
        </a:xfrm>
        <a:prstGeom prst="rect">
          <a:avLst/>
        </a:prstGeom>
      </xdr:spPr>
    </xdr:pic>
    <xdr:clientData/>
  </xdr:twoCellAnchor>
  <xdr:twoCellAnchor editAs="oneCell">
    <xdr:from>
      <xdr:col>3</xdr:col>
      <xdr:colOff>295275</xdr:colOff>
      <xdr:row>49</xdr:row>
      <xdr:rowOff>38100</xdr:rowOff>
    </xdr:from>
    <xdr:to>
      <xdr:col>3</xdr:col>
      <xdr:colOff>2505074</xdr:colOff>
      <xdr:row>49</xdr:row>
      <xdr:rowOff>718038</xdr:rowOff>
    </xdr:to>
    <xdr:pic>
      <xdr:nvPicPr>
        <xdr:cNvPr id="63" name="Imagen 62">
          <a:extLst>
            <a:ext uri="{FF2B5EF4-FFF2-40B4-BE49-F238E27FC236}">
              <a16:creationId xmlns:a16="http://schemas.microsoft.com/office/drawing/2014/main" id="{6E468F76-927C-404A-8CCB-E88836BE6EE8}"/>
            </a:ext>
          </a:extLst>
        </xdr:cNvPr>
        <xdr:cNvPicPr>
          <a:picLocks noChangeAspect="1"/>
        </xdr:cNvPicPr>
      </xdr:nvPicPr>
      <xdr:blipFill>
        <a:blip xmlns:r="http://schemas.openxmlformats.org/officeDocument/2006/relationships" r:embed="rId9"/>
        <a:stretch>
          <a:fillRect/>
        </a:stretch>
      </xdr:blipFill>
      <xdr:spPr>
        <a:xfrm>
          <a:off x="4562475" y="42224325"/>
          <a:ext cx="2209799" cy="679938"/>
        </a:xfrm>
        <a:prstGeom prst="rect">
          <a:avLst/>
        </a:prstGeom>
      </xdr:spPr>
    </xdr:pic>
    <xdr:clientData/>
  </xdr:twoCellAnchor>
  <xdr:twoCellAnchor>
    <xdr:from>
      <xdr:col>3</xdr:col>
      <xdr:colOff>52916</xdr:colOff>
      <xdr:row>54</xdr:row>
      <xdr:rowOff>152400</xdr:rowOff>
    </xdr:from>
    <xdr:to>
      <xdr:col>3</xdr:col>
      <xdr:colOff>2862791</xdr:colOff>
      <xdr:row>54</xdr:row>
      <xdr:rowOff>542925</xdr:rowOff>
    </xdr:to>
    <xdr:pic>
      <xdr:nvPicPr>
        <xdr:cNvPr id="70" name="Picture 1">
          <a:extLst>
            <a:ext uri="{FF2B5EF4-FFF2-40B4-BE49-F238E27FC236}">
              <a16:creationId xmlns:a16="http://schemas.microsoft.com/office/drawing/2014/main" id="{64392450-E7E9-47CA-8708-4CF321962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455583" y="40421983"/>
          <a:ext cx="2809875" cy="390525"/>
        </a:xfrm>
        <a:prstGeom prst="rect">
          <a:avLst/>
        </a:prstGeom>
        <a:noFill/>
      </xdr:spPr>
    </xdr:pic>
    <xdr:clientData/>
  </xdr:twoCellAnchor>
  <xdr:twoCellAnchor>
    <xdr:from>
      <xdr:col>3</xdr:col>
      <xdr:colOff>66674</xdr:colOff>
      <xdr:row>55</xdr:row>
      <xdr:rowOff>112213</xdr:rowOff>
    </xdr:from>
    <xdr:to>
      <xdr:col>3</xdr:col>
      <xdr:colOff>2886075</xdr:colOff>
      <xdr:row>55</xdr:row>
      <xdr:rowOff>590550</xdr:rowOff>
    </xdr:to>
    <xdr:pic>
      <xdr:nvPicPr>
        <xdr:cNvPr id="71" name="Picture 2">
          <a:extLst>
            <a:ext uri="{FF2B5EF4-FFF2-40B4-BE49-F238E27FC236}">
              <a16:creationId xmlns:a16="http://schemas.microsoft.com/office/drawing/2014/main" id="{D8D1E127-70AA-4DB2-A2F5-5A243297920E}"/>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476749" y="40955413"/>
          <a:ext cx="2819401" cy="478337"/>
        </a:xfrm>
        <a:prstGeom prst="rect">
          <a:avLst/>
        </a:prstGeom>
        <a:noFill/>
      </xdr:spPr>
    </xdr:pic>
    <xdr:clientData/>
  </xdr:twoCellAnchor>
  <xdr:oneCellAnchor>
    <xdr:from>
      <xdr:col>3</xdr:col>
      <xdr:colOff>247650</xdr:colOff>
      <xdr:row>53</xdr:row>
      <xdr:rowOff>57150</xdr:rowOff>
    </xdr:from>
    <xdr:ext cx="2209799" cy="679938"/>
    <xdr:pic>
      <xdr:nvPicPr>
        <xdr:cNvPr id="72" name="Imagen 71">
          <a:extLst>
            <a:ext uri="{FF2B5EF4-FFF2-40B4-BE49-F238E27FC236}">
              <a16:creationId xmlns:a16="http://schemas.microsoft.com/office/drawing/2014/main" id="{20F4718C-4041-4C06-8575-139B6C8878F2}"/>
            </a:ext>
          </a:extLst>
        </xdr:cNvPr>
        <xdr:cNvPicPr>
          <a:picLocks noChangeAspect="1"/>
        </xdr:cNvPicPr>
      </xdr:nvPicPr>
      <xdr:blipFill>
        <a:blip xmlns:r="http://schemas.openxmlformats.org/officeDocument/2006/relationships" r:embed="rId9"/>
        <a:stretch>
          <a:fillRect/>
        </a:stretch>
      </xdr:blipFill>
      <xdr:spPr>
        <a:xfrm>
          <a:off x="4657725" y="39014400"/>
          <a:ext cx="2209799" cy="679938"/>
        </a:xfrm>
        <a:prstGeom prst="rect">
          <a:avLst/>
        </a:prstGeom>
      </xdr:spPr>
    </xdr:pic>
    <xdr:clientData/>
  </xdr:oneCellAnchor>
  <xdr:oneCellAnchor>
    <xdr:from>
      <xdr:col>3</xdr:col>
      <xdr:colOff>333375</xdr:colOff>
      <xdr:row>14</xdr:row>
      <xdr:rowOff>38100</xdr:rowOff>
    </xdr:from>
    <xdr:ext cx="2209799" cy="679938"/>
    <xdr:pic>
      <xdr:nvPicPr>
        <xdr:cNvPr id="73" name="Imagen 72">
          <a:extLst>
            <a:ext uri="{FF2B5EF4-FFF2-40B4-BE49-F238E27FC236}">
              <a16:creationId xmlns:a16="http://schemas.microsoft.com/office/drawing/2014/main" id="{0EC21157-3D7E-4412-9B94-68AA0B8F75CB}"/>
            </a:ext>
          </a:extLst>
        </xdr:cNvPr>
        <xdr:cNvPicPr>
          <a:picLocks noChangeAspect="1"/>
        </xdr:cNvPicPr>
      </xdr:nvPicPr>
      <xdr:blipFill>
        <a:blip xmlns:r="http://schemas.openxmlformats.org/officeDocument/2006/relationships" r:embed="rId9"/>
        <a:stretch>
          <a:fillRect/>
        </a:stretch>
      </xdr:blipFill>
      <xdr:spPr>
        <a:xfrm>
          <a:off x="4743450" y="10020300"/>
          <a:ext cx="2209799" cy="679938"/>
        </a:xfrm>
        <a:prstGeom prst="rect">
          <a:avLst/>
        </a:prstGeom>
      </xdr:spPr>
    </xdr:pic>
    <xdr:clientData/>
  </xdr:oneCellAnchor>
  <xdr:oneCellAnchor>
    <xdr:from>
      <xdr:col>3</xdr:col>
      <xdr:colOff>314325</xdr:colOff>
      <xdr:row>16</xdr:row>
      <xdr:rowOff>38100</xdr:rowOff>
    </xdr:from>
    <xdr:ext cx="2209799" cy="679938"/>
    <xdr:pic>
      <xdr:nvPicPr>
        <xdr:cNvPr id="55" name="Imagen 54">
          <a:extLst>
            <a:ext uri="{FF2B5EF4-FFF2-40B4-BE49-F238E27FC236}">
              <a16:creationId xmlns:a16="http://schemas.microsoft.com/office/drawing/2014/main" id="{A0274614-81F4-4F76-9D7B-B7D02D08DAA1}"/>
            </a:ext>
          </a:extLst>
        </xdr:cNvPr>
        <xdr:cNvPicPr>
          <a:picLocks noChangeAspect="1"/>
        </xdr:cNvPicPr>
      </xdr:nvPicPr>
      <xdr:blipFill>
        <a:blip xmlns:r="http://schemas.openxmlformats.org/officeDocument/2006/relationships" r:embed="rId9"/>
        <a:stretch>
          <a:fillRect/>
        </a:stretch>
      </xdr:blipFill>
      <xdr:spPr>
        <a:xfrm>
          <a:off x="4724400" y="8715375"/>
          <a:ext cx="2209799" cy="679938"/>
        </a:xfrm>
        <a:prstGeom prst="rect">
          <a:avLst/>
        </a:prstGeom>
      </xdr:spPr>
    </xdr:pic>
    <xdr:clientData/>
  </xdr:one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67"/>
  <sheetViews>
    <sheetView tabSelected="1" topLeftCell="D55" zoomScaleNormal="100" workbookViewId="0">
      <selection activeCell="J61" sqref="J61"/>
    </sheetView>
  </sheetViews>
  <sheetFormatPr baseColWidth="10" defaultRowHeight="15" x14ac:dyDescent="0.25"/>
  <cols>
    <col min="1" max="1" width="2.7109375" customWidth="1"/>
    <col min="2" max="2" width="45.42578125" customWidth="1"/>
    <col min="3" max="3" width="18" customWidth="1"/>
    <col min="4" max="4" width="44.28515625" customWidth="1"/>
    <col min="5" max="5" width="19.85546875" customWidth="1"/>
    <col min="6" max="6" width="20.42578125" style="66" customWidth="1"/>
    <col min="7" max="7" width="22.140625" style="66" customWidth="1"/>
    <col min="8" max="8" width="16.7109375" style="5" bestFit="1" customWidth="1"/>
    <col min="9" max="9" width="11" style="27" customWidth="1"/>
    <col min="10" max="10" width="77.42578125" style="7" customWidth="1"/>
    <col min="11" max="11" width="30" customWidth="1"/>
  </cols>
  <sheetData>
    <row r="2" spans="2:10" x14ac:dyDescent="0.25">
      <c r="C2" s="85"/>
      <c r="D2" s="86" t="s">
        <v>55</v>
      </c>
      <c r="E2" s="87"/>
      <c r="F2" s="87"/>
      <c r="G2" s="88"/>
      <c r="H2" s="60" t="s">
        <v>56</v>
      </c>
      <c r="I2" s="45" t="s">
        <v>57</v>
      </c>
    </row>
    <row r="3" spans="2:10" x14ac:dyDescent="0.25">
      <c r="C3" s="85"/>
      <c r="D3" s="89" t="s">
        <v>68</v>
      </c>
      <c r="E3" s="90"/>
      <c r="F3" s="90"/>
      <c r="G3" s="91"/>
      <c r="H3" s="61" t="s">
        <v>58</v>
      </c>
      <c r="I3" s="46">
        <v>3</v>
      </c>
    </row>
    <row r="4" spans="2:10" x14ac:dyDescent="0.25">
      <c r="C4" s="85"/>
      <c r="D4" s="92"/>
      <c r="E4" s="93"/>
      <c r="F4" s="93"/>
      <c r="G4" s="94"/>
      <c r="H4" s="61" t="s">
        <v>59</v>
      </c>
      <c r="I4" s="47">
        <v>44949</v>
      </c>
    </row>
    <row r="5" spans="2:10" x14ac:dyDescent="0.25">
      <c r="C5" s="85"/>
      <c r="D5" s="95"/>
      <c r="E5" s="96"/>
      <c r="F5" s="96"/>
      <c r="G5" s="97"/>
      <c r="H5" s="61" t="s">
        <v>60</v>
      </c>
      <c r="I5" s="48" t="s">
        <v>61</v>
      </c>
    </row>
    <row r="7" spans="2:10" s="1" customFormat="1" ht="30" x14ac:dyDescent="0.25">
      <c r="B7" s="4" t="s">
        <v>0</v>
      </c>
      <c r="C7" s="4" t="s">
        <v>1</v>
      </c>
      <c r="D7" s="4" t="s">
        <v>2</v>
      </c>
      <c r="E7" s="4" t="s">
        <v>3</v>
      </c>
      <c r="F7" s="67" t="s">
        <v>65</v>
      </c>
      <c r="G7" s="67" t="s">
        <v>66</v>
      </c>
      <c r="H7" s="43" t="s">
        <v>4</v>
      </c>
      <c r="I7" s="43" t="s">
        <v>32</v>
      </c>
      <c r="J7" s="4" t="s">
        <v>5</v>
      </c>
    </row>
    <row r="8" spans="2:10" s="1" customFormat="1" ht="60" x14ac:dyDescent="0.25">
      <c r="B8" s="31" t="s">
        <v>12</v>
      </c>
      <c r="C8" s="32" t="s">
        <v>13</v>
      </c>
      <c r="D8" s="3"/>
      <c r="E8" s="23" t="s">
        <v>8</v>
      </c>
      <c r="F8" s="28">
        <v>0.88300000000000001</v>
      </c>
      <c r="G8" s="70">
        <v>1</v>
      </c>
      <c r="H8" s="71">
        <f>AVERAGE(F8:G8)</f>
        <v>0.9415</v>
      </c>
      <c r="I8" s="28">
        <v>0.84</v>
      </c>
      <c r="J8" s="6" t="s">
        <v>69</v>
      </c>
    </row>
    <row r="9" spans="2:10" s="2" customFormat="1" ht="60" x14ac:dyDescent="0.25">
      <c r="B9" s="31" t="s">
        <v>6</v>
      </c>
      <c r="C9" s="32" t="s">
        <v>7</v>
      </c>
      <c r="D9" s="3"/>
      <c r="E9" s="24" t="s">
        <v>8</v>
      </c>
      <c r="F9" s="62">
        <v>2678440055.5</v>
      </c>
      <c r="G9" s="62">
        <v>3898048606.2399998</v>
      </c>
      <c r="H9" s="74">
        <f>F9/G9</f>
        <v>0.68712330862482085</v>
      </c>
      <c r="I9" s="55">
        <v>0.9</v>
      </c>
      <c r="J9" s="56" t="s">
        <v>70</v>
      </c>
    </row>
    <row r="10" spans="2:10" ht="60" x14ac:dyDescent="0.25">
      <c r="B10" s="31" t="s">
        <v>6</v>
      </c>
      <c r="C10" s="32" t="s">
        <v>9</v>
      </c>
      <c r="D10" s="3"/>
      <c r="E10" s="24" t="s">
        <v>8</v>
      </c>
      <c r="F10" s="69">
        <v>2</v>
      </c>
      <c r="G10" s="69">
        <v>2</v>
      </c>
      <c r="H10" s="58">
        <f>F10/G10</f>
        <v>1</v>
      </c>
      <c r="I10" s="55">
        <v>0.8</v>
      </c>
      <c r="J10" s="56" t="s">
        <v>71</v>
      </c>
    </row>
    <row r="11" spans="2:10" ht="60" x14ac:dyDescent="0.25">
      <c r="B11" s="31" t="s">
        <v>6</v>
      </c>
      <c r="C11" s="32" t="s">
        <v>10</v>
      </c>
      <c r="D11" s="3"/>
      <c r="E11" s="24" t="s">
        <v>8</v>
      </c>
      <c r="F11" s="69">
        <v>2</v>
      </c>
      <c r="G11" s="69">
        <v>2</v>
      </c>
      <c r="H11" s="58">
        <f>F11/G11</f>
        <v>1</v>
      </c>
      <c r="I11" s="55">
        <v>1</v>
      </c>
      <c r="J11" s="6" t="s">
        <v>11</v>
      </c>
    </row>
    <row r="12" spans="2:10" ht="60" x14ac:dyDescent="0.25">
      <c r="B12" s="33" t="s">
        <v>12</v>
      </c>
      <c r="C12" s="32" t="s">
        <v>13</v>
      </c>
      <c r="D12" s="3"/>
      <c r="E12" s="24" t="s">
        <v>14</v>
      </c>
      <c r="F12" s="29">
        <v>0.89</v>
      </c>
      <c r="G12" s="29">
        <v>0.95</v>
      </c>
      <c r="H12" s="71">
        <f>AVERAGE(F12:G12)</f>
        <v>0.91999999999999993</v>
      </c>
      <c r="I12" s="29">
        <f>+I8</f>
        <v>0.84</v>
      </c>
      <c r="J12" s="6" t="s">
        <v>69</v>
      </c>
    </row>
    <row r="13" spans="2:10" ht="60" x14ac:dyDescent="0.25">
      <c r="B13" s="31" t="s">
        <v>6</v>
      </c>
      <c r="C13" s="32" t="s">
        <v>7</v>
      </c>
      <c r="D13" s="3"/>
      <c r="E13" s="24" t="s">
        <v>14</v>
      </c>
      <c r="F13" s="62">
        <v>53914895331.669998</v>
      </c>
      <c r="G13" s="63">
        <v>69533073954.720001</v>
      </c>
      <c r="H13" s="68">
        <f>F13/G13</f>
        <v>0.77538489621182904</v>
      </c>
      <c r="I13" s="55">
        <f>+I9</f>
        <v>0.9</v>
      </c>
      <c r="J13" s="56" t="s">
        <v>70</v>
      </c>
    </row>
    <row r="14" spans="2:10" ht="60" x14ac:dyDescent="0.25">
      <c r="B14" s="31" t="s">
        <v>6</v>
      </c>
      <c r="C14" s="32" t="s">
        <v>9</v>
      </c>
      <c r="D14" s="3"/>
      <c r="E14" s="24" t="s">
        <v>14</v>
      </c>
      <c r="F14" s="69">
        <v>46</v>
      </c>
      <c r="G14" s="69">
        <v>51</v>
      </c>
      <c r="H14" s="58">
        <f>F14/G14</f>
        <v>0.90196078431372551</v>
      </c>
      <c r="I14" s="55">
        <f>+I10</f>
        <v>0.8</v>
      </c>
      <c r="J14" s="56" t="s">
        <v>71</v>
      </c>
    </row>
    <row r="15" spans="2:10" ht="60" x14ac:dyDescent="0.25">
      <c r="B15" s="33" t="s">
        <v>12</v>
      </c>
      <c r="C15" s="32" t="s">
        <v>13</v>
      </c>
      <c r="D15" s="3"/>
      <c r="E15" s="23" t="s">
        <v>17</v>
      </c>
      <c r="F15" s="64" t="s">
        <v>63</v>
      </c>
      <c r="G15" s="64" t="s">
        <v>63</v>
      </c>
      <c r="H15" s="49" t="s">
        <v>63</v>
      </c>
      <c r="I15" s="50">
        <v>0.75</v>
      </c>
      <c r="J15" s="6" t="s">
        <v>62</v>
      </c>
    </row>
    <row r="16" spans="2:10" ht="184.5" customHeight="1" x14ac:dyDescent="0.25">
      <c r="B16" s="72" t="s">
        <v>15</v>
      </c>
      <c r="C16" s="52" t="s">
        <v>16</v>
      </c>
      <c r="D16" s="3"/>
      <c r="E16" s="53" t="s">
        <v>17</v>
      </c>
      <c r="F16" s="75">
        <v>3</v>
      </c>
      <c r="G16" s="75">
        <v>3</v>
      </c>
      <c r="H16" s="58">
        <f>F16/G16</f>
        <v>1</v>
      </c>
      <c r="I16" s="55">
        <v>0.8</v>
      </c>
      <c r="J16" s="104" t="s">
        <v>77</v>
      </c>
    </row>
    <row r="17" spans="2:12" ht="64.5" customHeight="1" x14ac:dyDescent="0.25">
      <c r="B17" s="33" t="s">
        <v>12</v>
      </c>
      <c r="C17" s="32" t="s">
        <v>13</v>
      </c>
      <c r="D17" s="3"/>
      <c r="E17" s="23" t="s">
        <v>52</v>
      </c>
      <c r="F17" s="64" t="s">
        <v>63</v>
      </c>
      <c r="G17" s="64" t="s">
        <v>63</v>
      </c>
      <c r="H17" s="49" t="s">
        <v>63</v>
      </c>
      <c r="I17" s="29">
        <f>+I8</f>
        <v>0.84</v>
      </c>
      <c r="J17" s="6" t="s">
        <v>62</v>
      </c>
    </row>
    <row r="18" spans="2:12" ht="60" x14ac:dyDescent="0.25">
      <c r="B18" s="31" t="s">
        <v>12</v>
      </c>
      <c r="C18" s="32" t="s">
        <v>13</v>
      </c>
      <c r="D18" s="3"/>
      <c r="E18" s="23" t="s">
        <v>18</v>
      </c>
      <c r="F18" s="73">
        <v>0.88700000000000001</v>
      </c>
      <c r="G18" s="73">
        <v>0.99</v>
      </c>
      <c r="H18" s="58">
        <f>AVERAGE(F18:G18)</f>
        <v>0.9385</v>
      </c>
      <c r="I18" s="29">
        <f>+I8</f>
        <v>0.84</v>
      </c>
      <c r="J18" s="6" t="s">
        <v>69</v>
      </c>
    </row>
    <row r="19" spans="2:12" ht="64.5" customHeight="1" x14ac:dyDescent="0.25">
      <c r="B19" s="31" t="s">
        <v>6</v>
      </c>
      <c r="C19" s="32" t="s">
        <v>7</v>
      </c>
      <c r="D19" s="3"/>
      <c r="E19" s="23" t="s">
        <v>18</v>
      </c>
      <c r="F19" s="64">
        <v>1669533648.8</v>
      </c>
      <c r="G19" s="64">
        <v>3366376735.1100001</v>
      </c>
      <c r="H19" s="76">
        <f>F19/G19</f>
        <v>0.49594379363052665</v>
      </c>
      <c r="I19" s="55">
        <f>+I9</f>
        <v>0.9</v>
      </c>
      <c r="J19" s="56" t="s">
        <v>70</v>
      </c>
      <c r="L19" s="39"/>
    </row>
    <row r="20" spans="2:12" ht="60.75" customHeight="1" x14ac:dyDescent="0.25">
      <c r="B20" s="31" t="s">
        <v>6</v>
      </c>
      <c r="C20" s="32" t="s">
        <v>9</v>
      </c>
      <c r="D20" s="3"/>
      <c r="E20" s="23" t="s">
        <v>18</v>
      </c>
      <c r="F20" s="75">
        <v>8</v>
      </c>
      <c r="G20" s="75">
        <v>10</v>
      </c>
      <c r="H20" s="58">
        <f>F20/G20</f>
        <v>0.8</v>
      </c>
      <c r="I20" s="55">
        <f>+I10</f>
        <v>0.8</v>
      </c>
      <c r="J20" s="56" t="s">
        <v>71</v>
      </c>
    </row>
    <row r="21" spans="2:12" ht="60" x14ac:dyDescent="0.25">
      <c r="B21" s="31" t="s">
        <v>12</v>
      </c>
      <c r="C21" s="32" t="s">
        <v>13</v>
      </c>
      <c r="D21" s="3"/>
      <c r="E21" s="24" t="s">
        <v>19</v>
      </c>
      <c r="F21" s="55">
        <v>0.96299999999999997</v>
      </c>
      <c r="G21" s="55">
        <v>0.997</v>
      </c>
      <c r="H21" s="58">
        <f>AVERAGE(F21:G21)</f>
        <v>0.98</v>
      </c>
      <c r="I21" s="29">
        <f>+I8</f>
        <v>0.84</v>
      </c>
      <c r="J21" s="6" t="s">
        <v>69</v>
      </c>
    </row>
    <row r="22" spans="2:12" ht="60" x14ac:dyDescent="0.25">
      <c r="B22" s="31" t="s">
        <v>6</v>
      </c>
      <c r="C22" s="32" t="s">
        <v>7</v>
      </c>
      <c r="D22" s="3"/>
      <c r="E22" s="24" t="s">
        <v>19</v>
      </c>
      <c r="F22" s="62">
        <v>162980843851.26999</v>
      </c>
      <c r="G22" s="62">
        <v>208662635601.70996</v>
      </c>
      <c r="H22" s="68">
        <f>F22/G22</f>
        <v>0.78107344604984175</v>
      </c>
      <c r="I22" s="55">
        <f>+I9</f>
        <v>0.9</v>
      </c>
      <c r="J22" s="56" t="s">
        <v>70</v>
      </c>
      <c r="K22" s="40"/>
    </row>
    <row r="23" spans="2:12" ht="60" x14ac:dyDescent="0.25">
      <c r="B23" s="31" t="s">
        <v>6</v>
      </c>
      <c r="C23" s="32" t="s">
        <v>9</v>
      </c>
      <c r="D23" s="3"/>
      <c r="E23" s="24" t="s">
        <v>19</v>
      </c>
      <c r="F23" s="69">
        <v>31</v>
      </c>
      <c r="G23" s="69">
        <v>36</v>
      </c>
      <c r="H23" s="58">
        <f>F23/G23</f>
        <v>0.86111111111111116</v>
      </c>
      <c r="I23" s="55">
        <f>+I10</f>
        <v>0.8</v>
      </c>
      <c r="J23" s="56" t="s">
        <v>71</v>
      </c>
      <c r="K23" s="41"/>
    </row>
    <row r="24" spans="2:12" ht="60" x14ac:dyDescent="0.25">
      <c r="B24" s="31" t="s">
        <v>12</v>
      </c>
      <c r="C24" s="32" t="s">
        <v>13</v>
      </c>
      <c r="D24" s="3"/>
      <c r="E24" s="24" t="s">
        <v>20</v>
      </c>
      <c r="F24" s="55">
        <v>0.96299999999999997</v>
      </c>
      <c r="G24" s="55">
        <v>0.97299999999999998</v>
      </c>
      <c r="H24" s="58">
        <f>AVERAGE(F24:G24)</f>
        <v>0.96799999999999997</v>
      </c>
      <c r="I24" s="29">
        <f>+I8</f>
        <v>0.84</v>
      </c>
      <c r="J24" s="6" t="s">
        <v>69</v>
      </c>
      <c r="K24" s="38"/>
    </row>
    <row r="25" spans="2:12" ht="60" x14ac:dyDescent="0.25">
      <c r="B25" s="31" t="s">
        <v>6</v>
      </c>
      <c r="C25" s="32" t="s">
        <v>7</v>
      </c>
      <c r="D25" s="3"/>
      <c r="E25" s="24" t="s">
        <v>20</v>
      </c>
      <c r="F25" s="62">
        <v>4981647277.8499985</v>
      </c>
      <c r="G25" s="62">
        <v>8485375666.5699997</v>
      </c>
      <c r="H25" s="76">
        <f>F25/G25</f>
        <v>0.5870862379701457</v>
      </c>
      <c r="I25" s="55">
        <f>+I9</f>
        <v>0.9</v>
      </c>
      <c r="J25" s="56" t="s">
        <v>70</v>
      </c>
    </row>
    <row r="26" spans="2:12" ht="56.25" customHeight="1" x14ac:dyDescent="0.25">
      <c r="B26" s="31" t="s">
        <v>6</v>
      </c>
      <c r="C26" s="32" t="s">
        <v>9</v>
      </c>
      <c r="D26" s="3"/>
      <c r="E26" s="24" t="s">
        <v>20</v>
      </c>
      <c r="F26" s="69">
        <v>30</v>
      </c>
      <c r="G26" s="69">
        <v>31</v>
      </c>
      <c r="H26" s="58">
        <f>F26/G26</f>
        <v>0.967741935483871</v>
      </c>
      <c r="I26" s="55">
        <f>+I10</f>
        <v>0.8</v>
      </c>
      <c r="J26" s="56" t="s">
        <v>71</v>
      </c>
    </row>
    <row r="27" spans="2:12" ht="72.75" customHeight="1" x14ac:dyDescent="0.25">
      <c r="B27" s="31" t="s">
        <v>12</v>
      </c>
      <c r="C27" s="32" t="s">
        <v>13</v>
      </c>
      <c r="D27" s="3"/>
      <c r="E27" s="23" t="s">
        <v>21</v>
      </c>
      <c r="F27" s="73">
        <v>0.97</v>
      </c>
      <c r="G27" s="73">
        <v>0.99299999999999999</v>
      </c>
      <c r="H27" s="58">
        <f>AVERAGE(F27:G27)</f>
        <v>0.98150000000000004</v>
      </c>
      <c r="I27" s="29">
        <f>+I8</f>
        <v>0.84</v>
      </c>
      <c r="J27" s="6" t="s">
        <v>69</v>
      </c>
    </row>
    <row r="28" spans="2:12" ht="90" x14ac:dyDescent="0.25">
      <c r="B28" s="31" t="s">
        <v>23</v>
      </c>
      <c r="C28" s="32" t="s">
        <v>22</v>
      </c>
      <c r="D28" s="82" t="s">
        <v>24</v>
      </c>
      <c r="E28" s="23" t="s">
        <v>21</v>
      </c>
      <c r="F28" s="98">
        <v>0.99</v>
      </c>
      <c r="G28" s="99"/>
      <c r="H28" s="101">
        <f>+F28</f>
        <v>0.99</v>
      </c>
      <c r="I28" s="29">
        <v>0.9</v>
      </c>
      <c r="J28" s="100" t="s">
        <v>72</v>
      </c>
    </row>
    <row r="29" spans="2:12" ht="90" x14ac:dyDescent="0.25">
      <c r="B29" s="33" t="s">
        <v>23</v>
      </c>
      <c r="C29" s="32" t="s">
        <v>25</v>
      </c>
      <c r="D29" s="3"/>
      <c r="E29" s="23" t="s">
        <v>21</v>
      </c>
      <c r="F29" s="75">
        <v>23</v>
      </c>
      <c r="G29" s="75">
        <v>23</v>
      </c>
      <c r="H29" s="54">
        <f>F29/G29</f>
        <v>1</v>
      </c>
      <c r="I29" s="55">
        <v>0.95</v>
      </c>
      <c r="J29" s="102" t="s">
        <v>73</v>
      </c>
    </row>
    <row r="30" spans="2:12" ht="90" x14ac:dyDescent="0.25">
      <c r="B30" s="33" t="s">
        <v>26</v>
      </c>
      <c r="C30" s="32" t="s">
        <v>27</v>
      </c>
      <c r="D30" s="3"/>
      <c r="E30" s="23" t="s">
        <v>21</v>
      </c>
      <c r="F30" s="75">
        <v>55</v>
      </c>
      <c r="G30" s="75">
        <v>55</v>
      </c>
      <c r="H30" s="54">
        <f t="shared" ref="H30:H31" si="0">F30/G30</f>
        <v>1</v>
      </c>
      <c r="I30" s="55">
        <v>0.95</v>
      </c>
      <c r="J30" s="102" t="s">
        <v>74</v>
      </c>
    </row>
    <row r="31" spans="2:12" ht="90" x14ac:dyDescent="0.25">
      <c r="B31" s="31" t="s">
        <v>26</v>
      </c>
      <c r="C31" s="32" t="s">
        <v>28</v>
      </c>
      <c r="D31" s="3"/>
      <c r="E31" s="23" t="s">
        <v>21</v>
      </c>
      <c r="F31" s="75">
        <v>7</v>
      </c>
      <c r="G31" s="75">
        <v>7</v>
      </c>
      <c r="H31" s="54">
        <f t="shared" si="0"/>
        <v>1</v>
      </c>
      <c r="I31" s="55">
        <v>0.9</v>
      </c>
      <c r="J31" s="102" t="s">
        <v>76</v>
      </c>
    </row>
    <row r="32" spans="2:12" ht="60" x14ac:dyDescent="0.25">
      <c r="B32" s="31" t="s">
        <v>6</v>
      </c>
      <c r="C32" s="32" t="s">
        <v>7</v>
      </c>
      <c r="D32" s="3"/>
      <c r="E32" s="23" t="s">
        <v>21</v>
      </c>
      <c r="F32" s="64">
        <v>233740000</v>
      </c>
      <c r="G32" s="64">
        <v>374828802</v>
      </c>
      <c r="H32" s="74">
        <f>F32/G32</f>
        <v>0.62359135358013384</v>
      </c>
      <c r="I32" s="55">
        <f>+I9</f>
        <v>0.9</v>
      </c>
      <c r="J32" s="56" t="s">
        <v>70</v>
      </c>
    </row>
    <row r="33" spans="2:10" ht="60" x14ac:dyDescent="0.25">
      <c r="B33" s="31" t="s">
        <v>6</v>
      </c>
      <c r="C33" s="32" t="s">
        <v>9</v>
      </c>
      <c r="D33" s="3"/>
      <c r="E33" s="23" t="s">
        <v>21</v>
      </c>
      <c r="F33" s="75">
        <v>4</v>
      </c>
      <c r="G33" s="75">
        <v>4</v>
      </c>
      <c r="H33" s="58">
        <f>F33/G33</f>
        <v>1</v>
      </c>
      <c r="I33" s="55">
        <f>+I10</f>
        <v>0.8</v>
      </c>
      <c r="J33" s="56" t="s">
        <v>71</v>
      </c>
    </row>
    <row r="34" spans="2:10" ht="60" x14ac:dyDescent="0.25">
      <c r="B34" s="31" t="s">
        <v>12</v>
      </c>
      <c r="C34" s="32" t="s">
        <v>13</v>
      </c>
      <c r="D34" s="3"/>
      <c r="E34" s="23" t="s">
        <v>29</v>
      </c>
      <c r="F34" s="73">
        <v>0.90100000000000002</v>
      </c>
      <c r="G34" s="73">
        <v>0.98099999999999998</v>
      </c>
      <c r="H34" s="58">
        <f>AVERAGE(F34:G34)</f>
        <v>0.94100000000000006</v>
      </c>
      <c r="I34" s="29">
        <v>0.75</v>
      </c>
      <c r="J34" s="6" t="s">
        <v>69</v>
      </c>
    </row>
    <row r="35" spans="2:10" ht="60" x14ac:dyDescent="0.25">
      <c r="B35" s="31" t="s">
        <v>6</v>
      </c>
      <c r="C35" s="32" t="s">
        <v>7</v>
      </c>
      <c r="D35" s="3"/>
      <c r="E35" s="23" t="s">
        <v>29</v>
      </c>
      <c r="F35" s="64">
        <v>9796663956.5400009</v>
      </c>
      <c r="G35" s="64">
        <v>56102523187.07</v>
      </c>
      <c r="H35" s="77">
        <f>F35/G35</f>
        <v>0.17462073717921206</v>
      </c>
      <c r="I35" s="55">
        <v>0.9</v>
      </c>
      <c r="J35" s="56" t="s">
        <v>70</v>
      </c>
    </row>
    <row r="36" spans="2:10" ht="64.5" customHeight="1" x14ac:dyDescent="0.25">
      <c r="B36" s="31" t="s">
        <v>6</v>
      </c>
      <c r="C36" s="32" t="s">
        <v>9</v>
      </c>
      <c r="D36" s="3"/>
      <c r="E36" s="23" t="s">
        <v>29</v>
      </c>
      <c r="F36" s="75">
        <v>11</v>
      </c>
      <c r="G36" s="75">
        <v>22</v>
      </c>
      <c r="H36" s="76">
        <f>F36/G36</f>
        <v>0.5</v>
      </c>
      <c r="I36" s="55">
        <v>0.8</v>
      </c>
      <c r="J36" s="56" t="s">
        <v>71</v>
      </c>
    </row>
    <row r="37" spans="2:10" ht="72" customHeight="1" x14ac:dyDescent="0.25">
      <c r="B37" s="31" t="s">
        <v>12</v>
      </c>
      <c r="C37" s="32" t="s">
        <v>13</v>
      </c>
      <c r="D37" s="3"/>
      <c r="E37" s="23" t="s">
        <v>30</v>
      </c>
      <c r="F37" s="73">
        <v>0.98</v>
      </c>
      <c r="G37" s="73">
        <v>0.997</v>
      </c>
      <c r="H37" s="58">
        <f>AVERAGE(F37:G37)</f>
        <v>0.98849999999999993</v>
      </c>
      <c r="I37" s="29">
        <v>0.75</v>
      </c>
      <c r="J37" s="6" t="s">
        <v>69</v>
      </c>
    </row>
    <row r="38" spans="2:10" ht="60" x14ac:dyDescent="0.25">
      <c r="B38" s="31" t="s">
        <v>12</v>
      </c>
      <c r="C38" s="32" t="s">
        <v>13</v>
      </c>
      <c r="D38" s="3"/>
      <c r="E38" s="23" t="s">
        <v>31</v>
      </c>
      <c r="F38" s="73">
        <v>0.98</v>
      </c>
      <c r="G38" s="73">
        <v>1</v>
      </c>
      <c r="H38" s="58">
        <f>AVERAGE(F38:G38)</f>
        <v>0.99</v>
      </c>
      <c r="I38" s="29">
        <v>0.75</v>
      </c>
      <c r="J38" s="6" t="s">
        <v>69</v>
      </c>
    </row>
    <row r="39" spans="2:10" ht="60" x14ac:dyDescent="0.25">
      <c r="B39" s="31" t="s">
        <v>6</v>
      </c>
      <c r="C39" s="32" t="s">
        <v>7</v>
      </c>
      <c r="D39" s="3"/>
      <c r="E39" s="53" t="s">
        <v>31</v>
      </c>
      <c r="F39" s="64">
        <v>1359167537</v>
      </c>
      <c r="G39" s="64">
        <v>2672052800</v>
      </c>
      <c r="H39" s="76">
        <f>F39/G39</f>
        <v>0.50866043403034555</v>
      </c>
      <c r="I39" s="55">
        <v>0.9</v>
      </c>
      <c r="J39" s="56" t="s">
        <v>70</v>
      </c>
    </row>
    <row r="40" spans="2:10" ht="60" x14ac:dyDescent="0.25">
      <c r="B40" s="31" t="s">
        <v>6</v>
      </c>
      <c r="C40" s="32" t="s">
        <v>9</v>
      </c>
      <c r="D40" s="3"/>
      <c r="E40" s="53" t="s">
        <v>31</v>
      </c>
      <c r="F40" s="75">
        <v>3</v>
      </c>
      <c r="G40" s="75">
        <v>3</v>
      </c>
      <c r="H40" s="58">
        <f>F40/G40</f>
        <v>1</v>
      </c>
      <c r="I40" s="55">
        <v>0.8</v>
      </c>
      <c r="J40" s="56" t="s">
        <v>71</v>
      </c>
    </row>
    <row r="41" spans="2:10" ht="60" x14ac:dyDescent="0.25">
      <c r="B41" s="31" t="s">
        <v>12</v>
      </c>
      <c r="C41" s="32" t="s">
        <v>13</v>
      </c>
      <c r="D41" s="3"/>
      <c r="E41" s="24" t="s">
        <v>33</v>
      </c>
      <c r="F41" s="55">
        <v>0.91700000000000004</v>
      </c>
      <c r="G41" s="55">
        <v>0.99</v>
      </c>
      <c r="H41" s="58">
        <f>AVERAGE(F41:G41)</f>
        <v>0.95350000000000001</v>
      </c>
      <c r="I41" s="30">
        <v>0.75</v>
      </c>
      <c r="J41" s="6" t="s">
        <v>69</v>
      </c>
    </row>
    <row r="42" spans="2:10" ht="60" x14ac:dyDescent="0.25">
      <c r="B42" s="31" t="s">
        <v>6</v>
      </c>
      <c r="C42" s="32" t="s">
        <v>7</v>
      </c>
      <c r="D42" s="3"/>
      <c r="E42" s="59" t="s">
        <v>33</v>
      </c>
      <c r="F42" s="62">
        <v>2155581699.3600001</v>
      </c>
      <c r="G42" s="62">
        <v>6612694612.1799994</v>
      </c>
      <c r="H42" s="77">
        <f>F42/G42</f>
        <v>0.32597629646915932</v>
      </c>
      <c r="I42" s="55">
        <v>0.9</v>
      </c>
      <c r="J42" s="56" t="s">
        <v>70</v>
      </c>
    </row>
    <row r="43" spans="2:10" ht="60" x14ac:dyDescent="0.25">
      <c r="B43" s="31" t="s">
        <v>6</v>
      </c>
      <c r="C43" s="32" t="s">
        <v>9</v>
      </c>
      <c r="D43" s="3"/>
      <c r="E43" s="59" t="s">
        <v>33</v>
      </c>
      <c r="F43" s="69">
        <v>20</v>
      </c>
      <c r="G43" s="69">
        <v>21</v>
      </c>
      <c r="H43" s="58">
        <f>F43/G43</f>
        <v>0.95238095238095233</v>
      </c>
      <c r="I43" s="55">
        <v>0.8</v>
      </c>
      <c r="J43" s="56" t="s">
        <v>71</v>
      </c>
    </row>
    <row r="44" spans="2:10" ht="60" x14ac:dyDescent="0.25">
      <c r="B44" s="31" t="s">
        <v>12</v>
      </c>
      <c r="C44" s="32" t="s">
        <v>13</v>
      </c>
      <c r="D44" s="3"/>
      <c r="E44" s="24" t="s">
        <v>34</v>
      </c>
      <c r="F44" s="55">
        <v>1</v>
      </c>
      <c r="G44" s="55">
        <v>1</v>
      </c>
      <c r="H44" s="54">
        <f>AVERAGE(F44:G44)</f>
        <v>1</v>
      </c>
      <c r="I44" s="30">
        <v>0.75</v>
      </c>
      <c r="J44" s="6" t="s">
        <v>69</v>
      </c>
    </row>
    <row r="45" spans="2:10" ht="60" x14ac:dyDescent="0.25">
      <c r="B45" s="31" t="s">
        <v>6</v>
      </c>
      <c r="C45" s="32" t="s">
        <v>7</v>
      </c>
      <c r="D45" s="3"/>
      <c r="E45" s="59" t="s">
        <v>34</v>
      </c>
      <c r="F45" s="62">
        <v>2764288257.4000001</v>
      </c>
      <c r="G45" s="62">
        <v>3626324679.8800001</v>
      </c>
      <c r="H45" s="68">
        <f>F45/G45</f>
        <v>0.76228371737841027</v>
      </c>
      <c r="I45" s="55">
        <v>0.9</v>
      </c>
      <c r="J45" s="56" t="s">
        <v>70</v>
      </c>
    </row>
    <row r="46" spans="2:10" ht="60" x14ac:dyDescent="0.25">
      <c r="B46" s="31" t="s">
        <v>6</v>
      </c>
      <c r="C46" s="32" t="s">
        <v>9</v>
      </c>
      <c r="D46" s="3"/>
      <c r="E46" s="59" t="s">
        <v>34</v>
      </c>
      <c r="F46" s="69">
        <v>8</v>
      </c>
      <c r="G46" s="69">
        <v>10</v>
      </c>
      <c r="H46" s="58">
        <f>F46/G46</f>
        <v>0.8</v>
      </c>
      <c r="I46" s="55">
        <v>0.8</v>
      </c>
      <c r="J46" s="56" t="s">
        <v>71</v>
      </c>
    </row>
    <row r="47" spans="2:10" ht="60" x14ac:dyDescent="0.25">
      <c r="B47" s="31" t="s">
        <v>12</v>
      </c>
      <c r="C47" s="32" t="s">
        <v>13</v>
      </c>
      <c r="D47" s="3"/>
      <c r="E47" s="23" t="s">
        <v>35</v>
      </c>
      <c r="F47" s="73">
        <v>0.98199999999999998</v>
      </c>
      <c r="G47" s="73">
        <v>1</v>
      </c>
      <c r="H47" s="58">
        <f>AVERAGE(F47:G47)</f>
        <v>0.99099999999999999</v>
      </c>
      <c r="I47" s="30">
        <v>0.75</v>
      </c>
      <c r="J47" s="6" t="s">
        <v>69</v>
      </c>
    </row>
    <row r="48" spans="2:10" ht="60" x14ac:dyDescent="0.25">
      <c r="B48" s="57" t="s">
        <v>6</v>
      </c>
      <c r="C48" s="52" t="s">
        <v>7</v>
      </c>
      <c r="D48" s="3"/>
      <c r="E48" s="53" t="s">
        <v>35</v>
      </c>
      <c r="F48" s="64">
        <v>802519000</v>
      </c>
      <c r="G48" s="64">
        <v>1284282859</v>
      </c>
      <c r="H48" s="74">
        <f>F48/G48</f>
        <v>0.62487714009114559</v>
      </c>
      <c r="I48" s="55">
        <v>0.9</v>
      </c>
      <c r="J48" s="56" t="s">
        <v>70</v>
      </c>
    </row>
    <row r="49" spans="2:10" ht="60" x14ac:dyDescent="0.25">
      <c r="B49" s="57" t="s">
        <v>6</v>
      </c>
      <c r="C49" s="52" t="s">
        <v>9</v>
      </c>
      <c r="D49" s="3"/>
      <c r="E49" s="53" t="s">
        <v>35</v>
      </c>
      <c r="F49" s="75">
        <v>12</v>
      </c>
      <c r="G49" s="75">
        <v>12</v>
      </c>
      <c r="H49" s="58">
        <f>F49/G49</f>
        <v>1</v>
      </c>
      <c r="I49" s="55">
        <v>0.8</v>
      </c>
      <c r="J49" s="56" t="s">
        <v>71</v>
      </c>
    </row>
    <row r="50" spans="2:10" ht="60" x14ac:dyDescent="0.25">
      <c r="B50" s="31" t="s">
        <v>12</v>
      </c>
      <c r="C50" s="32" t="s">
        <v>13</v>
      </c>
      <c r="D50" s="3"/>
      <c r="E50" s="23" t="s">
        <v>36</v>
      </c>
      <c r="F50" s="73">
        <v>0.94699999999999995</v>
      </c>
      <c r="G50" s="73">
        <v>0.94</v>
      </c>
      <c r="H50" s="58">
        <f>AVERAGE(F50:G50)</f>
        <v>0.94350000000000001</v>
      </c>
      <c r="I50" s="30">
        <v>0.75</v>
      </c>
      <c r="J50" s="6" t="s">
        <v>69</v>
      </c>
    </row>
    <row r="51" spans="2:10" ht="90" x14ac:dyDescent="0.25">
      <c r="B51" s="57" t="s">
        <v>26</v>
      </c>
      <c r="C51" s="52" t="s">
        <v>37</v>
      </c>
      <c r="E51" s="53" t="s">
        <v>64</v>
      </c>
      <c r="F51" s="75">
        <v>35</v>
      </c>
      <c r="G51" s="75">
        <v>35</v>
      </c>
      <c r="H51" s="58">
        <f>F51/G51</f>
        <v>1</v>
      </c>
      <c r="I51" s="55">
        <v>0.9</v>
      </c>
      <c r="J51" s="103" t="s">
        <v>75</v>
      </c>
    </row>
    <row r="52" spans="2:10" ht="60" x14ac:dyDescent="0.25">
      <c r="B52" s="57" t="s">
        <v>6</v>
      </c>
      <c r="C52" s="52" t="s">
        <v>7</v>
      </c>
      <c r="D52" s="3"/>
      <c r="E52" s="53" t="s">
        <v>36</v>
      </c>
      <c r="F52" s="64">
        <v>2249207799</v>
      </c>
      <c r="G52" s="64">
        <v>4664234480.8400002</v>
      </c>
      <c r="H52" s="76">
        <f>F52/G52</f>
        <v>0.48222442680345939</v>
      </c>
      <c r="I52" s="55">
        <v>0.9</v>
      </c>
      <c r="J52" s="56" t="s">
        <v>70</v>
      </c>
    </row>
    <row r="53" spans="2:10" ht="60" x14ac:dyDescent="0.25">
      <c r="B53" s="57" t="s">
        <v>6</v>
      </c>
      <c r="C53" s="52" t="s">
        <v>9</v>
      </c>
      <c r="D53" s="3"/>
      <c r="E53" s="53" t="s">
        <v>36</v>
      </c>
      <c r="F53" s="75">
        <v>30</v>
      </c>
      <c r="G53" s="75">
        <v>37</v>
      </c>
      <c r="H53" s="58">
        <f>F53/G53</f>
        <v>0.81081081081081086</v>
      </c>
      <c r="I53" s="55">
        <v>0.8</v>
      </c>
      <c r="J53" s="56" t="s">
        <v>71</v>
      </c>
    </row>
    <row r="54" spans="2:10" ht="62.25" customHeight="1" x14ac:dyDescent="0.25">
      <c r="B54" s="31" t="s">
        <v>12</v>
      </c>
      <c r="C54" s="32" t="s">
        <v>13</v>
      </c>
      <c r="D54" s="3"/>
      <c r="E54" s="23" t="s">
        <v>54</v>
      </c>
      <c r="F54" s="73">
        <v>0.997</v>
      </c>
      <c r="G54" s="73">
        <v>0.98699999999999999</v>
      </c>
      <c r="H54" s="58">
        <f>AVERAGE(F54:G54)</f>
        <v>0.99199999999999999</v>
      </c>
      <c r="I54" s="30">
        <v>0.75</v>
      </c>
      <c r="J54" s="6" t="s">
        <v>69</v>
      </c>
    </row>
    <row r="55" spans="2:10" ht="60" x14ac:dyDescent="0.25">
      <c r="B55" s="57" t="s">
        <v>6</v>
      </c>
      <c r="C55" s="52" t="s">
        <v>7</v>
      </c>
      <c r="D55" s="3"/>
      <c r="E55" s="53" t="s">
        <v>54</v>
      </c>
      <c r="F55" s="64">
        <v>1274173066</v>
      </c>
      <c r="G55" s="64">
        <v>1713227031</v>
      </c>
      <c r="H55" s="68">
        <f>F55/G55</f>
        <v>0.74372692173568677</v>
      </c>
      <c r="I55" s="55">
        <v>0.9</v>
      </c>
      <c r="J55" s="56" t="s">
        <v>70</v>
      </c>
    </row>
    <row r="56" spans="2:10" ht="60" x14ac:dyDescent="0.25">
      <c r="B56" s="31" t="s">
        <v>6</v>
      </c>
      <c r="C56" s="32" t="s">
        <v>9</v>
      </c>
      <c r="D56" s="3"/>
      <c r="E56" s="23" t="s">
        <v>54</v>
      </c>
      <c r="F56" s="78">
        <v>24</v>
      </c>
      <c r="G56" s="78">
        <v>24</v>
      </c>
      <c r="H56" s="71">
        <f>F56/G56</f>
        <v>1</v>
      </c>
      <c r="I56" s="29">
        <v>0.8</v>
      </c>
      <c r="J56" s="56" t="s">
        <v>71</v>
      </c>
    </row>
    <row r="59" spans="2:10" x14ac:dyDescent="0.25">
      <c r="E59" s="25" t="s">
        <v>38</v>
      </c>
      <c r="F59" s="65" t="s">
        <v>46</v>
      </c>
      <c r="G59" s="65" t="s">
        <v>39</v>
      </c>
      <c r="H59" s="7"/>
      <c r="I59"/>
      <c r="J59"/>
    </row>
    <row r="60" spans="2:10" ht="25.5" x14ac:dyDescent="0.25">
      <c r="E60" s="37" t="s">
        <v>40</v>
      </c>
      <c r="F60" s="79">
        <f>COUNTIF(H8:H56,"&gt;=80%")</f>
        <v>33</v>
      </c>
      <c r="G60" s="81">
        <f t="shared" ref="G60:G65" si="1">+F60/$F$66</f>
        <v>0.67346938775510201</v>
      </c>
      <c r="H60" s="7"/>
      <c r="I60"/>
      <c r="J60"/>
    </row>
    <row r="61" spans="2:10" ht="25.5" x14ac:dyDescent="0.25">
      <c r="E61" s="36" t="s">
        <v>41</v>
      </c>
      <c r="F61" s="79">
        <f>COUNTIFS(H8:H56,"&gt;=70%",H8:H56,"&lt;80%")</f>
        <v>4</v>
      </c>
      <c r="G61" s="81">
        <f t="shared" si="1"/>
        <v>8.1632653061224483E-2</v>
      </c>
      <c r="H61" s="7"/>
      <c r="I61"/>
      <c r="J61"/>
    </row>
    <row r="62" spans="2:10" ht="25.5" x14ac:dyDescent="0.25">
      <c r="E62" s="22" t="s">
        <v>42</v>
      </c>
      <c r="F62" s="79">
        <f>COUNTIFS(H8:H56,"&gt;=60%",H8:H56,"&lt;70%")</f>
        <v>3</v>
      </c>
      <c r="G62" s="81">
        <f t="shared" si="1"/>
        <v>6.1224489795918366E-2</v>
      </c>
      <c r="H62" s="7"/>
      <c r="I62"/>
      <c r="J62"/>
    </row>
    <row r="63" spans="2:10" ht="25.5" x14ac:dyDescent="0.25">
      <c r="E63" s="35" t="s">
        <v>43</v>
      </c>
      <c r="F63" s="79">
        <f>COUNTIFS(H8:H56,"&gt;=40%",H8:H56,"&lt;60%")</f>
        <v>5</v>
      </c>
      <c r="G63" s="81">
        <f t="shared" si="1"/>
        <v>0.10204081632653061</v>
      </c>
      <c r="H63" s="7"/>
      <c r="I63"/>
      <c r="J63"/>
    </row>
    <row r="64" spans="2:10" ht="25.5" x14ac:dyDescent="0.25">
      <c r="E64" s="34" t="s">
        <v>44</v>
      </c>
      <c r="F64" s="79">
        <f>COUNTIFS(H8:H56,"&gt;=0%",H8:H56,"&lt;40%")</f>
        <v>2</v>
      </c>
      <c r="G64" s="81">
        <f t="shared" si="1"/>
        <v>4.0816326530612242E-2</v>
      </c>
      <c r="H64" s="7"/>
      <c r="I64"/>
      <c r="J64"/>
    </row>
    <row r="65" spans="5:10" x14ac:dyDescent="0.25">
      <c r="E65" s="51" t="s">
        <v>67</v>
      </c>
      <c r="F65" s="79">
        <f>COUNTIF(H8:H56,"ND")</f>
        <v>2</v>
      </c>
      <c r="G65" s="81">
        <f t="shared" si="1"/>
        <v>4.0816326530612242E-2</v>
      </c>
      <c r="H65" s="7"/>
      <c r="I65"/>
      <c r="J65"/>
    </row>
    <row r="66" spans="5:10" x14ac:dyDescent="0.25">
      <c r="E66" s="26" t="s">
        <v>45</v>
      </c>
      <c r="F66" s="80">
        <f>SUM(F60:F65)</f>
        <v>49</v>
      </c>
      <c r="G66" s="83">
        <f>SUM(G60:G65)</f>
        <v>1</v>
      </c>
      <c r="H66" s="7"/>
      <c r="I66"/>
      <c r="J66"/>
    </row>
    <row r="67" spans="5:10" x14ac:dyDescent="0.25">
      <c r="F67" s="84"/>
      <c r="H67" s="42"/>
    </row>
  </sheetData>
  <sheetProtection insertColumns="0" insertRows="0" deleteColumns="0" deleteRows="0"/>
  <autoFilter ref="B7:J56" xr:uid="{00000000-0009-0000-0000-000000000000}"/>
  <mergeCells count="4">
    <mergeCell ref="C2:C5"/>
    <mergeCell ref="D2:G2"/>
    <mergeCell ref="D3:G5"/>
    <mergeCell ref="F28:G28"/>
  </mergeCells>
  <pageMargins left="0.7" right="0.7" top="0.75" bottom="0.75" header="0.3" footer="0.3"/>
  <pageSetup paperSize="9" orientation="portrait" horizontalDpi="200" verticalDpi="200" r:id="rId1"/>
  <ignoredErrors>
    <ignoredError sqref="H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
  <sheetViews>
    <sheetView workbookViewId="0">
      <selection activeCell="C1" sqref="C1"/>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0" t="s">
        <v>48</v>
      </c>
      <c r="C1" s="11">
        <v>1</v>
      </c>
      <c r="D1" s="11"/>
      <c r="E1" s="11">
        <v>2</v>
      </c>
      <c r="F1" s="11">
        <v>2</v>
      </c>
      <c r="G1" s="11">
        <v>3</v>
      </c>
      <c r="H1" s="11">
        <v>3</v>
      </c>
      <c r="I1" s="11">
        <v>3</v>
      </c>
      <c r="J1" s="11">
        <v>4</v>
      </c>
      <c r="K1" s="11"/>
      <c r="L1" s="11">
        <v>4</v>
      </c>
      <c r="M1" s="11"/>
      <c r="N1" s="11">
        <v>4</v>
      </c>
      <c r="O1" s="11">
        <v>5</v>
      </c>
    </row>
    <row r="2" spans="1:15" s="8" customFormat="1" ht="77.25" customHeight="1" x14ac:dyDescent="0.25">
      <c r="B2" s="12" t="s">
        <v>1</v>
      </c>
      <c r="C2" s="13" t="str">
        <f>+GENERAL!C38</f>
        <v>I. Incremento del nivel de satisfacción del cliente</v>
      </c>
      <c r="D2" s="13"/>
      <c r="E2" s="13" t="str">
        <f>+GENERAL!C28</f>
        <v>II. Nivel de competencia del personal</v>
      </c>
      <c r="F2" s="13" t="str">
        <f>+GENERAL!C29</f>
        <v>III. Cumplimiento Plan Institucional de Capacitación</v>
      </c>
      <c r="G2" s="13" t="str">
        <f>+GENERAL!C30</f>
        <v>IV. Cumplimiento Plan Anual de Bienestar</v>
      </c>
      <c r="H2" s="13" t="str">
        <f>+GENERAL!C31</f>
        <v>V. Intervención de peligros y riesgos</v>
      </c>
      <c r="I2" s="13" t="str">
        <f>+GENERAL!C51</f>
        <v>VI. Acciones de promoción de la responsabilidad ambiental</v>
      </c>
      <c r="J2" s="13" t="str">
        <f>+GENERAL!C39</f>
        <v>VII. Cumplimiento de metas financieras (POAI)</v>
      </c>
      <c r="K2" s="13"/>
      <c r="L2" s="13" t="str">
        <f>+GENERAL!C40</f>
        <v>VIII. Cumplimiento de metas físicas Plan de Desarrollo Departamental</v>
      </c>
      <c r="M2" s="13"/>
      <c r="N2" s="13" t="str">
        <f>+GENERAL!C11</f>
        <v>IX. Cumplimiento Indicadores de Disciplina Fiscal</v>
      </c>
      <c r="O2" s="13" t="str">
        <f>+GENERAL!C16</f>
        <v>X. Mejoramiento continuo de los procesos</v>
      </c>
    </row>
    <row r="3" spans="1:15" s="9" customFormat="1" x14ac:dyDescent="0.25">
      <c r="B3" s="14" t="s">
        <v>32</v>
      </c>
      <c r="C3" s="18">
        <v>0.75</v>
      </c>
      <c r="D3" s="18"/>
      <c r="E3" s="18">
        <v>0.9</v>
      </c>
      <c r="F3" s="18">
        <v>0.95</v>
      </c>
      <c r="G3" s="18">
        <v>0.95</v>
      </c>
      <c r="H3" s="18">
        <v>0.9</v>
      </c>
      <c r="I3" s="18">
        <v>0.9</v>
      </c>
      <c r="J3" s="18">
        <v>0.9</v>
      </c>
      <c r="K3" s="18"/>
      <c r="L3" s="18">
        <v>0.8</v>
      </c>
      <c r="M3" s="18"/>
      <c r="N3" s="19">
        <v>1</v>
      </c>
      <c r="O3" s="18">
        <v>0.8</v>
      </c>
    </row>
    <row r="4" spans="1:15" x14ac:dyDescent="0.25">
      <c r="A4">
        <v>1</v>
      </c>
      <c r="B4" s="3" t="s">
        <v>31</v>
      </c>
      <c r="C4" s="15">
        <f>+GENERAL!H38</f>
        <v>0.99</v>
      </c>
      <c r="D4" s="15">
        <v>0.75</v>
      </c>
      <c r="E4" s="15"/>
      <c r="F4" s="15"/>
      <c r="G4" s="15"/>
      <c r="H4" s="15"/>
      <c r="I4" s="15"/>
      <c r="J4" s="15">
        <f>+GENERAL!H39</f>
        <v>0.50866043403034555</v>
      </c>
      <c r="K4" s="15">
        <v>0.9</v>
      </c>
      <c r="L4" s="15">
        <f>+GENERAL!H40</f>
        <v>1</v>
      </c>
      <c r="M4" s="15">
        <v>0.8</v>
      </c>
      <c r="N4" s="3"/>
      <c r="O4" s="3"/>
    </row>
    <row r="5" spans="1:15" x14ac:dyDescent="0.25">
      <c r="A5">
        <v>2</v>
      </c>
      <c r="B5" s="3" t="s">
        <v>47</v>
      </c>
      <c r="C5" s="15">
        <f>+GENERAL!H47</f>
        <v>0.99099999999999999</v>
      </c>
      <c r="D5" s="15">
        <v>0.75</v>
      </c>
      <c r="E5" s="15"/>
      <c r="F5" s="15"/>
      <c r="G5" s="15"/>
      <c r="H5" s="15"/>
      <c r="I5" s="15"/>
      <c r="J5" s="15">
        <f>+GENERAL!H48</f>
        <v>0.62487714009114559</v>
      </c>
      <c r="K5" s="15">
        <v>0.9</v>
      </c>
      <c r="L5" s="15">
        <f>+GENERAL!H49</f>
        <v>1</v>
      </c>
      <c r="M5" s="15">
        <v>0.8</v>
      </c>
      <c r="N5" s="3"/>
      <c r="O5" s="3"/>
    </row>
    <row r="6" spans="1:15" x14ac:dyDescent="0.25">
      <c r="A6">
        <v>3</v>
      </c>
      <c r="B6" s="3" t="s">
        <v>49</v>
      </c>
      <c r="C6" s="15">
        <f>+GENERAL!H50</f>
        <v>0.94350000000000001</v>
      </c>
      <c r="D6" s="15">
        <v>0.75</v>
      </c>
      <c r="E6" s="3"/>
      <c r="F6" s="3"/>
      <c r="G6" s="3"/>
      <c r="H6" s="3"/>
      <c r="I6" s="15">
        <f>+GENERAL!H51</f>
        <v>1</v>
      </c>
      <c r="J6" s="15">
        <f>+GENERAL!H52</f>
        <v>0.48222442680345939</v>
      </c>
      <c r="K6" s="15">
        <v>0.9</v>
      </c>
      <c r="L6" s="15">
        <f>+GENERAL!H53</f>
        <v>0.81081081081081086</v>
      </c>
      <c r="M6" s="15">
        <v>0.8</v>
      </c>
      <c r="N6" s="3"/>
      <c r="O6" s="3"/>
    </row>
    <row r="7" spans="1:15" x14ac:dyDescent="0.25">
      <c r="A7">
        <v>4</v>
      </c>
      <c r="B7" s="3" t="s">
        <v>29</v>
      </c>
      <c r="C7" s="15">
        <f>+GENERAL!H34</f>
        <v>0.94100000000000006</v>
      </c>
      <c r="D7" s="15">
        <v>0.75</v>
      </c>
      <c r="E7" s="3"/>
      <c r="F7" s="3"/>
      <c r="G7" s="3"/>
      <c r="H7" s="3"/>
      <c r="I7" s="3"/>
      <c r="J7" s="15">
        <f>+GENERAL!H35</f>
        <v>0.17462073717921206</v>
      </c>
      <c r="K7" s="15">
        <v>0.9</v>
      </c>
      <c r="L7" s="15">
        <f>+GENERAL!H36</f>
        <v>0.5</v>
      </c>
      <c r="M7" s="15">
        <v>0.8</v>
      </c>
      <c r="N7" s="3"/>
      <c r="O7" s="3"/>
    </row>
    <row r="8" spans="1:15" x14ac:dyDescent="0.25">
      <c r="A8">
        <v>5</v>
      </c>
      <c r="B8" s="3" t="s">
        <v>34</v>
      </c>
      <c r="C8" s="15">
        <f>+GENERAL!H44</f>
        <v>1</v>
      </c>
      <c r="D8" s="15">
        <v>0.75</v>
      </c>
      <c r="E8" s="3"/>
      <c r="F8" s="3"/>
      <c r="G8" s="3"/>
      <c r="H8" s="3"/>
      <c r="I8" s="15"/>
      <c r="J8" s="15">
        <f>+GENERAL!H45</f>
        <v>0.76228371737841027</v>
      </c>
      <c r="K8" s="15">
        <v>0.9</v>
      </c>
      <c r="L8" s="15">
        <f>+GENERAL!H46</f>
        <v>0.8</v>
      </c>
      <c r="M8" s="15">
        <v>0.8</v>
      </c>
      <c r="N8" s="3"/>
      <c r="O8" s="3"/>
    </row>
    <row r="9" spans="1:15" x14ac:dyDescent="0.25">
      <c r="A9">
        <v>6</v>
      </c>
      <c r="B9" s="3" t="s">
        <v>50</v>
      </c>
      <c r="C9" s="15">
        <f>+GENERAL!H21</f>
        <v>0.98</v>
      </c>
      <c r="D9" s="15">
        <v>0.75</v>
      </c>
      <c r="E9" s="3"/>
      <c r="F9" s="3"/>
      <c r="G9" s="3"/>
      <c r="H9" s="3"/>
      <c r="I9" s="3"/>
      <c r="J9" s="15">
        <f>+GENERAL!H22</f>
        <v>0.78107344604984175</v>
      </c>
      <c r="K9" s="15">
        <v>0.9</v>
      </c>
      <c r="L9" s="15">
        <f>+GENERAL!H23</f>
        <v>0.86111111111111116</v>
      </c>
      <c r="M9" s="15">
        <v>0.8</v>
      </c>
      <c r="N9" s="3"/>
      <c r="O9" s="3"/>
    </row>
    <row r="10" spans="1:15" x14ac:dyDescent="0.25">
      <c r="A10">
        <v>7</v>
      </c>
      <c r="B10" s="3" t="s">
        <v>20</v>
      </c>
      <c r="C10" s="15">
        <f>+GENERAL!H24</f>
        <v>0.96799999999999997</v>
      </c>
      <c r="D10" s="15">
        <v>0.75</v>
      </c>
      <c r="E10" s="3"/>
      <c r="F10" s="3"/>
      <c r="G10" s="3"/>
      <c r="H10" s="3"/>
      <c r="I10" s="3"/>
      <c r="J10" s="15">
        <f>+GENERAL!H25</f>
        <v>0.5870862379701457</v>
      </c>
      <c r="K10" s="15">
        <v>0.9</v>
      </c>
      <c r="L10" s="15">
        <f>+GENERAL!H26</f>
        <v>0.967741935483871</v>
      </c>
      <c r="M10" s="15">
        <v>0.8</v>
      </c>
      <c r="N10" s="3"/>
      <c r="O10" s="3"/>
    </row>
    <row r="11" spans="1:15" x14ac:dyDescent="0.25">
      <c r="A11">
        <v>8</v>
      </c>
      <c r="B11" s="3" t="s">
        <v>33</v>
      </c>
      <c r="C11" s="15">
        <f>+GENERAL!H41</f>
        <v>0.95350000000000001</v>
      </c>
      <c r="D11" s="15">
        <v>0.75</v>
      </c>
      <c r="E11" s="3"/>
      <c r="F11" s="3"/>
      <c r="G11" s="3"/>
      <c r="H11" s="3"/>
      <c r="I11" s="3"/>
      <c r="J11" s="15">
        <f>+GENERAL!H42</f>
        <v>0.32597629646915932</v>
      </c>
      <c r="K11" s="15">
        <v>0.9</v>
      </c>
      <c r="L11" s="15">
        <f>+GENERAL!H43</f>
        <v>0.95238095238095233</v>
      </c>
      <c r="M11" s="15">
        <v>0.8</v>
      </c>
      <c r="N11" s="3"/>
      <c r="O11" s="3"/>
    </row>
    <row r="12" spans="1:15" x14ac:dyDescent="0.25">
      <c r="A12">
        <v>9</v>
      </c>
      <c r="B12" s="3" t="s">
        <v>14</v>
      </c>
      <c r="C12" s="15">
        <f>+GENERAL!H12</f>
        <v>0.91999999999999993</v>
      </c>
      <c r="D12" s="15">
        <v>0.75</v>
      </c>
      <c r="E12" s="3"/>
      <c r="F12" s="3"/>
      <c r="G12" s="3"/>
      <c r="H12" s="3"/>
      <c r="I12" s="3"/>
      <c r="J12" s="15">
        <f>+GENERAL!H13</f>
        <v>0.77538489621182904</v>
      </c>
      <c r="K12" s="15">
        <v>0.9</v>
      </c>
      <c r="L12" s="15">
        <f>+GENERAL!H14</f>
        <v>0.90196078431372551</v>
      </c>
      <c r="M12" s="15">
        <v>0.8</v>
      </c>
      <c r="N12" s="3"/>
      <c r="O12" s="3"/>
    </row>
    <row r="13" spans="1:15" s="2" customFormat="1" ht="30" x14ac:dyDescent="0.25">
      <c r="A13">
        <v>10</v>
      </c>
      <c r="B13" s="13" t="s">
        <v>18</v>
      </c>
      <c r="C13" s="16">
        <f>+GENERAL!H18</f>
        <v>0.9385</v>
      </c>
      <c r="D13" s="15">
        <v>0.75</v>
      </c>
      <c r="E13" s="17"/>
      <c r="F13" s="17"/>
      <c r="G13" s="17"/>
      <c r="H13" s="17"/>
      <c r="I13" s="17"/>
      <c r="J13" s="16">
        <f>+GENERAL!H19</f>
        <v>0.49594379363052665</v>
      </c>
      <c r="K13" s="15">
        <v>0.9</v>
      </c>
      <c r="L13" s="16">
        <f>+GENERAL!H20</f>
        <v>0.8</v>
      </c>
      <c r="M13" s="15">
        <v>0.8</v>
      </c>
      <c r="N13" s="17"/>
      <c r="O13" s="17"/>
    </row>
    <row r="14" spans="1:15" x14ac:dyDescent="0.25">
      <c r="A14">
        <v>11</v>
      </c>
      <c r="B14" s="3" t="s">
        <v>21</v>
      </c>
      <c r="C14" s="15">
        <f>+GENERAL!H27</f>
        <v>0.98150000000000004</v>
      </c>
      <c r="D14" s="15">
        <v>0.75</v>
      </c>
      <c r="E14" s="15">
        <f>+GENERAL!H28</f>
        <v>0.99</v>
      </c>
      <c r="F14" s="15">
        <f>+GENERAL!H29</f>
        <v>1</v>
      </c>
      <c r="G14" s="15">
        <f>+GENERAL!H30</f>
        <v>1</v>
      </c>
      <c r="H14" s="15">
        <f>+GENERAL!H31</f>
        <v>1</v>
      </c>
      <c r="I14" s="3"/>
      <c r="J14" s="15">
        <f>+GENERAL!H32</f>
        <v>0.62359135358013384</v>
      </c>
      <c r="K14" s="15">
        <v>0.9</v>
      </c>
      <c r="L14" s="15">
        <f>+GENERAL!H33</f>
        <v>1</v>
      </c>
      <c r="M14" s="15">
        <v>0.8</v>
      </c>
      <c r="N14" s="3"/>
      <c r="O14" s="3"/>
    </row>
    <row r="15" spans="1:15" s="2" customFormat="1" ht="30" x14ac:dyDescent="0.25">
      <c r="A15">
        <v>12</v>
      </c>
      <c r="B15" s="13" t="s">
        <v>30</v>
      </c>
      <c r="C15" s="16">
        <f>+GENERAL!H37</f>
        <v>0.98849999999999993</v>
      </c>
      <c r="D15" s="15">
        <v>0.75</v>
      </c>
      <c r="E15" s="17"/>
      <c r="F15" s="17"/>
      <c r="G15" s="17"/>
      <c r="H15" s="17"/>
      <c r="I15" s="17"/>
      <c r="J15" s="17"/>
      <c r="K15" s="15">
        <v>0.9</v>
      </c>
      <c r="L15" s="17"/>
      <c r="M15" s="15">
        <v>0.8</v>
      </c>
      <c r="N15" s="17"/>
      <c r="O15" s="16"/>
    </row>
    <row r="16" spans="1:15" x14ac:dyDescent="0.25">
      <c r="A16">
        <v>13</v>
      </c>
      <c r="B16" s="3" t="s">
        <v>8</v>
      </c>
      <c r="C16" s="15">
        <f>+GENERAL!H8</f>
        <v>0.9415</v>
      </c>
      <c r="D16" s="15">
        <v>0.75</v>
      </c>
      <c r="E16" s="3"/>
      <c r="F16" s="3"/>
      <c r="G16" s="3"/>
      <c r="H16" s="3"/>
      <c r="I16" s="3"/>
      <c r="J16" s="16">
        <f>+GENERAL!H9</f>
        <v>0.68712330862482085</v>
      </c>
      <c r="K16" s="15">
        <v>0.9</v>
      </c>
      <c r="L16" s="16">
        <f>+GENERAL!H10</f>
        <v>1</v>
      </c>
      <c r="M16" s="15">
        <v>0.8</v>
      </c>
      <c r="N16" s="16">
        <f>+GENERAL!H11</f>
        <v>1</v>
      </c>
      <c r="O16" s="3"/>
    </row>
    <row r="17" spans="1:15" x14ac:dyDescent="0.25">
      <c r="A17">
        <v>13</v>
      </c>
      <c r="B17" s="3" t="s">
        <v>53</v>
      </c>
      <c r="C17" s="15">
        <f>+GENERAL!H54</f>
        <v>0.99199999999999999</v>
      </c>
      <c r="D17" s="15">
        <v>0.75</v>
      </c>
      <c r="E17" s="3"/>
      <c r="F17" s="3"/>
      <c r="G17" s="3"/>
      <c r="H17" s="3"/>
      <c r="I17" s="3"/>
      <c r="J17" s="16">
        <f>+GENERAL!H55</f>
        <v>0.74372692173568677</v>
      </c>
      <c r="K17" s="15">
        <v>0.9</v>
      </c>
      <c r="L17" s="16">
        <f>+GENERAL!H56</f>
        <v>1</v>
      </c>
      <c r="M17" s="15">
        <v>0.8</v>
      </c>
      <c r="N17" s="16"/>
      <c r="O17" s="3"/>
    </row>
    <row r="18" spans="1:15" ht="30" x14ac:dyDescent="0.25">
      <c r="A18">
        <v>13</v>
      </c>
      <c r="B18" s="44" t="s">
        <v>52</v>
      </c>
      <c r="C18" s="15" t="str">
        <f>+GENERAL!H17</f>
        <v>ND</v>
      </c>
      <c r="D18" s="15">
        <v>0.75</v>
      </c>
      <c r="E18" s="3"/>
      <c r="F18" s="3"/>
      <c r="G18" s="3"/>
      <c r="H18" s="3"/>
      <c r="I18" s="3"/>
      <c r="J18" s="16"/>
      <c r="K18" s="15">
        <v>0.9</v>
      </c>
      <c r="L18" s="16"/>
      <c r="M18" s="15">
        <v>0.8</v>
      </c>
      <c r="N18" s="16"/>
      <c r="O18" s="3"/>
    </row>
    <row r="19" spans="1:15" s="2" customFormat="1" ht="30" x14ac:dyDescent="0.25">
      <c r="A19">
        <v>13</v>
      </c>
      <c r="B19" s="13" t="s">
        <v>17</v>
      </c>
      <c r="C19" s="16" t="str">
        <f>+GENERAL!H15</f>
        <v>ND</v>
      </c>
      <c r="D19" s="15">
        <v>0.75</v>
      </c>
      <c r="E19" s="17"/>
      <c r="F19" s="17"/>
      <c r="G19" s="17"/>
      <c r="H19" s="17"/>
      <c r="I19" s="17"/>
      <c r="J19" s="17"/>
      <c r="K19" s="15">
        <v>0.9</v>
      </c>
      <c r="L19" s="17"/>
      <c r="M19" s="15">
        <v>0.8</v>
      </c>
      <c r="N19" s="17"/>
      <c r="O19" s="16">
        <f>+GENERAL!H16</f>
        <v>1</v>
      </c>
    </row>
    <row r="20" spans="1:15" s="5" customFormat="1" ht="15.75" x14ac:dyDescent="0.25">
      <c r="B20" s="20" t="s">
        <v>51</v>
      </c>
      <c r="C20" s="21">
        <f>AVERAGE(C4:C16)</f>
        <v>0.96438461538461528</v>
      </c>
      <c r="D20" s="21"/>
      <c r="E20" s="21">
        <f>AVERAGE(E14)</f>
        <v>0.99</v>
      </c>
      <c r="F20" s="21">
        <f t="shared" ref="F20:H20" si="0">AVERAGE(F14)</f>
        <v>1</v>
      </c>
      <c r="G20" s="21">
        <f t="shared" si="0"/>
        <v>1</v>
      </c>
      <c r="H20" s="21">
        <f t="shared" si="0"/>
        <v>1</v>
      </c>
      <c r="I20" s="21">
        <f>AVERAGE(I6)</f>
        <v>1</v>
      </c>
      <c r="J20" s="21">
        <f>AVERAGE(J4:J14,J16)</f>
        <v>0.56907048233491919</v>
      </c>
      <c r="K20" s="21"/>
      <c r="L20" s="21">
        <f>AVERAGE(L4:L14,L16)</f>
        <v>0.8828337995083726</v>
      </c>
      <c r="M20" s="21"/>
      <c r="N20" s="21">
        <f>AVERAGE(N16)</f>
        <v>1</v>
      </c>
      <c r="O20" s="21">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H1" workbookViewId="0">
      <selection activeCell="X10" sqref="X1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2023-01-23T16:00:19Z</dcterms:modified>
</cp:coreProperties>
</file>