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Gobernacion 2023\MIPG 2023\Autodiagnosticos\"/>
    </mc:Choice>
  </mc:AlternateContent>
  <bookViews>
    <workbookView xWindow="0" yWindow="0" windowWidth="12915" windowHeight="8685"/>
  </bookViews>
  <sheets>
    <sheet name="MGDA" sheetId="1" r:id="rId1"/>
    <sheet name="Listas" sheetId="2" state="hidden" r:id="rId2"/>
  </sheets>
  <definedNames>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6" i="2" l="1"/>
  <c r="E235" i="2"/>
  <c r="E234" i="2"/>
  <c r="E233" i="2"/>
  <c r="E232"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41" i="2"/>
  <c r="E140" i="2"/>
  <c r="E139" i="2"/>
  <c r="E138" i="2"/>
  <c r="E137" i="2"/>
  <c r="E136" i="2"/>
  <c r="E135" i="2"/>
  <c r="E134" i="2"/>
  <c r="E133" i="2"/>
  <c r="E132" i="2"/>
  <c r="E126" i="2"/>
  <c r="E125" i="2"/>
  <c r="E124" i="2"/>
  <c r="E123" i="2"/>
  <c r="E122" i="2"/>
  <c r="E116" i="2"/>
  <c r="E115" i="2"/>
  <c r="E114" i="2"/>
  <c r="E113" i="2"/>
  <c r="E112" i="2"/>
  <c r="E96" i="2"/>
  <c r="E95" i="2"/>
  <c r="E94" i="2"/>
  <c r="E93" i="2"/>
  <c r="E92" i="2"/>
  <c r="E91" i="2"/>
  <c r="E90" i="2"/>
  <c r="E89" i="2"/>
  <c r="E88" i="2"/>
  <c r="E87" i="2"/>
  <c r="E86" i="2"/>
  <c r="E85" i="2"/>
  <c r="E84" i="2"/>
  <c r="E83" i="2"/>
  <c r="E82" i="2"/>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G10" i="1"/>
</calcChain>
</file>

<file path=xl/sharedStrings.xml><?xml version="1.0" encoding="utf-8"?>
<sst xmlns="http://schemas.openxmlformats.org/spreadsheetml/2006/main" count="867" uniqueCount="424">
  <si>
    <t/>
  </si>
  <si>
    <t>AUTODIAGNÓSTICO POLÍTICA DE GESTIÓN DOCUMENTAL</t>
  </si>
  <si>
    <t>ENTIDAD</t>
  </si>
  <si>
    <t>CALIFICACIÓN TOTAL</t>
  </si>
  <si>
    <t>COMPONENTES</t>
  </si>
  <si>
    <t>CALIFICACIÓN</t>
  </si>
  <si>
    <t>Peso</t>
  </si>
  <si>
    <t>CATEGORÍAS</t>
  </si>
  <si>
    <t>SUBCOMPONENTE</t>
  </si>
  <si>
    <t>PRODUCTO</t>
  </si>
  <si>
    <t>ACTIVIDADES DE GESTIÓN</t>
  </si>
  <si>
    <t>NIVEL</t>
  </si>
  <si>
    <t>OBSERVACIONES</t>
  </si>
  <si>
    <t xml:space="preserve">Gestión Documental </t>
  </si>
  <si>
    <t>ESTRATÉGICO</t>
  </si>
  <si>
    <t>La Entidad cuenta con una Política de Gestión Documental</t>
  </si>
  <si>
    <t>Diagnóstico de archivos</t>
  </si>
  <si>
    <t>Elaboración y utilización del Diagnóstico Integral de Archivos</t>
  </si>
  <si>
    <t>Política de Gestión Documental</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</si>
  <si>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</si>
  <si>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</si>
  <si>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Plan Institucional de Archivos - PINAR</t>
  </si>
  <si>
    <t>Sistema Integrado de Conservación - SIC</t>
  </si>
  <si>
    <t>Plan de análisis de procesos y procedimientos de la producción documental</t>
  </si>
  <si>
    <t>Matriz de Riesgos en Gestión Documental</t>
  </si>
  <si>
    <t>Planeación estratégica</t>
  </si>
  <si>
    <t>Articulación de la Gestión Documental con el Plan Estratégico Institucional</t>
  </si>
  <si>
    <t>Articulación de la Gestión Documental con Políticas del Modelo Integrado de Planeación y Gestión - MIPG</t>
  </si>
  <si>
    <t>Control, evaluación y seguimiento</t>
  </si>
  <si>
    <t>Indicadores de Gestión</t>
  </si>
  <si>
    <t>Informes de Gestión</t>
  </si>
  <si>
    <t>Programa de Auditoría y Control</t>
  </si>
  <si>
    <t>ADMINISTRACIÓN DE ARCHIVOS</t>
  </si>
  <si>
    <t>Administración</t>
  </si>
  <si>
    <t>Planeación de la Administración de archivos</t>
  </si>
  <si>
    <t>Recursos físicos</t>
  </si>
  <si>
    <t>Infraestructura Locativa</t>
  </si>
  <si>
    <t>Talento humano</t>
  </si>
  <si>
    <t>Gestión Humana</t>
  </si>
  <si>
    <t>Capacitación en Gestión Documental</t>
  </si>
  <si>
    <t>Gestión en seguridad y salud ocupacional</t>
  </si>
  <si>
    <t>Aseguramiento de las Condiciones de Trabajo</t>
  </si>
  <si>
    <t>PROCESOS DE LA GESTION DOCUMENTAL</t>
  </si>
  <si>
    <t>Planeación (Técnica)</t>
  </si>
  <si>
    <t>Diseño y Creación de Documentos</t>
  </si>
  <si>
    <t>Documentos Especiales</t>
  </si>
  <si>
    <t xml:space="preserve">Cuadro de Clasificación Documental </t>
  </si>
  <si>
    <t>Tablas de Retención Documental</t>
  </si>
  <si>
    <t>Tablas de Valoración Documental</t>
  </si>
  <si>
    <t>Producción</t>
  </si>
  <si>
    <t>Medios y Técnicas de Producción</t>
  </si>
  <si>
    <t>Reprografía</t>
  </si>
  <si>
    <t>Gestión y trámite</t>
  </si>
  <si>
    <t>Registro y Distribución de Documentos (trámite)</t>
  </si>
  <si>
    <t>Organización</t>
  </si>
  <si>
    <t>Descripción Documental</t>
  </si>
  <si>
    <t>Transferencias</t>
  </si>
  <si>
    <t>Plan de Transferencias Documentales</t>
  </si>
  <si>
    <t>Disposición de documentos</t>
  </si>
  <si>
    <t>Eliminación de Documentos</t>
  </si>
  <si>
    <t>Preservación a largo plazo</t>
  </si>
  <si>
    <t>Plan de Conservación Documental</t>
  </si>
  <si>
    <t>Plan de Preservación Digital</t>
  </si>
  <si>
    <t>Valoración</t>
  </si>
  <si>
    <t>Valores Primarios y Secundarios</t>
  </si>
  <si>
    <t>TECNOLÓGICO</t>
  </si>
  <si>
    <t>Articulación de la gestión de documentos electrónicos</t>
  </si>
  <si>
    <t>Gestión de documentos electrónicos en los procesos, procedimientos, trámites o servicios internos</t>
  </si>
  <si>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</si>
  <si>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Gestión de documentos electrónicos en los canales virtuales de atención externos</t>
  </si>
  <si>
    <t>Elaboración, aprobación , implementación y publicación del Programa de Gestión Documental - PGD,</t>
  </si>
  <si>
    <t>Sistemas de información corporativos</t>
  </si>
  <si>
    <t>Tecnologías para la gestión de documentos electrónicos</t>
  </si>
  <si>
    <t>Modelo de Requisitos para la gestión de documentos electrónicos</t>
  </si>
  <si>
    <t>Sistema de Gestión de Documentos Electrónicos de Archivo</t>
  </si>
  <si>
    <t>Digitalización</t>
  </si>
  <si>
    <t>Esquema de Metadatos</t>
  </si>
  <si>
    <t>Sistema de Preservación Digital</t>
  </si>
  <si>
    <t>Almacenamiento en la nube</t>
  </si>
  <si>
    <t>Repositorios digitales</t>
  </si>
  <si>
    <t>Seguridad y privacidad</t>
  </si>
  <si>
    <t>Articulación con Políticas de Seguridad de Información</t>
  </si>
  <si>
    <t>Copia de seguridad archivo digital</t>
  </si>
  <si>
    <t>Interoperabilidad</t>
  </si>
  <si>
    <t>Político - legal</t>
  </si>
  <si>
    <t>Semántico</t>
  </si>
  <si>
    <t>Técnico</t>
  </si>
  <si>
    <t>CULTURAL</t>
  </si>
  <si>
    <t>Gestión del conocimiento</t>
  </si>
  <si>
    <t>Programa de Gestión del Conocimiento</t>
  </si>
  <si>
    <t>Memoria Institucional</t>
  </si>
  <si>
    <t>Archivos Históricos</t>
  </si>
  <si>
    <t>Redes culturales</t>
  </si>
  <si>
    <t xml:space="preserve"> Redes culturales</t>
  </si>
  <si>
    <t>Rendición de cuentas</t>
  </si>
  <si>
    <t>Mecanismos de Difusión</t>
  </si>
  <si>
    <t>Acceso y Consulta de la Información</t>
  </si>
  <si>
    <t>Protección del ambiente</t>
  </si>
  <si>
    <t>Plan Institucional de Gestión Ambiental</t>
  </si>
  <si>
    <t>DESCRIPCIÓN DEL NIVEL</t>
  </si>
  <si>
    <t>NIVELES</t>
  </si>
  <si>
    <t>La entidad carece de diagnóstico integral de archivos.</t>
  </si>
  <si>
    <t>INICIAL</t>
  </si>
  <si>
    <t>La entidad se encuentra elaborando el diagnóstico integral de archivos teniendo en cuenta los lineamientos establecidos por el Archivo General de la Nación.</t>
  </si>
  <si>
    <t>BÁSICO</t>
  </si>
  <si>
    <t>La entidad cuenta con el documento diagnóstico integral de archivos el cual incluye los aspectos archivísticos, de administración, conservación, infraestructura y tecnología.</t>
  </si>
  <si>
    <t>INTERMEDIO</t>
  </si>
  <si>
    <t>La entidad realiza seguimiento y control al diagnóstico de archivos de acuerdo con las herramientas de medición y evaluación previstas que garanticen la elaboración de los instrumentos archivísticos.</t>
  </si>
  <si>
    <t>AVANZADO 1</t>
  </si>
  <si>
    <t>La entidad realiza procesos de mejora continua al diagnóstico de archivos que generen mecanismos de actualización acorde con los cambios administrativos, normativos y tecnológicos.</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</si>
  <si>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</si>
  <si>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</si>
  <si>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</si>
  <si>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</si>
  <si>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</si>
  <si>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</si>
  <si>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</si>
  <si>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</si>
  <si>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</si>
  <si>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</si>
  <si>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</si>
  <si>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</si>
  <si>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</si>
  <si>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</si>
  <si>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</si>
  <si>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</si>
  <si>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</si>
  <si>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</si>
  <si>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</si>
  <si>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</si>
  <si>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</si>
  <si>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</si>
  <si>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</si>
  <si>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</si>
  <si>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</si>
  <si>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</si>
  <si>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</si>
  <si>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</si>
  <si>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</si>
  <si>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</si>
  <si>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</si>
  <si>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</si>
  <si>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</si>
  <si>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</si>
  <si>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</si>
  <si>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</si>
  <si>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</si>
  <si>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</si>
  <si>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</si>
  <si>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</si>
  <si>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</si>
  <si>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</si>
  <si>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</si>
  <si>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</si>
  <si>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</si>
  <si>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</si>
  <si>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</si>
  <si>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</si>
  <si>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</si>
  <si>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</si>
  <si>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</si>
  <si>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</si>
  <si>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</si>
  <si>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</si>
  <si>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</si>
  <si>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</si>
  <si>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</si>
  <si>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</si>
  <si>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</si>
  <si>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</si>
  <si>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</si>
  <si>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</si>
  <si>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</si>
  <si>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</si>
  <si>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</si>
  <si>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</si>
  <si>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</si>
  <si>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</si>
  <si>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</si>
  <si>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</si>
  <si>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</si>
  <si>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</si>
  <si>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</si>
  <si>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</si>
  <si>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</si>
  <si>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</si>
  <si>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rPr>
        <sz val="10"/>
        <rFont val="Arial"/>
        <family val="2"/>
      </rPr>
      <t xml:space="preserve">La entidad realiza procesos de </t>
    </r>
    <r>
      <rPr>
        <sz val="10"/>
        <color rgb="FF000000"/>
        <rFont val="Arial"/>
        <family val="2"/>
      </rPr>
      <t xml:space="preserve">mejora continua </t>
    </r>
    <r>
      <rPr>
        <sz val="10"/>
        <rFont val="Arial"/>
        <family val="2"/>
      </rPr>
      <t>al PIC, para proponer</t>
    </r>
    <r>
      <rPr>
        <sz val="10"/>
        <color rgb="FF000000"/>
        <rFont val="Arial"/>
        <family val="2"/>
      </rPr>
      <t xml:space="preserve"> y </t>
    </r>
    <r>
      <rPr>
        <sz val="10"/>
        <rFont val="Arial"/>
        <family val="2"/>
      </rPr>
      <t>generar procesos de innovación</t>
    </r>
    <r>
      <rPr>
        <sz val="10"/>
        <color rgb="FF000000"/>
        <rFont val="Arial"/>
        <family val="2"/>
      </rPr>
      <t xml:space="preserve"> la alta dirección ve el proceso de gestión documental </t>
    </r>
    <r>
      <rPr>
        <sz val="10"/>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</si>
  <si>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</si>
  <si>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</si>
  <si>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</si>
  <si>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</si>
  <si>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</si>
  <si>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</si>
  <si>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</si>
  <si>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</si>
  <si>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</si>
  <si>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</si>
  <si>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</si>
  <si>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</si>
  <si>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</si>
  <si>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</si>
  <si>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</si>
  <si>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</si>
  <si>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</si>
  <si>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</si>
  <si>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</si>
  <si>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</si>
  <si>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</si>
  <si>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</si>
  <si>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</si>
  <si>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</si>
  <si>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</si>
  <si>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</si>
  <si>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</si>
  <si>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</si>
  <si>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</si>
  <si>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</si>
  <si>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</si>
  <si>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</si>
  <si>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</si>
  <si>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</si>
  <si>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</si>
  <si>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</si>
  <si>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</si>
  <si>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rPr>
        <sz val="10"/>
        <color rgb="FF000000"/>
        <rFont val="Arial"/>
        <family val="2"/>
      </rPr>
      <t>La entidad implementa el programa de reprografía el cual contiene las condiciones tecnológicas y técnicas mínimas de reproducción</t>
    </r>
    <r>
      <rPr>
        <sz val="10"/>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</si>
  <si>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</si>
  <si>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 xml:space="preserve">La entidad ha ejecutado proyectos de reproducción de documentos orientados a garantizar la seguridad de la información manteniendo los valores probatorios de los documentos originales en físico. </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</si>
  <si>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</si>
  <si>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</si>
  <si>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</si>
  <si>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</si>
  <si>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</si>
  <si>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</si>
  <si>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</si>
  <si>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rPr>
        <sz val="10"/>
        <rFont val="Arial"/>
        <family val="2"/>
      </rPr>
      <t xml:space="preserve">La entidad </t>
    </r>
    <r>
      <rPr>
        <sz val="10"/>
        <color rgb="FF000000"/>
        <rFont val="Arial"/>
        <family val="2"/>
      </rPr>
      <t>está desarrollando el procedimiento de descripción documental que incluye la estandarización de</t>
    </r>
    <r>
      <rPr>
        <sz val="10"/>
        <rFont val="Arial"/>
        <family val="2"/>
      </rPr>
      <t xml:space="preserve"> formatos para iniciar </t>
    </r>
    <r>
      <rPr>
        <sz val="10"/>
        <color rgb="FF000000"/>
        <rFont val="Arial"/>
        <family val="2"/>
      </rPr>
      <t>sistemas</t>
    </r>
    <r>
      <rPr>
        <sz val="10"/>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</si>
  <si>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</si>
  <si>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</si>
  <si>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</si>
  <si>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</si>
  <si>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</si>
  <si>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</si>
  <si>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</si>
  <si>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</si>
  <si>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</si>
  <si>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</si>
  <si>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</si>
  <si>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</si>
  <si>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</si>
  <si>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</si>
  <si>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</si>
  <si>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</si>
  <si>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</si>
  <si>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</si>
  <si>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Plan de preservación Digital</t>
  </si>
  <si>
    <t>La Entidad carece del Plan de preservación digital a largo plazo.</t>
  </si>
  <si>
    <r>
      <rPr>
        <sz val="10"/>
        <color rgb="FF000000"/>
        <rFont val="Arial"/>
        <family val="2"/>
      </rPr>
      <t>La Entidad se encuentra estructurando y documentando actividades para la construcción del Plan de preservación digital a largo plazo siguiendo la normativa de AGN y lo establecido en la Política de Gestión Documental</t>
    </r>
    <r>
      <rPr>
        <sz val="1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</si>
  <si>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</si>
  <si>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</si>
  <si>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</si>
  <si>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</si>
  <si>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</si>
  <si>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</si>
  <si>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</si>
  <si>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</si>
  <si>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rPr>
        <sz val="10"/>
        <color rgb="FF000000"/>
        <rFont val="Arial"/>
        <family val="2"/>
      </rPr>
      <t xml:space="preserve">Gestión de documentos electrónicos en los </t>
    </r>
    <r>
      <rPr>
        <sz val="10"/>
        <rFont val="Arial"/>
        <family val="2"/>
      </rPr>
      <t>procesos, procedimientos, trámites o servicios internos</t>
    </r>
  </si>
  <si>
    <t>La Entidad no ha automatizado procesos o no ha integrado la administración de documentos electrónicos a procesos, procedimientos, trámites o servicios.</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</si>
  <si>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</si>
  <si>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r>
      <rPr>
        <sz val="11"/>
        <rFont val="Arial"/>
        <family val="2"/>
      </rPr>
      <t xml:space="preserve">Los </t>
    </r>
    <r>
      <rPr>
        <sz val="10"/>
        <rFont val="Arial"/>
        <family val="2"/>
      </rPr>
      <t>procesos, procedimientos, trámites o servicios</t>
    </r>
    <r>
      <rPr>
        <sz val="10"/>
        <color rgb="FF000000"/>
        <rFont val="Arial"/>
        <family val="2"/>
      </rPr>
      <t xml:space="preserve"> automatizados se encuentran articulados con el SGDEA de la Entidad</t>
    </r>
  </si>
  <si>
    <r>
      <rPr>
        <sz val="11"/>
        <rFont val="Arial"/>
        <family val="2"/>
      </rPr>
      <t xml:space="preserve">La Entidad evalúa periódicamente la articulación de los </t>
    </r>
    <r>
      <rPr>
        <sz val="10"/>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</si>
  <si>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</si>
  <si>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</si>
  <si>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</si>
  <si>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 xml:space="preserve">Los canales virtuales (ventanilla única, portales transversales y sede electrónica) se encuentran articulados con el SGDEA de la entidad. </t>
  </si>
  <si>
    <t>La Entidad evalúa periódicamente la articulación de los canales virtuales con el SGDEA.</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</si>
  <si>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</si>
  <si>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</si>
  <si>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</si>
  <si>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</si>
  <si>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</si>
  <si>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</si>
  <si>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</si>
  <si>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</si>
  <si>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</si>
  <si>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</si>
  <si>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</si>
  <si>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</si>
  <si>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</si>
  <si>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</si>
  <si>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</si>
  <si>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</si>
  <si>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para el desarrollo de actividades de digitalización.</t>
  </si>
  <si>
    <t>La Entidad cuenta con procedimientos básicos como alistamiento, escaneo y control de calidad, documentados según estándares técnicos, para el desarrollo de actividades de digitalización.</t>
  </si>
  <si>
    <t>La Entidad cuenta con procedimientos técnicos definidos para cada tipo de digitalización existente.</t>
  </si>
  <si>
    <t xml:space="preserve">La entidad adelanta mejora continua en los procedimientos técnicos establecidos, garantizando su actualización permanente. </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</si>
  <si>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</si>
  <si>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</si>
  <si>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</si>
  <si>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</si>
  <si>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</si>
  <si>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</si>
  <si>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</si>
  <si>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</si>
  <si>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</si>
  <si>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</si>
  <si>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</si>
  <si>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</si>
  <si>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</si>
  <si>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</si>
  <si>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</si>
  <si>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</si>
  <si>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</si>
  <si>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</si>
  <si>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</si>
  <si>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</si>
  <si>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</si>
  <si>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</si>
  <si>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</si>
  <si>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</si>
  <si>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</si>
  <si>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</si>
  <si>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</si>
  <si>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</si>
  <si>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</si>
  <si>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</si>
  <si>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</si>
  <si>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 xml:space="preserve">La Entidad está en desarrollo de acuerdos para el intercambio de documentos electrónicos y la asociación de normatividad vigente </t>
  </si>
  <si>
    <t>La entidad cuenta con todos los acuerdos para el intercambio de documentos electrónicos con otras entidades y existe normatividad para todos los servicios de intercambio</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</si>
  <si>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</si>
  <si>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</si>
  <si>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</si>
  <si>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</si>
  <si>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</si>
  <si>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realiza seguimiento y control de sus lenguajes de intercambio para la construcción de expedientes electrónicos</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</si>
  <si>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</si>
  <si>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</si>
  <si>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</si>
  <si>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</si>
  <si>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</si>
  <si>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t>La Entidad realiza procesos de mejora continua a través de la actualización de la infraestructura tecnológica en concordancia con los requisitos de los servicios de intercambio de información</t>
  </si>
  <si>
    <r>
      <rPr>
        <sz val="10"/>
        <color rgb="FF000000"/>
        <rFont val="Arial"/>
        <family val="2"/>
      </rPr>
      <t>La entidad carece</t>
    </r>
    <r>
      <rPr>
        <sz val="10"/>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</si>
  <si>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</si>
  <si>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</si>
  <si>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</si>
  <si>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</si>
  <si>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</si>
  <si>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</si>
  <si>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</si>
  <si>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</si>
  <si>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</si>
  <si>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</si>
  <si>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</si>
  <si>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</si>
  <si>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</si>
  <si>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</si>
  <si>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</si>
  <si>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</si>
  <si>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</si>
  <si>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</si>
  <si>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</si>
  <si>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</si>
  <si>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rPr>
        <sz val="10"/>
        <color rgb="FF000000"/>
        <rFont val="Arial"/>
        <family val="2"/>
      </rP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</si>
  <si>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</si>
  <si>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</si>
  <si>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</si>
  <si>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</si>
  <si>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</si>
  <si>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</si>
  <si>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</si>
  <si>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</si>
  <si>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</si>
  <si>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</si>
  <si>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</si>
  <si>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</si>
  <si>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</si>
  <si>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</si>
  <si>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</si>
  <si>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</si>
  <si>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</si>
  <si>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</si>
  <si>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https://quindio.gov.co/gobierno-digital-2 25/10/202225/10/2022
https://www.ventanillaunicavirtualquindio.gov.co/</t>
  </si>
  <si>
    <t>http://172.16.1.19/docusevenet/inicio/index.php</t>
  </si>
  <si>
    <t>Planeación de la función archivística</t>
  </si>
  <si>
    <t>La Entidad en el proceso de Gestión Documental adelanto proceso ante la Asamblea Departamental donde aprobaron empréstito por valor de $9,000,000,000 mil millones de pesos para la modernización de archivo y la actualización de los Instrumentos Archivísticos.</t>
  </si>
  <si>
    <t>https://www.ventanillaunicavirtualquindio.gov.co/ 
http://172.16.1.19/docusevenet/inicio/index.php</t>
  </si>
  <si>
    <t>https://quindio.gov.co/
https://www.ventanillaunicavirtualquindio.gov.co/?formasonlineform=FormaLoginNoIntranet&amp;event=submit 
https://quindio.gov.co/tramites-y-servicios/catalogo-de-tramites-y-servicios</t>
  </si>
  <si>
    <r>
      <t xml:space="preserve">la Entidad cuenta con plan de seguridad de información el cual se realiza el seguimiento por parte de la Secretaria TIC
</t>
    </r>
    <r>
      <rPr>
        <u/>
        <sz val="10"/>
        <color rgb="FF002060"/>
        <rFont val="Arial"/>
        <family val="2"/>
      </rPr>
      <t>https://quindio.gov.co/medios/PL-TIC-01PLANDESEGURIDADYPRIVACIDADDELAINFORMACIONV3.pdf
http://45.162.78.186:1882/sevenet/grupos/eva_52/P-TIC-22ProteccioncontraCodigosMaliciososV2.pdf
http://45.162.78.186:1882/sevenet/grupos/eva_52/P-TIC-17GestionCapacidadCopiasSeguridadV2.pdf</t>
    </r>
  </si>
  <si>
    <t>http://45.162.78.186:1882/sevenet/visual/index.php</t>
  </si>
  <si>
    <t xml:space="preserve">Se realiza mesa de trabajan con la Secretaria TIC, donde indican que de acuerdo al aplicativo el personal encargado realiza el respectiva copia de seguridad ya sea diariamente, semanalmente, mensualmente, evidencia registro de asistencia 25/10/2022, Además se anexa procedimiento establecido y normalizado, http://45.162.78.186:1882/sevenet/grupos/eva_52/P-TIC-17GestionCapacidadCopiasSeguridadV2.pdf
</t>
  </si>
  <si>
    <t xml:space="preserve">
https://quindio.gov.co/medios/Formulacion_SIC_V2.pdf
http://45.162.78.186:1882/sevenet/grupos/eva_52/P-SAD-64-V1.pdf
La Entidad en el proceso de Gestión Documental adelanto proceso ante la Asamblea Departamental donde aprobaron empréstito por valor de $9,000,000,000 mil millones de pesos para la modernización de archivo y la actualización de los Instrumentos Archivísticos.</t>
  </si>
  <si>
    <t xml:space="preserve">
la Entidad en su pagina web cuenta con unos canales virtuales donde los usuarios pueden acceder a tramites y servicios de forma más oportuna y facilitando estar mas cerca del ciudadano
https://www.ventanillaunicavirtualquindio.gov.co/</t>
  </si>
  <si>
    <t xml:space="preserve">La Entidad en el proceso de Gestión Documental adelanto proceso ante la Asamblea Departamental donde aprobaron empréstito por valor aproximado de $9,000,000,000 mil millones de pesos para la modernización, digitalización y adecuación  del archivo, además de  la actualización de los Instrumentos Archivísticos </t>
  </si>
  <si>
    <t xml:space="preserve">la entidad cuenta con la plataforma de SEVENET donde custodian en forma digital los Archivos de la Entidad donde cuenta con un archivo de gestión y de acuerdo a sus tiempos de retención son enviados un archivo central digital, esto facilita la custodia de la información y evita el deterioro de los documentos físicos salvaguardando esta información.
http://172.16.1.19/docusevenet/inicio/index.php
</t>
  </si>
  <si>
    <t>https://quindio.gov.co/transparencia/ley-de-transparencia-y-derecho-de-acceso-a-la-informacion-publica/transparencia-junio-2016/sistema-integral-de-conservacion-documental</t>
  </si>
  <si>
    <t>https://quindio.gov.co/medios/PINAR_2020.pdf</t>
  </si>
  <si>
    <t>https://quindio.gov.co/index.php?option=com_content&amp;view=article&amp;id=26036:programa-de-gestion-documental&amp;catid=2</t>
  </si>
  <si>
    <t>https://quindio.gov.co/atencion-a-la-ciudadania/gestion-documental/tablas-de-retencion-documental</t>
  </si>
  <si>
    <t>https://quindio.gov.co/atencion-a-la-ciudadania/gestion-documental/tablas-de-valoracion-documental</t>
  </si>
  <si>
    <t>fuid de ddhh</t>
  </si>
  <si>
    <t xml:space="preserve">Se adjunta el diagnóstico </t>
  </si>
  <si>
    <t>Durante está vigencia la administración presento a la Asamblea Departamental un proyecto sobre la modernización del archivo de la entidad "FORTALECIMIENTO DE LA GESTIÓN DOCUMENTAL DEL DEPARTAMENTO DEL QUINDÍO MEDIANTE LA ADECUACIÓN LOCATIVA, COMPRA DE EQUIPOS TECNOLÓGICOS Y MODERNIZACIÓN DIGITAL DE LOS ARCHIVOS QUE PERMITA LA OPTIMIZACIÓN Y ACCESO A LA INFORMACIÓN DE MANERA EFICIENTE Y OPORTUNA".
Se anexa ordenanza No. 017 de 2022</t>
  </si>
  <si>
    <t>https://quindio.gov.co/medios/MANUAL_DE_FUNCIONES_Y_COMPETENCIAS_LABORALES_2022.pdf</t>
  </si>
  <si>
    <t>https://quindio.gov.co/rendicion-publica-cuentas/vigencia-2021</t>
  </si>
  <si>
    <t>https://quindio.gov.co/ley-de-transparencia-1712/7-datos-abiertos</t>
  </si>
  <si>
    <t>Se anexa el Plan Institucional de Gestión Ambiental P.I.G.A.</t>
  </si>
  <si>
    <t>https://quindio.gov.co/
https://www.facebook.com/GobernacionQuindio
https://instagram.com/gobernacionquindio?igshid=YmMyMTA2M2Y=</t>
  </si>
  <si>
    <t>Inventario en formato FUID, por Secretarías</t>
  </si>
  <si>
    <t>se anexa el formato planilla retención del conocimiento.</t>
  </si>
  <si>
    <t>Se adjunta procedimiento referente a producción documental.</t>
  </si>
  <si>
    <t xml:space="preserve">se realiza seguimiento a matriz de riesgos de forma periodica, se adjunta seguimiento a matriz </t>
  </si>
  <si>
    <t xml:space="preserve">La Entidad cuenta con un plan estrategico de talento humano además de una planeación documental, se adjuntan evidencias </t>
  </si>
  <si>
    <t>https://www.quindio.gov.co/rendicion-publica-cuentas/vigencia-2021 informes de gestión</t>
  </si>
  <si>
    <t>http://45.162.78.186:1882/sevenet/grupos/eva_52/P-SAD-60-V1.pdf 
diseño de documentos</t>
  </si>
  <si>
    <t>se anexa decreto y formulación del Sistema Integrado de Conservación-sic</t>
  </si>
  <si>
    <t xml:space="preserve">se Anexa Plan de prevervación digial a largo plazo </t>
  </si>
  <si>
    <t>http://172.16.1.19/docusevenet/inicio/index.php
https://www.ventanillaunicavirtualquindio.gov.co/</t>
  </si>
  <si>
    <t>se cuentan con las tablas de control de accso donde se evidencia donde se encuentra soportada la documentación</t>
  </si>
  <si>
    <t>Se adjunta Plan de Transferencia Documentales 
https://quindio.gov.co/index.php?option=com_content&amp;view=article&amp;id=26013:7-instrumentos-de-gestion-de-informacion-publica&amp;catid=2</t>
  </si>
  <si>
    <t xml:space="preserve"> se adjunta Procedimiento referente a valoración documental</t>
  </si>
  <si>
    <t>La Enridad incorpora  en sus indicadores de gestión referente a medición de los procesos de Gestión Documental,  se adjunta  matriz de  indicadores</t>
  </si>
  <si>
    <t>La Entidad en Articulación con la Secretaria de Planeciación, y el prceso de gestión documental articula y hacen seguimiento a sus planes y programas, se anexa matriz  de seguimiento de  mipg</t>
  </si>
  <si>
    <t>La Entidad cuenta con Plan Institucional de Archivo se anexa plan cabe resaltar que este instrumento sera actualizado de acuerdo con el EMPRESTITO aprobado en la Ordenanza 017 mde 2022</t>
  </si>
  <si>
    <t>Se adjunta Plan de Capacitaciones Y soportes de capacitaciónes en temas referentes al fortalecimiento en Gestión Documental</t>
  </si>
  <si>
    <t>Se cuenta con un formato de plan de auditorias donde cada vigencia estructuran dicho plan  a través de Control Interno de Gestión, con el fin de evaluar y hacer seguimiento a los procedimientos de la Entiodad, se anexa formato</t>
  </si>
  <si>
    <t>Resolución No. 000140 de 23 enero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</si>
</sst>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font>
      <sz val="11"/>
      <name val="Calibri"/>
      <scheme val="minor"/>
    </font>
    <font>
      <sz val="11"/>
      <color rgb="FF002060"/>
      <name val="Arial"/>
      <family val="2"/>
    </font>
    <font>
      <b/>
      <sz val="12"/>
      <color rgb="FF002060"/>
      <name val="Arial"/>
      <family val="2"/>
    </font>
    <font>
      <sz val="11"/>
      <name val="Calibri"/>
      <family val="2"/>
    </font>
    <font>
      <sz val="20"/>
      <color rgb="FF002060"/>
      <name val="Arial"/>
      <family val="2"/>
    </font>
    <font>
      <sz val="22"/>
      <color rgb="FF002060"/>
      <name val="Arial"/>
      <family val="2"/>
    </font>
    <font>
      <b/>
      <sz val="18"/>
      <color rgb="FF002060"/>
      <name val="Arial"/>
      <family val="2"/>
    </font>
    <font>
      <b/>
      <sz val="11"/>
      <color rgb="FF002060"/>
      <name val="Arial"/>
      <family val="2"/>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font>
    <font>
      <sz val="10"/>
      <name val="Arial"/>
      <family val="2"/>
    </font>
    <font>
      <b/>
      <sz val="11"/>
      <color rgb="FFFFFFFF"/>
      <name val="Arial"/>
      <family val="2"/>
    </font>
    <font>
      <sz val="10"/>
      <color rgb="FF000000"/>
      <name val="Arial"/>
      <family val="2"/>
    </font>
    <font>
      <sz val="10"/>
      <color rgb="FFFFFFFF"/>
      <name val="Arial"/>
      <family val="2"/>
    </font>
    <font>
      <sz val="10"/>
      <name val="Arial"/>
      <family val="2"/>
    </font>
    <font>
      <sz val="11"/>
      <name val="Arial"/>
      <family val="2"/>
    </font>
    <font>
      <sz val="11"/>
      <name val="Calibri"/>
      <family val="2"/>
    </font>
    <font>
      <sz val="11"/>
      <color rgb="FF000000"/>
      <name val="Arial"/>
      <family val="2"/>
    </font>
    <font>
      <sz val="10"/>
      <color rgb="FF000000"/>
      <name val="Calibri"/>
      <family val="2"/>
    </font>
    <font>
      <sz val="9"/>
      <color rgb="FF000000"/>
      <name val="Calibri"/>
      <family val="2"/>
    </font>
    <font>
      <sz val="10"/>
      <color rgb="FFFF0000"/>
      <name val="Arial"/>
      <family val="2"/>
    </font>
    <font>
      <u/>
      <sz val="11"/>
      <color theme="10"/>
      <name val="Calibri"/>
      <family val="2"/>
      <scheme val="minor"/>
    </font>
    <font>
      <u/>
      <sz val="10"/>
      <color rgb="FF002060"/>
      <name val="Arial"/>
      <family val="2"/>
    </font>
    <font>
      <u/>
      <sz val="11"/>
      <color theme="10"/>
      <name val="Calibri"/>
      <family val="2"/>
      <scheme val="minor"/>
    </font>
  </fonts>
  <fills count="13">
    <fill>
      <patternFill patternType="none"/>
    </fill>
    <fill>
      <patternFill patternType="gray125"/>
    </fill>
    <fill>
      <patternFill patternType="solid">
        <fgColor rgb="FF0070C0"/>
        <bgColor rgb="FF0070C0"/>
      </patternFill>
    </fill>
    <fill>
      <patternFill patternType="solid">
        <fgColor rgb="FFD9E2F3"/>
        <bgColor rgb="FFD9E2F3"/>
      </patternFill>
    </fill>
    <fill>
      <patternFill patternType="solid">
        <fgColor rgb="FF3399FF"/>
        <bgColor rgb="FF3399FF"/>
      </patternFill>
    </fill>
    <fill>
      <patternFill patternType="solid">
        <fgColor rgb="FF4472C4"/>
        <bgColor rgb="FF4472C4"/>
      </patternFill>
    </fill>
    <fill>
      <patternFill patternType="solid">
        <fgColor rgb="FFDEEAF6"/>
        <bgColor rgb="FFDEEAF6"/>
      </patternFill>
    </fill>
    <fill>
      <patternFill patternType="solid">
        <fgColor rgb="FFC00000"/>
        <bgColor rgb="FFC00000"/>
      </patternFill>
    </fill>
    <fill>
      <patternFill patternType="solid">
        <fgColor rgb="FFED7D31"/>
        <bgColor rgb="FFED7D31"/>
      </patternFill>
    </fill>
    <fill>
      <patternFill patternType="solid">
        <fgColor rgb="FFFFD966"/>
        <bgColor rgb="FFFFD966"/>
      </patternFill>
    </fill>
    <fill>
      <patternFill patternType="solid">
        <fgColor rgb="FF70AD47"/>
        <bgColor rgb="FF70AD47"/>
      </patternFill>
    </fill>
    <fill>
      <patternFill patternType="solid">
        <fgColor rgb="FF92D050"/>
        <bgColor rgb="FF92D050"/>
      </patternFill>
    </fill>
    <fill>
      <patternFill patternType="solid">
        <fgColor rgb="FFA8D08D"/>
        <bgColor rgb="FFA8D08D"/>
      </patternFill>
    </fill>
  </fills>
  <borders count="74">
    <border>
      <left/>
      <right/>
      <top/>
      <bottom/>
      <diagonal/>
    </border>
    <border>
      <left style="medium">
        <color rgb="FF44546A"/>
      </left>
      <right/>
      <top style="medium">
        <color rgb="FF44546A"/>
      </top>
      <bottom/>
      <diagonal/>
    </border>
    <border>
      <left/>
      <right/>
      <top style="medium">
        <color rgb="FF44546A"/>
      </top>
      <bottom style="thin">
        <color rgb="FF002060"/>
      </bottom>
      <diagonal/>
    </border>
    <border>
      <left/>
      <right style="medium">
        <color rgb="FF44546A"/>
      </right>
      <top style="medium">
        <color rgb="FF44546A"/>
      </top>
      <bottom/>
      <diagonal/>
    </border>
    <border>
      <left style="medium">
        <color rgb="FF44546A"/>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top style="thin">
        <color rgb="FF002060"/>
      </top>
      <bottom style="thin">
        <color rgb="FF002060"/>
      </bottom>
      <diagonal/>
    </border>
    <border>
      <left/>
      <right style="medium">
        <color rgb="FF44546A"/>
      </right>
      <top/>
      <bottom/>
      <diagonal/>
    </border>
    <border>
      <left style="medium">
        <color rgb="FF1E4E79"/>
      </left>
      <right/>
      <top style="medium">
        <color rgb="FF1E4E79"/>
      </top>
      <bottom style="dotted">
        <color rgb="FF1E4E79"/>
      </bottom>
      <diagonal/>
    </border>
    <border>
      <left/>
      <right/>
      <top style="medium">
        <color rgb="FF1E4E79"/>
      </top>
      <bottom style="dotted">
        <color rgb="FF1E4E79"/>
      </bottom>
      <diagonal/>
    </border>
    <border>
      <left/>
      <right style="medium">
        <color rgb="FF1E4E79"/>
      </right>
      <top style="medium">
        <color rgb="FF1E4E79"/>
      </top>
      <bottom style="dotted">
        <color rgb="FF1E4E79"/>
      </bottom>
      <diagonal/>
    </border>
    <border>
      <left style="medium">
        <color rgb="FF1E4E79"/>
      </left>
      <right/>
      <top style="dotted">
        <color rgb="FF1E4E79"/>
      </top>
      <bottom style="medium">
        <color rgb="FF1E4E79"/>
      </bottom>
      <diagonal/>
    </border>
    <border>
      <left/>
      <right/>
      <top style="dotted">
        <color rgb="FF1E4E79"/>
      </top>
      <bottom style="medium">
        <color rgb="FF1E4E79"/>
      </bottom>
      <diagonal/>
    </border>
    <border>
      <left/>
      <right style="medium">
        <color rgb="FF1E4E79"/>
      </right>
      <top style="dotted">
        <color rgb="FF1E4E79"/>
      </top>
      <bottom style="medium">
        <color rgb="FF1E4E79"/>
      </bottom>
      <diagonal/>
    </border>
    <border>
      <left style="medium">
        <color rgb="FF44546A"/>
      </left>
      <right style="thin">
        <color rgb="FF44546A"/>
      </right>
      <top style="medium">
        <color rgb="FF44546A"/>
      </top>
      <bottom/>
      <diagonal/>
    </border>
    <border>
      <left style="thin">
        <color rgb="FF44546A"/>
      </left>
      <right style="thin">
        <color rgb="FF44546A"/>
      </right>
      <top style="medium">
        <color rgb="FF44546A"/>
      </top>
      <bottom/>
      <diagonal/>
    </border>
    <border>
      <left style="thin">
        <color rgb="FF44546A"/>
      </left>
      <right style="medium">
        <color rgb="FF44546A"/>
      </right>
      <top style="medium">
        <color rgb="FF44546A"/>
      </top>
      <bottom/>
      <diagonal/>
    </border>
    <border>
      <left style="medium">
        <color rgb="FF44546A"/>
      </left>
      <right style="thin">
        <color rgb="FF44546A"/>
      </right>
      <top/>
      <bottom/>
      <diagonal/>
    </border>
    <border>
      <left style="thin">
        <color rgb="FF44546A"/>
      </left>
      <right style="thin">
        <color rgb="FF44546A"/>
      </right>
      <top/>
      <bottom/>
      <diagonal/>
    </border>
    <border>
      <left style="thin">
        <color rgb="FF44546A"/>
      </left>
      <right style="thin">
        <color rgb="FF44546A"/>
      </right>
      <top/>
      <bottom style="medium">
        <color rgb="FF44546A"/>
      </bottom>
      <diagonal/>
    </border>
    <border>
      <left style="thin">
        <color rgb="FF44546A"/>
      </left>
      <right style="medium">
        <color rgb="FF44546A"/>
      </right>
      <top/>
      <bottom/>
      <diagonal/>
    </border>
    <border>
      <left style="medium">
        <color rgb="FF000000"/>
      </left>
      <right style="medium">
        <color rgb="FF000000"/>
      </right>
      <top style="medium">
        <color rgb="FF000000"/>
      </top>
      <bottom/>
      <diagonal/>
    </border>
    <border>
      <left/>
      <right/>
      <top style="medium">
        <color rgb="FF44546A"/>
      </top>
      <bottom/>
      <diagonal/>
    </border>
    <border>
      <left/>
      <right style="thin">
        <color rgb="FF44546A"/>
      </right>
      <top style="medium">
        <color rgb="FF44546A"/>
      </top>
      <bottom/>
      <diagonal/>
    </border>
    <border>
      <left style="thin">
        <color rgb="FF44546A"/>
      </left>
      <right/>
      <top style="medium">
        <color rgb="FF44546A"/>
      </top>
      <bottom style="dotted">
        <color rgb="FF44546A"/>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medium">
        <color rgb="FF000000"/>
      </right>
      <top/>
      <bottom/>
      <diagonal/>
    </border>
    <border>
      <left/>
      <right style="thin">
        <color rgb="FF44546A"/>
      </right>
      <top/>
      <bottom/>
      <diagonal/>
    </border>
    <border>
      <left style="thin">
        <color rgb="FF44546A"/>
      </left>
      <right/>
      <top style="dotted">
        <color rgb="FF44546A"/>
      </top>
      <bottom style="dotted">
        <color rgb="FF44546A"/>
      </bottom>
      <diagonal/>
    </border>
    <border>
      <left style="medium">
        <color rgb="FF000000"/>
      </left>
      <right style="hair">
        <color rgb="FF000000"/>
      </right>
      <top/>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hair">
        <color rgb="FF44546A"/>
      </bottom>
      <diagonal/>
    </border>
    <border>
      <left style="hair">
        <color rgb="FF000000"/>
      </left>
      <right style="medium">
        <color rgb="FF000000"/>
      </right>
      <top style="medium">
        <color rgb="FF000000"/>
      </top>
      <bottom style="hair">
        <color rgb="FF44546A"/>
      </bottom>
      <diagonal/>
    </border>
    <border>
      <left style="medium">
        <color rgb="FF000000"/>
      </left>
      <right style="medium">
        <color rgb="FF000000"/>
      </right>
      <top/>
      <bottom style="medium">
        <color rgb="FF000000"/>
      </bottom>
      <diagonal/>
    </border>
    <border>
      <left style="hair">
        <color rgb="FF000000"/>
      </left>
      <right style="hair">
        <color rgb="FF000000"/>
      </right>
      <top style="hair">
        <color rgb="FF44546A"/>
      </top>
      <bottom style="medium">
        <color rgb="FF000000"/>
      </bottom>
      <diagonal/>
    </border>
    <border>
      <left style="hair">
        <color rgb="FF000000"/>
      </left>
      <right style="medium">
        <color rgb="FF000000"/>
      </right>
      <top style="hair">
        <color rgb="FF44546A"/>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hair">
        <color rgb="FF000000"/>
      </bottom>
      <diagonal/>
    </border>
    <border>
      <left/>
      <right style="medium">
        <color rgb="FF000000"/>
      </right>
      <top style="hair">
        <color rgb="FF000000"/>
      </top>
      <bottom/>
      <diagonal/>
    </border>
    <border>
      <left/>
      <right/>
      <top/>
      <bottom style="dotted">
        <color rgb="FF44546A"/>
      </bottom>
      <diagonal/>
    </border>
    <border>
      <left/>
      <right style="thin">
        <color rgb="FF44546A"/>
      </right>
      <top/>
      <bottom style="dotted">
        <color rgb="FF44546A"/>
      </bottom>
      <diagonal/>
    </border>
    <border>
      <left/>
      <right/>
      <top style="dotted">
        <color rgb="FF44546A"/>
      </top>
      <bottom style="dotted">
        <color rgb="FF44546A"/>
      </bottom>
      <diagonal/>
    </border>
    <border>
      <left/>
      <right style="thin">
        <color rgb="FF44546A"/>
      </right>
      <top style="dotted">
        <color rgb="FF44546A"/>
      </top>
      <bottom style="dotted">
        <color rgb="FF44546A"/>
      </bottom>
      <diagonal/>
    </border>
    <border>
      <left style="medium">
        <color rgb="FF44546A"/>
      </left>
      <right/>
      <top/>
      <bottom style="medium">
        <color rgb="FF44546A"/>
      </bottom>
      <diagonal/>
    </border>
    <border>
      <left/>
      <right/>
      <top/>
      <bottom style="medium">
        <color rgb="FF44546A"/>
      </bottom>
      <diagonal/>
    </border>
    <border>
      <left/>
      <right style="medium">
        <color rgb="FF44546A"/>
      </right>
      <top/>
      <bottom style="medium">
        <color rgb="FF44546A"/>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diagonal/>
    </border>
    <border>
      <left/>
      <right/>
      <top/>
      <bottom/>
      <diagonal/>
    </border>
    <border>
      <left/>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s>
  <cellStyleXfs count="2">
    <xf numFmtId="0" fontId="0" fillId="0" borderId="0"/>
    <xf numFmtId="0" fontId="25" fillId="0" borderId="0" applyNumberFormat="0" applyFill="0" applyBorder="0" applyAlignment="0" applyProtection="0"/>
  </cellStyleXfs>
  <cellXfs count="161">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horizontal="center" vertical="center"/>
    </xf>
    <xf numFmtId="0" fontId="1" fillId="0" borderId="13" xfId="0" applyFont="1" applyBorder="1" applyAlignment="1">
      <alignment vertical="center"/>
    </xf>
    <xf numFmtId="0" fontId="12" fillId="0" borderId="25" xfId="0" applyFont="1" applyBorder="1" applyAlignment="1">
      <alignment vertical="center" wrapText="1"/>
    </xf>
    <xf numFmtId="0" fontId="10" fillId="0" borderId="27" xfId="0" applyFont="1" applyBorder="1" applyAlignment="1">
      <alignment horizontal="center" vertical="center" wrapText="1"/>
    </xf>
    <xf numFmtId="0" fontId="10" fillId="0" borderId="27" xfId="0" applyFont="1" applyBorder="1" applyAlignment="1">
      <alignment horizontal="left" vertical="center" wrapText="1"/>
    </xf>
    <xf numFmtId="0" fontId="13" fillId="0" borderId="28" xfId="0" applyFont="1" applyBorder="1" applyAlignment="1">
      <alignment horizontal="center" vertical="center"/>
    </xf>
    <xf numFmtId="0" fontId="12" fillId="0" borderId="32" xfId="0" applyFont="1" applyBorder="1" applyAlignment="1">
      <alignment vertical="center" wrapText="1"/>
    </xf>
    <xf numFmtId="0" fontId="10"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3" fillId="0" borderId="35" xfId="0" applyFont="1" applyBorder="1" applyAlignment="1">
      <alignment horizontal="center" vertical="center"/>
    </xf>
    <xf numFmtId="0" fontId="10" fillId="0" borderId="34" xfId="0" applyFont="1" applyBorder="1" applyAlignment="1">
      <alignment vertical="center" wrapText="1"/>
    </xf>
    <xf numFmtId="0" fontId="10" fillId="0" borderId="38" xfId="0" applyFont="1" applyBorder="1" applyAlignment="1">
      <alignment vertical="center" wrapText="1"/>
    </xf>
    <xf numFmtId="0" fontId="10" fillId="0" borderId="38" xfId="0" applyFont="1" applyBorder="1" applyAlignment="1">
      <alignment horizontal="left" vertical="center" wrapText="1"/>
    </xf>
    <xf numFmtId="0" fontId="13" fillId="0" borderId="39" xfId="0" applyFont="1" applyBorder="1" applyAlignment="1">
      <alignment horizontal="center" vertical="center"/>
    </xf>
    <xf numFmtId="0" fontId="10" fillId="0" borderId="27" xfId="0" applyFont="1" applyBorder="1" applyAlignment="1">
      <alignment vertical="center" wrapText="1"/>
    </xf>
    <xf numFmtId="0" fontId="10" fillId="0" borderId="42" xfId="0" applyFont="1" applyBorder="1" applyAlignment="1">
      <alignment vertical="center" wrapText="1"/>
    </xf>
    <xf numFmtId="0" fontId="10" fillId="0" borderId="42" xfId="0" applyFont="1" applyBorder="1" applyAlignment="1">
      <alignment horizontal="left" vertical="center" wrapText="1"/>
    </xf>
    <xf numFmtId="0" fontId="13" fillId="0" borderId="43" xfId="0" applyFont="1" applyBorder="1" applyAlignment="1">
      <alignment horizontal="center" vertical="center"/>
    </xf>
    <xf numFmtId="0" fontId="10" fillId="0" borderId="44" xfId="0" applyFont="1" applyBorder="1" applyAlignment="1">
      <alignment horizontal="center" vertical="center" wrapText="1"/>
    </xf>
    <xf numFmtId="0" fontId="10" fillId="0" borderId="45" xfId="0" applyFont="1" applyBorder="1" applyAlignment="1">
      <alignment vertical="center" wrapText="1"/>
    </xf>
    <xf numFmtId="0" fontId="10" fillId="0" borderId="45" xfId="0" applyFont="1" applyBorder="1" applyAlignment="1">
      <alignment horizontal="left" vertical="center" wrapText="1"/>
    </xf>
    <xf numFmtId="0" fontId="13" fillId="0" borderId="46" xfId="0" applyFont="1" applyBorder="1" applyAlignment="1">
      <alignment horizontal="center" vertical="center"/>
    </xf>
    <xf numFmtId="0" fontId="10" fillId="0" borderId="47" xfId="0" applyFont="1" applyBorder="1" applyAlignment="1">
      <alignment vertical="center" wrapText="1"/>
    </xf>
    <xf numFmtId="0" fontId="10" fillId="0" borderId="47" xfId="0" applyFont="1" applyBorder="1" applyAlignment="1">
      <alignment horizontal="left" vertical="center" wrapText="1"/>
    </xf>
    <xf numFmtId="0" fontId="13" fillId="0" borderId="48" xfId="0" applyFont="1" applyBorder="1" applyAlignment="1">
      <alignment horizontal="center" vertical="center"/>
    </xf>
    <xf numFmtId="0" fontId="10" fillId="0" borderId="50" xfId="0" applyFont="1" applyBorder="1" applyAlignment="1">
      <alignment vertical="center" wrapText="1"/>
    </xf>
    <xf numFmtId="0" fontId="10" fillId="0" borderId="50" xfId="0" applyFont="1" applyBorder="1" applyAlignment="1">
      <alignment horizontal="left" vertical="center" wrapText="1"/>
    </xf>
    <xf numFmtId="0" fontId="13" fillId="0" borderId="51" xfId="0" applyFont="1" applyBorder="1" applyAlignment="1">
      <alignment horizontal="center" vertical="center"/>
    </xf>
    <xf numFmtId="0" fontId="13" fillId="0" borderId="44" xfId="0" applyFont="1" applyBorder="1" applyAlignment="1">
      <alignment horizontal="center" vertical="center" wrapText="1"/>
    </xf>
    <xf numFmtId="0" fontId="1" fillId="0" borderId="45" xfId="0" applyFont="1" applyBorder="1" applyAlignment="1">
      <alignment vertical="center" wrapText="1"/>
    </xf>
    <xf numFmtId="0" fontId="1" fillId="0" borderId="27" xfId="0" applyFont="1" applyBorder="1" applyAlignment="1">
      <alignment vertical="center" wrapText="1"/>
    </xf>
    <xf numFmtId="0" fontId="1" fillId="0" borderId="38" xfId="0" applyFont="1" applyBorder="1" applyAlignment="1">
      <alignment vertical="center" wrapText="1"/>
    </xf>
    <xf numFmtId="0" fontId="1" fillId="0" borderId="34" xfId="0" applyFont="1" applyBorder="1" applyAlignment="1">
      <alignment vertical="center" wrapText="1"/>
    </xf>
    <xf numFmtId="2" fontId="9" fillId="0" borderId="57" xfId="0" applyNumberFormat="1" applyFont="1" applyBorder="1" applyAlignment="1">
      <alignment horizontal="center" vertical="center" wrapText="1"/>
    </xf>
    <xf numFmtId="164" fontId="11" fillId="0" borderId="58" xfId="0" applyNumberFormat="1" applyFont="1" applyBorder="1" applyAlignment="1">
      <alignment horizontal="center" vertical="center" wrapText="1"/>
    </xf>
    <xf numFmtId="0" fontId="14" fillId="0" borderId="38" xfId="0" applyFont="1" applyBorder="1" applyAlignment="1">
      <alignment horizontal="left" vertical="center" wrapText="1"/>
    </xf>
    <xf numFmtId="0" fontId="13" fillId="0" borderId="44" xfId="0" applyFont="1" applyBorder="1" applyAlignment="1">
      <alignment vertical="center" wrapText="1"/>
    </xf>
    <xf numFmtId="0" fontId="1" fillId="0" borderId="59" xfId="0" applyFont="1" applyBorder="1" applyAlignment="1">
      <alignment vertical="center"/>
    </xf>
    <xf numFmtId="0" fontId="1" fillId="0" borderId="60" xfId="0" applyFont="1" applyBorder="1" applyAlignment="1">
      <alignment vertical="center"/>
    </xf>
    <xf numFmtId="0" fontId="1" fillId="0" borderId="61" xfId="0" applyFont="1" applyBorder="1" applyAlignment="1">
      <alignment vertical="center"/>
    </xf>
    <xf numFmtId="2" fontId="1" fillId="0" borderId="0" xfId="0" applyNumberFormat="1" applyFont="1" applyAlignment="1">
      <alignment vertical="center"/>
    </xf>
    <xf numFmtId="0" fontId="15" fillId="5" borderId="52"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6" fillId="0" borderId="63" xfId="0" applyFont="1" applyBorder="1" applyAlignment="1">
      <alignment horizontal="left" vertical="center" wrapText="1"/>
    </xf>
    <xf numFmtId="0" fontId="17" fillId="7" borderId="64" xfId="0" applyFont="1" applyFill="1" applyBorder="1" applyAlignment="1">
      <alignment horizontal="center" vertical="center" wrapText="1"/>
    </xf>
    <xf numFmtId="0" fontId="16" fillId="8" borderId="64" xfId="0" applyFont="1" applyFill="1" applyBorder="1" applyAlignment="1">
      <alignment horizontal="center" vertical="center" wrapText="1"/>
    </xf>
    <xf numFmtId="0" fontId="16" fillId="9" borderId="64" xfId="0" applyFont="1" applyFill="1" applyBorder="1" applyAlignment="1">
      <alignment horizontal="center" vertical="center" wrapText="1"/>
    </xf>
    <xf numFmtId="0" fontId="16" fillId="10" borderId="64" xfId="0" applyFont="1" applyFill="1" applyBorder="1" applyAlignment="1">
      <alignment horizontal="center" vertical="center" wrapText="1"/>
    </xf>
    <xf numFmtId="0" fontId="16" fillId="11" borderId="64" xfId="0" applyFont="1" applyFill="1" applyBorder="1" applyAlignment="1">
      <alignment horizontal="center" vertical="center" wrapText="1"/>
    </xf>
    <xf numFmtId="0" fontId="18" fillId="0" borderId="52" xfId="0" applyFont="1" applyBorder="1" applyAlignment="1">
      <alignment horizontal="left" vertical="center" wrapText="1"/>
    </xf>
    <xf numFmtId="0" fontId="18" fillId="0" borderId="49" xfId="0" applyFont="1" applyBorder="1" applyAlignment="1">
      <alignment horizontal="left" vertical="center" wrapText="1"/>
    </xf>
    <xf numFmtId="0" fontId="18" fillId="0" borderId="63" xfId="0" applyFont="1" applyBorder="1" applyAlignment="1">
      <alignment horizontal="left" vertical="center" wrapText="1"/>
    </xf>
    <xf numFmtId="0" fontId="16" fillId="0" borderId="66" xfId="0" applyFont="1" applyBorder="1" applyAlignment="1">
      <alignment horizontal="left" vertical="center" wrapText="1"/>
    </xf>
    <xf numFmtId="0" fontId="16" fillId="0" borderId="67" xfId="0" applyFont="1" applyBorder="1" applyAlignment="1">
      <alignment horizontal="left" vertical="center" wrapText="1"/>
    </xf>
    <xf numFmtId="0" fontId="16" fillId="0" borderId="52" xfId="0" applyFont="1" applyBorder="1" applyAlignment="1">
      <alignment horizontal="left" vertical="center"/>
    </xf>
    <xf numFmtId="0" fontId="16" fillId="11" borderId="68" xfId="0" applyFont="1" applyFill="1" applyBorder="1" applyAlignment="1">
      <alignment horizontal="center" vertical="center" wrapText="1"/>
    </xf>
    <xf numFmtId="0" fontId="16" fillId="0" borderId="63" xfId="0" applyFont="1" applyBorder="1" applyAlignment="1">
      <alignment horizontal="left" vertical="center"/>
    </xf>
    <xf numFmtId="0" fontId="16" fillId="10" borderId="69" xfId="0" applyFont="1" applyFill="1" applyBorder="1" applyAlignment="1">
      <alignment horizontal="center" vertical="center" wrapText="1"/>
    </xf>
    <xf numFmtId="0" fontId="16" fillId="11" borderId="52" xfId="0" applyFont="1" applyFill="1" applyBorder="1" applyAlignment="1">
      <alignment horizontal="center" vertical="center" wrapText="1"/>
    </xf>
    <xf numFmtId="0" fontId="16" fillId="12" borderId="64" xfId="0" applyFont="1" applyFill="1" applyBorder="1" applyAlignment="1">
      <alignment horizontal="left" vertical="center" wrapText="1"/>
    </xf>
    <xf numFmtId="0" fontId="16" fillId="11" borderId="62" xfId="0" applyFont="1" applyFill="1" applyBorder="1" applyAlignment="1">
      <alignment horizontal="center" vertical="center" wrapText="1"/>
    </xf>
    <xf numFmtId="0" fontId="20" fillId="0" borderId="0" xfId="0" applyFont="1" applyAlignment="1">
      <alignment wrapText="1"/>
    </xf>
    <xf numFmtId="0" fontId="16" fillId="0" borderId="0" xfId="0" applyFont="1" applyAlignment="1">
      <alignment horizontal="left" vertical="center"/>
    </xf>
    <xf numFmtId="0" fontId="16" fillId="0" borderId="52" xfId="0" applyFont="1" applyBorder="1" applyAlignment="1">
      <alignment horizontal="left" vertical="center" wrapText="1"/>
    </xf>
    <xf numFmtId="0" fontId="16" fillId="0" borderId="49" xfId="0" applyFont="1" applyBorder="1" applyAlignment="1">
      <alignment horizontal="left" vertical="center" wrapText="1"/>
    </xf>
    <xf numFmtId="0" fontId="16" fillId="0" borderId="22" xfId="0" applyFont="1" applyBorder="1"/>
    <xf numFmtId="0" fontId="17" fillId="7" borderId="68" xfId="0" applyFont="1" applyFill="1" applyBorder="1" applyAlignment="1">
      <alignment horizontal="center" vertical="center" wrapText="1"/>
    </xf>
    <xf numFmtId="0" fontId="16" fillId="0" borderId="30" xfId="0" applyFont="1" applyBorder="1" applyAlignment="1">
      <alignment horizontal="left" vertical="center"/>
    </xf>
    <xf numFmtId="0" fontId="16" fillId="8" borderId="68" xfId="0" applyFont="1" applyFill="1" applyBorder="1" applyAlignment="1">
      <alignment horizontal="center" vertical="center" wrapText="1"/>
    </xf>
    <xf numFmtId="0" fontId="16" fillId="9" borderId="68" xfId="0" applyFont="1" applyFill="1" applyBorder="1" applyAlignment="1">
      <alignment horizontal="center" vertical="center" wrapText="1"/>
    </xf>
    <xf numFmtId="0" fontId="16" fillId="10" borderId="70" xfId="0" applyFont="1" applyFill="1" applyBorder="1" applyAlignment="1">
      <alignment horizontal="center" vertical="center" wrapText="1"/>
    </xf>
    <xf numFmtId="0" fontId="16" fillId="0" borderId="49" xfId="0" applyFont="1" applyBorder="1" applyAlignment="1">
      <alignment horizontal="left" vertical="center"/>
    </xf>
    <xf numFmtId="0" fontId="16" fillId="11" borderId="71" xfId="0" applyFont="1" applyFill="1" applyBorder="1" applyAlignment="1">
      <alignment horizontal="center" vertical="center" wrapText="1"/>
    </xf>
    <xf numFmtId="0" fontId="19" fillId="0" borderId="63" xfId="0" applyFont="1" applyBorder="1" applyAlignment="1">
      <alignment horizontal="left" vertical="center" wrapText="1"/>
    </xf>
    <xf numFmtId="0" fontId="16" fillId="0" borderId="0" xfId="0" applyFont="1"/>
    <xf numFmtId="0" fontId="16" fillId="0" borderId="72" xfId="0" applyFont="1" applyBorder="1" applyAlignment="1">
      <alignment horizontal="left" vertical="center" wrapText="1"/>
    </xf>
    <xf numFmtId="0" fontId="16" fillId="0" borderId="73" xfId="0" applyFont="1" applyBorder="1" applyAlignment="1">
      <alignment horizontal="left" vertical="center" wrapText="1"/>
    </xf>
    <xf numFmtId="0" fontId="22" fillId="0" borderId="63" xfId="0" applyFont="1" applyBorder="1" applyAlignment="1">
      <alignment horizontal="left" vertical="center" wrapText="1"/>
    </xf>
    <xf numFmtId="0" fontId="10" fillId="0" borderId="40" xfId="0" applyFont="1" applyBorder="1" applyAlignment="1">
      <alignment horizontal="justify" vertical="justify" wrapText="1"/>
    </xf>
    <xf numFmtId="0" fontId="10" fillId="0" borderId="29" xfId="0" applyFont="1" applyBorder="1" applyAlignment="1">
      <alignment horizontal="justify" vertical="justify" wrapText="1"/>
    </xf>
    <xf numFmtId="0" fontId="1" fillId="0" borderId="0" xfId="0" applyFont="1" applyAlignment="1">
      <alignment vertical="center" wrapText="1"/>
    </xf>
    <xf numFmtId="0" fontId="10" fillId="0" borderId="29" xfId="0" applyFont="1" applyBorder="1" applyAlignment="1">
      <alignment horizontal="center" vertical="center" wrapText="1"/>
    </xf>
    <xf numFmtId="0" fontId="10" fillId="0" borderId="36" xfId="0" applyFont="1" applyBorder="1" applyAlignment="1">
      <alignment horizontal="center" wrapText="1"/>
    </xf>
    <xf numFmtId="0" fontId="1" fillId="0" borderId="60" xfId="0" applyFont="1" applyBorder="1" applyAlignment="1">
      <alignment vertical="center" wrapText="1"/>
    </xf>
    <xf numFmtId="0" fontId="0" fillId="0" borderId="0" xfId="0" applyAlignment="1">
      <alignment wrapText="1"/>
    </xf>
    <xf numFmtId="0" fontId="10" fillId="0" borderId="52" xfId="0" applyFont="1" applyBorder="1" applyAlignment="1">
      <alignment horizontal="justify" vertical="justify" wrapText="1"/>
    </xf>
    <xf numFmtId="0" fontId="25" fillId="0" borderId="36" xfId="1" applyBorder="1" applyAlignment="1">
      <alignment horizontal="justify" vertical="justify" wrapText="1"/>
    </xf>
    <xf numFmtId="0" fontId="10" fillId="0" borderId="36" xfId="0" applyFont="1" applyBorder="1" applyAlignment="1">
      <alignment horizontal="justify" vertical="justify" wrapText="1"/>
    </xf>
    <xf numFmtId="0" fontId="10" fillId="0" borderId="22" xfId="0" applyFont="1" applyBorder="1" applyAlignment="1">
      <alignment horizontal="justify" vertical="justify" wrapText="1"/>
    </xf>
    <xf numFmtId="0" fontId="10" fillId="0" borderId="54" xfId="0" applyFont="1" applyBorder="1" applyAlignment="1">
      <alignment horizontal="justify" vertical="justify" wrapText="1"/>
    </xf>
    <xf numFmtId="0" fontId="27" fillId="0" borderId="29" xfId="1" applyFont="1" applyBorder="1" applyAlignment="1">
      <alignment horizontal="justify" vertical="justify" wrapText="1"/>
    </xf>
    <xf numFmtId="0" fontId="27" fillId="0" borderId="36" xfId="1" applyFont="1" applyBorder="1" applyAlignment="1">
      <alignment horizontal="justify" vertical="justify" wrapText="1"/>
    </xf>
    <xf numFmtId="0" fontId="27" fillId="0" borderId="40" xfId="1" applyFont="1" applyBorder="1" applyAlignment="1">
      <alignment horizontal="justify" vertical="justify" wrapText="1"/>
    </xf>
    <xf numFmtId="0" fontId="25" fillId="0" borderId="40" xfId="1" applyBorder="1" applyAlignment="1">
      <alignment horizontal="justify" vertical="justify" wrapText="1"/>
    </xf>
    <xf numFmtId="0" fontId="25" fillId="0" borderId="53" xfId="1" applyBorder="1" applyAlignment="1">
      <alignment horizontal="justify" vertical="justify" wrapText="1"/>
    </xf>
    <xf numFmtId="0" fontId="10" fillId="0" borderId="29" xfId="0" applyFont="1" applyBorder="1" applyAlignment="1">
      <alignment horizontal="justify" vertical="top"/>
    </xf>
    <xf numFmtId="0" fontId="25" fillId="0" borderId="36" xfId="1" applyBorder="1" applyAlignment="1">
      <alignment horizontal="justify" vertical="center" wrapText="1"/>
    </xf>
    <xf numFmtId="0" fontId="25" fillId="0" borderId="52" xfId="1" applyBorder="1" applyAlignment="1">
      <alignment horizontal="justify" vertical="top" wrapText="1"/>
    </xf>
    <xf numFmtId="0" fontId="10" fillId="0" borderId="52" xfId="0" applyFont="1" applyBorder="1" applyAlignment="1">
      <alignment horizontal="justify" vertical="top" wrapText="1"/>
    </xf>
    <xf numFmtId="0" fontId="10" fillId="0" borderId="36" xfId="0" applyFont="1" applyBorder="1" applyAlignment="1">
      <alignment horizontal="justify" vertical="top" wrapText="1"/>
    </xf>
    <xf numFmtId="0" fontId="10" fillId="0" borderId="29" xfId="0" applyFont="1" applyBorder="1" applyAlignment="1">
      <alignment horizontal="justify" vertical="top" wrapText="1"/>
    </xf>
    <xf numFmtId="0" fontId="10" fillId="0" borderId="40" xfId="0" applyFont="1" applyBorder="1" applyAlignment="1">
      <alignment horizontal="justify" vertical="top" wrapText="1"/>
    </xf>
    <xf numFmtId="0" fontId="25" fillId="0" borderId="29" xfId="1" applyBorder="1" applyAlignment="1">
      <alignment horizontal="justify" vertical="justify" wrapText="1"/>
    </xf>
    <xf numFmtId="0" fontId="25" fillId="0" borderId="52" xfId="1" applyBorder="1" applyAlignment="1">
      <alignment horizontal="justify" vertical="justify" wrapText="1"/>
    </xf>
    <xf numFmtId="0" fontId="10" fillId="0" borderId="26" xfId="0" applyFont="1" applyBorder="1" applyAlignment="1">
      <alignment horizontal="center" vertical="center" wrapText="1"/>
    </xf>
    <xf numFmtId="0" fontId="3" fillId="0" borderId="41" xfId="0" applyFont="1" applyBorder="1"/>
    <xf numFmtId="0" fontId="7" fillId="4" borderId="16" xfId="0" applyFont="1" applyFill="1" applyBorder="1" applyAlignment="1">
      <alignment horizontal="center" vertical="center" wrapText="1"/>
    </xf>
    <xf numFmtId="0" fontId="3" fillId="0" borderId="20" xfId="0" applyFont="1" applyBorder="1"/>
    <xf numFmtId="0" fontId="13" fillId="0" borderId="26" xfId="0" applyFont="1" applyBorder="1" applyAlignment="1">
      <alignment horizontal="center" vertical="center" wrapText="1"/>
    </xf>
    <xf numFmtId="0" fontId="3" fillId="0" borderId="37" xfId="0" applyFont="1" applyBorder="1"/>
    <xf numFmtId="0" fontId="3" fillId="0" borderId="33" xfId="0" applyFont="1" applyBorder="1"/>
    <xf numFmtId="0" fontId="8" fillId="0" borderId="22" xfId="0" applyFont="1" applyBorder="1" applyAlignment="1">
      <alignment horizontal="center" vertical="center" wrapText="1"/>
    </xf>
    <xf numFmtId="0" fontId="3" fillId="0" borderId="30" xfId="0" applyFont="1" applyBorder="1"/>
    <xf numFmtId="0" fontId="3" fillId="0" borderId="49" xfId="0" applyFont="1" applyBorder="1"/>
    <xf numFmtId="164" fontId="8" fillId="0" borderId="22"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0" fillId="0" borderId="22" xfId="0" applyFont="1" applyBorder="1" applyAlignment="1">
      <alignment horizontal="center" vertical="center" wrapText="1"/>
    </xf>
    <xf numFmtId="2" fontId="9" fillId="0" borderId="23" xfId="0" applyNumberFormat="1" applyFont="1" applyBorder="1" applyAlignment="1">
      <alignment horizontal="center" vertical="center" wrapText="1"/>
    </xf>
    <xf numFmtId="0" fontId="0" fillId="0" borderId="0" xfId="0"/>
    <xf numFmtId="0" fontId="3" fillId="0" borderId="55" xfId="0" applyFont="1" applyBorder="1"/>
    <xf numFmtId="164" fontId="11" fillId="0" borderId="24" xfId="0" applyNumberFormat="1" applyFont="1" applyBorder="1" applyAlignment="1">
      <alignment horizontal="center" vertical="center" wrapText="1"/>
    </xf>
    <xf numFmtId="0" fontId="3" fillId="0" borderId="31" xfId="0" applyFont="1" applyBorder="1"/>
    <xf numFmtId="0" fontId="3" fillId="0" borderId="56" xfId="0" applyFont="1" applyBorder="1"/>
    <xf numFmtId="0" fontId="2" fillId="4" borderId="16" xfId="0" applyFont="1" applyFill="1" applyBorder="1" applyAlignment="1">
      <alignment horizontal="center" vertical="center" wrapText="1"/>
    </xf>
    <xf numFmtId="0" fontId="3" fillId="0" borderId="19" xfId="0" applyFont="1" applyBorder="1"/>
    <xf numFmtId="0" fontId="2" fillId="0" borderId="2" xfId="0" applyFont="1" applyBorder="1" applyAlignment="1">
      <alignment horizontal="center" vertical="center"/>
    </xf>
    <xf numFmtId="0" fontId="3" fillId="0" borderId="2" xfId="0" applyFont="1" applyBorder="1"/>
    <xf numFmtId="0" fontId="4" fillId="2" borderId="5" xfId="0" applyFont="1" applyFill="1" applyBorder="1" applyAlignment="1">
      <alignment horizontal="center" vertical="center"/>
    </xf>
    <xf numFmtId="0" fontId="3" fillId="0" borderId="6" xfId="0" applyFont="1" applyBorder="1"/>
    <xf numFmtId="0" fontId="3" fillId="0" borderId="7" xfId="0" applyFont="1" applyBorder="1"/>
    <xf numFmtId="0" fontId="6" fillId="0" borderId="9" xfId="0" applyFont="1" applyBorder="1" applyAlignment="1">
      <alignment horizontal="center" vertical="center"/>
    </xf>
    <xf numFmtId="0" fontId="3" fillId="0" borderId="10" xfId="0" applyFont="1" applyBorder="1"/>
    <xf numFmtId="0" fontId="3" fillId="0" borderId="11" xfId="0" applyFont="1" applyBorder="1"/>
    <xf numFmtId="0" fontId="2" fillId="3" borderId="12" xfId="0" applyFont="1" applyFill="1" applyBorder="1" applyAlignment="1">
      <alignment vertical="center"/>
    </xf>
    <xf numFmtId="0" fontId="3" fillId="0" borderId="13" xfId="0" applyFont="1" applyBorder="1"/>
    <xf numFmtId="0" fontId="3" fillId="0" borderId="14" xfId="0" applyFont="1" applyBorder="1"/>
    <xf numFmtId="164" fontId="6" fillId="0" borderId="12" xfId="0" applyNumberFormat="1" applyFont="1" applyBorder="1" applyAlignment="1">
      <alignment horizontal="center" vertical="center"/>
    </xf>
    <xf numFmtId="0" fontId="7" fillId="4" borderId="17" xfId="0" applyFont="1" applyFill="1" applyBorder="1" applyAlignment="1">
      <alignment horizontal="center" vertical="center" wrapText="1"/>
    </xf>
    <xf numFmtId="0" fontId="3" fillId="0" borderId="21" xfId="0" applyFont="1" applyBorder="1" applyAlignment="1">
      <alignment wrapText="1"/>
    </xf>
    <xf numFmtId="0" fontId="2" fillId="4" borderId="15" xfId="0" applyFont="1" applyFill="1" applyBorder="1" applyAlignment="1">
      <alignment horizontal="center" vertical="center" wrapText="1"/>
    </xf>
    <xf numFmtId="0" fontId="3" fillId="0" borderId="18" xfId="0" applyFont="1" applyBorder="1"/>
    <xf numFmtId="0" fontId="19" fillId="6" borderId="22" xfId="0" applyFont="1" applyFill="1" applyBorder="1" applyAlignment="1">
      <alignment horizontal="center" vertical="center" wrapText="1"/>
    </xf>
    <xf numFmtId="0" fontId="19" fillId="6" borderId="22" xfId="0" applyFont="1" applyFill="1" applyBorder="1" applyAlignment="1">
      <alignment horizontal="center" vertical="center"/>
    </xf>
    <xf numFmtId="0" fontId="18" fillId="6" borderId="22" xfId="0" applyFont="1" applyFill="1" applyBorder="1" applyAlignment="1">
      <alignment horizontal="center" vertical="center" wrapText="1"/>
    </xf>
    <xf numFmtId="0" fontId="18" fillId="6" borderId="22" xfId="0" applyFont="1" applyFill="1" applyBorder="1" applyAlignment="1">
      <alignment horizontal="left" vertical="center" wrapText="1"/>
    </xf>
    <xf numFmtId="0" fontId="3" fillId="0" borderId="65" xfId="0" applyFont="1" applyBorder="1"/>
    <xf numFmtId="0" fontId="16" fillId="6" borderId="22" xfId="0" applyFont="1" applyFill="1" applyBorder="1" applyAlignment="1">
      <alignment horizontal="center" vertical="center" wrapText="1"/>
    </xf>
    <xf numFmtId="0" fontId="18" fillId="0" borderId="22" xfId="0" applyFont="1" applyBorder="1" applyAlignment="1">
      <alignment horizontal="center" vertical="center" wrapText="1"/>
    </xf>
    <xf numFmtId="0" fontId="16" fillId="0" borderId="22" xfId="0" applyFont="1" applyBorder="1" applyAlignment="1">
      <alignment horizontal="center" vertical="center" wrapText="1"/>
    </xf>
    <xf numFmtId="0" fontId="23" fillId="0" borderId="22" xfId="0" applyFont="1" applyBorder="1" applyAlignment="1">
      <alignment horizontal="center" vertical="center" wrapText="1"/>
    </xf>
    <xf numFmtId="0" fontId="21" fillId="6" borderId="22" xfId="0" applyFont="1" applyFill="1" applyBorder="1" applyAlignment="1">
      <alignment horizontal="center" vertical="center" wrapText="1"/>
    </xf>
    <xf numFmtId="0" fontId="18" fillId="6" borderId="22" xfId="0" applyFont="1" applyFill="1" applyBorder="1" applyAlignment="1">
      <alignment horizontal="center" vertical="center"/>
    </xf>
    <xf numFmtId="0" fontId="19" fillId="6" borderId="22" xfId="0" applyFont="1" applyFill="1" applyBorder="1" applyAlignment="1">
      <alignment vertical="center"/>
    </xf>
  </cellXfs>
  <cellStyles count="2">
    <cellStyle name="Hipervínculo" xfId="1" builtinId="8"/>
    <cellStyle name="Normal" xfId="0" builtinId="0"/>
  </cellStyles>
  <dxfs count="15">
    <dxf>
      <font>
        <b/>
        <color auto="1"/>
      </font>
      <fill>
        <patternFill patternType="solid">
          <fgColor rgb="FF8E0000"/>
          <bgColor rgb="FF8E0000"/>
        </patternFill>
      </fill>
    </dxf>
    <dxf>
      <font>
        <b/>
        <color auto="1"/>
      </font>
      <fill>
        <patternFill patternType="solid">
          <fgColor rgb="FFC55A11"/>
          <bgColor rgb="FFC55A11"/>
        </patternFill>
      </fill>
    </dxf>
    <dxf>
      <font>
        <b/>
        <color auto="1"/>
      </font>
      <fill>
        <patternFill patternType="solid">
          <fgColor rgb="FFFFD965"/>
          <bgColor rgb="FFFFD965"/>
        </patternFill>
      </fill>
    </dxf>
    <dxf>
      <font>
        <b/>
        <color auto="1"/>
      </font>
      <fill>
        <patternFill patternType="solid">
          <fgColor rgb="FF548135"/>
          <bgColor rgb="FF548135"/>
        </patternFill>
      </fill>
    </dxf>
    <dxf>
      <font>
        <b/>
      </font>
      <fill>
        <patternFill patternType="solid">
          <fgColor rgb="FFA8D08D"/>
          <bgColor rgb="FFA8D08D"/>
        </patternFill>
      </fill>
    </dxf>
    <dxf>
      <font>
        <b/>
        <color auto="1"/>
      </font>
      <fill>
        <patternFill patternType="solid">
          <fgColor rgb="FF8E0000"/>
          <bgColor rgb="FF8E0000"/>
        </patternFill>
      </fill>
    </dxf>
    <dxf>
      <font>
        <b/>
        <color auto="1"/>
      </font>
      <fill>
        <patternFill patternType="solid">
          <fgColor rgb="FFFF0000"/>
          <bgColor rgb="FFFF0000"/>
        </patternFill>
      </fill>
    </dxf>
    <dxf>
      <font>
        <b/>
        <color auto="1"/>
      </font>
      <fill>
        <patternFill patternType="solid">
          <fgColor rgb="FFFF6600"/>
          <bgColor rgb="FFFF6600"/>
        </patternFill>
      </fill>
    </dxf>
    <dxf>
      <font>
        <b/>
        <color rgb="FF002060"/>
      </font>
      <fill>
        <patternFill patternType="solid">
          <fgColor rgb="FFFFFF00"/>
          <bgColor rgb="FFFFFF00"/>
        </patternFill>
      </fill>
    </dxf>
    <dxf>
      <font>
        <b/>
        <color auto="1"/>
      </font>
      <fill>
        <patternFill patternType="solid">
          <fgColor rgb="FF009900"/>
          <bgColor rgb="FF009900"/>
        </patternFill>
      </fill>
    </dxf>
    <dxf>
      <font>
        <b/>
        <color auto="1"/>
      </font>
      <fill>
        <patternFill patternType="solid">
          <fgColor rgb="FF8E0000"/>
          <bgColor rgb="FF8E0000"/>
        </patternFill>
      </fill>
    </dxf>
    <dxf>
      <font>
        <b/>
        <color auto="1"/>
      </font>
      <fill>
        <patternFill patternType="solid">
          <fgColor rgb="FFFF0000"/>
          <bgColor rgb="FFFF0000"/>
        </patternFill>
      </fill>
    </dxf>
    <dxf>
      <font>
        <b/>
        <color auto="1"/>
      </font>
      <fill>
        <patternFill patternType="solid">
          <fgColor rgb="FFFF6600"/>
          <bgColor rgb="FFFF6600"/>
        </patternFill>
      </fill>
    </dxf>
    <dxf>
      <font>
        <b/>
        <color rgb="FF002060"/>
      </font>
      <fill>
        <patternFill patternType="solid">
          <fgColor rgb="FFFFFF00"/>
          <bgColor rgb="FFFFFF00"/>
        </patternFill>
      </fill>
    </dxf>
    <dxf>
      <font>
        <b/>
        <color auto="1"/>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14</xdr:col>
      <xdr:colOff>0</xdr:colOff>
      <xdr:row>7</xdr:row>
      <xdr:rowOff>9525</xdr:rowOff>
    </xdr:from>
    <xdr:ext cx="0" cy="9144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0</xdr:colOff>
      <xdr:row>10</xdr:row>
      <xdr:rowOff>342900</xdr:rowOff>
    </xdr:from>
    <xdr:ext cx="0" cy="9144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276225</xdr:colOff>
      <xdr:row>1</xdr:row>
      <xdr:rowOff>180975</xdr:rowOff>
    </xdr:from>
    <xdr:ext cx="0" cy="95250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5</xdr:col>
      <xdr:colOff>1371600</xdr:colOff>
      <xdr:row>1</xdr:row>
      <xdr:rowOff>85725</xdr:rowOff>
    </xdr:from>
    <xdr:ext cx="7743825" cy="1352550"/>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editAs="oneCell">
    <xdr:from>
      <xdr:col>12</xdr:col>
      <xdr:colOff>38100</xdr:colOff>
      <xdr:row>10</xdr:row>
      <xdr:rowOff>76200</xdr:rowOff>
    </xdr:from>
    <xdr:to>
      <xdr:col>12</xdr:col>
      <xdr:colOff>1898277</xdr:colOff>
      <xdr:row>10</xdr:row>
      <xdr:rowOff>1197961</xdr:rowOff>
    </xdr:to>
    <xdr:pic>
      <xdr:nvPicPr>
        <xdr:cNvPr id="8" name="Imagen 7">
          <a:extLst>
            <a:ext uri="{FF2B5EF4-FFF2-40B4-BE49-F238E27FC236}">
              <a16:creationId xmlns:a16="http://schemas.microsoft.com/office/drawing/2014/main" id="{8E1BED20-6CED-4557-836D-7ABD321E426A}"/>
            </a:ext>
          </a:extLst>
        </xdr:cNvPr>
        <xdr:cNvPicPr>
          <a:picLocks noChangeAspect="1"/>
        </xdr:cNvPicPr>
      </xdr:nvPicPr>
      <xdr:blipFill>
        <a:blip xmlns:r="http://schemas.openxmlformats.org/officeDocument/2006/relationships" r:embed="rId4"/>
        <a:stretch>
          <a:fillRect/>
        </a:stretch>
      </xdr:blipFill>
      <xdr:spPr>
        <a:xfrm>
          <a:off x="13306425" y="4086225"/>
          <a:ext cx="1860177" cy="11217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quindio.gov.co/transparencia/ley-de-transparencia-y-derecho-de-acceso-a-la-informacion-publica/transparencia-junio-2016/sistema-integral-de-conservacion-documental" TargetMode="External"/><Relationship Id="rId13" Type="http://schemas.openxmlformats.org/officeDocument/2006/relationships/hyperlink" Target="https://www.quindio.gov.co/rendicion-publica-cuentas/vigencia-2021%20informes%20de%20gesti&#243;n" TargetMode="External"/><Relationship Id="rId18" Type="http://schemas.openxmlformats.org/officeDocument/2006/relationships/drawing" Target="../drawings/drawing1.xml"/><Relationship Id="rId3" Type="http://schemas.openxmlformats.org/officeDocument/2006/relationships/hyperlink" Target="https://quindio.gov.co/" TargetMode="External"/><Relationship Id="rId7" Type="http://schemas.openxmlformats.org/officeDocument/2006/relationships/hyperlink" Target="https://quindio.gov.co/transparencia/ley-de-transparencia-y-derecho-de-acceso-a-la-informacion-publica/transparencia-junio-2016/sistema-integral-de-conservacion-documental" TargetMode="External"/><Relationship Id="rId12" Type="http://schemas.openxmlformats.org/officeDocument/2006/relationships/hyperlink" Target="https://quindio.gov.co/atencion-a-la-ciudadania/gestion-documental/tablas-de-retencion-documental" TargetMode="External"/><Relationship Id="rId17" Type="http://schemas.openxmlformats.org/officeDocument/2006/relationships/printerSettings" Target="../printerSettings/printerSettings1.bin"/><Relationship Id="rId2" Type="http://schemas.openxmlformats.org/officeDocument/2006/relationships/hyperlink" Target="https://www.ventanillaunicavirtualquindio.gov.co/" TargetMode="External"/><Relationship Id="rId16" Type="http://schemas.openxmlformats.org/officeDocument/2006/relationships/hyperlink" Target="https://quindio.gov.co/index.php?option=com_content&amp;view=article&amp;id=26036:programa-de-gestion-documental&amp;catid=2" TargetMode="External"/><Relationship Id="rId1" Type="http://schemas.openxmlformats.org/officeDocument/2006/relationships/hyperlink" Target="https://quindio.gov.co/gobierno-digital-2" TargetMode="External"/><Relationship Id="rId6" Type="http://schemas.openxmlformats.org/officeDocument/2006/relationships/hyperlink" Target="http://45.162.78.186:1882/sevenet/visual/index.php" TargetMode="External"/><Relationship Id="rId11" Type="http://schemas.openxmlformats.org/officeDocument/2006/relationships/hyperlink" Target="https://quindio.gov.co/rendicion-publica-cuentas/vigencia-2021" TargetMode="External"/><Relationship Id="rId5" Type="http://schemas.openxmlformats.org/officeDocument/2006/relationships/hyperlink" Target="https://www.ventanillaunicavirtualquindio.gov.co/la%20Entiidad%20en%20su%20pagina%20web%20cuenta%20con%20unos%20caneles%20virtuales%20donde%20los%20usuarios%20pueden%20acceder%20a%20tramites%20y%20servicios%20de%20forma%20m&#225;s%20oportuna%20y%20facilitando%20estar%20mas%20cerca%20del%20ciudadano" TargetMode="External"/><Relationship Id="rId15" Type="http://schemas.openxmlformats.org/officeDocument/2006/relationships/hyperlink" Target="http://172.16.1.19/docusevenet/inicio/index.php" TargetMode="External"/><Relationship Id="rId10" Type="http://schemas.openxmlformats.org/officeDocument/2006/relationships/hyperlink" Target="https://quindio.gov.co/medios/MANUAL_DE_FUNCIONES_Y_COMPETENCIAS_LABORALES_2022.pdf" TargetMode="External"/><Relationship Id="rId4" Type="http://schemas.openxmlformats.org/officeDocument/2006/relationships/hyperlink" Target="http://172.16.1.19/docusevenet/inicio/index.php" TargetMode="External"/><Relationship Id="rId9" Type="http://schemas.openxmlformats.org/officeDocument/2006/relationships/hyperlink" Target="https://quindio.gov.co/transparencia/ley-de-transparencia-y-derecho-de-acceso-a-la-informacion-publica/transparencia-junio-2016/sistema-integral-de-conservacion-documental" TargetMode="External"/><Relationship Id="rId14" Type="http://schemas.openxmlformats.org/officeDocument/2006/relationships/hyperlink" Target="http://45.162.78.186:1882/sevenet/grupos/eva_52/P-SAD-60-V1.pdf%20dise&#241;o%20de%20documen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tabSelected="1" workbookViewId="0">
      <selection activeCell="B5" sqref="B5"/>
    </sheetView>
  </sheetViews>
  <sheetFormatPr baseColWidth="10" defaultColWidth="14.42578125" defaultRowHeight="15" customHeight="1"/>
  <cols>
    <col min="1" max="1" width="1.7109375" customWidth="1"/>
    <col min="2" max="2" width="1.28515625" customWidth="1"/>
    <col min="3" max="3" width="23.7109375" customWidth="1"/>
    <col min="4" max="4" width="19.28515625" customWidth="1"/>
    <col min="5" max="5" width="2" hidden="1" customWidth="1"/>
    <col min="6" max="6" width="26.42578125" customWidth="1"/>
    <col min="7" max="7" width="17.85546875" hidden="1" customWidth="1"/>
    <col min="8" max="8" width="17.5703125" hidden="1" customWidth="1"/>
    <col min="9" max="9" width="28.5703125" customWidth="1"/>
    <col min="10" max="10" width="16.28515625" customWidth="1"/>
    <col min="11" max="11" width="64" customWidth="1"/>
    <col min="12" max="12" width="17.7109375" customWidth="1"/>
    <col min="13" max="13" width="38.7109375" style="92" customWidth="1"/>
    <col min="14" max="14" width="15.140625" customWidth="1"/>
    <col min="15" max="15" width="10.7109375" customWidth="1"/>
  </cols>
  <sheetData>
    <row r="1" spans="1:15" ht="4.5" customHeight="1">
      <c r="A1" s="1"/>
      <c r="B1" s="1"/>
      <c r="C1" s="2"/>
      <c r="D1" s="1"/>
      <c r="E1" s="1"/>
      <c r="F1" s="1"/>
      <c r="G1" s="1"/>
      <c r="H1" s="1"/>
      <c r="I1" s="1"/>
      <c r="J1" s="1"/>
      <c r="K1" s="1" t="s">
        <v>0</v>
      </c>
      <c r="L1" s="1"/>
      <c r="M1" s="88"/>
      <c r="N1" s="1"/>
      <c r="O1" s="1"/>
    </row>
    <row r="2" spans="1:15" ht="125.25" customHeight="1">
      <c r="A2" s="1"/>
      <c r="B2" s="3"/>
      <c r="C2" s="133"/>
      <c r="D2" s="134"/>
      <c r="E2" s="134"/>
      <c r="F2" s="134"/>
      <c r="G2" s="134"/>
      <c r="H2" s="134"/>
      <c r="I2" s="134"/>
      <c r="J2" s="134"/>
      <c r="K2" s="134"/>
      <c r="L2" s="134"/>
      <c r="M2" s="134"/>
      <c r="N2" s="4"/>
      <c r="O2" s="1"/>
    </row>
    <row r="3" spans="1:15" ht="27" hidden="1">
      <c r="A3" s="1"/>
      <c r="B3" s="5"/>
      <c r="C3" s="135" t="s">
        <v>1</v>
      </c>
      <c r="D3" s="136"/>
      <c r="E3" s="136"/>
      <c r="F3" s="136"/>
      <c r="G3" s="136"/>
      <c r="H3" s="136"/>
      <c r="I3" s="136"/>
      <c r="J3" s="136"/>
      <c r="K3" s="136"/>
      <c r="L3" s="136"/>
      <c r="M3" s="137"/>
      <c r="N3" s="6"/>
      <c r="O3" s="1"/>
    </row>
    <row r="4" spans="1:15" ht="6" customHeight="1" thickBot="1">
      <c r="A4" s="1"/>
      <c r="B4" s="5"/>
      <c r="C4" s="2"/>
      <c r="D4" s="1"/>
      <c r="E4" s="1"/>
      <c r="F4" s="1"/>
      <c r="G4" s="1"/>
      <c r="H4" s="1"/>
      <c r="I4" s="1"/>
      <c r="J4" s="1"/>
      <c r="K4" s="1"/>
      <c r="L4" s="1"/>
      <c r="M4" s="88"/>
      <c r="N4" s="7"/>
      <c r="O4" s="1"/>
    </row>
    <row r="5" spans="1:15" ht="27.75" customHeight="1">
      <c r="A5" s="1"/>
      <c r="B5" s="5"/>
      <c r="C5" s="138" t="s">
        <v>2</v>
      </c>
      <c r="D5" s="139"/>
      <c r="E5" s="139"/>
      <c r="F5" s="139"/>
      <c r="G5" s="139"/>
      <c r="H5" s="140"/>
      <c r="I5" s="8"/>
      <c r="J5" s="8"/>
      <c r="K5" s="138" t="s">
        <v>3</v>
      </c>
      <c r="L5" s="139"/>
      <c r="M5" s="140"/>
      <c r="N5" s="7"/>
      <c r="O5" s="1"/>
    </row>
    <row r="6" spans="1:15" ht="28.5" customHeight="1">
      <c r="A6" s="1"/>
      <c r="B6" s="5"/>
      <c r="C6" s="141"/>
      <c r="D6" s="142"/>
      <c r="E6" s="142"/>
      <c r="F6" s="142"/>
      <c r="G6" s="142"/>
      <c r="H6" s="143"/>
      <c r="I6" s="9"/>
      <c r="J6" s="9"/>
      <c r="K6" s="144"/>
      <c r="L6" s="142"/>
      <c r="M6" s="143"/>
      <c r="N6" s="7"/>
      <c r="O6" s="1"/>
    </row>
    <row r="7" spans="1:15" ht="9.75" customHeight="1">
      <c r="A7" s="1"/>
      <c r="B7" s="5"/>
      <c r="C7" s="2"/>
      <c r="D7" s="1"/>
      <c r="E7" s="1"/>
      <c r="F7" s="1"/>
      <c r="G7" s="1"/>
      <c r="H7" s="1"/>
      <c r="I7" s="1"/>
      <c r="J7" s="1"/>
      <c r="K7" s="1"/>
      <c r="L7" s="1"/>
      <c r="M7" s="88"/>
      <c r="N7" s="7"/>
      <c r="O7" s="1"/>
    </row>
    <row r="8" spans="1:15" ht="25.5" customHeight="1">
      <c r="A8" s="1"/>
      <c r="B8" s="5"/>
      <c r="C8" s="147" t="s">
        <v>4</v>
      </c>
      <c r="D8" s="131" t="s">
        <v>5</v>
      </c>
      <c r="E8" s="114" t="s">
        <v>6</v>
      </c>
      <c r="F8" s="131" t="s">
        <v>7</v>
      </c>
      <c r="G8" s="131" t="s">
        <v>5</v>
      </c>
      <c r="H8" s="114" t="s">
        <v>6</v>
      </c>
      <c r="I8" s="131" t="s">
        <v>8</v>
      </c>
      <c r="J8" s="131" t="s">
        <v>9</v>
      </c>
      <c r="K8" s="131" t="s">
        <v>10</v>
      </c>
      <c r="L8" s="114" t="s">
        <v>11</v>
      </c>
      <c r="M8" s="145" t="s">
        <v>12</v>
      </c>
      <c r="N8" s="7"/>
      <c r="O8" s="1"/>
    </row>
    <row r="9" spans="1:15" ht="42.75" customHeight="1">
      <c r="A9" s="1"/>
      <c r="B9" s="5"/>
      <c r="C9" s="148"/>
      <c r="D9" s="132"/>
      <c r="E9" s="115"/>
      <c r="F9" s="132"/>
      <c r="G9" s="115"/>
      <c r="H9" s="115"/>
      <c r="I9" s="132"/>
      <c r="J9" s="132"/>
      <c r="K9" s="132"/>
      <c r="L9" s="132"/>
      <c r="M9" s="146"/>
      <c r="N9" s="7"/>
      <c r="O9" s="1"/>
    </row>
    <row r="10" spans="1:15" ht="45.75" customHeight="1">
      <c r="A10" s="1"/>
      <c r="B10" s="5"/>
      <c r="C10" s="119" t="s">
        <v>13</v>
      </c>
      <c r="D10" s="122"/>
      <c r="E10" s="125">
        <v>0.3</v>
      </c>
      <c r="F10" s="124" t="s">
        <v>14</v>
      </c>
      <c r="G10" s="128" t="e">
        <f>(+(L10*15)+(#REF!*10)+(L11*15)+(L12*20)+(L43*20)+(#REF!*20))/100</f>
        <v>#VALUE!</v>
      </c>
      <c r="H10" s="10" t="s">
        <v>15</v>
      </c>
      <c r="I10" s="112" t="s">
        <v>381</v>
      </c>
      <c r="J10" s="11" t="s">
        <v>16</v>
      </c>
      <c r="K10" s="12" t="s">
        <v>109</v>
      </c>
      <c r="L10" s="13" t="str">
        <f>IF(K10="","",VLOOKUP(K10,Listas!$B$2:$C$271,2,0))</f>
        <v>AVANZADO 2</v>
      </c>
      <c r="M10" s="89" t="s">
        <v>398</v>
      </c>
      <c r="N10" s="7"/>
      <c r="O10" s="1"/>
    </row>
    <row r="11" spans="1:15" ht="111.75" customHeight="1">
      <c r="A11" s="1"/>
      <c r="B11" s="5"/>
      <c r="C11" s="120"/>
      <c r="D11" s="120"/>
      <c r="E11" s="126"/>
      <c r="F11" s="120"/>
      <c r="G11" s="129"/>
      <c r="H11" s="14" t="s">
        <v>17</v>
      </c>
      <c r="I11" s="118"/>
      <c r="J11" s="15" t="s">
        <v>18</v>
      </c>
      <c r="K11" s="16" t="s">
        <v>115</v>
      </c>
      <c r="L11" s="17" t="str">
        <f>IF(K11="","",IFERROR(VLOOKUP(K11,Listas!$B$2:$C$271,2,0),"AVANZADO 1"))</f>
        <v>AVANZADO 2</v>
      </c>
      <c r="M11" s="90" t="s">
        <v>423</v>
      </c>
      <c r="N11" s="7"/>
      <c r="O11" s="1"/>
    </row>
    <row r="12" spans="1:15" ht="64.5" customHeight="1">
      <c r="A12" s="1"/>
      <c r="B12" s="5"/>
      <c r="C12" s="120"/>
      <c r="D12" s="120"/>
      <c r="E12" s="126"/>
      <c r="F12" s="120"/>
      <c r="G12" s="129"/>
      <c r="H12" s="14" t="s">
        <v>19</v>
      </c>
      <c r="I12" s="118"/>
      <c r="J12" s="15" t="s">
        <v>20</v>
      </c>
      <c r="K12" s="16" t="s">
        <v>119</v>
      </c>
      <c r="L12" s="17" t="str">
        <f>IF(K12="","",IFERROR(VLOOKUP(K12,Listas!$B$2:$C$271,2,0),"INTERMEDIO"))</f>
        <v>AVANZADO 1</v>
      </c>
      <c r="M12" s="94" t="s">
        <v>394</v>
      </c>
      <c r="N12" s="7"/>
      <c r="O12" s="1"/>
    </row>
    <row r="13" spans="1:15" ht="38.25">
      <c r="A13" s="1"/>
      <c r="B13" s="5"/>
      <c r="C13" s="120"/>
      <c r="D13" s="120"/>
      <c r="E13" s="126"/>
      <c r="F13" s="120"/>
      <c r="G13" s="129"/>
      <c r="H13" s="14"/>
      <c r="I13" s="118"/>
      <c r="J13" s="15" t="s">
        <v>21</v>
      </c>
      <c r="K13" s="16" t="s">
        <v>124</v>
      </c>
      <c r="L13" s="17" t="str">
        <f>IF(K13="","",VLOOKUP(K13,Listas!$B$2:$C$271,2,0))</f>
        <v>AVANZADO 1</v>
      </c>
      <c r="M13" s="94" t="s">
        <v>393</v>
      </c>
      <c r="N13" s="7"/>
      <c r="O13" s="1"/>
    </row>
    <row r="14" spans="1:15" ht="75">
      <c r="A14" s="1"/>
      <c r="B14" s="5"/>
      <c r="C14" s="120"/>
      <c r="D14" s="120"/>
      <c r="E14" s="126"/>
      <c r="F14" s="120"/>
      <c r="G14" s="129"/>
      <c r="H14" s="14"/>
      <c r="I14" s="118"/>
      <c r="J14" s="18" t="s">
        <v>22</v>
      </c>
      <c r="K14" s="16" t="s">
        <v>129</v>
      </c>
      <c r="L14" s="17" t="str">
        <f>IF(K14="","",VLOOKUP(K14,Listas!$B$2:$C$271,2,0))</f>
        <v>AVANZADO 1</v>
      </c>
      <c r="M14" s="94" t="s">
        <v>392</v>
      </c>
      <c r="N14" s="7"/>
      <c r="O14" s="1"/>
    </row>
    <row r="15" spans="1:15" ht="63.75">
      <c r="A15" s="1"/>
      <c r="B15" s="5"/>
      <c r="C15" s="120"/>
      <c r="D15" s="120"/>
      <c r="E15" s="126"/>
      <c r="F15" s="120"/>
      <c r="G15" s="129"/>
      <c r="H15" s="14"/>
      <c r="I15" s="118"/>
      <c r="J15" s="18" t="s">
        <v>23</v>
      </c>
      <c r="K15" s="16" t="s">
        <v>134</v>
      </c>
      <c r="L15" s="17" t="str">
        <f>IF(K15="","",IFERROR(VLOOKUP(K15,Listas!$B$2:$C$271,2,0),"BÁSICO"))</f>
        <v>AVANZADO 1</v>
      </c>
      <c r="M15" s="107" t="s">
        <v>407</v>
      </c>
      <c r="N15" s="7"/>
      <c r="O15" s="1"/>
    </row>
    <row r="16" spans="1:15" ht="39" thickBot="1">
      <c r="A16" s="1"/>
      <c r="B16" s="5"/>
      <c r="C16" s="120"/>
      <c r="D16" s="120"/>
      <c r="E16" s="126"/>
      <c r="F16" s="120"/>
      <c r="G16" s="129"/>
      <c r="H16" s="14"/>
      <c r="I16" s="117"/>
      <c r="J16" s="19" t="s">
        <v>24</v>
      </c>
      <c r="K16" s="20" t="s">
        <v>139</v>
      </c>
      <c r="L16" s="21" t="str">
        <f>IF(K16="","",VLOOKUP(K16,Listas!$B$2:$C$271,2,0))</f>
        <v>AVANZADO 1</v>
      </c>
      <c r="M16" s="86" t="s">
        <v>408</v>
      </c>
      <c r="N16" s="7"/>
      <c r="O16" s="1"/>
    </row>
    <row r="17" spans="1:15" ht="76.5">
      <c r="A17" s="1"/>
      <c r="B17" s="5"/>
      <c r="C17" s="120"/>
      <c r="D17" s="120"/>
      <c r="E17" s="126"/>
      <c r="F17" s="120"/>
      <c r="G17" s="129"/>
      <c r="H17" s="14"/>
      <c r="I17" s="112" t="s">
        <v>25</v>
      </c>
      <c r="J17" s="22" t="s">
        <v>26</v>
      </c>
      <c r="K17" s="12" t="s">
        <v>144</v>
      </c>
      <c r="L17" s="13" t="str">
        <f>IF(K17="","",VLOOKUP(K17,Listas!$B$2:$C$271,2,0))</f>
        <v>AVANZADO 1</v>
      </c>
      <c r="M17" s="108" t="s">
        <v>409</v>
      </c>
      <c r="N17" s="7"/>
      <c r="O17" s="1"/>
    </row>
    <row r="18" spans="1:15" ht="90" thickBot="1">
      <c r="A18" s="1"/>
      <c r="B18" s="5"/>
      <c r="C18" s="120"/>
      <c r="D18" s="120"/>
      <c r="E18" s="126"/>
      <c r="F18" s="120"/>
      <c r="G18" s="129"/>
      <c r="H18" s="14"/>
      <c r="I18" s="113"/>
      <c r="J18" s="23" t="s">
        <v>27</v>
      </c>
      <c r="K18" s="24" t="s">
        <v>149</v>
      </c>
      <c r="L18" s="25" t="str">
        <f>IF(K18="","",VLOOKUP(K18,Listas!$B$2:$C$271,2,0))</f>
        <v>AVANZADO 1</v>
      </c>
      <c r="M18" s="109" t="s">
        <v>419</v>
      </c>
      <c r="N18" s="7"/>
      <c r="O18" s="1"/>
    </row>
    <row r="19" spans="1:15" ht="54" customHeight="1" thickBot="1">
      <c r="A19" s="1"/>
      <c r="B19" s="5"/>
      <c r="C19" s="120"/>
      <c r="D19" s="120"/>
      <c r="E19" s="126"/>
      <c r="F19" s="120"/>
      <c r="G19" s="129"/>
      <c r="H19" s="14"/>
      <c r="I19" s="26" t="s">
        <v>28</v>
      </c>
      <c r="J19" s="27" t="s">
        <v>29</v>
      </c>
      <c r="K19" s="28" t="s">
        <v>154</v>
      </c>
      <c r="L19" s="29" t="str">
        <f>IF(K19="","",VLOOKUP(K19,Listas!$B$2:$C$271,2,0))</f>
        <v>AVANZADO 1</v>
      </c>
      <c r="M19" s="96" t="s">
        <v>418</v>
      </c>
      <c r="N19" s="7"/>
      <c r="O19" s="1"/>
    </row>
    <row r="20" spans="1:15" ht="42.75" customHeight="1">
      <c r="A20" s="1"/>
      <c r="B20" s="5"/>
      <c r="C20" s="120"/>
      <c r="D20" s="120"/>
      <c r="E20" s="126"/>
      <c r="F20" s="120"/>
      <c r="G20" s="129"/>
      <c r="H20" s="14"/>
      <c r="I20" s="112" t="s">
        <v>28</v>
      </c>
      <c r="J20" s="30" t="s">
        <v>30</v>
      </c>
      <c r="K20" s="31" t="s">
        <v>159</v>
      </c>
      <c r="L20" s="32" t="str">
        <f>IF(K20="","",VLOOKUP(K20,Listas!$B$2:$C$271,2,0))</f>
        <v>AVANZADO 1</v>
      </c>
      <c r="M20" s="110" t="s">
        <v>410</v>
      </c>
      <c r="N20" s="7"/>
      <c r="O20" s="1"/>
    </row>
    <row r="21" spans="1:15" ht="84" customHeight="1" thickBot="1">
      <c r="A21" s="1"/>
      <c r="B21" s="5"/>
      <c r="C21" s="120"/>
      <c r="D21" s="120"/>
      <c r="E21" s="126"/>
      <c r="F21" s="121"/>
      <c r="G21" s="129"/>
      <c r="H21" s="14"/>
      <c r="I21" s="117"/>
      <c r="J21" s="33" t="s">
        <v>31</v>
      </c>
      <c r="K21" s="34" t="s">
        <v>164</v>
      </c>
      <c r="L21" s="35" t="str">
        <f>IF(K21="","",VLOOKUP(K21,Listas!$B$2:$C$271,2,0))</f>
        <v>AVANZADO 1</v>
      </c>
      <c r="M21" s="86" t="s">
        <v>422</v>
      </c>
      <c r="N21" s="7"/>
      <c r="O21" s="1"/>
    </row>
    <row r="22" spans="1:15" ht="64.5" thickBot="1">
      <c r="A22" s="1"/>
      <c r="B22" s="5"/>
      <c r="C22" s="120"/>
      <c r="D22" s="120"/>
      <c r="E22" s="126"/>
      <c r="F22" s="124" t="s">
        <v>32</v>
      </c>
      <c r="G22" s="129"/>
      <c r="H22" s="14"/>
      <c r="I22" s="36" t="s">
        <v>33</v>
      </c>
      <c r="J22" s="37" t="s">
        <v>34</v>
      </c>
      <c r="K22" s="28" t="s">
        <v>169</v>
      </c>
      <c r="L22" s="29" t="str">
        <f>IF(K22="","",VLOOKUP(K22,Listas!$B$2:$C$271,2,0))</f>
        <v>INTERMEDIO</v>
      </c>
      <c r="M22" s="93" t="s">
        <v>420</v>
      </c>
      <c r="N22" s="7"/>
      <c r="O22" s="1"/>
    </row>
    <row r="23" spans="1:15" ht="179.25" thickBot="1">
      <c r="A23" s="1"/>
      <c r="B23" s="5"/>
      <c r="C23" s="120"/>
      <c r="D23" s="120"/>
      <c r="E23" s="126"/>
      <c r="F23" s="120"/>
      <c r="G23" s="129"/>
      <c r="H23" s="14"/>
      <c r="I23" s="36" t="s">
        <v>35</v>
      </c>
      <c r="J23" s="37" t="s">
        <v>36</v>
      </c>
      <c r="K23" s="28" t="s">
        <v>173</v>
      </c>
      <c r="L23" s="29" t="str">
        <f>IF(K23="","",VLOOKUP(K23,Listas!$B$2:$C$271,2,0))</f>
        <v>BÁSICO</v>
      </c>
      <c r="M23" s="93" t="s">
        <v>399</v>
      </c>
      <c r="N23" s="7"/>
      <c r="O23" s="1"/>
    </row>
    <row r="24" spans="1:15" ht="45">
      <c r="A24" s="1"/>
      <c r="B24" s="5"/>
      <c r="C24" s="120"/>
      <c r="D24" s="120"/>
      <c r="E24" s="126"/>
      <c r="F24" s="120"/>
      <c r="G24" s="129"/>
      <c r="H24" s="14"/>
      <c r="I24" s="116" t="s">
        <v>37</v>
      </c>
      <c r="J24" s="38" t="s">
        <v>38</v>
      </c>
      <c r="K24" s="12" t="s">
        <v>178</v>
      </c>
      <c r="L24" s="13" t="str">
        <f>IF(K24="","",IFERROR(VLOOKUP(K24,Listas!$B$2:$C$271,2,0),"AVANZADO 1"))</f>
        <v>BÁSICO</v>
      </c>
      <c r="M24" s="102" t="s">
        <v>400</v>
      </c>
      <c r="N24" s="7"/>
      <c r="O24" s="1"/>
    </row>
    <row r="25" spans="1:15" ht="51.75" thickBot="1">
      <c r="A25" s="1"/>
      <c r="B25" s="5"/>
      <c r="C25" s="120"/>
      <c r="D25" s="120"/>
      <c r="E25" s="126"/>
      <c r="F25" s="120"/>
      <c r="G25" s="129"/>
      <c r="H25" s="14"/>
      <c r="I25" s="117"/>
      <c r="J25" s="39" t="s">
        <v>39</v>
      </c>
      <c r="K25" s="20" t="s">
        <v>185</v>
      </c>
      <c r="L25" s="21" t="str">
        <f>IF(K25="","",VLOOKUP(K25,Listas!$B$2:$C$271,2,0))</f>
        <v>AVANZADO 1</v>
      </c>
      <c r="M25" s="97" t="s">
        <v>421</v>
      </c>
      <c r="N25" s="7"/>
      <c r="O25" s="1"/>
    </row>
    <row r="26" spans="1:15" ht="69" customHeight="1" thickBot="1">
      <c r="A26" s="1"/>
      <c r="B26" s="5"/>
      <c r="C26" s="120"/>
      <c r="D26" s="120"/>
      <c r="E26" s="126"/>
      <c r="F26" s="121"/>
      <c r="G26" s="129"/>
      <c r="H26" s="14"/>
      <c r="I26" s="36" t="s">
        <v>40</v>
      </c>
      <c r="J26" s="37" t="s">
        <v>41</v>
      </c>
      <c r="K26" s="28" t="s">
        <v>187</v>
      </c>
      <c r="L26" s="29" t="str">
        <f>IF(K26="","",VLOOKUP(LEN(K26),Preg17,2,0))</f>
        <v>INICIAL</v>
      </c>
      <c r="M26" s="93"/>
      <c r="N26" s="7"/>
      <c r="O26" s="1"/>
    </row>
    <row r="27" spans="1:15" ht="63.75">
      <c r="A27" s="1"/>
      <c r="B27" s="5"/>
      <c r="C27" s="120"/>
      <c r="D27" s="120"/>
      <c r="E27" s="126"/>
      <c r="F27" s="124" t="s">
        <v>42</v>
      </c>
      <c r="G27" s="129"/>
      <c r="H27" s="14"/>
      <c r="I27" s="116" t="s">
        <v>43</v>
      </c>
      <c r="J27" s="38" t="s">
        <v>44</v>
      </c>
      <c r="K27" s="12" t="s">
        <v>195</v>
      </c>
      <c r="L27" s="13" t="str">
        <f>IF(K27="","",VLOOKUP(LEN(K27),Preg18,2,0))</f>
        <v>AVANZADO 1</v>
      </c>
      <c r="M27" s="110" t="s">
        <v>411</v>
      </c>
      <c r="N27" s="7"/>
      <c r="O27" s="1"/>
    </row>
    <row r="28" spans="1:15" ht="38.25">
      <c r="A28" s="1"/>
      <c r="B28" s="5"/>
      <c r="C28" s="120"/>
      <c r="D28" s="120"/>
      <c r="E28" s="126"/>
      <c r="F28" s="120"/>
      <c r="G28" s="129"/>
      <c r="H28" s="14"/>
      <c r="I28" s="118"/>
      <c r="J28" s="40" t="s">
        <v>45</v>
      </c>
      <c r="K28" s="16" t="s">
        <v>200</v>
      </c>
      <c r="L28" s="17" t="str">
        <f>IF(K28="","",VLOOKUP(LEN(K28),Preg19,2,0))</f>
        <v>AVANZADO 1</v>
      </c>
      <c r="M28" s="95" t="s">
        <v>397</v>
      </c>
      <c r="N28" s="7"/>
      <c r="O28" s="1"/>
    </row>
    <row r="29" spans="1:15" ht="42.75">
      <c r="A29" s="1"/>
      <c r="B29" s="5"/>
      <c r="C29" s="120"/>
      <c r="D29" s="120"/>
      <c r="E29" s="126"/>
      <c r="F29" s="120"/>
      <c r="G29" s="129"/>
      <c r="H29" s="14"/>
      <c r="I29" s="118"/>
      <c r="J29" s="40" t="s">
        <v>46</v>
      </c>
      <c r="K29" s="16" t="s">
        <v>206</v>
      </c>
      <c r="L29" s="17" t="str">
        <f>IF(K29="","",VLOOKUP(K29,Listas!$B$2:$C$271,2,0))</f>
        <v>AVANZADO 2</v>
      </c>
      <c r="M29" s="95" t="s">
        <v>395</v>
      </c>
      <c r="N29" s="7"/>
      <c r="O29" s="1"/>
    </row>
    <row r="30" spans="1:15" ht="42.75">
      <c r="A30" s="1"/>
      <c r="B30" s="5"/>
      <c r="C30" s="120"/>
      <c r="D30" s="120"/>
      <c r="E30" s="126"/>
      <c r="F30" s="120"/>
      <c r="G30" s="129"/>
      <c r="H30" s="14"/>
      <c r="I30" s="118"/>
      <c r="J30" s="40" t="s">
        <v>47</v>
      </c>
      <c r="K30" s="16" t="s">
        <v>211</v>
      </c>
      <c r="L30" s="17" t="str">
        <f>IF(K30="","",VLOOKUP(K30,Listas!$B$2:$C$271,2,0))</f>
        <v>AVANZADO 2</v>
      </c>
      <c r="M30" s="95" t="s">
        <v>395</v>
      </c>
      <c r="N30" s="7"/>
      <c r="O30" s="1"/>
    </row>
    <row r="31" spans="1:15" ht="43.5" thickBot="1">
      <c r="A31" s="1"/>
      <c r="B31" s="5"/>
      <c r="C31" s="120"/>
      <c r="D31" s="120"/>
      <c r="E31" s="126"/>
      <c r="F31" s="120"/>
      <c r="G31" s="129"/>
      <c r="H31" s="14"/>
      <c r="I31" s="117"/>
      <c r="J31" s="39" t="s">
        <v>48</v>
      </c>
      <c r="K31" s="20" t="s">
        <v>213</v>
      </c>
      <c r="L31" s="21" t="str">
        <f>IF(K31="","",VLOOKUP(K31,Listas!$B$2:$C$271,2,0))</f>
        <v>BÁSICO</v>
      </c>
      <c r="M31" s="86" t="s">
        <v>396</v>
      </c>
      <c r="N31" s="7"/>
      <c r="O31" s="1"/>
    </row>
    <row r="32" spans="1:15" ht="51">
      <c r="A32" s="1"/>
      <c r="B32" s="5"/>
      <c r="C32" s="120"/>
      <c r="D32" s="120"/>
      <c r="E32" s="126"/>
      <c r="F32" s="120"/>
      <c r="G32" s="129"/>
      <c r="H32" s="14"/>
      <c r="I32" s="116" t="s">
        <v>49</v>
      </c>
      <c r="J32" s="38" t="s">
        <v>50</v>
      </c>
      <c r="K32" s="12" t="s">
        <v>220</v>
      </c>
      <c r="L32" s="13" t="str">
        <f>IF(K32="","",VLOOKUP(LEN(K32),Preg23,2,0))</f>
        <v>AVANZADO 1</v>
      </c>
      <c r="M32" s="108" t="s">
        <v>412</v>
      </c>
      <c r="N32" s="7"/>
      <c r="O32" s="1"/>
    </row>
    <row r="33" spans="1:15" ht="26.25" thickBot="1">
      <c r="A33" s="1"/>
      <c r="B33" s="5"/>
      <c r="C33" s="120"/>
      <c r="D33" s="120"/>
      <c r="E33" s="126"/>
      <c r="F33" s="120"/>
      <c r="G33" s="129"/>
      <c r="H33" s="14"/>
      <c r="I33" s="117"/>
      <c r="J33" s="39" t="s">
        <v>51</v>
      </c>
      <c r="K33" s="20" t="s">
        <v>222</v>
      </c>
      <c r="L33" s="21" t="str">
        <f>IF(K33="","",VLOOKUP(K33,Listas!$B$2:$C$271,2,0))</f>
        <v>INICIAL</v>
      </c>
      <c r="M33" s="86" t="s">
        <v>413</v>
      </c>
      <c r="N33" s="7"/>
      <c r="O33" s="1"/>
    </row>
    <row r="34" spans="1:15" ht="69" customHeight="1" thickBot="1">
      <c r="A34" s="1"/>
      <c r="B34" s="5"/>
      <c r="C34" s="120"/>
      <c r="D34" s="120"/>
      <c r="E34" s="126"/>
      <c r="F34" s="120"/>
      <c r="G34" s="129"/>
      <c r="H34" s="14"/>
      <c r="I34" s="36" t="s">
        <v>52</v>
      </c>
      <c r="J34" s="37" t="s">
        <v>53</v>
      </c>
      <c r="K34" s="28" t="s">
        <v>230</v>
      </c>
      <c r="L34" s="29" t="str">
        <f>IF(K34="","",VLOOKUP(LEN(K34),Preg25,2,0))</f>
        <v>AVANZADO 1</v>
      </c>
      <c r="M34" s="111" t="s">
        <v>414</v>
      </c>
      <c r="N34" s="7"/>
      <c r="O34" s="1"/>
    </row>
    <row r="35" spans="1:15" ht="39" thickBot="1">
      <c r="A35" s="1"/>
      <c r="B35" s="5"/>
      <c r="C35" s="120"/>
      <c r="D35" s="120"/>
      <c r="E35" s="126"/>
      <c r="F35" s="120"/>
      <c r="G35" s="129"/>
      <c r="H35" s="14"/>
      <c r="I35" s="36" t="s">
        <v>54</v>
      </c>
      <c r="J35" s="37" t="s">
        <v>55</v>
      </c>
      <c r="K35" s="28" t="s">
        <v>236</v>
      </c>
      <c r="L35" s="29" t="str">
        <f>IF(K35="","",VLOOKUP(K35,Listas!$B$2:$C$271,2,0))</f>
        <v>AVANZADO 1</v>
      </c>
      <c r="M35" s="93" t="s">
        <v>415</v>
      </c>
      <c r="N35" s="7"/>
      <c r="O35" s="1"/>
    </row>
    <row r="36" spans="1:15" ht="77.25" thickBot="1">
      <c r="A36" s="1"/>
      <c r="B36" s="5"/>
      <c r="C36" s="120"/>
      <c r="D36" s="120"/>
      <c r="E36" s="126"/>
      <c r="F36" s="120"/>
      <c r="G36" s="129"/>
      <c r="H36" s="14"/>
      <c r="I36" s="36" t="s">
        <v>56</v>
      </c>
      <c r="J36" s="37" t="s">
        <v>57</v>
      </c>
      <c r="K36" s="28" t="s">
        <v>238</v>
      </c>
      <c r="L36" s="29" t="str">
        <f>IF(K36="","",VLOOKUP(LEN(K36),Preg27,2,0))</f>
        <v>INICIAL</v>
      </c>
      <c r="M36" s="106" t="s">
        <v>416</v>
      </c>
      <c r="N36" s="7"/>
      <c r="O36" s="1"/>
    </row>
    <row r="37" spans="1:15" ht="77.25" thickBot="1">
      <c r="A37" s="1"/>
      <c r="B37" s="5"/>
      <c r="C37" s="120"/>
      <c r="D37" s="120"/>
      <c r="E37" s="126"/>
      <c r="F37" s="120"/>
      <c r="G37" s="129"/>
      <c r="H37" s="14"/>
      <c r="I37" s="36" t="s">
        <v>58</v>
      </c>
      <c r="J37" s="37" t="s">
        <v>59</v>
      </c>
      <c r="K37" s="28" t="s">
        <v>245</v>
      </c>
      <c r="L37" s="29" t="str">
        <f>IF(K37="","",VLOOKUP(LEN(K37),Preg28,2,0))</f>
        <v>INTERMEDIO</v>
      </c>
      <c r="M37" s="105" t="s">
        <v>395</v>
      </c>
      <c r="N37" s="7"/>
      <c r="O37" s="1"/>
    </row>
    <row r="38" spans="1:15" ht="76.5">
      <c r="A38" s="1"/>
      <c r="B38" s="5"/>
      <c r="C38" s="120"/>
      <c r="D38" s="120"/>
      <c r="E38" s="126"/>
      <c r="F38" s="120"/>
      <c r="G38" s="129"/>
      <c r="H38" s="14"/>
      <c r="I38" s="116" t="s">
        <v>60</v>
      </c>
      <c r="J38" s="38" t="s">
        <v>61</v>
      </c>
      <c r="K38" s="12" t="s">
        <v>250</v>
      </c>
      <c r="L38" s="13" t="str">
        <f>IF(K38="","",IFERROR(VLOOKUP(K38,Listas!$B$2:$C$271,2,0),"INTERMEDIO"))</f>
        <v>INTERMEDIO</v>
      </c>
      <c r="M38" s="94" t="s">
        <v>392</v>
      </c>
      <c r="N38" s="7"/>
      <c r="O38" s="1"/>
    </row>
    <row r="39" spans="1:15" ht="75.75" thickBot="1">
      <c r="A39" s="1"/>
      <c r="B39" s="5"/>
      <c r="C39" s="120"/>
      <c r="D39" s="120"/>
      <c r="E39" s="126"/>
      <c r="F39" s="120"/>
      <c r="G39" s="129"/>
      <c r="H39" s="14"/>
      <c r="I39" s="117"/>
      <c r="J39" s="39" t="s">
        <v>62</v>
      </c>
      <c r="K39" s="20" t="s">
        <v>256</v>
      </c>
      <c r="L39" s="21" t="str">
        <f>IF(K39="","",VLOOKUP(K39,Listas!$B$2:$C$271,2,0))</f>
        <v>INTERMEDIO</v>
      </c>
      <c r="M39" s="94" t="s">
        <v>392</v>
      </c>
      <c r="N39" s="7"/>
      <c r="O39" s="1"/>
    </row>
    <row r="40" spans="1:15" ht="64.5" thickBot="1">
      <c r="A40" s="1"/>
      <c r="B40" s="5"/>
      <c r="C40" s="120"/>
      <c r="D40" s="120"/>
      <c r="E40" s="126"/>
      <c r="F40" s="121"/>
      <c r="G40" s="129"/>
      <c r="H40" s="14"/>
      <c r="I40" s="36" t="s">
        <v>63</v>
      </c>
      <c r="J40" s="37" t="s">
        <v>64</v>
      </c>
      <c r="K40" s="28" t="s">
        <v>261</v>
      </c>
      <c r="L40" s="29" t="str">
        <f>IF(K40="","",VLOOKUP(LEN(K40),Preg31,2,0))</f>
        <v>INTERMEDIO</v>
      </c>
      <c r="M40" s="106" t="s">
        <v>417</v>
      </c>
      <c r="N40" s="7"/>
      <c r="O40" s="1"/>
    </row>
    <row r="41" spans="1:15" ht="101.25" customHeight="1">
      <c r="A41" s="1"/>
      <c r="B41" s="5"/>
      <c r="C41" s="120"/>
      <c r="D41" s="120"/>
      <c r="E41" s="126"/>
      <c r="F41" s="123" t="s">
        <v>65</v>
      </c>
      <c r="G41" s="129"/>
      <c r="H41" s="14"/>
      <c r="I41" s="116" t="s">
        <v>66</v>
      </c>
      <c r="J41" s="22" t="s">
        <v>67</v>
      </c>
      <c r="K41" s="12" t="s">
        <v>68</v>
      </c>
      <c r="L41" s="13" t="str">
        <f>IF(K41="","",VLOOKUP(LEN(K41),Preg32,2,0))</f>
        <v>BÁSICO</v>
      </c>
      <c r="M41" s="98" t="s">
        <v>379</v>
      </c>
      <c r="N41" s="7"/>
      <c r="O41" s="1"/>
    </row>
    <row r="42" spans="1:15" ht="102" customHeight="1">
      <c r="A42" s="1"/>
      <c r="B42" s="5"/>
      <c r="C42" s="120"/>
      <c r="D42" s="120"/>
      <c r="E42" s="126"/>
      <c r="F42" s="120"/>
      <c r="G42" s="129"/>
      <c r="H42" s="14"/>
      <c r="I42" s="118"/>
      <c r="J42" s="18" t="s">
        <v>69</v>
      </c>
      <c r="K42" s="16" t="s">
        <v>271</v>
      </c>
      <c r="L42" s="17" t="str">
        <f>IF(K42="","",VLOOKUP(LEN(K42),Preg33,2,0))</f>
        <v>INTERMEDIO</v>
      </c>
      <c r="M42" s="99" t="s">
        <v>383</v>
      </c>
      <c r="N42" s="7"/>
      <c r="O42" s="1"/>
    </row>
    <row r="43" spans="1:15" ht="135" customHeight="1" thickBot="1">
      <c r="A43" s="1"/>
      <c r="B43" s="5"/>
      <c r="C43" s="120"/>
      <c r="D43" s="120"/>
      <c r="E43" s="126"/>
      <c r="F43" s="120"/>
      <c r="G43" s="129"/>
      <c r="H43" s="14" t="s">
        <v>70</v>
      </c>
      <c r="I43" s="117"/>
      <c r="J43" s="19" t="s">
        <v>71</v>
      </c>
      <c r="K43" s="20" t="s">
        <v>275</v>
      </c>
      <c r="L43" s="21" t="str">
        <f>IF(K43="","",VLOOKUP(LEN(K43),Preg34,2,0))</f>
        <v>BÁSICO</v>
      </c>
      <c r="M43" s="100" t="s">
        <v>384</v>
      </c>
      <c r="N43" s="7"/>
      <c r="O43" s="1"/>
    </row>
    <row r="44" spans="1:15" ht="122.25" customHeight="1" thickBot="1">
      <c r="A44" s="1"/>
      <c r="B44" s="5"/>
      <c r="C44" s="120"/>
      <c r="D44" s="120"/>
      <c r="E44" s="126"/>
      <c r="F44" s="120"/>
      <c r="G44" s="129"/>
      <c r="H44" s="14"/>
      <c r="I44" s="116" t="s">
        <v>72</v>
      </c>
      <c r="J44" s="22" t="s">
        <v>73</v>
      </c>
      <c r="K44" s="12" t="s">
        <v>280</v>
      </c>
      <c r="L44" s="13" t="str">
        <f>IF(K44="","",VLOOKUP(LEN(K44),Preg35,2,0))</f>
        <v>BÁSICO</v>
      </c>
      <c r="M44" s="87" t="s">
        <v>390</v>
      </c>
      <c r="N44" s="7"/>
      <c r="O44" s="1"/>
    </row>
    <row r="45" spans="1:15" ht="120" customHeight="1">
      <c r="A45" s="1"/>
      <c r="B45" s="5"/>
      <c r="C45" s="120"/>
      <c r="D45" s="120"/>
      <c r="E45" s="127"/>
      <c r="F45" s="120"/>
      <c r="G45" s="130"/>
      <c r="H45" s="14"/>
      <c r="I45" s="118"/>
      <c r="J45" s="18" t="s">
        <v>74</v>
      </c>
      <c r="K45" s="16" t="s">
        <v>287</v>
      </c>
      <c r="L45" s="17" t="str">
        <f>IF(K45="","",IFERROR(VLOOKUP(K45,Listas!$B$2:$C$271,2,0),"AVANZADO 2"))</f>
        <v>AVANZADO 1</v>
      </c>
      <c r="M45" s="87" t="s">
        <v>389</v>
      </c>
      <c r="N45" s="7"/>
      <c r="O45" s="1"/>
    </row>
    <row r="46" spans="1:15" ht="120" customHeight="1" thickBot="1">
      <c r="A46" s="1"/>
      <c r="B46" s="5"/>
      <c r="C46" s="120"/>
      <c r="D46" s="120"/>
      <c r="E46" s="41"/>
      <c r="F46" s="120"/>
      <c r="G46" s="42"/>
      <c r="H46" s="14"/>
      <c r="I46" s="118"/>
      <c r="J46" s="18" t="s">
        <v>75</v>
      </c>
      <c r="K46" s="16" t="s">
        <v>290</v>
      </c>
      <c r="L46" s="17" t="str">
        <f>IF(K46="","",VLOOKUP(K46,Listas!$B$2:$C$271,2,0))</f>
        <v>BÁSICO</v>
      </c>
      <c r="M46" s="104" t="s">
        <v>380</v>
      </c>
      <c r="N46" s="7"/>
      <c r="O46" s="1"/>
    </row>
    <row r="47" spans="1:15" ht="116.25" customHeight="1" thickBot="1">
      <c r="A47" s="1"/>
      <c r="B47" s="5"/>
      <c r="C47" s="120"/>
      <c r="D47" s="120"/>
      <c r="E47" s="41"/>
      <c r="F47" s="120"/>
      <c r="G47" s="42"/>
      <c r="H47" s="14"/>
      <c r="I47" s="118"/>
      <c r="J47" s="18" t="s">
        <v>76</v>
      </c>
      <c r="K47" s="16" t="s">
        <v>296</v>
      </c>
      <c r="L47" s="17" t="str">
        <f>IF(K47="","",VLOOKUP(K47,Listas!$B$2:$C$271,2,0))</f>
        <v>INTERMEDIO</v>
      </c>
      <c r="M47" s="87" t="s">
        <v>382</v>
      </c>
      <c r="N47" s="7"/>
      <c r="O47" s="1"/>
    </row>
    <row r="48" spans="1:15" ht="75.75" customHeight="1" thickBot="1">
      <c r="A48" s="1"/>
      <c r="B48" s="5"/>
      <c r="C48" s="120"/>
      <c r="D48" s="120"/>
      <c r="E48" s="41"/>
      <c r="F48" s="120"/>
      <c r="G48" s="42"/>
      <c r="H48" s="14"/>
      <c r="I48" s="118"/>
      <c r="J48" s="18" t="s">
        <v>77</v>
      </c>
      <c r="K48" s="16" t="s">
        <v>300</v>
      </c>
      <c r="L48" s="17" t="str">
        <f>IF(K48="","",VLOOKUP(K48,Listas!$B$2:$C$271,2,0))</f>
        <v>BÁSICO</v>
      </c>
      <c r="M48" s="98" t="s">
        <v>388</v>
      </c>
      <c r="N48" s="7"/>
      <c r="O48" s="1"/>
    </row>
    <row r="49" spans="1:15" ht="153">
      <c r="A49" s="1"/>
      <c r="B49" s="5"/>
      <c r="C49" s="120"/>
      <c r="D49" s="120"/>
      <c r="E49" s="41"/>
      <c r="F49" s="120"/>
      <c r="G49" s="42"/>
      <c r="H49" s="14"/>
      <c r="I49" s="118"/>
      <c r="J49" s="18" t="s">
        <v>78</v>
      </c>
      <c r="K49" s="16" t="s">
        <v>304</v>
      </c>
      <c r="L49" s="17" t="str">
        <f>IF(K49="","",VLOOKUP(K49,Listas!$B$2:$C$271,2,0))</f>
        <v>INICIAL</v>
      </c>
      <c r="M49" s="87" t="s">
        <v>391</v>
      </c>
      <c r="N49" s="7"/>
      <c r="O49" s="1"/>
    </row>
    <row r="50" spans="1:15" ht="34.5" customHeight="1" thickBot="1">
      <c r="A50" s="1"/>
      <c r="B50" s="5"/>
      <c r="C50" s="120"/>
      <c r="D50" s="120"/>
      <c r="E50" s="41"/>
      <c r="F50" s="120"/>
      <c r="G50" s="42"/>
      <c r="H50" s="14"/>
      <c r="I50" s="117"/>
      <c r="J50" s="19" t="s">
        <v>79</v>
      </c>
      <c r="K50" s="20" t="s">
        <v>310</v>
      </c>
      <c r="L50" s="21" t="str">
        <f>IF(K50="","",VLOOKUP(K50,Listas!$B$2:$C$271,2,0))</f>
        <v>BÁSICO</v>
      </c>
      <c r="M50" s="101" t="s">
        <v>386</v>
      </c>
      <c r="N50" s="7"/>
      <c r="O50" s="1"/>
    </row>
    <row r="51" spans="1:15" ht="153.75" thickBot="1">
      <c r="A51" s="1"/>
      <c r="B51" s="5"/>
      <c r="C51" s="120"/>
      <c r="D51" s="120"/>
      <c r="E51" s="41"/>
      <c r="F51" s="120"/>
      <c r="G51" s="42"/>
      <c r="H51" s="14"/>
      <c r="I51" s="116" t="s">
        <v>80</v>
      </c>
      <c r="J51" s="22" t="s">
        <v>81</v>
      </c>
      <c r="K51" s="12" t="s">
        <v>316</v>
      </c>
      <c r="L51" s="13" t="str">
        <f>IF(K51="","",VLOOKUP(K51,Listas!$B$2:$C$271,2,0))</f>
        <v>INTERMEDIO</v>
      </c>
      <c r="M51" s="86" t="s">
        <v>385</v>
      </c>
      <c r="N51" s="7"/>
      <c r="O51" s="1"/>
    </row>
    <row r="52" spans="1:15" ht="153.75" thickBot="1">
      <c r="A52" s="1"/>
      <c r="B52" s="5"/>
      <c r="C52" s="120"/>
      <c r="D52" s="120"/>
      <c r="E52" s="41"/>
      <c r="F52" s="120"/>
      <c r="G52" s="42"/>
      <c r="H52" s="14"/>
      <c r="I52" s="117"/>
      <c r="J52" s="19" t="s">
        <v>82</v>
      </c>
      <c r="K52" s="43" t="s">
        <v>321</v>
      </c>
      <c r="L52" s="21" t="str">
        <f>IF(K52="","",VLOOKUP(K52,Listas!$B$2:$C$271,2,0))</f>
        <v>INTERMEDIO</v>
      </c>
      <c r="M52" s="86" t="s">
        <v>387</v>
      </c>
      <c r="N52" s="7"/>
      <c r="O52" s="1"/>
    </row>
    <row r="53" spans="1:15" ht="36" customHeight="1">
      <c r="A53" s="1"/>
      <c r="B53" s="5"/>
      <c r="C53" s="120"/>
      <c r="D53" s="120"/>
      <c r="E53" s="41"/>
      <c r="F53" s="120"/>
      <c r="G53" s="42"/>
      <c r="H53" s="14"/>
      <c r="I53" s="116" t="s">
        <v>83</v>
      </c>
      <c r="J53" s="22" t="s">
        <v>84</v>
      </c>
      <c r="K53" s="12" t="s">
        <v>324</v>
      </c>
      <c r="L53" s="13" t="str">
        <f>IF(K53="","",VLOOKUP(K53,Listas!$B$2:$C$271,2,0))</f>
        <v>INICIAL</v>
      </c>
      <c r="M53" s="87"/>
      <c r="N53" s="7"/>
      <c r="O53" s="1"/>
    </row>
    <row r="54" spans="1:15" ht="25.5">
      <c r="A54" s="1"/>
      <c r="B54" s="5"/>
      <c r="C54" s="120"/>
      <c r="D54" s="120"/>
      <c r="E54" s="41"/>
      <c r="F54" s="120"/>
      <c r="G54" s="42"/>
      <c r="H54" s="14"/>
      <c r="I54" s="118"/>
      <c r="J54" s="18" t="s">
        <v>85</v>
      </c>
      <c r="K54" s="16" t="s">
        <v>329</v>
      </c>
      <c r="L54" s="17" t="str">
        <f>IF(K54="","",VLOOKUP(K54,Listas!$B$2:$C$271,2,0))</f>
        <v>INICIAL</v>
      </c>
      <c r="M54" s="95"/>
      <c r="N54" s="7"/>
      <c r="O54" s="1"/>
    </row>
    <row r="55" spans="1:15" ht="26.25" thickBot="1">
      <c r="A55" s="1"/>
      <c r="B55" s="5"/>
      <c r="C55" s="120"/>
      <c r="D55" s="120"/>
      <c r="E55" s="41"/>
      <c r="F55" s="121"/>
      <c r="G55" s="42"/>
      <c r="H55" s="14"/>
      <c r="I55" s="117"/>
      <c r="J55" s="19" t="s">
        <v>86</v>
      </c>
      <c r="K55" s="20" t="s">
        <v>335</v>
      </c>
      <c r="L55" s="21" t="str">
        <f>IF(K55="","",VLOOKUP(K55,Listas!$B$2:$C$271,2,0))</f>
        <v>BÁSICO</v>
      </c>
      <c r="M55" s="86"/>
      <c r="N55" s="7"/>
      <c r="O55" s="1"/>
    </row>
    <row r="56" spans="1:15" ht="51">
      <c r="A56" s="1"/>
      <c r="B56" s="5"/>
      <c r="C56" s="120"/>
      <c r="D56" s="120"/>
      <c r="E56" s="41"/>
      <c r="F56" s="123" t="s">
        <v>87</v>
      </c>
      <c r="G56" s="42"/>
      <c r="H56" s="14"/>
      <c r="I56" s="116" t="s">
        <v>88</v>
      </c>
      <c r="J56" s="22" t="s">
        <v>89</v>
      </c>
      <c r="K56" s="12" t="s">
        <v>342</v>
      </c>
      <c r="L56" s="13" t="str">
        <f>IF(K56="","",VLOOKUP(LEN(K56),pREG47,2,0))</f>
        <v>AVANZADO 1</v>
      </c>
      <c r="M56" s="103" t="s">
        <v>406</v>
      </c>
      <c r="N56" s="7"/>
      <c r="O56" s="1"/>
    </row>
    <row r="57" spans="1:15" ht="38.25">
      <c r="A57" s="1"/>
      <c r="B57" s="5"/>
      <c r="C57" s="120"/>
      <c r="D57" s="120"/>
      <c r="E57" s="41"/>
      <c r="F57" s="120"/>
      <c r="G57" s="42"/>
      <c r="H57" s="14"/>
      <c r="I57" s="118"/>
      <c r="J57" s="18" t="s">
        <v>90</v>
      </c>
      <c r="K57" s="16" t="s">
        <v>347</v>
      </c>
      <c r="L57" s="17" t="str">
        <f>IF(K57="","",VLOOKUP(K57,Listas!$B$2:$C$271,2,0))</f>
        <v>AVANZADO 1</v>
      </c>
      <c r="M57" s="95" t="s">
        <v>405</v>
      </c>
      <c r="N57" s="7"/>
      <c r="O57" s="1"/>
    </row>
    <row r="58" spans="1:15" ht="26.25" thickBot="1">
      <c r="A58" s="1"/>
      <c r="B58" s="5"/>
      <c r="C58" s="120"/>
      <c r="D58" s="120"/>
      <c r="E58" s="41"/>
      <c r="F58" s="120"/>
      <c r="G58" s="42"/>
      <c r="H58" s="14"/>
      <c r="I58" s="117"/>
      <c r="J58" s="19" t="s">
        <v>91</v>
      </c>
      <c r="K58" s="20" t="s">
        <v>349</v>
      </c>
      <c r="L58" s="21" t="str">
        <f>IF(K58="","",VLOOKUP(K58,Listas!$B$2:$C$271,2,0))</f>
        <v>INICIAL</v>
      </c>
      <c r="M58" s="86"/>
      <c r="N58" s="7"/>
      <c r="O58" s="1"/>
    </row>
    <row r="59" spans="1:15" ht="63.75">
      <c r="A59" s="1"/>
      <c r="B59" s="5"/>
      <c r="C59" s="120"/>
      <c r="D59" s="120"/>
      <c r="E59" s="41"/>
      <c r="F59" s="120"/>
      <c r="G59" s="42"/>
      <c r="H59" s="14"/>
      <c r="I59" s="116" t="s">
        <v>92</v>
      </c>
      <c r="J59" s="22" t="s">
        <v>93</v>
      </c>
      <c r="K59" s="12" t="s">
        <v>357</v>
      </c>
      <c r="L59" s="13" t="str">
        <f>IF(K59="","",IFERROR(VLOOKUP(K59,Listas!$B$2:$C$271,2,0),"AVANZADO 1"))</f>
        <v>AVANZADO 1</v>
      </c>
      <c r="M59" s="95" t="s">
        <v>404</v>
      </c>
      <c r="N59" s="7"/>
      <c r="O59" s="1"/>
    </row>
    <row r="60" spans="1:15" ht="30">
      <c r="A60" s="1"/>
      <c r="B60" s="5"/>
      <c r="C60" s="120"/>
      <c r="D60" s="120"/>
      <c r="E60" s="41"/>
      <c r="F60" s="120"/>
      <c r="G60" s="42"/>
      <c r="H60" s="14"/>
      <c r="I60" s="118"/>
      <c r="J60" s="18" t="s">
        <v>94</v>
      </c>
      <c r="K60" s="16" t="s">
        <v>362</v>
      </c>
      <c r="L60" s="17" t="str">
        <f>IF(K60="","",VLOOKUP(K60,Listas!$B$2:$C$271,2,0))</f>
        <v>AVANZADO 1</v>
      </c>
      <c r="M60" s="94" t="s">
        <v>401</v>
      </c>
      <c r="N60" s="7"/>
      <c r="O60" s="1"/>
    </row>
    <row r="61" spans="1:15" ht="63.75">
      <c r="A61" s="1"/>
      <c r="B61" s="5"/>
      <c r="C61" s="120"/>
      <c r="D61" s="120"/>
      <c r="E61" s="41"/>
      <c r="F61" s="120"/>
      <c r="G61" s="42"/>
      <c r="H61" s="14"/>
      <c r="I61" s="118"/>
      <c r="J61" s="18" t="s">
        <v>95</v>
      </c>
      <c r="K61" s="16" t="s">
        <v>367</v>
      </c>
      <c r="L61" s="17" t="str">
        <f>IF(K61="","",IFERROR(VLOOKUP(K61,Listas!$B$2:$C$271,2,0),"AVANZADO 2"))</f>
        <v>AVANZADO 1</v>
      </c>
      <c r="M61" s="95" t="s">
        <v>404</v>
      </c>
      <c r="N61" s="7"/>
      <c r="O61" s="1"/>
    </row>
    <row r="62" spans="1:15" ht="39" thickBot="1">
      <c r="A62" s="1"/>
      <c r="B62" s="5"/>
      <c r="C62" s="120"/>
      <c r="D62" s="120"/>
      <c r="E62" s="41"/>
      <c r="F62" s="120"/>
      <c r="G62" s="42"/>
      <c r="H62" s="14"/>
      <c r="I62" s="117"/>
      <c r="J62" s="19" t="s">
        <v>96</v>
      </c>
      <c r="K62" s="20" t="s">
        <v>372</v>
      </c>
      <c r="L62" s="21" t="str">
        <f>IF(K62="","",IFERROR(VLOOKUP(K62,Listas!$B$2:$C$271,2,0),"AVANZADO 2"))</f>
        <v>AVANZADO 1</v>
      </c>
      <c r="M62" s="86" t="s">
        <v>402</v>
      </c>
      <c r="N62" s="7"/>
      <c r="O62" s="1"/>
    </row>
    <row r="63" spans="1:15" ht="51.75" thickBot="1">
      <c r="A63" s="1"/>
      <c r="B63" s="5"/>
      <c r="C63" s="121"/>
      <c r="D63" s="121"/>
      <c r="E63" s="41"/>
      <c r="F63" s="121"/>
      <c r="G63" s="42"/>
      <c r="H63" s="14"/>
      <c r="I63" s="44" t="s">
        <v>97</v>
      </c>
      <c r="J63" s="27" t="s">
        <v>98</v>
      </c>
      <c r="K63" s="28" t="s">
        <v>377</v>
      </c>
      <c r="L63" s="29" t="str">
        <f>IF(K63="","",IFERROR(VLOOKUP(K63,Listas!$B$2:$C$271,2,0),"AVANZADO 1"))</f>
        <v>AVANZADO 1</v>
      </c>
      <c r="M63" s="93" t="s">
        <v>403</v>
      </c>
      <c r="N63" s="7"/>
      <c r="O63" s="1"/>
    </row>
    <row r="64" spans="1:15" ht="7.5" customHeight="1" thickBot="1">
      <c r="A64" s="1"/>
      <c r="B64" s="45"/>
      <c r="C64" s="46"/>
      <c r="D64" s="46"/>
      <c r="E64" s="46"/>
      <c r="F64" s="46"/>
      <c r="G64" s="46"/>
      <c r="H64" s="46"/>
      <c r="I64" s="46"/>
      <c r="J64" s="46"/>
      <c r="K64" s="46"/>
      <c r="L64" s="46"/>
      <c r="M64" s="91"/>
      <c r="N64" s="47"/>
      <c r="O64" s="1"/>
    </row>
    <row r="65" spans="1:15" ht="15.75" hidden="1" customHeight="1">
      <c r="A65" s="1"/>
      <c r="B65" s="1"/>
      <c r="C65" s="1"/>
      <c r="D65" s="1"/>
      <c r="E65" s="1"/>
      <c r="F65" s="1"/>
      <c r="G65" s="1"/>
      <c r="H65" s="1"/>
      <c r="I65" s="1"/>
      <c r="J65" s="1"/>
      <c r="K65" s="1"/>
      <c r="L65" s="1"/>
      <c r="M65" s="88"/>
      <c r="N65" s="1"/>
      <c r="O65" s="1"/>
    </row>
    <row r="66" spans="1:15" ht="15.75" hidden="1" customHeight="1">
      <c r="A66" s="1"/>
      <c r="B66" s="1"/>
      <c r="C66" s="1"/>
      <c r="D66" s="48"/>
      <c r="E66" s="1"/>
      <c r="F66" s="1"/>
      <c r="G66" s="1"/>
      <c r="H66" s="1"/>
      <c r="I66" s="1"/>
      <c r="J66" s="1"/>
      <c r="K66" s="1"/>
      <c r="L66" s="1"/>
      <c r="M66" s="88"/>
      <c r="N66" s="1"/>
      <c r="O66" s="1"/>
    </row>
    <row r="67" spans="1:15" ht="15.75" hidden="1" customHeight="1">
      <c r="A67" s="1"/>
      <c r="B67" s="1"/>
      <c r="C67" s="1"/>
      <c r="D67" s="1"/>
      <c r="E67" s="1"/>
      <c r="F67" s="1"/>
      <c r="G67" s="1"/>
      <c r="H67" s="1"/>
      <c r="I67" s="1"/>
      <c r="J67" s="1"/>
      <c r="K67" s="1"/>
      <c r="L67" s="1"/>
      <c r="M67" s="88"/>
      <c r="N67" s="1"/>
      <c r="O67" s="1"/>
    </row>
    <row r="68" spans="1:15" ht="15.75" hidden="1" customHeight="1">
      <c r="A68" s="1"/>
      <c r="B68" s="1"/>
      <c r="C68" s="1"/>
      <c r="D68" s="1"/>
      <c r="E68" s="1"/>
      <c r="F68" s="1"/>
      <c r="G68" s="1"/>
      <c r="H68" s="1"/>
      <c r="I68" s="1"/>
      <c r="J68" s="1"/>
      <c r="K68" s="1"/>
      <c r="L68" s="1"/>
      <c r="M68" s="88"/>
      <c r="N68" s="1"/>
      <c r="O68" s="1"/>
    </row>
    <row r="69" spans="1:15" ht="15.75" hidden="1" customHeight="1">
      <c r="A69" s="1"/>
      <c r="B69" s="1"/>
      <c r="C69" s="1"/>
      <c r="D69" s="1"/>
      <c r="E69" s="1"/>
      <c r="F69" s="1"/>
      <c r="G69" s="1"/>
      <c r="H69" s="1"/>
      <c r="I69" s="1"/>
      <c r="J69" s="1"/>
      <c r="K69" s="1"/>
      <c r="L69" s="1"/>
      <c r="M69" s="88"/>
      <c r="N69" s="1"/>
      <c r="O69" s="1"/>
    </row>
    <row r="70" spans="1:15" ht="15.75" hidden="1" customHeight="1">
      <c r="A70" s="1"/>
      <c r="B70" s="1"/>
      <c r="C70" s="1"/>
      <c r="D70" s="1"/>
      <c r="E70" s="1"/>
      <c r="F70" s="1"/>
      <c r="G70" s="1"/>
      <c r="H70" s="1"/>
      <c r="I70" s="1"/>
      <c r="J70" s="1"/>
      <c r="K70" s="1"/>
      <c r="L70" s="1"/>
      <c r="M70" s="88"/>
      <c r="N70" s="1"/>
      <c r="O70" s="1"/>
    </row>
    <row r="71" spans="1:15" ht="15.75" hidden="1" customHeight="1">
      <c r="A71" s="1"/>
      <c r="B71" s="1"/>
      <c r="C71" s="1"/>
      <c r="D71" s="1"/>
      <c r="E71" s="1"/>
      <c r="F71" s="1"/>
      <c r="G71" s="1"/>
      <c r="H71" s="1"/>
      <c r="I71" s="1"/>
      <c r="J71" s="1"/>
      <c r="K71" s="1"/>
      <c r="L71" s="1"/>
      <c r="M71" s="88"/>
      <c r="N71" s="1"/>
      <c r="O71" s="1"/>
    </row>
    <row r="72" spans="1:15" ht="15.75" hidden="1" customHeight="1">
      <c r="A72" s="1"/>
      <c r="B72" s="1"/>
      <c r="C72" s="1"/>
      <c r="D72" s="1"/>
      <c r="E72" s="1"/>
      <c r="F72" s="1"/>
      <c r="G72" s="1"/>
      <c r="H72" s="1"/>
      <c r="I72" s="1"/>
      <c r="J72" s="1"/>
      <c r="K72" s="1"/>
      <c r="L72" s="1"/>
      <c r="M72" s="88"/>
      <c r="N72" s="1"/>
      <c r="O72" s="1"/>
    </row>
    <row r="73" spans="1:15" ht="15.75" hidden="1" customHeight="1">
      <c r="A73" s="1"/>
      <c r="B73" s="1"/>
      <c r="C73" s="1"/>
      <c r="D73" s="1"/>
      <c r="E73" s="1"/>
      <c r="F73" s="1"/>
      <c r="G73" s="1"/>
      <c r="H73" s="1"/>
      <c r="I73" s="1"/>
      <c r="J73" s="1"/>
      <c r="K73" s="1"/>
      <c r="L73" s="1"/>
      <c r="M73" s="88"/>
      <c r="N73" s="1"/>
      <c r="O73" s="1"/>
    </row>
    <row r="74" spans="1:15" ht="15.75" hidden="1" customHeight="1">
      <c r="A74" s="1"/>
      <c r="B74" s="1"/>
      <c r="C74" s="1"/>
      <c r="D74" s="1"/>
      <c r="E74" s="1"/>
      <c r="F74" s="1"/>
      <c r="G74" s="1"/>
      <c r="H74" s="1"/>
      <c r="I74" s="1"/>
      <c r="J74" s="1"/>
      <c r="K74" s="1"/>
      <c r="L74" s="1"/>
      <c r="M74" s="88"/>
      <c r="N74" s="1"/>
      <c r="O74" s="1"/>
    </row>
    <row r="75" spans="1:15" ht="15.75" hidden="1" customHeight="1">
      <c r="A75" s="1"/>
      <c r="B75" s="1"/>
      <c r="C75" s="1"/>
      <c r="D75" s="1"/>
      <c r="E75" s="1"/>
      <c r="F75" s="1"/>
      <c r="G75" s="1"/>
      <c r="H75" s="1"/>
      <c r="I75" s="1"/>
      <c r="J75" s="1"/>
      <c r="K75" s="1"/>
      <c r="L75" s="1"/>
      <c r="M75" s="88"/>
      <c r="N75" s="1"/>
      <c r="O75" s="1"/>
    </row>
    <row r="76" spans="1:15" ht="15.75" hidden="1" customHeight="1">
      <c r="A76" s="1"/>
      <c r="B76" s="1"/>
      <c r="C76" s="1"/>
      <c r="D76" s="1"/>
      <c r="E76" s="1"/>
      <c r="F76" s="1"/>
      <c r="G76" s="1"/>
      <c r="H76" s="1"/>
      <c r="I76" s="1"/>
      <c r="J76" s="1"/>
      <c r="K76" s="1"/>
      <c r="L76" s="1"/>
      <c r="M76" s="88"/>
      <c r="N76" s="1"/>
      <c r="O76" s="1"/>
    </row>
    <row r="77" spans="1:15" ht="15.75" hidden="1" customHeight="1">
      <c r="A77" s="1"/>
      <c r="B77" s="1"/>
      <c r="C77" s="1"/>
      <c r="D77" s="1"/>
      <c r="E77" s="1"/>
      <c r="F77" s="1"/>
      <c r="G77" s="1"/>
      <c r="H77" s="1"/>
      <c r="I77" s="1"/>
      <c r="J77" s="1"/>
      <c r="K77" s="1"/>
      <c r="L77" s="1"/>
      <c r="M77" s="88"/>
      <c r="N77" s="1"/>
      <c r="O77" s="1"/>
    </row>
    <row r="78" spans="1:15" ht="15.75" hidden="1" customHeight="1">
      <c r="A78" s="1"/>
      <c r="B78" s="1"/>
      <c r="C78" s="1"/>
      <c r="D78" s="1"/>
      <c r="E78" s="1"/>
      <c r="F78" s="1"/>
      <c r="G78" s="1"/>
      <c r="H78" s="1"/>
      <c r="I78" s="1"/>
      <c r="J78" s="1"/>
      <c r="K78" s="1"/>
      <c r="L78" s="1"/>
      <c r="M78" s="88"/>
      <c r="N78" s="1"/>
      <c r="O78" s="1"/>
    </row>
    <row r="79" spans="1:15" ht="15.75" customHeight="1">
      <c r="A79" s="1"/>
      <c r="B79" s="1"/>
      <c r="C79" s="1"/>
      <c r="D79" s="1"/>
      <c r="E79" s="1"/>
      <c r="F79" s="1"/>
      <c r="G79" s="1"/>
      <c r="H79" s="1"/>
      <c r="I79" s="1"/>
      <c r="J79" s="1"/>
      <c r="K79" s="1"/>
      <c r="L79" s="1"/>
      <c r="M79" s="88"/>
      <c r="N79" s="1"/>
      <c r="O79" s="1"/>
    </row>
    <row r="80" spans="1:15" ht="15.75" customHeight="1">
      <c r="A80" s="1"/>
      <c r="B80" s="1"/>
      <c r="C80" s="1"/>
      <c r="D80" s="1"/>
      <c r="E80" s="1"/>
      <c r="F80" s="1"/>
      <c r="G80" s="1"/>
      <c r="H80" s="1"/>
      <c r="I80" s="1"/>
      <c r="J80" s="1"/>
      <c r="K80" s="1"/>
      <c r="L80" s="1"/>
      <c r="M80" s="88"/>
      <c r="N80" s="1"/>
      <c r="O80" s="1"/>
    </row>
    <row r="81" spans="1:15" ht="15.75" customHeight="1">
      <c r="A81" s="1"/>
      <c r="B81" s="1"/>
      <c r="C81" s="1"/>
      <c r="D81" s="1"/>
      <c r="E81" s="1"/>
      <c r="F81" s="1"/>
      <c r="G81" s="1"/>
      <c r="H81" s="1"/>
      <c r="I81" s="1"/>
      <c r="J81" s="1"/>
      <c r="K81" s="1"/>
      <c r="L81" s="1"/>
      <c r="M81" s="88"/>
      <c r="N81" s="1"/>
      <c r="O81" s="1"/>
    </row>
    <row r="82" spans="1:15" ht="15.75" customHeight="1">
      <c r="A82" s="1"/>
      <c r="B82" s="1"/>
      <c r="C82" s="1"/>
      <c r="D82" s="1"/>
      <c r="E82" s="1"/>
      <c r="F82" s="1"/>
      <c r="G82" s="1"/>
      <c r="H82" s="1"/>
      <c r="I82" s="1"/>
      <c r="J82" s="1"/>
      <c r="K82" s="1"/>
      <c r="L82" s="1"/>
      <c r="M82" s="88"/>
      <c r="N82" s="1"/>
      <c r="O82" s="1"/>
    </row>
    <row r="83" spans="1:15" ht="15.75" customHeight="1">
      <c r="A83" s="1"/>
      <c r="B83" s="1"/>
      <c r="C83" s="1"/>
      <c r="D83" s="1"/>
      <c r="E83" s="1"/>
      <c r="F83" s="1"/>
      <c r="G83" s="1"/>
      <c r="H83" s="1"/>
      <c r="I83" s="1"/>
      <c r="J83" s="1"/>
      <c r="K83" s="1"/>
      <c r="L83" s="1"/>
      <c r="M83" s="88"/>
      <c r="N83" s="1"/>
      <c r="O83" s="1"/>
    </row>
    <row r="84" spans="1:15" ht="15.75" customHeight="1">
      <c r="A84" s="1"/>
      <c r="B84" s="1"/>
      <c r="C84" s="1"/>
      <c r="D84" s="1"/>
      <c r="E84" s="1"/>
      <c r="F84" s="1"/>
      <c r="G84" s="1"/>
      <c r="H84" s="1"/>
      <c r="I84" s="1"/>
      <c r="J84" s="1"/>
      <c r="K84" s="1"/>
      <c r="L84" s="1"/>
      <c r="M84" s="88"/>
      <c r="N84" s="1"/>
      <c r="O84" s="1"/>
    </row>
    <row r="85" spans="1:15" ht="15.75" customHeight="1">
      <c r="A85" s="1"/>
      <c r="B85" s="1"/>
      <c r="C85" s="1"/>
      <c r="D85" s="1"/>
      <c r="E85" s="1"/>
      <c r="F85" s="1"/>
      <c r="G85" s="1"/>
      <c r="H85" s="1"/>
      <c r="I85" s="1"/>
      <c r="J85" s="1"/>
      <c r="K85" s="1"/>
      <c r="L85" s="1"/>
      <c r="M85" s="88"/>
      <c r="N85" s="1"/>
      <c r="O85" s="1"/>
    </row>
    <row r="86" spans="1:15" ht="15.75" customHeight="1">
      <c r="A86" s="1"/>
      <c r="B86" s="1"/>
      <c r="C86" s="1"/>
      <c r="D86" s="1"/>
      <c r="E86" s="1"/>
      <c r="F86" s="1"/>
      <c r="G86" s="1"/>
      <c r="H86" s="1"/>
      <c r="I86" s="1"/>
      <c r="J86" s="1"/>
      <c r="K86" s="1"/>
      <c r="L86" s="1"/>
      <c r="M86" s="88"/>
      <c r="N86" s="1"/>
      <c r="O86" s="1"/>
    </row>
    <row r="87" spans="1:15" ht="15.75" customHeight="1">
      <c r="A87" s="1"/>
      <c r="B87" s="1"/>
      <c r="C87" s="1"/>
      <c r="D87" s="1"/>
      <c r="E87" s="1"/>
      <c r="F87" s="1"/>
      <c r="G87" s="1"/>
      <c r="H87" s="1"/>
      <c r="I87" s="1"/>
      <c r="J87" s="1"/>
      <c r="K87" s="1"/>
      <c r="L87" s="1"/>
      <c r="M87" s="88"/>
      <c r="N87" s="1"/>
      <c r="O87" s="1"/>
    </row>
    <row r="88" spans="1:15" ht="15.75" customHeight="1">
      <c r="A88" s="1"/>
      <c r="B88" s="1"/>
      <c r="C88" s="1"/>
      <c r="D88" s="1"/>
      <c r="E88" s="1"/>
      <c r="F88" s="1"/>
      <c r="G88" s="1"/>
      <c r="H88" s="1"/>
      <c r="I88" s="1"/>
      <c r="J88" s="1"/>
      <c r="K88" s="1"/>
      <c r="L88" s="1"/>
      <c r="M88" s="88"/>
      <c r="N88" s="1"/>
      <c r="O88" s="1"/>
    </row>
    <row r="89" spans="1:15" ht="15.75" customHeight="1">
      <c r="A89" s="1"/>
      <c r="B89" s="1"/>
      <c r="C89" s="1"/>
      <c r="D89" s="1"/>
      <c r="E89" s="1"/>
      <c r="F89" s="1"/>
      <c r="G89" s="1"/>
      <c r="H89" s="1"/>
      <c r="I89" s="1"/>
      <c r="J89" s="1"/>
      <c r="K89" s="1"/>
      <c r="L89" s="1"/>
      <c r="M89" s="88"/>
      <c r="N89" s="1"/>
      <c r="O89" s="1"/>
    </row>
    <row r="90" spans="1:15" ht="15.75" customHeight="1">
      <c r="A90" s="1"/>
      <c r="B90" s="1"/>
      <c r="C90" s="1"/>
      <c r="D90" s="1"/>
      <c r="E90" s="1"/>
      <c r="F90" s="1"/>
      <c r="G90" s="1"/>
      <c r="H90" s="1"/>
      <c r="I90" s="1"/>
      <c r="J90" s="1"/>
      <c r="K90" s="1"/>
      <c r="L90" s="1"/>
      <c r="M90" s="88"/>
      <c r="N90" s="1"/>
      <c r="O90" s="1"/>
    </row>
    <row r="91" spans="1:15" ht="15.75" customHeight="1">
      <c r="A91" s="1"/>
      <c r="B91" s="1"/>
      <c r="C91" s="1"/>
      <c r="D91" s="1"/>
      <c r="E91" s="1"/>
      <c r="F91" s="1"/>
      <c r="G91" s="1"/>
      <c r="H91" s="1"/>
      <c r="I91" s="1"/>
      <c r="J91" s="1"/>
      <c r="K91" s="1"/>
      <c r="L91" s="1"/>
      <c r="M91" s="88"/>
      <c r="N91" s="1"/>
      <c r="O91" s="1"/>
    </row>
    <row r="92" spans="1:15" ht="15.75" customHeight="1">
      <c r="A92" s="1"/>
      <c r="B92" s="1"/>
      <c r="C92" s="1"/>
      <c r="D92" s="1"/>
      <c r="E92" s="1"/>
      <c r="F92" s="1"/>
      <c r="G92" s="1"/>
      <c r="H92" s="1"/>
      <c r="I92" s="1"/>
      <c r="J92" s="1"/>
      <c r="K92" s="1"/>
      <c r="L92" s="1"/>
      <c r="M92" s="88"/>
      <c r="N92" s="1"/>
      <c r="O92" s="1"/>
    </row>
    <row r="93" spans="1:15" ht="15.75" customHeight="1">
      <c r="A93" s="1"/>
      <c r="B93" s="1"/>
      <c r="C93" s="1"/>
      <c r="D93" s="1"/>
      <c r="E93" s="1"/>
      <c r="F93" s="1"/>
      <c r="G93" s="1"/>
      <c r="H93" s="1"/>
      <c r="I93" s="1"/>
      <c r="J93" s="1"/>
      <c r="K93" s="1"/>
      <c r="L93" s="1"/>
      <c r="M93" s="88"/>
      <c r="N93" s="1"/>
      <c r="O93" s="1"/>
    </row>
    <row r="94" spans="1:15" ht="15.75" customHeight="1">
      <c r="A94" s="1"/>
      <c r="B94" s="1"/>
      <c r="C94" s="1"/>
      <c r="D94" s="1"/>
      <c r="E94" s="1"/>
      <c r="F94" s="1"/>
      <c r="G94" s="1"/>
      <c r="H94" s="1"/>
      <c r="I94" s="1"/>
      <c r="J94" s="1"/>
      <c r="K94" s="1"/>
      <c r="L94" s="1"/>
      <c r="M94" s="88"/>
      <c r="N94" s="1"/>
      <c r="O94" s="1"/>
    </row>
    <row r="95" spans="1:15" ht="15.75" customHeight="1">
      <c r="A95" s="1"/>
      <c r="B95" s="1"/>
      <c r="C95" s="1"/>
      <c r="D95" s="1"/>
      <c r="E95" s="1"/>
      <c r="F95" s="1"/>
      <c r="G95" s="1"/>
      <c r="H95" s="1"/>
      <c r="I95" s="1"/>
      <c r="J95" s="1"/>
      <c r="K95" s="1"/>
      <c r="L95" s="1"/>
      <c r="M95" s="88"/>
      <c r="N95" s="1"/>
      <c r="O95" s="1"/>
    </row>
    <row r="96" spans="1:15" ht="15.75" customHeight="1">
      <c r="A96" s="1"/>
      <c r="B96" s="1"/>
      <c r="C96" s="1"/>
      <c r="D96" s="1"/>
      <c r="E96" s="1"/>
      <c r="F96" s="1"/>
      <c r="G96" s="1"/>
      <c r="H96" s="1"/>
      <c r="I96" s="1"/>
      <c r="J96" s="1"/>
      <c r="K96" s="1"/>
      <c r="L96" s="1"/>
      <c r="M96" s="88"/>
      <c r="N96" s="1"/>
      <c r="O96" s="1"/>
    </row>
    <row r="97" spans="1:15" ht="15.75" customHeight="1">
      <c r="A97" s="1"/>
      <c r="B97" s="1"/>
      <c r="C97" s="1"/>
      <c r="D97" s="1"/>
      <c r="E97" s="1"/>
      <c r="F97" s="1"/>
      <c r="G97" s="1"/>
      <c r="H97" s="1"/>
      <c r="I97" s="1"/>
      <c r="J97" s="1"/>
      <c r="K97" s="1"/>
      <c r="L97" s="1"/>
      <c r="M97" s="88"/>
      <c r="N97" s="1"/>
      <c r="O97" s="1"/>
    </row>
    <row r="98" spans="1:15" ht="15.75" customHeight="1">
      <c r="A98" s="1"/>
      <c r="B98" s="1"/>
      <c r="C98" s="1"/>
      <c r="D98" s="1"/>
      <c r="E98" s="1"/>
      <c r="F98" s="1"/>
      <c r="G98" s="1"/>
      <c r="H98" s="1"/>
      <c r="I98" s="1"/>
      <c r="J98" s="1"/>
      <c r="K98" s="1"/>
      <c r="L98" s="1"/>
      <c r="M98" s="88"/>
      <c r="N98" s="1"/>
      <c r="O98" s="1"/>
    </row>
    <row r="99" spans="1:15" ht="15.75" customHeight="1">
      <c r="A99" s="1"/>
      <c r="B99" s="1"/>
      <c r="C99" s="1"/>
      <c r="D99" s="1"/>
      <c r="E99" s="1"/>
      <c r="F99" s="1"/>
      <c r="G99" s="1"/>
      <c r="H99" s="1"/>
      <c r="I99" s="1"/>
      <c r="J99" s="1"/>
      <c r="K99" s="1"/>
      <c r="L99" s="1"/>
      <c r="M99" s="88"/>
      <c r="N99" s="1"/>
      <c r="O99" s="1"/>
    </row>
    <row r="100" spans="1:15" ht="15.75" customHeight="1">
      <c r="A100" s="1"/>
      <c r="B100" s="1"/>
      <c r="C100" s="1"/>
      <c r="D100" s="1"/>
      <c r="E100" s="1"/>
      <c r="F100" s="1"/>
      <c r="G100" s="1"/>
      <c r="H100" s="1"/>
      <c r="I100" s="1"/>
      <c r="J100" s="1"/>
      <c r="K100" s="1"/>
      <c r="L100" s="1"/>
      <c r="M100" s="88"/>
      <c r="N100" s="1"/>
      <c r="O100" s="1"/>
    </row>
  </sheetData>
  <mergeCells count="39">
    <mergeCell ref="L8:L9"/>
    <mergeCell ref="M8:M9"/>
    <mergeCell ref="C8:C9"/>
    <mergeCell ref="F8:F9"/>
    <mergeCell ref="K8:K9"/>
    <mergeCell ref="G8:G9"/>
    <mergeCell ref="I8:I9"/>
    <mergeCell ref="G10:G45"/>
    <mergeCell ref="D8:D9"/>
    <mergeCell ref="E8:E9"/>
    <mergeCell ref="C2:M2"/>
    <mergeCell ref="C3:M3"/>
    <mergeCell ref="C5:H5"/>
    <mergeCell ref="K5:M5"/>
    <mergeCell ref="C6:H6"/>
    <mergeCell ref="K6:M6"/>
    <mergeCell ref="I41:I43"/>
    <mergeCell ref="I44:I50"/>
    <mergeCell ref="I24:I25"/>
    <mergeCell ref="I27:I31"/>
    <mergeCell ref="J8:J9"/>
    <mergeCell ref="I10:I16"/>
    <mergeCell ref="F10:F21"/>
    <mergeCell ref="C10:C63"/>
    <mergeCell ref="D10:D63"/>
    <mergeCell ref="F56:F63"/>
    <mergeCell ref="F22:F26"/>
    <mergeCell ref="F27:F40"/>
    <mergeCell ref="F41:F55"/>
    <mergeCell ref="E10:E45"/>
    <mergeCell ref="I17:I18"/>
    <mergeCell ref="H8:H9"/>
    <mergeCell ref="I51:I52"/>
    <mergeCell ref="I56:I58"/>
    <mergeCell ref="I59:I62"/>
    <mergeCell ref="I38:I39"/>
    <mergeCell ref="I53:I55"/>
    <mergeCell ref="I32:I33"/>
    <mergeCell ref="I20:I21"/>
  </mergeCells>
  <conditionalFormatting sqref="K6:M6">
    <cfRule type="cellIs" dxfId="14" priority="1" operator="between">
      <formula>80.5</formula>
      <formula>100</formula>
    </cfRule>
  </conditionalFormatting>
  <conditionalFormatting sqref="K6:M6">
    <cfRule type="cellIs" dxfId="13" priority="2" operator="between">
      <formula>60.5</formula>
      <formula>80.4</formula>
    </cfRule>
  </conditionalFormatting>
  <conditionalFormatting sqref="K6:M6">
    <cfRule type="cellIs" dxfId="12" priority="3" operator="between">
      <formula>40.5</formula>
      <formula>60.4</formula>
    </cfRule>
  </conditionalFormatting>
  <conditionalFormatting sqref="K6:M6">
    <cfRule type="cellIs" dxfId="11" priority="4" operator="between">
      <formula>20.5</formula>
      <formula>40.4</formula>
    </cfRule>
  </conditionalFormatting>
  <conditionalFormatting sqref="K6:M6">
    <cfRule type="cellIs" dxfId="10" priority="5" operator="between">
      <formula>0.1</formula>
      <formula>20.4</formula>
    </cfRule>
  </conditionalFormatting>
  <conditionalFormatting sqref="D10">
    <cfRule type="cellIs" dxfId="9" priority="6" operator="between">
      <formula>80.5</formula>
      <formula>100</formula>
    </cfRule>
  </conditionalFormatting>
  <conditionalFormatting sqref="D10">
    <cfRule type="cellIs" dxfId="8" priority="7" operator="between">
      <formula>60.4</formula>
      <formula>80.5</formula>
    </cfRule>
  </conditionalFormatting>
  <conditionalFormatting sqref="D10">
    <cfRule type="cellIs" dxfId="7" priority="8" operator="between">
      <formula>40.4</formula>
      <formula>60.5</formula>
    </cfRule>
  </conditionalFormatting>
  <conditionalFormatting sqref="D10">
    <cfRule type="cellIs" dxfId="6" priority="9" operator="between">
      <formula>20.5</formula>
      <formula>40.4</formula>
    </cfRule>
  </conditionalFormatting>
  <conditionalFormatting sqref="D10">
    <cfRule type="cellIs" dxfId="5" priority="10" operator="between">
      <formula>0.1</formula>
      <formula>20.4</formula>
    </cfRule>
  </conditionalFormatting>
  <conditionalFormatting sqref="L10:L63">
    <cfRule type="cellIs" dxfId="4" priority="11" operator="equal">
      <formula>"AVANZADO 2"</formula>
    </cfRule>
  </conditionalFormatting>
  <conditionalFormatting sqref="L10:L63">
    <cfRule type="cellIs" dxfId="3" priority="12" operator="equal">
      <formula>"AVANZADO 1"</formula>
    </cfRule>
  </conditionalFormatting>
  <conditionalFormatting sqref="L10:L63">
    <cfRule type="cellIs" dxfId="2" priority="13" operator="equal">
      <formula>"INTERMEDIO"</formula>
    </cfRule>
  </conditionalFormatting>
  <conditionalFormatting sqref="L10:L63">
    <cfRule type="cellIs" dxfId="1" priority="14" operator="equal">
      <formula>"BÁSICO"</formula>
    </cfRule>
  </conditionalFormatting>
  <conditionalFormatting sqref="L10:L63">
    <cfRule type="cellIs" dxfId="0" priority="15" operator="equal">
      <formula>"INICIAL"</formula>
    </cfRule>
  </conditionalFormatting>
  <dataValidations count="58">
    <dataValidation type="list" allowBlank="1" showErrorMessage="1" sqref="K14">
      <formula1>Pregunta5</formula1>
    </dataValidation>
    <dataValidation type="list" allowBlank="1" showErrorMessage="1" sqref="K30">
      <formula1>Pregunta21</formula1>
    </dataValidation>
    <dataValidation type="list" allowBlank="1" showErrorMessage="1" sqref="K59">
      <formula1>Pregunta50</formula1>
    </dataValidation>
    <dataValidation type="list" allowBlank="1" showErrorMessage="1" sqref="K55">
      <formula1>Pregunta46</formula1>
    </dataValidation>
    <dataValidation type="list" allowBlank="1" showErrorMessage="1" sqref="K20">
      <formula1>Pregunta11</formula1>
    </dataValidation>
    <dataValidation type="list" allowBlank="1" showErrorMessage="1" sqref="K37">
      <formula1>Pregunta28</formula1>
    </dataValidation>
    <dataValidation type="decimal" operator="equal" allowBlank="1" showInputMessage="1" showErrorMessage="1" prompt="ATENCIÓN! - No se pueden modificar datos aquí" sqref="N3 C5">
      <formula1>578457854578546000</formula1>
    </dataValidation>
    <dataValidation type="list" allowBlank="1" showErrorMessage="1" sqref="K32">
      <formula1>Pregunta23</formula1>
    </dataValidation>
    <dataValidation type="list" allowBlank="1" showErrorMessage="1" sqref="K39">
      <formula1>Pregunta30</formula1>
    </dataValidation>
    <dataValidation type="list" allowBlank="1" showErrorMessage="1" sqref="K62">
      <formula1>Pregunta53</formula1>
    </dataValidation>
    <dataValidation type="list" allowBlank="1" showErrorMessage="1" sqref="K23">
      <formula1>Pregunta14</formula1>
    </dataValidation>
    <dataValidation type="list" allowBlank="1" showErrorMessage="1" sqref="K38">
      <formula1>Pregunta29</formula1>
    </dataValidation>
    <dataValidation type="list" allowBlank="1" showErrorMessage="1" sqref="K63">
      <formula1>Pregunta54</formula1>
    </dataValidation>
    <dataValidation type="list" allowBlank="1" showErrorMessage="1" sqref="K24">
      <formula1>Pregunta15</formula1>
    </dataValidation>
    <dataValidation type="list" allowBlank="1" showErrorMessage="1" sqref="K27">
      <formula1>Pregunta18</formula1>
    </dataValidation>
    <dataValidation type="list" allowBlank="1" showErrorMessage="1" sqref="K22">
      <formula1>Pregunta13</formula1>
    </dataValidation>
    <dataValidation type="list" allowBlank="1" showErrorMessage="1" sqref="K28">
      <formula1>Pregunta19</formula1>
    </dataValidation>
    <dataValidation type="list" allowBlank="1" showErrorMessage="1" sqref="K56">
      <formula1>Pregunta47</formula1>
    </dataValidation>
    <dataValidation type="list" allowBlank="1" showErrorMessage="1" sqref="K36">
      <formula1>Pregunta27</formula1>
    </dataValidation>
    <dataValidation type="list" allowBlank="1" showErrorMessage="1" sqref="K40">
      <formula1>Pregunta31</formula1>
    </dataValidation>
    <dataValidation type="list" allowBlank="1" showErrorMessage="1" sqref="K35">
      <formula1>Pregunta26</formula1>
    </dataValidation>
    <dataValidation type="list" allowBlank="1" showErrorMessage="1" sqref="K17">
      <formula1>Pregunta8</formula1>
    </dataValidation>
    <dataValidation type="decimal" allowBlank="1" showInputMessage="1" showErrorMessage="1" prompt="ERROR. ESTA CELDA NO DEBE SER DILIGENCIADA_x000a__x000a_" sqref="G10 G46:G63">
      <formula1>900000</formula1>
      <formula2>100000000</formula2>
    </dataValidation>
    <dataValidation type="list" allowBlank="1" showErrorMessage="1" sqref="K51">
      <formula1>Pregunta42</formula1>
    </dataValidation>
    <dataValidation type="list" allowBlank="1" showErrorMessage="1" sqref="K57">
      <formula1>Pregunta48</formula1>
    </dataValidation>
    <dataValidation type="list" allowBlank="1" showErrorMessage="1" sqref="K18">
      <formula1>Pregunta9</formula1>
    </dataValidation>
    <dataValidation type="list" allowBlank="1" showErrorMessage="1" sqref="K21">
      <formula1>Pregunta12</formula1>
    </dataValidation>
    <dataValidation type="list" allowBlank="1" showErrorMessage="1" sqref="K33">
      <formula1>Pregunta24</formula1>
    </dataValidation>
    <dataValidation type="list" allowBlank="1" showErrorMessage="1" sqref="K60">
      <formula1>Pregunta51</formula1>
    </dataValidation>
    <dataValidation type="list" allowBlank="1" showErrorMessage="1" sqref="K45">
      <formula1>Pregunta36</formula1>
    </dataValidation>
    <dataValidation type="list" allowBlank="1" showErrorMessage="1" sqref="K46">
      <formula1>Pregunta37</formula1>
    </dataValidation>
    <dataValidation type="list" allowBlank="1" showErrorMessage="1" sqref="K13">
      <formula1>Pregunta4</formula1>
    </dataValidation>
    <dataValidation type="decimal" allowBlank="1" showInputMessage="1" showErrorMessage="1" prompt="ERROR. NO DEBE DILIGENCIAR ESTA CELDA" sqref="D10">
      <formula1>10000000</formula1>
      <formula2>100000000000000</formula2>
    </dataValidation>
    <dataValidation type="list" allowBlank="1" showErrorMessage="1" sqref="K19">
      <formula1>Pregunta10</formula1>
    </dataValidation>
    <dataValidation type="list" allowBlank="1" showErrorMessage="1" sqref="K52">
      <formula1>Pregunta43</formula1>
    </dataValidation>
    <dataValidation type="list" allowBlank="1" showErrorMessage="1" sqref="K15">
      <formula1>Pregunta6</formula1>
    </dataValidation>
    <dataValidation type="list" allowBlank="1" showErrorMessage="1" sqref="K42">
      <formula1>Pregunta33</formula1>
    </dataValidation>
    <dataValidation type="list" allowBlank="1" showErrorMessage="1" sqref="K29">
      <formula1>Pregunta20</formula1>
    </dataValidation>
    <dataValidation type="list" allowBlank="1" showErrorMessage="1" sqref="K12">
      <formula1>Pregunta3</formula1>
    </dataValidation>
    <dataValidation type="list" allowBlank="1" showErrorMessage="1" sqref="K54">
      <formula1>Pregunta45</formula1>
    </dataValidation>
    <dataValidation type="list" allowBlank="1" showErrorMessage="1" sqref="K16">
      <formula1>Pregunta7</formula1>
    </dataValidation>
    <dataValidation type="list" allowBlank="1" showErrorMessage="1" sqref="K41">
      <formula1>Pregunta32</formula1>
    </dataValidation>
    <dataValidation type="list" allowBlank="1" showErrorMessage="1" sqref="K53">
      <formula1>Pregunta44</formula1>
    </dataValidation>
    <dataValidation type="list" allowBlank="1" showErrorMessage="1" sqref="K10">
      <formula1>Pregunta1</formula1>
    </dataValidation>
    <dataValidation type="list" allowBlank="1" showErrorMessage="1" sqref="K61">
      <formula1>Pregunta52</formula1>
    </dataValidation>
    <dataValidation type="list" allowBlank="1" showErrorMessage="1" sqref="K11">
      <formula1>Pregunta2</formula1>
    </dataValidation>
    <dataValidation type="list" allowBlank="1" showErrorMessage="1" sqref="K31">
      <formula1>Pregunta22</formula1>
    </dataValidation>
    <dataValidation type="decimal" allowBlank="1" showInputMessage="1" showErrorMessage="1" prompt="ERROR. NO DEBE DILIGENCIAR ESTA CELDA" sqref="K6">
      <formula1>800000000000</formula1>
      <formula2>900000000000</formula2>
    </dataValidation>
    <dataValidation type="list" allowBlank="1" showErrorMessage="1" sqref="K44">
      <formula1>Pregunta35</formula1>
    </dataValidation>
    <dataValidation type="list" allowBlank="1" showErrorMessage="1" sqref="K50">
      <formula1>Pregunta41</formula1>
    </dataValidation>
    <dataValidation type="list" allowBlank="1" showErrorMessage="1" sqref="K49">
      <formula1>Pregunta40</formula1>
    </dataValidation>
    <dataValidation type="list" allowBlank="1" showErrorMessage="1" sqref="K26">
      <formula1>Pregunta17</formula1>
    </dataValidation>
    <dataValidation type="list" allowBlank="1" showErrorMessage="1" sqref="K43">
      <formula1>Pregunta34</formula1>
    </dataValidation>
    <dataValidation type="list" allowBlank="1" showErrorMessage="1" sqref="K25">
      <formula1>Pregunta16</formula1>
    </dataValidation>
    <dataValidation type="list" allowBlank="1" showErrorMessage="1" sqref="K58">
      <formula1>Pregunta49</formula1>
    </dataValidation>
    <dataValidation type="list" allowBlank="1" showErrorMessage="1" sqref="K48">
      <formula1>Pregunta39</formula1>
    </dataValidation>
    <dataValidation type="list" allowBlank="1" showErrorMessage="1" sqref="K47">
      <formula1>Pregunta38</formula1>
    </dataValidation>
    <dataValidation type="list" allowBlank="1" showErrorMessage="1" sqref="K34">
      <formula1>Pregunta25</formula1>
    </dataValidation>
  </dataValidations>
  <hyperlinks>
    <hyperlink ref="M41" r:id="rId1" display="https://quindio.gov.co/gobierno-digital-2"/>
    <hyperlink ref="M42" r:id="rId2" display="https://www.ventanillaunicavirtualquindio.gov.co/ "/>
    <hyperlink ref="M43" r:id="rId3" display="https://quindio.gov.co/"/>
    <hyperlink ref="M46" r:id="rId4"/>
    <hyperlink ref="M45" r:id="rId5" display="https://www.ventanillaunicavirtualquindio.gov.co/_x000a_la Entiidad en su pagina web cuenta con unos caneles virtuales donde los usuarios pueden acceder a tramites y servicios de forma más oportuna y facilitando estar mas cerca del ciudadano"/>
    <hyperlink ref="M48" display="_x000a__x000a_https://quindio.gov.co/medios/Formulacion_SIC_V2.pdf_x000a_http://45.162.78.186:1882/sevenet/grupos/eva_52/P-SAD-64-V1.pdf_x000a_La Entidad en el proceso de Gestión Documental adelanto proceso ante la Asamblea Departamental donde aprobaron empréstito por valor de $"/>
    <hyperlink ref="M50" r:id="rId6"/>
    <hyperlink ref="M14" r:id="rId7"/>
    <hyperlink ref="M38" r:id="rId8"/>
    <hyperlink ref="M39" r:id="rId9"/>
    <hyperlink ref="M24" r:id="rId10"/>
    <hyperlink ref="M60" r:id="rId11"/>
    <hyperlink ref="M37" r:id="rId12"/>
    <hyperlink ref="M20" r:id="rId13"/>
    <hyperlink ref="M27" r:id="rId14"/>
    <hyperlink ref="M34" r:id="rId15" display="http://172.16.1.19/docusevenet/inicio/index.php"/>
    <hyperlink ref="M12" r:id="rId16"/>
  </hyperlinks>
  <pageMargins left="0.7" right="0.7" top="0.75" bottom="0.75" header="0" footer="0"/>
  <pageSetup orientation="portrait"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workbookViewId="0"/>
  </sheetViews>
  <sheetFormatPr baseColWidth="10" defaultColWidth="14.42578125" defaultRowHeight="15" customHeight="1"/>
  <cols>
    <col min="1" max="1" width="26.140625" customWidth="1"/>
    <col min="2" max="2" width="77.7109375" customWidth="1"/>
    <col min="3" max="3" width="19.7109375" customWidth="1"/>
    <col min="4" max="5" width="10.7109375" customWidth="1"/>
    <col min="6" max="6" width="19.140625" customWidth="1"/>
    <col min="7" max="11" width="10.7109375" customWidth="1"/>
  </cols>
  <sheetData>
    <row r="1" spans="1:4">
      <c r="A1" s="49" t="s">
        <v>9</v>
      </c>
      <c r="B1" s="50" t="s">
        <v>99</v>
      </c>
      <c r="C1" s="50" t="s">
        <v>100</v>
      </c>
    </row>
    <row r="2" spans="1:4">
      <c r="A2" s="154" t="s">
        <v>16</v>
      </c>
      <c r="B2" s="51" t="s">
        <v>101</v>
      </c>
      <c r="C2" s="52" t="s">
        <v>102</v>
      </c>
      <c r="D2">
        <v>1</v>
      </c>
    </row>
    <row r="3" spans="1:4" ht="25.5">
      <c r="A3" s="120"/>
      <c r="B3" s="51" t="s">
        <v>103</v>
      </c>
      <c r="C3" s="53" t="s">
        <v>104</v>
      </c>
    </row>
    <row r="4" spans="1:4" ht="25.5">
      <c r="A4" s="120"/>
      <c r="B4" s="51" t="s">
        <v>105</v>
      </c>
      <c r="C4" s="54" t="s">
        <v>106</v>
      </c>
    </row>
    <row r="5" spans="1:4" ht="38.25">
      <c r="A5" s="120"/>
      <c r="B5" s="51" t="s">
        <v>107</v>
      </c>
      <c r="C5" s="55" t="s">
        <v>108</v>
      </c>
    </row>
    <row r="6" spans="1:4" ht="38.25">
      <c r="A6" s="121"/>
      <c r="B6" s="51" t="s">
        <v>109</v>
      </c>
      <c r="C6" s="56" t="s">
        <v>110</v>
      </c>
    </row>
    <row r="7" spans="1:4">
      <c r="A7" s="151" t="s">
        <v>18</v>
      </c>
      <c r="B7" s="51" t="s">
        <v>111</v>
      </c>
      <c r="C7" s="52" t="s">
        <v>102</v>
      </c>
      <c r="D7">
        <v>2</v>
      </c>
    </row>
    <row r="8" spans="1:4" ht="25.5">
      <c r="A8" s="120"/>
      <c r="B8" s="51" t="s">
        <v>112</v>
      </c>
      <c r="C8" s="53" t="s">
        <v>104</v>
      </c>
    </row>
    <row r="9" spans="1:4" ht="25.5">
      <c r="A9" s="120"/>
      <c r="B9" s="51" t="s">
        <v>113</v>
      </c>
      <c r="C9" s="54" t="s">
        <v>106</v>
      </c>
    </row>
    <row r="10" spans="1:4" ht="51">
      <c r="A10" s="120"/>
      <c r="B10" s="51" t="s">
        <v>114</v>
      </c>
      <c r="C10" s="55" t="s">
        <v>108</v>
      </c>
    </row>
    <row r="11" spans="1:4" ht="25.5">
      <c r="A11" s="121"/>
      <c r="B11" s="51" t="s">
        <v>115</v>
      </c>
      <c r="C11" s="56" t="s">
        <v>110</v>
      </c>
    </row>
    <row r="12" spans="1:4">
      <c r="A12" s="151" t="s">
        <v>20</v>
      </c>
      <c r="B12" s="51" t="s">
        <v>116</v>
      </c>
      <c r="C12" s="52" t="s">
        <v>102</v>
      </c>
      <c r="D12">
        <v>3</v>
      </c>
    </row>
    <row r="13" spans="1:4" ht="25.5">
      <c r="A13" s="120"/>
      <c r="B13" s="51" t="s">
        <v>117</v>
      </c>
      <c r="C13" s="53" t="s">
        <v>104</v>
      </c>
    </row>
    <row r="14" spans="1:4" ht="63.75">
      <c r="A14" s="120"/>
      <c r="B14" s="51" t="s">
        <v>118</v>
      </c>
      <c r="C14" s="54" t="s">
        <v>106</v>
      </c>
    </row>
    <row r="15" spans="1:4" ht="38.25">
      <c r="A15" s="120"/>
      <c r="B15" s="51" t="s">
        <v>119</v>
      </c>
      <c r="C15" s="55" t="s">
        <v>108</v>
      </c>
    </row>
    <row r="16" spans="1:4" ht="38.25">
      <c r="A16" s="121"/>
      <c r="B16" s="51" t="s">
        <v>120</v>
      </c>
      <c r="C16" s="56" t="s">
        <v>110</v>
      </c>
    </row>
    <row r="17" spans="1:4">
      <c r="A17" s="151" t="s">
        <v>21</v>
      </c>
      <c r="B17" s="51" t="s">
        <v>121</v>
      </c>
      <c r="C17" s="52" t="s">
        <v>102</v>
      </c>
      <c r="D17">
        <v>4</v>
      </c>
    </row>
    <row r="18" spans="1:4" ht="25.5">
      <c r="A18" s="120"/>
      <c r="B18" s="51" t="s">
        <v>122</v>
      </c>
      <c r="C18" s="53" t="s">
        <v>104</v>
      </c>
    </row>
    <row r="19" spans="1:4" ht="38.25">
      <c r="A19" s="120"/>
      <c r="B19" s="51" t="s">
        <v>123</v>
      </c>
      <c r="C19" s="54" t="s">
        <v>106</v>
      </c>
    </row>
    <row r="20" spans="1:4" ht="25.5">
      <c r="A20" s="120"/>
      <c r="B20" s="51" t="s">
        <v>124</v>
      </c>
      <c r="C20" s="55" t="s">
        <v>108</v>
      </c>
    </row>
    <row r="21" spans="1:4" ht="15.75" customHeight="1">
      <c r="A21" s="121"/>
      <c r="B21" s="51" t="s">
        <v>125</v>
      </c>
      <c r="C21" s="56" t="s">
        <v>110</v>
      </c>
    </row>
    <row r="22" spans="1:4" ht="15.75" customHeight="1">
      <c r="A22" s="151" t="s">
        <v>22</v>
      </c>
      <c r="B22" s="51" t="s">
        <v>126</v>
      </c>
      <c r="C22" s="52" t="s">
        <v>102</v>
      </c>
      <c r="D22">
        <v>5</v>
      </c>
    </row>
    <row r="23" spans="1:4" ht="15.75" customHeight="1">
      <c r="A23" s="120"/>
      <c r="B23" s="51" t="s">
        <v>127</v>
      </c>
      <c r="C23" s="53" t="s">
        <v>104</v>
      </c>
    </row>
    <row r="24" spans="1:4" ht="15.75" customHeight="1">
      <c r="A24" s="120"/>
      <c r="B24" s="51" t="s">
        <v>128</v>
      </c>
      <c r="C24" s="54" t="s">
        <v>106</v>
      </c>
    </row>
    <row r="25" spans="1:4" ht="15.75" customHeight="1">
      <c r="A25" s="120"/>
      <c r="B25" s="51" t="s">
        <v>129</v>
      </c>
      <c r="C25" s="55" t="s">
        <v>108</v>
      </c>
    </row>
    <row r="26" spans="1:4" ht="15.75" customHeight="1">
      <c r="A26" s="121"/>
      <c r="B26" s="51" t="s">
        <v>130</v>
      </c>
      <c r="C26" s="56" t="s">
        <v>110</v>
      </c>
    </row>
    <row r="27" spans="1:4" ht="39" customHeight="1">
      <c r="A27" s="151" t="s">
        <v>23</v>
      </c>
      <c r="B27" s="51" t="s">
        <v>131</v>
      </c>
      <c r="C27" s="52" t="s">
        <v>102</v>
      </c>
      <c r="D27">
        <v>6</v>
      </c>
    </row>
    <row r="28" spans="1:4" ht="15.75" customHeight="1">
      <c r="A28" s="120"/>
      <c r="B28" s="51" t="s">
        <v>132</v>
      </c>
      <c r="C28" s="53" t="s">
        <v>104</v>
      </c>
    </row>
    <row r="29" spans="1:4" ht="15.75" customHeight="1">
      <c r="A29" s="120"/>
      <c r="B29" s="51" t="s">
        <v>133</v>
      </c>
      <c r="C29" s="54" t="s">
        <v>106</v>
      </c>
    </row>
    <row r="30" spans="1:4" ht="15.75" customHeight="1">
      <c r="A30" s="120"/>
      <c r="B30" s="51" t="s">
        <v>134</v>
      </c>
      <c r="C30" s="55" t="s">
        <v>108</v>
      </c>
    </row>
    <row r="31" spans="1:4" ht="15.75" customHeight="1">
      <c r="A31" s="121"/>
      <c r="B31" s="51" t="s">
        <v>135</v>
      </c>
      <c r="C31" s="56" t="s">
        <v>110</v>
      </c>
    </row>
    <row r="32" spans="1:4" ht="15.75" customHeight="1">
      <c r="A32" s="152" t="s">
        <v>24</v>
      </c>
      <c r="B32" s="51" t="s">
        <v>136</v>
      </c>
      <c r="C32" s="52" t="s">
        <v>102</v>
      </c>
      <c r="D32">
        <v>7</v>
      </c>
    </row>
    <row r="33" spans="1:4" ht="15.75" customHeight="1">
      <c r="A33" s="120"/>
      <c r="B33" s="51" t="s">
        <v>137</v>
      </c>
      <c r="C33" s="53" t="s">
        <v>104</v>
      </c>
    </row>
    <row r="34" spans="1:4" ht="15.75" customHeight="1">
      <c r="A34" s="120"/>
      <c r="B34" s="51" t="s">
        <v>138</v>
      </c>
      <c r="C34" s="54" t="s">
        <v>106</v>
      </c>
    </row>
    <row r="35" spans="1:4" ht="15.75" customHeight="1">
      <c r="A35" s="120"/>
      <c r="B35" s="51" t="s">
        <v>139</v>
      </c>
      <c r="C35" s="55" t="s">
        <v>108</v>
      </c>
    </row>
    <row r="36" spans="1:4" ht="15.75" customHeight="1">
      <c r="A36" s="121"/>
      <c r="B36" s="51" t="s">
        <v>140</v>
      </c>
      <c r="C36" s="56" t="s">
        <v>110</v>
      </c>
    </row>
    <row r="37" spans="1:4" ht="15.75" customHeight="1">
      <c r="A37" s="152" t="s">
        <v>26</v>
      </c>
      <c r="B37" s="51" t="s">
        <v>141</v>
      </c>
      <c r="C37" s="52" t="s">
        <v>102</v>
      </c>
      <c r="D37">
        <v>8</v>
      </c>
    </row>
    <row r="38" spans="1:4" ht="15.75" customHeight="1">
      <c r="A38" s="120"/>
      <c r="B38" s="51" t="s">
        <v>142</v>
      </c>
      <c r="C38" s="53" t="s">
        <v>104</v>
      </c>
    </row>
    <row r="39" spans="1:4" ht="15.75" customHeight="1">
      <c r="A39" s="120"/>
      <c r="B39" s="51" t="s">
        <v>143</v>
      </c>
      <c r="C39" s="54" t="s">
        <v>106</v>
      </c>
    </row>
    <row r="40" spans="1:4" ht="15.75" customHeight="1">
      <c r="A40" s="120"/>
      <c r="B40" s="51" t="s">
        <v>144</v>
      </c>
      <c r="C40" s="55" t="s">
        <v>108</v>
      </c>
    </row>
    <row r="41" spans="1:4" ht="15.75" customHeight="1">
      <c r="A41" s="153"/>
      <c r="B41" s="51" t="s">
        <v>145</v>
      </c>
      <c r="C41" s="56" t="s">
        <v>110</v>
      </c>
    </row>
    <row r="42" spans="1:4" ht="15.75" customHeight="1">
      <c r="A42" s="151" t="s">
        <v>27</v>
      </c>
      <c r="B42" s="57" t="s">
        <v>146</v>
      </c>
      <c r="C42" s="52" t="s">
        <v>102</v>
      </c>
      <c r="D42">
        <v>9</v>
      </c>
    </row>
    <row r="43" spans="1:4" ht="15.75" customHeight="1">
      <c r="A43" s="120"/>
      <c r="B43" s="58" t="s">
        <v>147</v>
      </c>
      <c r="C43" s="53" t="s">
        <v>104</v>
      </c>
    </row>
    <row r="44" spans="1:4" ht="15.75" customHeight="1">
      <c r="A44" s="120"/>
      <c r="B44" s="58" t="s">
        <v>148</v>
      </c>
      <c r="C44" s="54" t="s">
        <v>106</v>
      </c>
    </row>
    <row r="45" spans="1:4" ht="15.75" customHeight="1">
      <c r="A45" s="120"/>
      <c r="B45" s="58" t="s">
        <v>149</v>
      </c>
      <c r="C45" s="55" t="s">
        <v>108</v>
      </c>
    </row>
    <row r="46" spans="1:4" ht="15.75" customHeight="1">
      <c r="A46" s="121"/>
      <c r="B46" s="58" t="s">
        <v>150</v>
      </c>
      <c r="C46" s="56" t="s">
        <v>110</v>
      </c>
    </row>
    <row r="47" spans="1:4" ht="15.75" customHeight="1">
      <c r="A47" s="151" t="s">
        <v>29</v>
      </c>
      <c r="B47" s="51" t="s">
        <v>151</v>
      </c>
      <c r="C47" s="52" t="s">
        <v>102</v>
      </c>
    </row>
    <row r="48" spans="1:4" ht="15.75" customHeight="1">
      <c r="A48" s="120"/>
      <c r="B48" s="51" t="s">
        <v>152</v>
      </c>
      <c r="C48" s="53" t="s">
        <v>104</v>
      </c>
      <c r="D48">
        <v>10</v>
      </c>
    </row>
    <row r="49" spans="1:4" ht="15.75" customHeight="1">
      <c r="A49" s="120"/>
      <c r="B49" s="51" t="s">
        <v>153</v>
      </c>
      <c r="C49" s="54" t="s">
        <v>106</v>
      </c>
    </row>
    <row r="50" spans="1:4" ht="15.75" customHeight="1">
      <c r="A50" s="120"/>
      <c r="B50" s="51" t="s">
        <v>154</v>
      </c>
      <c r="C50" s="55" t="s">
        <v>108</v>
      </c>
    </row>
    <row r="51" spans="1:4" ht="15.75" customHeight="1">
      <c r="A51" s="121"/>
      <c r="B51" s="51" t="s">
        <v>155</v>
      </c>
      <c r="C51" s="56" t="s">
        <v>110</v>
      </c>
    </row>
    <row r="52" spans="1:4" ht="15.75" customHeight="1">
      <c r="A52" s="159" t="s">
        <v>30</v>
      </c>
      <c r="B52" s="51" t="s">
        <v>156</v>
      </c>
      <c r="C52" s="52" t="s">
        <v>102</v>
      </c>
      <c r="D52">
        <v>11</v>
      </c>
    </row>
    <row r="53" spans="1:4" ht="15.75" customHeight="1">
      <c r="A53" s="120"/>
      <c r="B53" s="51" t="s">
        <v>157</v>
      </c>
      <c r="C53" s="53" t="s">
        <v>104</v>
      </c>
    </row>
    <row r="54" spans="1:4" ht="15.75" customHeight="1">
      <c r="A54" s="120"/>
      <c r="B54" s="51" t="s">
        <v>158</v>
      </c>
      <c r="C54" s="54" t="s">
        <v>106</v>
      </c>
    </row>
    <row r="55" spans="1:4" ht="15.75" customHeight="1">
      <c r="A55" s="120"/>
      <c r="B55" s="51" t="s">
        <v>159</v>
      </c>
      <c r="C55" s="55" t="s">
        <v>108</v>
      </c>
    </row>
    <row r="56" spans="1:4" ht="15.75" customHeight="1">
      <c r="A56" s="121"/>
      <c r="B56" s="51" t="s">
        <v>160</v>
      </c>
      <c r="C56" s="56" t="s">
        <v>110</v>
      </c>
    </row>
    <row r="57" spans="1:4" ht="15.75" customHeight="1">
      <c r="A57" s="151" t="s">
        <v>31</v>
      </c>
      <c r="B57" s="59" t="s">
        <v>161</v>
      </c>
      <c r="C57" s="52" t="s">
        <v>102</v>
      </c>
      <c r="D57">
        <v>12</v>
      </c>
    </row>
    <row r="58" spans="1:4" ht="15.75" customHeight="1">
      <c r="A58" s="120"/>
      <c r="B58" s="59" t="s">
        <v>162</v>
      </c>
      <c r="C58" s="53" t="s">
        <v>104</v>
      </c>
    </row>
    <row r="59" spans="1:4" ht="15.75" customHeight="1">
      <c r="A59" s="120"/>
      <c r="B59" s="59" t="s">
        <v>163</v>
      </c>
      <c r="C59" s="54" t="s">
        <v>106</v>
      </c>
    </row>
    <row r="60" spans="1:4" ht="15.75" customHeight="1">
      <c r="A60" s="120"/>
      <c r="B60" s="59" t="s">
        <v>164</v>
      </c>
      <c r="C60" s="55" t="s">
        <v>108</v>
      </c>
    </row>
    <row r="61" spans="1:4" ht="15.75" customHeight="1">
      <c r="A61" s="153"/>
      <c r="B61" s="59" t="s">
        <v>165</v>
      </c>
      <c r="C61" s="56" t="s">
        <v>110</v>
      </c>
    </row>
    <row r="62" spans="1:4" ht="15.75" customHeight="1">
      <c r="A62" s="149" t="s">
        <v>166</v>
      </c>
      <c r="B62" s="60" t="s">
        <v>167</v>
      </c>
      <c r="C62" s="52" t="s">
        <v>102</v>
      </c>
      <c r="D62">
        <v>13</v>
      </c>
    </row>
    <row r="63" spans="1:4" ht="15.75" customHeight="1">
      <c r="A63" s="120"/>
      <c r="B63" s="59" t="s">
        <v>168</v>
      </c>
      <c r="C63" s="53" t="s">
        <v>104</v>
      </c>
    </row>
    <row r="64" spans="1:4" ht="15.75" customHeight="1">
      <c r="A64" s="120"/>
      <c r="B64" s="59" t="s">
        <v>169</v>
      </c>
      <c r="C64" s="54" t="s">
        <v>106</v>
      </c>
    </row>
    <row r="65" spans="1:4" ht="15.75" customHeight="1">
      <c r="A65" s="120"/>
      <c r="B65" s="59" t="s">
        <v>170</v>
      </c>
      <c r="C65" s="55" t="s">
        <v>108</v>
      </c>
    </row>
    <row r="66" spans="1:4" ht="15.75" customHeight="1">
      <c r="A66" s="121"/>
      <c r="B66" s="59" t="s">
        <v>171</v>
      </c>
      <c r="C66" s="56" t="s">
        <v>110</v>
      </c>
    </row>
    <row r="67" spans="1:4" ht="15.75" customHeight="1">
      <c r="A67" s="160" t="s">
        <v>36</v>
      </c>
      <c r="B67" s="59" t="s">
        <v>172</v>
      </c>
      <c r="C67" s="52" t="s">
        <v>102</v>
      </c>
      <c r="D67">
        <v>14</v>
      </c>
    </row>
    <row r="68" spans="1:4" ht="15.75" customHeight="1">
      <c r="A68" s="120"/>
      <c r="B68" s="59" t="s">
        <v>173</v>
      </c>
      <c r="C68" s="53" t="s">
        <v>104</v>
      </c>
    </row>
    <row r="69" spans="1:4" ht="15.75" customHeight="1">
      <c r="A69" s="120"/>
      <c r="B69" s="59" t="s">
        <v>174</v>
      </c>
      <c r="C69" s="54" t="s">
        <v>106</v>
      </c>
    </row>
    <row r="70" spans="1:4" ht="15.75" customHeight="1">
      <c r="A70" s="120"/>
      <c r="B70" s="59" t="s">
        <v>175</v>
      </c>
      <c r="C70" s="55" t="s">
        <v>108</v>
      </c>
    </row>
    <row r="71" spans="1:4" ht="15.75" customHeight="1">
      <c r="A71" s="121"/>
      <c r="B71" s="59" t="s">
        <v>176</v>
      </c>
      <c r="C71" s="56" t="s">
        <v>110</v>
      </c>
    </row>
    <row r="72" spans="1:4" ht="15.75" customHeight="1">
      <c r="A72" s="150" t="s">
        <v>38</v>
      </c>
      <c r="B72" s="59" t="s">
        <v>177</v>
      </c>
      <c r="C72" s="52" t="s">
        <v>102</v>
      </c>
      <c r="D72">
        <v>15</v>
      </c>
    </row>
    <row r="73" spans="1:4" ht="15.75" customHeight="1">
      <c r="A73" s="120"/>
      <c r="B73" s="59" t="s">
        <v>178</v>
      </c>
      <c r="C73" s="53" t="s">
        <v>104</v>
      </c>
    </row>
    <row r="74" spans="1:4" ht="15.75" customHeight="1">
      <c r="A74" s="120"/>
      <c r="B74" s="59" t="s">
        <v>179</v>
      </c>
      <c r="C74" s="54" t="s">
        <v>106</v>
      </c>
    </row>
    <row r="75" spans="1:4" ht="15.75" customHeight="1">
      <c r="A75" s="120"/>
      <c r="B75" s="59" t="s">
        <v>180</v>
      </c>
      <c r="C75" s="55" t="s">
        <v>108</v>
      </c>
    </row>
    <row r="76" spans="1:4" ht="15.75" customHeight="1">
      <c r="A76" s="121"/>
      <c r="B76" s="59" t="s">
        <v>181</v>
      </c>
      <c r="C76" s="56" t="s">
        <v>110</v>
      </c>
    </row>
    <row r="77" spans="1:4" ht="15.75" customHeight="1">
      <c r="A77" s="149" t="s">
        <v>39</v>
      </c>
      <c r="B77" s="59" t="s">
        <v>182</v>
      </c>
      <c r="C77" s="52" t="s">
        <v>102</v>
      </c>
      <c r="D77">
        <v>16</v>
      </c>
    </row>
    <row r="78" spans="1:4" ht="15.75" customHeight="1">
      <c r="A78" s="120"/>
      <c r="B78" s="59" t="s">
        <v>183</v>
      </c>
      <c r="C78" s="53" t="s">
        <v>104</v>
      </c>
    </row>
    <row r="79" spans="1:4" ht="15.75" customHeight="1">
      <c r="A79" s="120"/>
      <c r="B79" s="59" t="s">
        <v>184</v>
      </c>
      <c r="C79" s="54" t="s">
        <v>106</v>
      </c>
    </row>
    <row r="80" spans="1:4" ht="15.75" customHeight="1">
      <c r="A80" s="120"/>
      <c r="B80" s="59" t="s">
        <v>185</v>
      </c>
      <c r="C80" s="55" t="s">
        <v>108</v>
      </c>
    </row>
    <row r="81" spans="1:6" ht="15.75" customHeight="1">
      <c r="A81" s="121"/>
      <c r="B81" s="59" t="s">
        <v>186</v>
      </c>
      <c r="C81" s="56" t="s">
        <v>110</v>
      </c>
    </row>
    <row r="82" spans="1:6" ht="15.75" customHeight="1">
      <c r="A82" s="149" t="s">
        <v>41</v>
      </c>
      <c r="B82" s="59" t="s">
        <v>187</v>
      </c>
      <c r="C82" s="52" t="s">
        <v>102</v>
      </c>
      <c r="D82">
        <v>17</v>
      </c>
      <c r="E82">
        <f t="shared" ref="E82:E96" si="0">LEN(B82)</f>
        <v>121</v>
      </c>
      <c r="F82" s="52" t="s">
        <v>102</v>
      </c>
    </row>
    <row r="83" spans="1:6" ht="15.75" customHeight="1">
      <c r="A83" s="120"/>
      <c r="B83" s="59" t="s">
        <v>188</v>
      </c>
      <c r="C83" s="53" t="s">
        <v>104</v>
      </c>
      <c r="E83">
        <f t="shared" si="0"/>
        <v>289</v>
      </c>
      <c r="F83" s="53" t="s">
        <v>104</v>
      </c>
    </row>
    <row r="84" spans="1:6" ht="15.75" customHeight="1">
      <c r="A84" s="120"/>
      <c r="B84" s="59" t="s">
        <v>189</v>
      </c>
      <c r="C84" s="54" t="s">
        <v>106</v>
      </c>
      <c r="E84">
        <f t="shared" si="0"/>
        <v>226</v>
      </c>
      <c r="F84" s="54" t="s">
        <v>106</v>
      </c>
    </row>
    <row r="85" spans="1:6" ht="15.75" customHeight="1">
      <c r="A85" s="120"/>
      <c r="B85" s="59" t="s">
        <v>190</v>
      </c>
      <c r="C85" s="55" t="s">
        <v>108</v>
      </c>
      <c r="E85">
        <f t="shared" si="0"/>
        <v>183</v>
      </c>
      <c r="F85" s="55" t="s">
        <v>108</v>
      </c>
    </row>
    <row r="86" spans="1:6" ht="15.75" customHeight="1">
      <c r="A86" s="121"/>
      <c r="B86" s="59" t="s">
        <v>191</v>
      </c>
      <c r="C86" s="56" t="s">
        <v>110</v>
      </c>
      <c r="E86">
        <f t="shared" si="0"/>
        <v>262</v>
      </c>
      <c r="F86" s="56" t="s">
        <v>110</v>
      </c>
    </row>
    <row r="87" spans="1:6" ht="15.75" customHeight="1">
      <c r="A87" s="149" t="s">
        <v>44</v>
      </c>
      <c r="B87" s="60" t="s">
        <v>192</v>
      </c>
      <c r="C87" s="52" t="s">
        <v>102</v>
      </c>
      <c r="D87">
        <v>18</v>
      </c>
      <c r="E87">
        <f t="shared" si="0"/>
        <v>257</v>
      </c>
      <c r="F87" s="52" t="s">
        <v>102</v>
      </c>
    </row>
    <row r="88" spans="1:6" ht="15.75" customHeight="1">
      <c r="A88" s="120"/>
      <c r="B88" s="51" t="s">
        <v>193</v>
      </c>
      <c r="C88" s="53" t="s">
        <v>104</v>
      </c>
      <c r="E88">
        <f t="shared" si="0"/>
        <v>259</v>
      </c>
      <c r="F88" s="53" t="s">
        <v>104</v>
      </c>
    </row>
    <row r="89" spans="1:6" ht="15.75" customHeight="1">
      <c r="A89" s="120"/>
      <c r="B89" s="51" t="s">
        <v>194</v>
      </c>
      <c r="C89" s="54" t="s">
        <v>106</v>
      </c>
      <c r="E89">
        <f t="shared" si="0"/>
        <v>512</v>
      </c>
      <c r="F89" s="54" t="s">
        <v>106</v>
      </c>
    </row>
    <row r="90" spans="1:6" ht="15.75" customHeight="1">
      <c r="A90" s="120"/>
      <c r="B90" s="51" t="s">
        <v>195</v>
      </c>
      <c r="C90" s="55" t="s">
        <v>108</v>
      </c>
      <c r="E90">
        <f t="shared" si="0"/>
        <v>321</v>
      </c>
      <c r="F90" s="55" t="s">
        <v>108</v>
      </c>
    </row>
    <row r="91" spans="1:6" ht="15.75" customHeight="1">
      <c r="A91" s="121"/>
      <c r="B91" s="51" t="s">
        <v>196</v>
      </c>
      <c r="C91" s="56" t="s">
        <v>110</v>
      </c>
      <c r="E91">
        <f t="shared" si="0"/>
        <v>377</v>
      </c>
      <c r="F91" s="56" t="s">
        <v>110</v>
      </c>
    </row>
    <row r="92" spans="1:6" ht="15.75" customHeight="1">
      <c r="A92" s="149" t="s">
        <v>45</v>
      </c>
      <c r="B92" s="51" t="s">
        <v>197</v>
      </c>
      <c r="C92" s="52" t="s">
        <v>102</v>
      </c>
      <c r="D92">
        <v>19</v>
      </c>
      <c r="E92">
        <f t="shared" si="0"/>
        <v>258</v>
      </c>
      <c r="F92" s="52" t="s">
        <v>102</v>
      </c>
    </row>
    <row r="93" spans="1:6" ht="15.75" customHeight="1">
      <c r="A93" s="120"/>
      <c r="B93" s="51" t="s">
        <v>198</v>
      </c>
      <c r="C93" s="53" t="s">
        <v>104</v>
      </c>
      <c r="E93">
        <f t="shared" si="0"/>
        <v>267</v>
      </c>
      <c r="F93" s="53" t="s">
        <v>104</v>
      </c>
    </row>
    <row r="94" spans="1:6" ht="15.75" customHeight="1">
      <c r="A94" s="120"/>
      <c r="B94" s="51" t="s">
        <v>199</v>
      </c>
      <c r="C94" s="54" t="s">
        <v>106</v>
      </c>
      <c r="E94">
        <f t="shared" si="0"/>
        <v>123</v>
      </c>
      <c r="F94" s="54" t="s">
        <v>106</v>
      </c>
    </row>
    <row r="95" spans="1:6" ht="15.75" customHeight="1">
      <c r="A95" s="120"/>
      <c r="B95" s="51" t="s">
        <v>200</v>
      </c>
      <c r="C95" s="55" t="s">
        <v>108</v>
      </c>
      <c r="E95">
        <f t="shared" si="0"/>
        <v>178</v>
      </c>
      <c r="F95" s="55" t="s">
        <v>108</v>
      </c>
    </row>
    <row r="96" spans="1:6" ht="15.75" customHeight="1">
      <c r="A96" s="121"/>
      <c r="B96" s="51" t="s">
        <v>201</v>
      </c>
      <c r="C96" s="56" t="s">
        <v>110</v>
      </c>
      <c r="E96">
        <f t="shared" si="0"/>
        <v>212</v>
      </c>
      <c r="F96" s="56" t="s">
        <v>110</v>
      </c>
    </row>
    <row r="97" spans="1:6" ht="15.75" customHeight="1">
      <c r="A97" s="149" t="s">
        <v>46</v>
      </c>
      <c r="B97" s="51" t="s">
        <v>202</v>
      </c>
      <c r="C97" s="52" t="s">
        <v>102</v>
      </c>
      <c r="D97">
        <v>20</v>
      </c>
    </row>
    <row r="98" spans="1:6" ht="15.75" customHeight="1">
      <c r="A98" s="120"/>
      <c r="B98" s="51" t="s">
        <v>203</v>
      </c>
      <c r="C98" s="53" t="s">
        <v>104</v>
      </c>
    </row>
    <row r="99" spans="1:6" ht="15.75" customHeight="1">
      <c r="A99" s="120"/>
      <c r="B99" s="51" t="s">
        <v>204</v>
      </c>
      <c r="C99" s="54" t="s">
        <v>106</v>
      </c>
    </row>
    <row r="100" spans="1:6" ht="15.75" customHeight="1">
      <c r="A100" s="120"/>
      <c r="B100" s="51" t="s">
        <v>205</v>
      </c>
      <c r="C100" s="55" t="s">
        <v>108</v>
      </c>
    </row>
    <row r="101" spans="1:6" ht="15.75" customHeight="1">
      <c r="A101" s="121"/>
      <c r="B101" s="51" t="s">
        <v>206</v>
      </c>
      <c r="C101" s="56" t="s">
        <v>110</v>
      </c>
    </row>
    <row r="102" spans="1:6" ht="15.75" customHeight="1">
      <c r="A102" s="149" t="s">
        <v>47</v>
      </c>
      <c r="B102" s="51" t="s">
        <v>207</v>
      </c>
      <c r="C102" s="52" t="s">
        <v>102</v>
      </c>
      <c r="D102">
        <v>21</v>
      </c>
    </row>
    <row r="103" spans="1:6" ht="15.75" customHeight="1">
      <c r="A103" s="120"/>
      <c r="B103" s="51" t="s">
        <v>208</v>
      </c>
      <c r="C103" s="53" t="s">
        <v>104</v>
      </c>
    </row>
    <row r="104" spans="1:6" ht="15.75" customHeight="1">
      <c r="A104" s="120"/>
      <c r="B104" s="51" t="s">
        <v>209</v>
      </c>
      <c r="C104" s="54" t="s">
        <v>106</v>
      </c>
    </row>
    <row r="105" spans="1:6" ht="15.75" customHeight="1">
      <c r="A105" s="120"/>
      <c r="B105" s="61" t="s">
        <v>210</v>
      </c>
      <c r="C105" s="55" t="s">
        <v>108</v>
      </c>
    </row>
    <row r="106" spans="1:6" ht="15.75" customHeight="1">
      <c r="A106" s="121"/>
      <c r="B106" s="62" t="s">
        <v>211</v>
      </c>
      <c r="C106" s="63" t="s">
        <v>110</v>
      </c>
    </row>
    <row r="107" spans="1:6" ht="15.75" customHeight="1">
      <c r="A107" s="149" t="s">
        <v>48</v>
      </c>
      <c r="B107" s="51" t="s">
        <v>212</v>
      </c>
      <c r="C107" s="52" t="s">
        <v>102</v>
      </c>
      <c r="D107">
        <v>22</v>
      </c>
    </row>
    <row r="108" spans="1:6" ht="15.75" customHeight="1">
      <c r="A108" s="120"/>
      <c r="B108" s="51" t="s">
        <v>213</v>
      </c>
      <c r="C108" s="53" t="s">
        <v>104</v>
      </c>
    </row>
    <row r="109" spans="1:6" ht="15.75" customHeight="1">
      <c r="A109" s="120"/>
      <c r="B109" s="51" t="s">
        <v>214</v>
      </c>
      <c r="C109" s="54" t="s">
        <v>106</v>
      </c>
    </row>
    <row r="110" spans="1:6" ht="15.75" customHeight="1">
      <c r="A110" s="120"/>
      <c r="B110" s="51" t="s">
        <v>215</v>
      </c>
      <c r="C110" s="55" t="s">
        <v>108</v>
      </c>
    </row>
    <row r="111" spans="1:6" ht="15.75" customHeight="1">
      <c r="A111" s="121"/>
      <c r="B111" s="64" t="s">
        <v>216</v>
      </c>
      <c r="C111" s="63" t="s">
        <v>110</v>
      </c>
    </row>
    <row r="112" spans="1:6" ht="15.75" customHeight="1">
      <c r="A112" s="149" t="s">
        <v>50</v>
      </c>
      <c r="B112" s="51" t="s">
        <v>217</v>
      </c>
      <c r="C112" s="52" t="s">
        <v>102</v>
      </c>
      <c r="D112">
        <v>23</v>
      </c>
      <c r="E112">
        <f>LEN(B112)</f>
        <v>183</v>
      </c>
      <c r="F112" s="52" t="s">
        <v>102</v>
      </c>
    </row>
    <row r="113" spans="1:6" ht="15.75" customHeight="1">
      <c r="A113" s="120"/>
      <c r="B113" s="51" t="s">
        <v>218</v>
      </c>
      <c r="C113" s="53" t="s">
        <v>104</v>
      </c>
      <c r="E113">
        <f>LEN(B113)</f>
        <v>291</v>
      </c>
      <c r="F113" s="53" t="s">
        <v>104</v>
      </c>
    </row>
    <row r="114" spans="1:6" ht="15.75" customHeight="1">
      <c r="A114" s="120"/>
      <c r="B114" s="51" t="s">
        <v>219</v>
      </c>
      <c r="C114" s="54" t="s">
        <v>106</v>
      </c>
      <c r="E114">
        <f>LEN(B114)</f>
        <v>408</v>
      </c>
      <c r="F114" s="54" t="s">
        <v>106</v>
      </c>
    </row>
    <row r="115" spans="1:6" ht="15.75" customHeight="1">
      <c r="A115" s="120"/>
      <c r="B115" s="51" t="s">
        <v>220</v>
      </c>
      <c r="C115" s="65" t="s">
        <v>108</v>
      </c>
      <c r="E115">
        <f>LEN(B115)</f>
        <v>228</v>
      </c>
      <c r="F115" s="55" t="s">
        <v>108</v>
      </c>
    </row>
    <row r="116" spans="1:6" ht="15.75" customHeight="1">
      <c r="A116" s="121"/>
      <c r="B116" s="51" t="s">
        <v>221</v>
      </c>
      <c r="C116" s="66" t="s">
        <v>110</v>
      </c>
      <c r="E116">
        <f>LEN(B116)</f>
        <v>196</v>
      </c>
      <c r="F116" s="56" t="s">
        <v>110</v>
      </c>
    </row>
    <row r="117" spans="1:6" ht="15.75" customHeight="1">
      <c r="A117" s="150" t="s">
        <v>51</v>
      </c>
      <c r="B117" s="51" t="s">
        <v>222</v>
      </c>
      <c r="C117" s="52" t="s">
        <v>102</v>
      </c>
      <c r="D117">
        <v>24</v>
      </c>
    </row>
    <row r="118" spans="1:6" ht="15.75" customHeight="1">
      <c r="A118" s="120"/>
      <c r="B118" s="51" t="s">
        <v>223</v>
      </c>
      <c r="C118" s="53" t="s">
        <v>104</v>
      </c>
    </row>
    <row r="119" spans="1:6" ht="15.75" customHeight="1">
      <c r="A119" s="120"/>
      <c r="B119" s="51" t="s">
        <v>224</v>
      </c>
      <c r="C119" s="54" t="s">
        <v>106</v>
      </c>
    </row>
    <row r="120" spans="1:6" ht="15.75" customHeight="1">
      <c r="A120" s="120"/>
      <c r="B120" s="67" t="s">
        <v>225</v>
      </c>
      <c r="C120" s="65" t="s">
        <v>108</v>
      </c>
    </row>
    <row r="121" spans="1:6" ht="15.75" customHeight="1">
      <c r="A121" s="121"/>
      <c r="B121" s="67" t="s">
        <v>226</v>
      </c>
      <c r="C121" s="68" t="s">
        <v>110</v>
      </c>
    </row>
    <row r="122" spans="1:6" ht="15.75" customHeight="1">
      <c r="A122" s="149" t="s">
        <v>53</v>
      </c>
      <c r="B122" s="51" t="s">
        <v>227</v>
      </c>
      <c r="C122" s="52" t="s">
        <v>102</v>
      </c>
      <c r="D122">
        <v>25</v>
      </c>
      <c r="E122">
        <f>LEN(B122)</f>
        <v>148</v>
      </c>
      <c r="F122" s="52" t="s">
        <v>102</v>
      </c>
    </row>
    <row r="123" spans="1:6" ht="15.75" customHeight="1">
      <c r="A123" s="120"/>
      <c r="B123" s="51" t="s">
        <v>228</v>
      </c>
      <c r="C123" s="53" t="s">
        <v>104</v>
      </c>
      <c r="E123">
        <f>LEN(B123)</f>
        <v>272</v>
      </c>
      <c r="F123" s="53" t="s">
        <v>104</v>
      </c>
    </row>
    <row r="124" spans="1:6" ht="15.75" customHeight="1">
      <c r="A124" s="120"/>
      <c r="B124" s="51" t="s">
        <v>229</v>
      </c>
      <c r="C124" s="54" t="s">
        <v>106</v>
      </c>
      <c r="E124">
        <f>LEN(B124)</f>
        <v>282</v>
      </c>
      <c r="F124" s="54" t="s">
        <v>106</v>
      </c>
    </row>
    <row r="125" spans="1:6" ht="15.75" customHeight="1">
      <c r="A125" s="120"/>
      <c r="B125" s="51" t="s">
        <v>230</v>
      </c>
      <c r="C125" s="65" t="s">
        <v>108</v>
      </c>
      <c r="E125">
        <f>LEN(B125)</f>
        <v>257</v>
      </c>
      <c r="F125" s="55" t="s">
        <v>108</v>
      </c>
    </row>
    <row r="126" spans="1:6" ht="15.75" customHeight="1">
      <c r="A126" s="121"/>
      <c r="B126" s="51" t="s">
        <v>231</v>
      </c>
      <c r="C126" s="68" t="s">
        <v>110</v>
      </c>
      <c r="E126">
        <f>LEN(B126)</f>
        <v>89</v>
      </c>
      <c r="F126" s="56" t="s">
        <v>110</v>
      </c>
    </row>
    <row r="127" spans="1:6" ht="15.75" customHeight="1">
      <c r="A127" s="150" t="s">
        <v>232</v>
      </c>
      <c r="B127" s="51" t="s">
        <v>233</v>
      </c>
      <c r="C127" s="52" t="s">
        <v>102</v>
      </c>
      <c r="D127">
        <v>26</v>
      </c>
    </row>
    <row r="128" spans="1:6" ht="15.75" customHeight="1">
      <c r="A128" s="120"/>
      <c r="B128" s="59" t="s">
        <v>234</v>
      </c>
      <c r="C128" s="53" t="s">
        <v>104</v>
      </c>
    </row>
    <row r="129" spans="1:6" ht="15.75" customHeight="1">
      <c r="A129" s="120"/>
      <c r="B129" s="51" t="s">
        <v>235</v>
      </c>
      <c r="C129" s="54" t="s">
        <v>106</v>
      </c>
    </row>
    <row r="130" spans="1:6" ht="15.75" customHeight="1">
      <c r="A130" s="120"/>
      <c r="B130" s="51" t="s">
        <v>236</v>
      </c>
      <c r="C130" s="65" t="s">
        <v>108</v>
      </c>
    </row>
    <row r="131" spans="1:6" ht="15.75" customHeight="1">
      <c r="A131" s="121"/>
      <c r="B131" s="51" t="s">
        <v>237</v>
      </c>
      <c r="C131" s="68" t="s">
        <v>110</v>
      </c>
    </row>
    <row r="132" spans="1:6" ht="15.75" customHeight="1">
      <c r="A132" s="149" t="s">
        <v>57</v>
      </c>
      <c r="B132" s="51" t="s">
        <v>238</v>
      </c>
      <c r="C132" s="52" t="s">
        <v>102</v>
      </c>
      <c r="D132">
        <v>27</v>
      </c>
      <c r="E132">
        <f t="shared" ref="E132:E141" si="1">LEN(B132)</f>
        <v>102</v>
      </c>
      <c r="F132" s="52" t="s">
        <v>102</v>
      </c>
    </row>
    <row r="133" spans="1:6" ht="15.75" customHeight="1">
      <c r="A133" s="120"/>
      <c r="B133" s="51" t="s">
        <v>239</v>
      </c>
      <c r="C133" s="53" t="s">
        <v>104</v>
      </c>
      <c r="E133">
        <f t="shared" si="1"/>
        <v>320</v>
      </c>
      <c r="F133" s="53" t="s">
        <v>104</v>
      </c>
    </row>
    <row r="134" spans="1:6" ht="15.75" customHeight="1">
      <c r="A134" s="120"/>
      <c r="B134" s="51" t="s">
        <v>240</v>
      </c>
      <c r="C134" s="54" t="s">
        <v>106</v>
      </c>
      <c r="E134">
        <f t="shared" si="1"/>
        <v>261</v>
      </c>
      <c r="F134" s="54" t="s">
        <v>106</v>
      </c>
    </row>
    <row r="135" spans="1:6" ht="15.75" customHeight="1">
      <c r="A135" s="120"/>
      <c r="B135" s="69" t="s">
        <v>241</v>
      </c>
      <c r="C135" s="65" t="s">
        <v>108</v>
      </c>
      <c r="E135">
        <f t="shared" si="1"/>
        <v>575</v>
      </c>
      <c r="F135" s="55" t="s">
        <v>108</v>
      </c>
    </row>
    <row r="136" spans="1:6" ht="15.75" customHeight="1">
      <c r="A136" s="121"/>
      <c r="B136" s="70" t="s">
        <v>242</v>
      </c>
      <c r="C136" s="68" t="s">
        <v>110</v>
      </c>
      <c r="E136">
        <f t="shared" si="1"/>
        <v>400</v>
      </c>
      <c r="F136" s="56" t="s">
        <v>110</v>
      </c>
    </row>
    <row r="137" spans="1:6" ht="15.75" customHeight="1">
      <c r="A137" s="149" t="s">
        <v>59</v>
      </c>
      <c r="B137" s="71" t="s">
        <v>243</v>
      </c>
      <c r="C137" s="52" t="s">
        <v>102</v>
      </c>
      <c r="D137">
        <v>28</v>
      </c>
      <c r="E137">
        <f t="shared" si="1"/>
        <v>127</v>
      </c>
      <c r="F137" s="52" t="s">
        <v>102</v>
      </c>
    </row>
    <row r="138" spans="1:6" ht="15.75" customHeight="1">
      <c r="A138" s="120"/>
      <c r="B138" s="72" t="s">
        <v>244</v>
      </c>
      <c r="C138" s="53" t="s">
        <v>104</v>
      </c>
      <c r="E138">
        <f t="shared" si="1"/>
        <v>185</v>
      </c>
      <c r="F138" s="53" t="s">
        <v>104</v>
      </c>
    </row>
    <row r="139" spans="1:6" ht="15.75" customHeight="1">
      <c r="A139" s="120"/>
      <c r="B139" s="72" t="s">
        <v>245</v>
      </c>
      <c r="C139" s="54" t="s">
        <v>106</v>
      </c>
      <c r="E139">
        <f t="shared" si="1"/>
        <v>416</v>
      </c>
      <c r="F139" s="54" t="s">
        <v>106</v>
      </c>
    </row>
    <row r="140" spans="1:6" ht="15.75" customHeight="1">
      <c r="A140" s="120"/>
      <c r="B140" s="72" t="s">
        <v>246</v>
      </c>
      <c r="C140" s="65" t="s">
        <v>108</v>
      </c>
      <c r="E140">
        <f t="shared" si="1"/>
        <v>270</v>
      </c>
      <c r="F140" s="55" t="s">
        <v>108</v>
      </c>
    </row>
    <row r="141" spans="1:6" ht="15.75" customHeight="1">
      <c r="A141" s="121"/>
      <c r="B141" s="72" t="s">
        <v>247</v>
      </c>
      <c r="C141" s="68" t="s">
        <v>110</v>
      </c>
      <c r="E141">
        <f t="shared" si="1"/>
        <v>166</v>
      </c>
      <c r="F141" s="56" t="s">
        <v>110</v>
      </c>
    </row>
    <row r="142" spans="1:6" ht="15.75" customHeight="1">
      <c r="A142" s="149" t="s">
        <v>61</v>
      </c>
      <c r="B142" s="73" t="s">
        <v>248</v>
      </c>
      <c r="C142" s="74" t="s">
        <v>102</v>
      </c>
      <c r="D142">
        <v>29</v>
      </c>
    </row>
    <row r="143" spans="1:6" ht="15.75" customHeight="1">
      <c r="A143" s="120"/>
      <c r="B143" s="75" t="s">
        <v>249</v>
      </c>
      <c r="C143" s="76" t="s">
        <v>104</v>
      </c>
    </row>
    <row r="144" spans="1:6" ht="15.75" customHeight="1">
      <c r="A144" s="120"/>
      <c r="B144" s="75" t="s">
        <v>250</v>
      </c>
      <c r="C144" s="77" t="s">
        <v>106</v>
      </c>
    </row>
    <row r="145" spans="1:6" ht="15.75" customHeight="1">
      <c r="A145" s="120"/>
      <c r="B145" s="75" t="s">
        <v>251</v>
      </c>
      <c r="C145" s="78" t="s">
        <v>108</v>
      </c>
    </row>
    <row r="146" spans="1:6" ht="15.75" customHeight="1">
      <c r="A146" s="121"/>
      <c r="B146" s="79" t="s">
        <v>252</v>
      </c>
      <c r="C146" s="80" t="s">
        <v>110</v>
      </c>
    </row>
    <row r="147" spans="1:6" ht="15.75" customHeight="1">
      <c r="A147" s="158" t="s">
        <v>253</v>
      </c>
      <c r="B147" s="51" t="s">
        <v>254</v>
      </c>
      <c r="C147" s="74" t="s">
        <v>102</v>
      </c>
      <c r="D147">
        <v>30</v>
      </c>
    </row>
    <row r="148" spans="1:6" ht="15.75" customHeight="1">
      <c r="A148" s="120"/>
      <c r="B148" s="51" t="s">
        <v>255</v>
      </c>
      <c r="C148" s="76" t="s">
        <v>104</v>
      </c>
    </row>
    <row r="149" spans="1:6" ht="15.75" customHeight="1">
      <c r="A149" s="120"/>
      <c r="B149" s="51" t="s">
        <v>256</v>
      </c>
      <c r="C149" s="77" t="s">
        <v>106</v>
      </c>
    </row>
    <row r="150" spans="1:6" ht="15.75" customHeight="1">
      <c r="A150" s="120"/>
      <c r="B150" s="51" t="s">
        <v>257</v>
      </c>
      <c r="C150" s="78" t="s">
        <v>108</v>
      </c>
    </row>
    <row r="151" spans="1:6" ht="15.75" customHeight="1">
      <c r="A151" s="121"/>
      <c r="B151" s="51" t="s">
        <v>258</v>
      </c>
      <c r="C151" s="80" t="s">
        <v>110</v>
      </c>
    </row>
    <row r="152" spans="1:6" ht="15.75" customHeight="1">
      <c r="A152" s="149" t="s">
        <v>64</v>
      </c>
      <c r="B152" s="81" t="s">
        <v>259</v>
      </c>
      <c r="C152" s="74" t="s">
        <v>102</v>
      </c>
      <c r="D152">
        <v>31</v>
      </c>
      <c r="E152">
        <f t="shared" ref="E152:E176" si="2">LEN(B152)</f>
        <v>94</v>
      </c>
      <c r="F152" s="52" t="s">
        <v>102</v>
      </c>
    </row>
    <row r="153" spans="1:6" ht="15.75" customHeight="1">
      <c r="A153" s="120"/>
      <c r="B153" s="81" t="s">
        <v>260</v>
      </c>
      <c r="C153" s="76" t="s">
        <v>104</v>
      </c>
      <c r="E153">
        <f t="shared" si="2"/>
        <v>226</v>
      </c>
      <c r="F153" s="53" t="s">
        <v>104</v>
      </c>
    </row>
    <row r="154" spans="1:6" ht="15.75" customHeight="1">
      <c r="A154" s="120"/>
      <c r="B154" s="81" t="s">
        <v>261</v>
      </c>
      <c r="C154" s="77" t="s">
        <v>106</v>
      </c>
      <c r="E154">
        <f t="shared" si="2"/>
        <v>317</v>
      </c>
      <c r="F154" s="54" t="s">
        <v>106</v>
      </c>
    </row>
    <row r="155" spans="1:6" ht="15.75" customHeight="1">
      <c r="A155" s="120"/>
      <c r="B155" s="81" t="s">
        <v>262</v>
      </c>
      <c r="C155" s="78" t="s">
        <v>108</v>
      </c>
      <c r="E155">
        <f t="shared" si="2"/>
        <v>146</v>
      </c>
      <c r="F155" s="55" t="s">
        <v>108</v>
      </c>
    </row>
    <row r="156" spans="1:6" ht="15.75" customHeight="1">
      <c r="A156" s="121"/>
      <c r="B156" s="81" t="s">
        <v>263</v>
      </c>
      <c r="C156" s="80" t="s">
        <v>110</v>
      </c>
      <c r="E156">
        <f t="shared" si="2"/>
        <v>306</v>
      </c>
      <c r="F156" s="56" t="s">
        <v>110</v>
      </c>
    </row>
    <row r="157" spans="1:6" ht="15.75" customHeight="1">
      <c r="A157" s="154" t="s">
        <v>264</v>
      </c>
      <c r="B157" s="81" t="s">
        <v>265</v>
      </c>
      <c r="C157" s="74" t="s">
        <v>102</v>
      </c>
      <c r="D157">
        <v>32</v>
      </c>
      <c r="E157">
        <f t="shared" si="2"/>
        <v>151</v>
      </c>
      <c r="F157" s="52" t="s">
        <v>102</v>
      </c>
    </row>
    <row r="158" spans="1:6" ht="15.75" customHeight="1">
      <c r="A158" s="120"/>
      <c r="B158" s="69" t="s">
        <v>68</v>
      </c>
      <c r="C158" s="76" t="s">
        <v>104</v>
      </c>
      <c r="E158">
        <f t="shared" si="2"/>
        <v>361</v>
      </c>
      <c r="F158" s="53" t="s">
        <v>104</v>
      </c>
    </row>
    <row r="159" spans="1:6" ht="15.75" customHeight="1">
      <c r="A159" s="120"/>
      <c r="B159" s="69" t="s">
        <v>266</v>
      </c>
      <c r="C159" s="77" t="s">
        <v>106</v>
      </c>
      <c r="E159">
        <f t="shared" si="2"/>
        <v>341</v>
      </c>
      <c r="F159" s="54" t="s">
        <v>106</v>
      </c>
    </row>
    <row r="160" spans="1:6" ht="15.75" customHeight="1">
      <c r="A160" s="120"/>
      <c r="B160" s="81" t="s">
        <v>267</v>
      </c>
      <c r="C160" s="78" t="s">
        <v>108</v>
      </c>
      <c r="E160">
        <f t="shared" si="2"/>
        <v>117</v>
      </c>
      <c r="F160" s="55" t="s">
        <v>108</v>
      </c>
    </row>
    <row r="161" spans="1:6" ht="15.75" customHeight="1">
      <c r="A161" s="121"/>
      <c r="B161" s="81" t="s">
        <v>268</v>
      </c>
      <c r="C161" s="80" t="s">
        <v>110</v>
      </c>
      <c r="E161">
        <f t="shared" si="2"/>
        <v>217</v>
      </c>
      <c r="F161" s="56" t="s">
        <v>110</v>
      </c>
    </row>
    <row r="162" spans="1:6" ht="15.75" customHeight="1">
      <c r="A162" s="154" t="s">
        <v>69</v>
      </c>
      <c r="B162" s="81" t="s">
        <v>269</v>
      </c>
      <c r="C162" s="74" t="s">
        <v>102</v>
      </c>
      <c r="D162">
        <v>33</v>
      </c>
      <c r="E162">
        <f t="shared" si="2"/>
        <v>232</v>
      </c>
      <c r="F162" s="52" t="s">
        <v>102</v>
      </c>
    </row>
    <row r="163" spans="1:6" ht="15.75" customHeight="1">
      <c r="A163" s="120"/>
      <c r="B163" s="69" t="s">
        <v>270</v>
      </c>
      <c r="C163" s="76" t="s">
        <v>104</v>
      </c>
      <c r="E163">
        <f t="shared" si="2"/>
        <v>423</v>
      </c>
      <c r="F163" s="53" t="s">
        <v>104</v>
      </c>
    </row>
    <row r="164" spans="1:6" ht="15.75" customHeight="1">
      <c r="A164" s="120"/>
      <c r="B164" s="69" t="s">
        <v>271</v>
      </c>
      <c r="C164" s="77" t="s">
        <v>106</v>
      </c>
      <c r="E164">
        <f t="shared" si="2"/>
        <v>416</v>
      </c>
      <c r="F164" s="54" t="s">
        <v>106</v>
      </c>
    </row>
    <row r="165" spans="1:6" ht="15.75" customHeight="1">
      <c r="A165" s="120"/>
      <c r="B165" s="69" t="s">
        <v>272</v>
      </c>
      <c r="C165" s="78" t="s">
        <v>108</v>
      </c>
      <c r="E165">
        <f t="shared" si="2"/>
        <v>138</v>
      </c>
      <c r="F165" s="55" t="s">
        <v>108</v>
      </c>
    </row>
    <row r="166" spans="1:6" ht="15.75" customHeight="1">
      <c r="A166" s="121"/>
      <c r="B166" s="82" t="s">
        <v>273</v>
      </c>
      <c r="C166" s="80" t="s">
        <v>110</v>
      </c>
      <c r="E166">
        <f t="shared" si="2"/>
        <v>87</v>
      </c>
      <c r="F166" s="56" t="s">
        <v>110</v>
      </c>
    </row>
    <row r="167" spans="1:6" ht="15.75" customHeight="1">
      <c r="A167" s="151" t="s">
        <v>71</v>
      </c>
      <c r="B167" s="82" t="s">
        <v>274</v>
      </c>
      <c r="C167" s="74" t="s">
        <v>102</v>
      </c>
      <c r="D167">
        <v>34</v>
      </c>
      <c r="E167">
        <f t="shared" si="2"/>
        <v>216</v>
      </c>
      <c r="F167" s="52" t="s">
        <v>102</v>
      </c>
    </row>
    <row r="168" spans="1:6" ht="15.75" customHeight="1">
      <c r="A168" s="120"/>
      <c r="B168" s="69" t="s">
        <v>275</v>
      </c>
      <c r="C168" s="76" t="s">
        <v>104</v>
      </c>
      <c r="E168">
        <f t="shared" si="2"/>
        <v>459</v>
      </c>
      <c r="F168" s="53" t="s">
        <v>104</v>
      </c>
    </row>
    <row r="169" spans="1:6" ht="15.75" customHeight="1">
      <c r="A169" s="120"/>
      <c r="B169" s="69" t="s">
        <v>276</v>
      </c>
      <c r="C169" s="77" t="s">
        <v>106</v>
      </c>
      <c r="E169">
        <f t="shared" si="2"/>
        <v>510</v>
      </c>
      <c r="F169" s="54" t="s">
        <v>106</v>
      </c>
    </row>
    <row r="170" spans="1:6" ht="15.75" customHeight="1">
      <c r="A170" s="120"/>
      <c r="B170" s="69" t="s">
        <v>277</v>
      </c>
      <c r="C170" s="78" t="s">
        <v>108</v>
      </c>
      <c r="E170">
        <f t="shared" si="2"/>
        <v>388</v>
      </c>
      <c r="F170" s="55" t="s">
        <v>108</v>
      </c>
    </row>
    <row r="171" spans="1:6" ht="15.75" customHeight="1">
      <c r="A171" s="121"/>
      <c r="B171" s="69" t="s">
        <v>278</v>
      </c>
      <c r="C171" s="80" t="s">
        <v>110</v>
      </c>
      <c r="E171">
        <f t="shared" si="2"/>
        <v>385</v>
      </c>
      <c r="F171" s="56" t="s">
        <v>110</v>
      </c>
    </row>
    <row r="172" spans="1:6" ht="15.75" customHeight="1">
      <c r="A172" s="154" t="s">
        <v>73</v>
      </c>
      <c r="B172" s="83" t="s">
        <v>279</v>
      </c>
      <c r="C172" s="74" t="s">
        <v>102</v>
      </c>
      <c r="D172">
        <v>35</v>
      </c>
      <c r="E172">
        <f t="shared" si="2"/>
        <v>101</v>
      </c>
      <c r="F172" s="52" t="s">
        <v>102</v>
      </c>
    </row>
    <row r="173" spans="1:6" ht="15.75" customHeight="1">
      <c r="A173" s="120"/>
      <c r="B173" s="84" t="s">
        <v>280</v>
      </c>
      <c r="C173" s="76" t="s">
        <v>104</v>
      </c>
      <c r="E173">
        <f t="shared" si="2"/>
        <v>262</v>
      </c>
      <c r="F173" s="53" t="s">
        <v>104</v>
      </c>
    </row>
    <row r="174" spans="1:6" ht="15.75" customHeight="1">
      <c r="A174" s="120"/>
      <c r="B174" s="84" t="s">
        <v>281</v>
      </c>
      <c r="C174" s="77" t="s">
        <v>106</v>
      </c>
      <c r="E174">
        <f t="shared" si="2"/>
        <v>303</v>
      </c>
      <c r="F174" s="54" t="s">
        <v>106</v>
      </c>
    </row>
    <row r="175" spans="1:6" ht="15.75" customHeight="1">
      <c r="A175" s="120"/>
      <c r="B175" s="84" t="s">
        <v>282</v>
      </c>
      <c r="C175" s="78" t="s">
        <v>108</v>
      </c>
      <c r="E175">
        <f t="shared" si="2"/>
        <v>217</v>
      </c>
      <c r="F175" s="55" t="s">
        <v>108</v>
      </c>
    </row>
    <row r="176" spans="1:6" ht="15.75" customHeight="1">
      <c r="A176" s="121"/>
      <c r="B176" s="84" t="s">
        <v>283</v>
      </c>
      <c r="C176" s="80" t="s">
        <v>110</v>
      </c>
      <c r="E176">
        <f t="shared" si="2"/>
        <v>415</v>
      </c>
      <c r="F176" s="56" t="s">
        <v>110</v>
      </c>
    </row>
    <row r="177" spans="1:4" ht="15.75" customHeight="1">
      <c r="A177" s="151" t="s">
        <v>74</v>
      </c>
      <c r="B177" s="51" t="s">
        <v>284</v>
      </c>
      <c r="C177" s="74" t="s">
        <v>102</v>
      </c>
      <c r="D177">
        <v>36</v>
      </c>
    </row>
    <row r="178" spans="1:4" ht="15.75" customHeight="1">
      <c r="A178" s="120"/>
      <c r="B178" s="85" t="s">
        <v>285</v>
      </c>
      <c r="C178" s="76" t="s">
        <v>104</v>
      </c>
    </row>
    <row r="179" spans="1:4" ht="15.75" customHeight="1">
      <c r="A179" s="120"/>
      <c r="B179" s="51" t="s">
        <v>286</v>
      </c>
      <c r="C179" s="77" t="s">
        <v>106</v>
      </c>
    </row>
    <row r="180" spans="1:4" ht="15.75" customHeight="1">
      <c r="A180" s="120"/>
      <c r="B180" s="59" t="s">
        <v>287</v>
      </c>
      <c r="C180" s="78" t="s">
        <v>108</v>
      </c>
    </row>
    <row r="181" spans="1:4" ht="15.75" customHeight="1">
      <c r="A181" s="121"/>
      <c r="B181" s="51" t="s">
        <v>288</v>
      </c>
      <c r="C181" s="80" t="s">
        <v>110</v>
      </c>
    </row>
    <row r="182" spans="1:4" ht="15.75" customHeight="1">
      <c r="A182" s="151" t="s">
        <v>75</v>
      </c>
      <c r="B182" s="51" t="s">
        <v>289</v>
      </c>
      <c r="C182" s="74" t="s">
        <v>102</v>
      </c>
      <c r="D182">
        <v>37</v>
      </c>
    </row>
    <row r="183" spans="1:4" ht="15.75" customHeight="1">
      <c r="A183" s="120"/>
      <c r="B183" s="51" t="s">
        <v>290</v>
      </c>
      <c r="C183" s="76" t="s">
        <v>104</v>
      </c>
    </row>
    <row r="184" spans="1:4" ht="15.75" customHeight="1">
      <c r="A184" s="120"/>
      <c r="B184" s="51" t="s">
        <v>291</v>
      </c>
      <c r="C184" s="77" t="s">
        <v>106</v>
      </c>
    </row>
    <row r="185" spans="1:4" ht="15.75" customHeight="1">
      <c r="A185" s="120"/>
      <c r="B185" s="51" t="s">
        <v>292</v>
      </c>
      <c r="C185" s="78" t="s">
        <v>108</v>
      </c>
    </row>
    <row r="186" spans="1:4" ht="15.75" customHeight="1">
      <c r="A186" s="121"/>
      <c r="B186" s="51" t="s">
        <v>293</v>
      </c>
      <c r="C186" s="80" t="s">
        <v>110</v>
      </c>
    </row>
    <row r="187" spans="1:4" ht="15.75" customHeight="1">
      <c r="A187" s="159" t="s">
        <v>76</v>
      </c>
      <c r="B187" s="51" t="s">
        <v>294</v>
      </c>
      <c r="C187" s="74" t="s">
        <v>102</v>
      </c>
      <c r="D187">
        <v>38</v>
      </c>
    </row>
    <row r="188" spans="1:4" ht="15.75" customHeight="1">
      <c r="A188" s="120"/>
      <c r="B188" s="51" t="s">
        <v>295</v>
      </c>
      <c r="C188" s="76" t="s">
        <v>104</v>
      </c>
    </row>
    <row r="189" spans="1:4" ht="15.75" customHeight="1">
      <c r="A189" s="120"/>
      <c r="B189" s="51" t="s">
        <v>296</v>
      </c>
      <c r="C189" s="77" t="s">
        <v>106</v>
      </c>
    </row>
    <row r="190" spans="1:4" ht="15.75" customHeight="1">
      <c r="A190" s="120"/>
      <c r="B190" s="51" t="s">
        <v>297</v>
      </c>
      <c r="C190" s="78" t="s">
        <v>108</v>
      </c>
    </row>
    <row r="191" spans="1:4" ht="15.75" customHeight="1">
      <c r="A191" s="121"/>
      <c r="B191" s="51" t="s">
        <v>298</v>
      </c>
      <c r="C191" s="80" t="s">
        <v>110</v>
      </c>
    </row>
    <row r="192" spans="1:4" ht="15.75" customHeight="1">
      <c r="A192" s="151" t="s">
        <v>77</v>
      </c>
      <c r="B192" s="51" t="s">
        <v>299</v>
      </c>
      <c r="C192" s="74" t="s">
        <v>102</v>
      </c>
      <c r="D192">
        <v>39</v>
      </c>
    </row>
    <row r="193" spans="1:4" ht="15.75" customHeight="1">
      <c r="A193" s="120"/>
      <c r="B193" s="51" t="s">
        <v>300</v>
      </c>
      <c r="C193" s="76" t="s">
        <v>104</v>
      </c>
    </row>
    <row r="194" spans="1:4" ht="15.75" customHeight="1">
      <c r="A194" s="120"/>
      <c r="B194" s="51" t="s">
        <v>301</v>
      </c>
      <c r="C194" s="77" t="s">
        <v>106</v>
      </c>
    </row>
    <row r="195" spans="1:4" ht="15.75" customHeight="1">
      <c r="A195" s="120"/>
      <c r="B195" s="51" t="s">
        <v>302</v>
      </c>
      <c r="C195" s="78" t="s">
        <v>108</v>
      </c>
    </row>
    <row r="196" spans="1:4" ht="15.75" customHeight="1">
      <c r="A196" s="121"/>
      <c r="B196" s="51" t="s">
        <v>303</v>
      </c>
      <c r="C196" s="80" t="s">
        <v>110</v>
      </c>
    </row>
    <row r="197" spans="1:4" ht="15.75" customHeight="1">
      <c r="A197" s="151" t="s">
        <v>78</v>
      </c>
      <c r="B197" s="51" t="s">
        <v>304</v>
      </c>
      <c r="C197" s="74" t="s">
        <v>102</v>
      </c>
      <c r="D197">
        <v>40</v>
      </c>
    </row>
    <row r="198" spans="1:4" ht="15.75" customHeight="1">
      <c r="A198" s="120"/>
      <c r="B198" s="51" t="s">
        <v>305</v>
      </c>
      <c r="C198" s="76" t="s">
        <v>104</v>
      </c>
    </row>
    <row r="199" spans="1:4" ht="15.75" customHeight="1">
      <c r="A199" s="120"/>
      <c r="B199" s="51" t="s">
        <v>306</v>
      </c>
      <c r="C199" s="77" t="s">
        <v>106</v>
      </c>
    </row>
    <row r="200" spans="1:4" ht="15.75" customHeight="1">
      <c r="A200" s="120"/>
      <c r="B200" s="51" t="s">
        <v>307</v>
      </c>
      <c r="C200" s="78" t="s">
        <v>108</v>
      </c>
    </row>
    <row r="201" spans="1:4" ht="15.75" customHeight="1">
      <c r="A201" s="121"/>
      <c r="B201" s="51" t="s">
        <v>308</v>
      </c>
      <c r="C201" s="80" t="s">
        <v>110</v>
      </c>
    </row>
    <row r="202" spans="1:4" ht="15.75" customHeight="1">
      <c r="A202" s="151" t="s">
        <v>79</v>
      </c>
      <c r="B202" s="51" t="s">
        <v>309</v>
      </c>
      <c r="C202" s="74" t="s">
        <v>102</v>
      </c>
      <c r="D202">
        <v>41</v>
      </c>
    </row>
    <row r="203" spans="1:4" ht="15.75" customHeight="1">
      <c r="A203" s="120"/>
      <c r="B203" s="51" t="s">
        <v>310</v>
      </c>
      <c r="C203" s="76" t="s">
        <v>104</v>
      </c>
    </row>
    <row r="204" spans="1:4" ht="15.75" customHeight="1">
      <c r="A204" s="120"/>
      <c r="B204" s="51" t="s">
        <v>311</v>
      </c>
      <c r="C204" s="77" t="s">
        <v>106</v>
      </c>
    </row>
    <row r="205" spans="1:4" ht="15.75" customHeight="1">
      <c r="A205" s="120"/>
      <c r="B205" s="51" t="s">
        <v>312</v>
      </c>
      <c r="C205" s="78" t="s">
        <v>108</v>
      </c>
    </row>
    <row r="206" spans="1:4" ht="15.75" customHeight="1">
      <c r="A206" s="121"/>
      <c r="B206" s="51" t="s">
        <v>313</v>
      </c>
      <c r="C206" s="80" t="s">
        <v>110</v>
      </c>
    </row>
    <row r="207" spans="1:4" ht="15.75" customHeight="1">
      <c r="A207" s="155" t="s">
        <v>81</v>
      </c>
      <c r="B207" s="51" t="s">
        <v>314</v>
      </c>
      <c r="C207" s="74" t="s">
        <v>102</v>
      </c>
      <c r="D207">
        <v>42</v>
      </c>
    </row>
    <row r="208" spans="1:4" ht="15.75" customHeight="1">
      <c r="A208" s="120"/>
      <c r="B208" s="51" t="s">
        <v>315</v>
      </c>
      <c r="C208" s="76" t="s">
        <v>104</v>
      </c>
    </row>
    <row r="209" spans="1:4" ht="15.75" customHeight="1">
      <c r="A209" s="120"/>
      <c r="B209" s="51" t="s">
        <v>316</v>
      </c>
      <c r="C209" s="77" t="s">
        <v>106</v>
      </c>
    </row>
    <row r="210" spans="1:4" ht="15.75" customHeight="1">
      <c r="A210" s="120"/>
      <c r="B210" s="51" t="s">
        <v>317</v>
      </c>
      <c r="C210" s="78" t="s">
        <v>108</v>
      </c>
    </row>
    <row r="211" spans="1:4" ht="15.75" customHeight="1">
      <c r="A211" s="121"/>
      <c r="B211" s="51" t="s">
        <v>318</v>
      </c>
      <c r="C211" s="80" t="s">
        <v>110</v>
      </c>
    </row>
    <row r="212" spans="1:4" ht="15.75" customHeight="1">
      <c r="A212" s="157" t="s">
        <v>82</v>
      </c>
      <c r="B212" s="51" t="s">
        <v>319</v>
      </c>
      <c r="C212" s="74" t="s">
        <v>102</v>
      </c>
      <c r="D212">
        <v>43</v>
      </c>
    </row>
    <row r="213" spans="1:4" ht="15.75" customHeight="1">
      <c r="A213" s="120"/>
      <c r="B213" s="51" t="s">
        <v>320</v>
      </c>
      <c r="C213" s="76" t="s">
        <v>104</v>
      </c>
    </row>
    <row r="214" spans="1:4" ht="15.75" customHeight="1">
      <c r="A214" s="120"/>
      <c r="B214" s="51" t="s">
        <v>321</v>
      </c>
      <c r="C214" s="77" t="s">
        <v>106</v>
      </c>
    </row>
    <row r="215" spans="1:4" ht="15.75" customHeight="1">
      <c r="A215" s="120"/>
      <c r="B215" s="51" t="s">
        <v>322</v>
      </c>
      <c r="C215" s="78" t="s">
        <v>108</v>
      </c>
    </row>
    <row r="216" spans="1:4" ht="15.75" customHeight="1">
      <c r="A216" s="121"/>
      <c r="B216" s="51" t="s">
        <v>323</v>
      </c>
      <c r="C216" s="80" t="s">
        <v>110</v>
      </c>
    </row>
    <row r="217" spans="1:4" ht="15.75" customHeight="1">
      <c r="A217" s="155" t="s">
        <v>84</v>
      </c>
      <c r="B217" s="51" t="s">
        <v>324</v>
      </c>
      <c r="C217" s="74" t="s">
        <v>102</v>
      </c>
      <c r="D217">
        <v>44</v>
      </c>
    </row>
    <row r="218" spans="1:4" ht="15.75" customHeight="1">
      <c r="A218" s="120"/>
      <c r="B218" s="51" t="s">
        <v>325</v>
      </c>
      <c r="C218" s="76" t="s">
        <v>104</v>
      </c>
    </row>
    <row r="219" spans="1:4" ht="15.75" customHeight="1">
      <c r="A219" s="120"/>
      <c r="B219" s="51" t="s">
        <v>326</v>
      </c>
      <c r="C219" s="77" t="s">
        <v>106</v>
      </c>
    </row>
    <row r="220" spans="1:4" ht="15.75" customHeight="1">
      <c r="A220" s="120"/>
      <c r="B220" s="51" t="s">
        <v>327</v>
      </c>
      <c r="C220" s="78" t="s">
        <v>108</v>
      </c>
    </row>
    <row r="221" spans="1:4" ht="15.75" customHeight="1">
      <c r="A221" s="121"/>
      <c r="B221" s="51" t="s">
        <v>328</v>
      </c>
      <c r="C221" s="80" t="s">
        <v>110</v>
      </c>
    </row>
    <row r="222" spans="1:4" ht="15.75" customHeight="1">
      <c r="A222" s="155" t="s">
        <v>85</v>
      </c>
      <c r="B222" s="51" t="s">
        <v>329</v>
      </c>
      <c r="C222" s="74" t="s">
        <v>102</v>
      </c>
      <c r="D222">
        <v>45</v>
      </c>
    </row>
    <row r="223" spans="1:4" ht="15.75" customHeight="1">
      <c r="A223" s="120"/>
      <c r="B223" s="51" t="s">
        <v>330</v>
      </c>
      <c r="C223" s="76" t="s">
        <v>104</v>
      </c>
    </row>
    <row r="224" spans="1:4" ht="15.75" customHeight="1">
      <c r="A224" s="120"/>
      <c r="B224" s="51" t="s">
        <v>331</v>
      </c>
      <c r="C224" s="77" t="s">
        <v>106</v>
      </c>
    </row>
    <row r="225" spans="1:6" ht="15.75" customHeight="1">
      <c r="A225" s="120"/>
      <c r="B225" s="51" t="s">
        <v>332</v>
      </c>
      <c r="C225" s="78" t="s">
        <v>108</v>
      </c>
    </row>
    <row r="226" spans="1:6" ht="15.75" customHeight="1">
      <c r="A226" s="121"/>
      <c r="B226" s="51" t="s">
        <v>333</v>
      </c>
      <c r="C226" s="80" t="s">
        <v>110</v>
      </c>
    </row>
    <row r="227" spans="1:6" ht="15.75" customHeight="1">
      <c r="A227" s="155" t="s">
        <v>86</v>
      </c>
      <c r="B227" s="51" t="s">
        <v>334</v>
      </c>
      <c r="C227" s="74" t="s">
        <v>102</v>
      </c>
      <c r="D227">
        <v>46</v>
      </c>
    </row>
    <row r="228" spans="1:6" ht="15.75" customHeight="1">
      <c r="A228" s="120"/>
      <c r="B228" s="51" t="s">
        <v>335</v>
      </c>
      <c r="C228" s="76" t="s">
        <v>104</v>
      </c>
    </row>
    <row r="229" spans="1:6" ht="15.75" customHeight="1">
      <c r="A229" s="120"/>
      <c r="B229" s="51" t="s">
        <v>336</v>
      </c>
      <c r="C229" s="77" t="s">
        <v>106</v>
      </c>
    </row>
    <row r="230" spans="1:6" ht="15.75" customHeight="1">
      <c r="A230" s="120"/>
      <c r="B230" s="51" t="s">
        <v>337</v>
      </c>
      <c r="C230" s="78" t="s">
        <v>108</v>
      </c>
    </row>
    <row r="231" spans="1:6" ht="15.75" customHeight="1">
      <c r="A231" s="121"/>
      <c r="B231" s="51" t="s">
        <v>338</v>
      </c>
      <c r="C231" s="80" t="s">
        <v>110</v>
      </c>
    </row>
    <row r="232" spans="1:6" ht="15.75" customHeight="1">
      <c r="A232" s="156" t="s">
        <v>89</v>
      </c>
      <c r="B232" s="60" t="s">
        <v>339</v>
      </c>
      <c r="C232" s="74" t="s">
        <v>102</v>
      </c>
      <c r="D232">
        <v>47</v>
      </c>
      <c r="E232">
        <f>LEN(B232)</f>
        <v>93</v>
      </c>
      <c r="F232" s="74" t="s">
        <v>102</v>
      </c>
    </row>
    <row r="233" spans="1:6" ht="15.75" customHeight="1">
      <c r="A233" s="120"/>
      <c r="B233" s="51" t="s">
        <v>340</v>
      </c>
      <c r="C233" s="76" t="s">
        <v>104</v>
      </c>
      <c r="E233">
        <f>LEN(B233)</f>
        <v>130</v>
      </c>
      <c r="F233" s="76" t="s">
        <v>104</v>
      </c>
    </row>
    <row r="234" spans="1:6" ht="15.75" customHeight="1">
      <c r="A234" s="120"/>
      <c r="B234" s="51" t="s">
        <v>341</v>
      </c>
      <c r="C234" s="77" t="s">
        <v>106</v>
      </c>
      <c r="E234">
        <f>LEN(B234)</f>
        <v>222</v>
      </c>
      <c r="F234" s="77" t="s">
        <v>106</v>
      </c>
    </row>
    <row r="235" spans="1:6" ht="15.75" customHeight="1">
      <c r="A235" s="120"/>
      <c r="B235" s="51" t="s">
        <v>342</v>
      </c>
      <c r="C235" s="78" t="s">
        <v>108</v>
      </c>
      <c r="E235">
        <f>LEN(B235)</f>
        <v>256</v>
      </c>
      <c r="F235" s="78" t="s">
        <v>108</v>
      </c>
    </row>
    <row r="236" spans="1:6" ht="15.75" customHeight="1">
      <c r="A236" s="121"/>
      <c r="B236" s="51" t="s">
        <v>343</v>
      </c>
      <c r="C236" s="80" t="s">
        <v>110</v>
      </c>
      <c r="E236">
        <f>LEN(B236)</f>
        <v>268</v>
      </c>
      <c r="F236" s="80" t="s">
        <v>110</v>
      </c>
    </row>
    <row r="237" spans="1:6" ht="15.75" customHeight="1">
      <c r="A237" s="156" t="s">
        <v>90</v>
      </c>
      <c r="B237" s="60" t="s">
        <v>344</v>
      </c>
      <c r="C237" s="74" t="s">
        <v>102</v>
      </c>
      <c r="D237">
        <v>48</v>
      </c>
    </row>
    <row r="238" spans="1:6" ht="15.75" customHeight="1">
      <c r="A238" s="120"/>
      <c r="B238" s="51" t="s">
        <v>345</v>
      </c>
      <c r="C238" s="76" t="s">
        <v>104</v>
      </c>
    </row>
    <row r="239" spans="1:6" ht="15.75" customHeight="1">
      <c r="A239" s="120"/>
      <c r="B239" s="51" t="s">
        <v>346</v>
      </c>
      <c r="C239" s="77" t="s">
        <v>106</v>
      </c>
    </row>
    <row r="240" spans="1:6" ht="15.75" customHeight="1">
      <c r="A240" s="120"/>
      <c r="B240" s="51" t="s">
        <v>347</v>
      </c>
      <c r="C240" s="78" t="s">
        <v>108</v>
      </c>
    </row>
    <row r="241" spans="1:4" ht="15.75" customHeight="1">
      <c r="A241" s="121"/>
      <c r="B241" s="51" t="s">
        <v>348</v>
      </c>
      <c r="C241" s="80" t="s">
        <v>110</v>
      </c>
    </row>
    <row r="242" spans="1:4" ht="15.75" customHeight="1">
      <c r="A242" s="156" t="s">
        <v>91</v>
      </c>
      <c r="B242" s="60" t="s">
        <v>349</v>
      </c>
      <c r="C242" s="74" t="s">
        <v>102</v>
      </c>
      <c r="D242">
        <v>49</v>
      </c>
    </row>
    <row r="243" spans="1:4" ht="15.75" customHeight="1">
      <c r="A243" s="120"/>
      <c r="B243" s="51" t="s">
        <v>350</v>
      </c>
      <c r="C243" s="76" t="s">
        <v>104</v>
      </c>
    </row>
    <row r="244" spans="1:4" ht="15.75" customHeight="1">
      <c r="A244" s="120"/>
      <c r="B244" s="51" t="s">
        <v>351</v>
      </c>
      <c r="C244" s="77" t="s">
        <v>106</v>
      </c>
    </row>
    <row r="245" spans="1:4" ht="15.75" customHeight="1">
      <c r="A245" s="120"/>
      <c r="B245" s="51" t="s">
        <v>352</v>
      </c>
      <c r="C245" s="78" t="s">
        <v>108</v>
      </c>
    </row>
    <row r="246" spans="1:4" ht="15.75" customHeight="1">
      <c r="A246" s="121"/>
      <c r="B246" s="51" t="s">
        <v>353</v>
      </c>
      <c r="C246" s="80" t="s">
        <v>110</v>
      </c>
    </row>
    <row r="247" spans="1:4" ht="15.75" customHeight="1">
      <c r="A247" s="156" t="s">
        <v>92</v>
      </c>
      <c r="B247" s="60" t="s">
        <v>354</v>
      </c>
      <c r="C247" s="74" t="s">
        <v>102</v>
      </c>
      <c r="D247">
        <v>50</v>
      </c>
    </row>
    <row r="248" spans="1:4" ht="15.75" customHeight="1">
      <c r="A248" s="120"/>
      <c r="B248" s="51" t="s">
        <v>355</v>
      </c>
      <c r="C248" s="76" t="s">
        <v>104</v>
      </c>
    </row>
    <row r="249" spans="1:4" ht="15.75" customHeight="1">
      <c r="A249" s="120"/>
      <c r="B249" s="51" t="s">
        <v>356</v>
      </c>
      <c r="C249" s="77" t="s">
        <v>106</v>
      </c>
    </row>
    <row r="250" spans="1:4" ht="15.75" customHeight="1">
      <c r="A250" s="120"/>
      <c r="B250" s="51" t="s">
        <v>357</v>
      </c>
      <c r="C250" s="78" t="s">
        <v>108</v>
      </c>
    </row>
    <row r="251" spans="1:4" ht="15.75" customHeight="1">
      <c r="A251" s="121"/>
      <c r="B251" s="51" t="s">
        <v>358</v>
      </c>
      <c r="C251" s="80" t="s">
        <v>110</v>
      </c>
    </row>
    <row r="252" spans="1:4" ht="15.75" customHeight="1">
      <c r="A252" s="156" t="s">
        <v>94</v>
      </c>
      <c r="B252" s="60" t="s">
        <v>359</v>
      </c>
      <c r="C252" s="74" t="s">
        <v>102</v>
      </c>
      <c r="D252">
        <v>51</v>
      </c>
    </row>
    <row r="253" spans="1:4" ht="15.75" customHeight="1">
      <c r="A253" s="120"/>
      <c r="B253" s="51" t="s">
        <v>360</v>
      </c>
      <c r="C253" s="76" t="s">
        <v>104</v>
      </c>
    </row>
    <row r="254" spans="1:4" ht="15.75" customHeight="1">
      <c r="A254" s="120"/>
      <c r="B254" s="51" t="s">
        <v>361</v>
      </c>
      <c r="C254" s="77" t="s">
        <v>106</v>
      </c>
    </row>
    <row r="255" spans="1:4" ht="15.75" customHeight="1">
      <c r="A255" s="120"/>
      <c r="B255" s="51" t="s">
        <v>362</v>
      </c>
      <c r="C255" s="78" t="s">
        <v>108</v>
      </c>
    </row>
    <row r="256" spans="1:4" ht="15.75" customHeight="1">
      <c r="A256" s="120"/>
      <c r="B256" s="51" t="s">
        <v>363</v>
      </c>
      <c r="C256" s="80" t="s">
        <v>110</v>
      </c>
    </row>
    <row r="257" spans="1:4" ht="15.75" customHeight="1">
      <c r="A257" s="156" t="s">
        <v>95</v>
      </c>
      <c r="B257" s="60" t="s">
        <v>364</v>
      </c>
      <c r="C257" s="74" t="s">
        <v>102</v>
      </c>
      <c r="D257">
        <v>52</v>
      </c>
    </row>
    <row r="258" spans="1:4" ht="15.75" customHeight="1">
      <c r="A258" s="120"/>
      <c r="B258" s="51" t="s">
        <v>365</v>
      </c>
      <c r="C258" s="76" t="s">
        <v>104</v>
      </c>
    </row>
    <row r="259" spans="1:4" ht="15.75" customHeight="1">
      <c r="A259" s="120"/>
      <c r="B259" s="51" t="s">
        <v>366</v>
      </c>
      <c r="C259" s="77" t="s">
        <v>106</v>
      </c>
    </row>
    <row r="260" spans="1:4" ht="15.75" customHeight="1">
      <c r="A260" s="120"/>
      <c r="B260" s="51" t="s">
        <v>367</v>
      </c>
      <c r="C260" s="78" t="s">
        <v>108</v>
      </c>
    </row>
    <row r="261" spans="1:4" ht="15.75" customHeight="1">
      <c r="A261" s="121"/>
      <c r="B261" s="51" t="s">
        <v>368</v>
      </c>
      <c r="C261" s="80" t="s">
        <v>110</v>
      </c>
    </row>
    <row r="262" spans="1:4" ht="15.75" customHeight="1">
      <c r="A262" s="156" t="s">
        <v>96</v>
      </c>
      <c r="B262" s="60" t="s">
        <v>369</v>
      </c>
      <c r="C262" s="74" t="s">
        <v>102</v>
      </c>
      <c r="D262">
        <v>53</v>
      </c>
    </row>
    <row r="263" spans="1:4" ht="15.75" customHeight="1">
      <c r="A263" s="120"/>
      <c r="B263" s="51" t="s">
        <v>370</v>
      </c>
      <c r="C263" s="76" t="s">
        <v>104</v>
      </c>
    </row>
    <row r="264" spans="1:4" ht="15.75" customHeight="1">
      <c r="A264" s="120"/>
      <c r="B264" s="51" t="s">
        <v>371</v>
      </c>
      <c r="C264" s="77" t="s">
        <v>106</v>
      </c>
    </row>
    <row r="265" spans="1:4" ht="15.75" customHeight="1">
      <c r="A265" s="120"/>
      <c r="B265" s="51" t="s">
        <v>372</v>
      </c>
      <c r="C265" s="78" t="s">
        <v>108</v>
      </c>
    </row>
    <row r="266" spans="1:4" ht="15.75" customHeight="1">
      <c r="A266" s="121"/>
      <c r="B266" s="51" t="s">
        <v>373</v>
      </c>
      <c r="C266" s="80" t="s">
        <v>110</v>
      </c>
    </row>
    <row r="267" spans="1:4" ht="15.75" customHeight="1">
      <c r="A267" s="156" t="s">
        <v>98</v>
      </c>
      <c r="B267" s="60" t="s">
        <v>374</v>
      </c>
      <c r="C267" s="74" t="s">
        <v>102</v>
      </c>
    </row>
    <row r="268" spans="1:4" ht="15.75" customHeight="1">
      <c r="A268" s="120"/>
      <c r="B268" s="51" t="s">
        <v>375</v>
      </c>
      <c r="C268" s="76" t="s">
        <v>104</v>
      </c>
    </row>
    <row r="269" spans="1:4" ht="15.75" customHeight="1">
      <c r="A269" s="120"/>
      <c r="B269" s="51" t="s">
        <v>376</v>
      </c>
      <c r="C269" s="77" t="s">
        <v>106</v>
      </c>
    </row>
    <row r="270" spans="1:4" ht="15.75" customHeight="1">
      <c r="A270" s="120"/>
      <c r="B270" s="51" t="s">
        <v>377</v>
      </c>
      <c r="C270" s="78" t="s">
        <v>108</v>
      </c>
    </row>
    <row r="271" spans="1:4" ht="15.75" customHeight="1">
      <c r="A271" s="121"/>
      <c r="B271" s="51" t="s">
        <v>378</v>
      </c>
      <c r="C271" s="80" t="s">
        <v>110</v>
      </c>
    </row>
  </sheetData>
  <mergeCells count="54">
    <mergeCell ref="A72:A76"/>
    <mergeCell ref="A62:A66"/>
    <mergeCell ref="A57:A61"/>
    <mergeCell ref="A52:A56"/>
    <mergeCell ref="A117:A121"/>
    <mergeCell ref="A97:A101"/>
    <mergeCell ref="A102:A106"/>
    <mergeCell ref="A107:A111"/>
    <mergeCell ref="A112:A116"/>
    <mergeCell ref="A77:A81"/>
    <mergeCell ref="A82:A86"/>
    <mergeCell ref="A67:A71"/>
    <mergeCell ref="A217:A221"/>
    <mergeCell ref="A212:A216"/>
    <mergeCell ref="A177:A181"/>
    <mergeCell ref="A182:A186"/>
    <mergeCell ref="A142:A146"/>
    <mergeCell ref="A147:A151"/>
    <mergeCell ref="A152:A156"/>
    <mergeCell ref="A162:A166"/>
    <mergeCell ref="A167:A171"/>
    <mergeCell ref="A172:A176"/>
    <mergeCell ref="A157:A161"/>
    <mergeCell ref="A192:A196"/>
    <mergeCell ref="A187:A191"/>
    <mergeCell ref="A197:A201"/>
    <mergeCell ref="A202:A206"/>
    <mergeCell ref="A207:A211"/>
    <mergeCell ref="A222:A226"/>
    <mergeCell ref="A227:A231"/>
    <mergeCell ref="A232:A236"/>
    <mergeCell ref="A237:A241"/>
    <mergeCell ref="A267:A271"/>
    <mergeCell ref="A257:A261"/>
    <mergeCell ref="A242:A246"/>
    <mergeCell ref="A247:A251"/>
    <mergeCell ref="A252:A256"/>
    <mergeCell ref="A262:A266"/>
    <mergeCell ref="A2:A6"/>
    <mergeCell ref="A7:A11"/>
    <mergeCell ref="A12:A16"/>
    <mergeCell ref="A17:A21"/>
    <mergeCell ref="A22:A26"/>
    <mergeCell ref="A27:A31"/>
    <mergeCell ref="A32:A36"/>
    <mergeCell ref="A42:A46"/>
    <mergeCell ref="A47:A51"/>
    <mergeCell ref="A37:A41"/>
    <mergeCell ref="A122:A126"/>
    <mergeCell ref="A127:A131"/>
    <mergeCell ref="A132:A136"/>
    <mergeCell ref="A137:A141"/>
    <mergeCell ref="A87:A91"/>
    <mergeCell ref="A92:A96"/>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68</vt:i4>
      </vt:variant>
    </vt:vector>
  </HeadingPairs>
  <TitlesOfParts>
    <vt:vector size="70" baseType="lpstr">
      <vt:lpstr>MGDA</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Rangel</dc:creator>
  <cp:keywords>Archivo General de la Nación</cp:keywords>
  <dc:description>Archivo General de la Nación</dc:description>
  <cp:lastModifiedBy>AUXPLANEACION03</cp:lastModifiedBy>
  <cp:revision/>
  <dcterms:created xsi:type="dcterms:W3CDTF">2020-09-21T21:12:58Z</dcterms:created>
  <dcterms:modified xsi:type="dcterms:W3CDTF">2023-01-19T20:33:30Z</dcterms:modified>
  <cp:category>Archivo General de la Nación</cp:category>
</cp:coreProperties>
</file>